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4" yWindow="216" windowWidth="12120" windowHeight="9120" tabRatio="854" firstSheet="3" activeTab="30"/>
  </bookViews>
  <sheets>
    <sheet name="Anleitung" sheetId="1" r:id="rId1"/>
    <sheet name="Pr1" sheetId="2" r:id="rId2"/>
    <sheet name="Pr2" sheetId="3" r:id="rId3"/>
    <sheet name="Pr3" sheetId="4" r:id="rId4"/>
    <sheet name="Pr4" sheetId="5" r:id="rId5"/>
    <sheet name="Pr5" sheetId="6" r:id="rId6"/>
    <sheet name="Pr6" sheetId="7" r:id="rId7"/>
    <sheet name="Pr7" sheetId="8" r:id="rId8"/>
    <sheet name="Pr8" sheetId="9" r:id="rId9"/>
    <sheet name="Pr9" sheetId="10" r:id="rId10"/>
    <sheet name="Pr10" sheetId="11" r:id="rId11"/>
    <sheet name="Pr11" sheetId="12" state="hidden" r:id="rId12"/>
    <sheet name="Pr12" sheetId="13" state="hidden" r:id="rId13"/>
    <sheet name="Pr13" sheetId="14" state="hidden" r:id="rId14"/>
    <sheet name="Pr14" sheetId="15" state="hidden" r:id="rId15"/>
    <sheet name="Pr15" sheetId="16" state="hidden" r:id="rId16"/>
    <sheet name="Pr16" sheetId="17" state="hidden" r:id="rId17"/>
    <sheet name="Pr17" sheetId="18" state="hidden" r:id="rId18"/>
    <sheet name="Pr18" sheetId="19" state="hidden" r:id="rId19"/>
    <sheet name="Pr19" sheetId="20" state="hidden" r:id="rId20"/>
    <sheet name="Pr20" sheetId="21" state="hidden" r:id="rId21"/>
    <sheet name="Pr21" sheetId="22" state="hidden" r:id="rId22"/>
    <sheet name="Pr22" sheetId="23" state="hidden" r:id="rId23"/>
    <sheet name="Pr23" sheetId="24" state="hidden" r:id="rId24"/>
    <sheet name="Pr24" sheetId="25" state="hidden" r:id="rId25"/>
    <sheet name="Pr25" sheetId="26" state="hidden" r:id="rId26"/>
    <sheet name="Zeit" sheetId="27" r:id="rId27"/>
    <sheet name="Raumkosten" sheetId="28" r:id="rId28"/>
    <sheet name="Personalkosten" sheetId="29" r:id="rId29"/>
    <sheet name="PK-Basis" sheetId="30" r:id="rId30"/>
    <sheet name="VK-Summe " sheetId="31" r:id="rId31"/>
  </sheets>
  <definedNames>
    <definedName name="_xlnm.Print_Area" localSheetId="0">'Anleitung'!$A$1:$A$85</definedName>
    <definedName name="_xlnm.Print_Area" localSheetId="28">'Personalkosten'!$A$2:$L$30</definedName>
    <definedName name="_xlnm.Print_Area" localSheetId="29">'PK-Basis'!$B$4:$K$23</definedName>
    <definedName name="_xlnm.Print_Area" localSheetId="1">'Pr1'!$A$5:$P$39</definedName>
    <definedName name="_xlnm.Print_Area" localSheetId="10">'Pr10'!$A$5:$P$39</definedName>
    <definedName name="_xlnm.Print_Area" localSheetId="11">'Pr11'!$A$5:$P$39</definedName>
    <definedName name="_xlnm.Print_Area" localSheetId="12">'Pr12'!$A$5:$P$39</definedName>
    <definedName name="_xlnm.Print_Area" localSheetId="13">'Pr13'!$A$5:$P$39</definedName>
    <definedName name="_xlnm.Print_Area" localSheetId="14">'Pr14'!$A$5:$P$39</definedName>
    <definedName name="_xlnm.Print_Area" localSheetId="15">'Pr15'!$A$5:$P$39</definedName>
    <definedName name="_xlnm.Print_Area" localSheetId="16">'Pr16'!$A$5:$P$39</definedName>
    <definedName name="_xlnm.Print_Area" localSheetId="17">'Pr17'!$A$5:$P$39</definedName>
    <definedName name="_xlnm.Print_Area" localSheetId="18">'Pr18'!$A$5:$P$39</definedName>
    <definedName name="_xlnm.Print_Area" localSheetId="19">'Pr19'!$A$5:$P$39</definedName>
    <definedName name="_xlnm.Print_Area" localSheetId="2">'Pr2'!$A$5:$P$35</definedName>
    <definedName name="_xlnm.Print_Area" localSheetId="20">'Pr20'!$A$5:$P$39</definedName>
    <definedName name="_xlnm.Print_Area" localSheetId="21">'Pr21'!$A$5:$P$39</definedName>
    <definedName name="_xlnm.Print_Area" localSheetId="22">'Pr22'!$A$5:$P$39</definedName>
    <definedName name="_xlnm.Print_Area" localSheetId="23">'Pr23'!$A$5:$P$39</definedName>
    <definedName name="_xlnm.Print_Area" localSheetId="24">'Pr24'!$A$5:$P$39</definedName>
    <definedName name="_xlnm.Print_Area" localSheetId="25">'Pr25'!$A$5:$P$39</definedName>
    <definedName name="_xlnm.Print_Area" localSheetId="3">'Pr3'!$A$5:$P$39</definedName>
    <definedName name="_xlnm.Print_Area" localSheetId="4">'Pr4'!$A$5:$P$38</definedName>
    <definedName name="_xlnm.Print_Area" localSheetId="5">'Pr5'!$A$5:$P$39</definedName>
    <definedName name="_xlnm.Print_Area" localSheetId="6">'Pr6'!$A$5:$P$39</definedName>
    <definedName name="_xlnm.Print_Area" localSheetId="7">'Pr7'!$A$5:$P$39</definedName>
    <definedName name="_xlnm.Print_Area" localSheetId="8">'Pr8'!$A$5:$P$39</definedName>
    <definedName name="_xlnm.Print_Area" localSheetId="9">'Pr9'!$A$5:$P$39</definedName>
    <definedName name="_xlnm.Print_Area" localSheetId="27">'Raumkosten'!$B$4:$F$15</definedName>
    <definedName name="_xlnm.Print_Area" localSheetId="30">'VK-Summe '!$A$3:$C$11</definedName>
    <definedName name="_xlnm.Print_Area" localSheetId="26">'Zeit'!$B$4:$M$31</definedName>
    <definedName name="OLE_LINK5" localSheetId="0">'Anleitung'!$A$81</definedName>
  </definedNames>
  <calcPr fullCalcOnLoad="1"/>
</workbook>
</file>

<file path=xl/sharedStrings.xml><?xml version="1.0" encoding="utf-8"?>
<sst xmlns="http://schemas.openxmlformats.org/spreadsheetml/2006/main" count="1048" uniqueCount="214">
  <si>
    <t xml:space="preserve">Diese Kostendaten liegen der automatischen Berechnung der Vollzugskosten zu Grunde und beinhalten die Personalkosten einschließlich Zuschlägen für laufende Sachausgaben/-kosten mit 12% und Verwaltungsgemeinkosten mit 20% (Spalte "weitere Kosten" ). Der Raumbedarf ist hier noch nicht berücksichtigt. </t>
  </si>
  <si>
    <r>
      <t xml:space="preserve">Dieses Summenblatt der Vollzugskosten für alle Leistungsprozesse wird großteils automatisch ausgefüllt. </t>
    </r>
    <r>
      <rPr>
        <b/>
        <i/>
        <sz val="14"/>
        <color indexed="10"/>
        <rFont val="Arial"/>
        <family val="2"/>
      </rPr>
      <t xml:space="preserve">Nur die einmaligen Sachkosten und die Investitionskosten sind einzutragen </t>
    </r>
    <r>
      <rPr>
        <b/>
        <i/>
        <sz val="14"/>
        <rFont val="Arial"/>
        <family val="2"/>
      </rPr>
      <t>(falls keine anfallen, mit Null).</t>
    </r>
  </si>
  <si>
    <r>
      <t xml:space="preserve">Das </t>
    </r>
    <r>
      <rPr>
        <sz val="12"/>
        <color indexed="10"/>
        <rFont val="Arial"/>
        <family val="2"/>
      </rPr>
      <t xml:space="preserve">Tabellenblatt "Zeit" </t>
    </r>
    <r>
      <rPr>
        <sz val="12"/>
        <rFont val="Arial"/>
        <family val="2"/>
      </rPr>
      <t xml:space="preserve">enthält
1.  </t>
    </r>
    <r>
      <rPr>
        <b/>
        <sz val="12"/>
        <rFont val="Arial"/>
        <family val="2"/>
      </rPr>
      <t>den</t>
    </r>
    <r>
      <rPr>
        <sz val="12"/>
        <rFont val="Arial"/>
        <family val="2"/>
      </rPr>
      <t xml:space="preserve"> </t>
    </r>
    <r>
      <rPr>
        <b/>
        <sz val="12"/>
        <rFont val="Arial"/>
        <family val="2"/>
      </rPr>
      <t>jährlichen Zeitbedarf  für jeden Leistungsprozess</t>
    </r>
    <r>
      <rPr>
        <sz val="12"/>
        <rFont val="Arial"/>
        <family val="2"/>
      </rPr>
      <t xml:space="preserve"> (abzulesen in den Spalten A/B/C...., Angaben in Minuten pro Verwendungsgruppe),
2. </t>
    </r>
    <r>
      <rPr>
        <b/>
        <sz val="12"/>
        <rFont val="Arial"/>
        <family val="2"/>
      </rPr>
      <t>den jährlichen Zeitbedarf  für die Vollziehung aller Leistungsprozesse</t>
    </r>
    <r>
      <rPr>
        <sz val="12"/>
        <rFont val="Arial"/>
        <family val="2"/>
      </rPr>
      <t>, also der gesamten Rechtsvorschrift (abzulesen in der letzten Zeile des Tabellenblattes, Angabe in Minuten pro Verwendungsgruppe).</t>
    </r>
  </si>
  <si>
    <t>Ausführliche Informationen zur Kostenberechnung entnehmen Sie bitte dem Legistischen Handbuch!</t>
  </si>
  <si>
    <t>Wird ein Arbeitsschritt von zwei oder mehr Personen derselben Verwendungsgruppe ausgeführt, so können bei gleicher Bearbeitungsdauer die Minuten in getrennte Zeilen, aber auch gleich in eine Zeile eingetragen werden. Bei unterschiedlicher Bearbeitungsdauer müssen jedoch die Minuten immer in getrennte Zeilen eingetragen werden. Die Multiplikation mit der Personenanzahl erfolgt automatisch.</t>
  </si>
  <si>
    <t>Insbesondere beim "Nachrechnen" der Kostenberechnungen von Bundesentwürfen kann der Zeitdruck so groß sein, dass die Aufschlüsselung der Leistungsprozesse in Arbeitsschritte nicht möglich ist. In solchen Fällen kann trotzdem mit wenig Aufwand eine Grobschätzung der Vollzugskosten bewerkstelligt werden.</t>
  </si>
  <si>
    <r>
      <t>Hinweis:</t>
    </r>
    <r>
      <rPr>
        <sz val="10"/>
        <rFont val="Arial"/>
        <family val="2"/>
      </rPr>
      <t xml:space="preserve">
Bei </t>
    </r>
    <r>
      <rPr>
        <b/>
        <sz val="10"/>
        <rFont val="Arial"/>
        <family val="2"/>
      </rPr>
      <t xml:space="preserve">einmaligen Sachkosten </t>
    </r>
    <r>
      <rPr>
        <sz val="10"/>
        <rFont val="Arial"/>
        <family val="2"/>
      </rPr>
      <t xml:space="preserve">ist insbesondere an einmaligen Schulungsaufwand zu denken, bei  </t>
    </r>
    <r>
      <rPr>
        <b/>
        <sz val="10"/>
        <rFont val="Arial"/>
        <family val="2"/>
      </rPr>
      <t>Investitionen</t>
    </r>
    <r>
      <rPr>
        <sz val="10"/>
        <rFont val="Arial"/>
        <family val="2"/>
      </rPr>
      <t xml:space="preserve"> an alle Sachgüter wie z.B. besondere technische Ausstattung.</t>
    </r>
  </si>
  <si>
    <t>Das Tabellenblatt "VK-Summe" weist automatisch die Summe der errechneten Personalkosten  einschließlich Pensionstangente, laufenden Sachkosten und Verwaltungsgemeinkosten aus, weiters die Summe der Raumkosten  pro Jahr. Gegebenenfalls  sind dort noch Investitionskosten und einmalige Sachkosten einzutragen.</t>
  </si>
  <si>
    <t>Nach Ausfüllen der Tabellenblätter wie oben beschrieben werden folgende Ergebnisse angezeigt:</t>
  </si>
  <si>
    <t>Minuten aus den Tabellenblättern Pr1, Pr2, Pr3, .... multipliziert mit der Anzahl pro Jahr</t>
  </si>
  <si>
    <r>
      <t>Hinweis:</t>
    </r>
    <r>
      <rPr>
        <sz val="10"/>
        <rFont val="Arial"/>
        <family val="2"/>
      </rPr>
      <t xml:space="preserve">
Es ist die </t>
    </r>
    <r>
      <rPr>
        <b/>
        <sz val="10"/>
        <rFont val="Arial"/>
        <family val="2"/>
      </rPr>
      <t>Nettoarbeitszeit</t>
    </r>
    <r>
      <rPr>
        <sz val="10"/>
        <rFont val="Arial"/>
        <family val="2"/>
      </rPr>
      <t xml:space="preserve"> anzugeben: Ein Zuschlag von 30% für allgemeine Zeiten wie für Besprechungen, Aus- und Weiterbildung, Bildschirm- und andere Pausen wird automatisch hinzugefügt!</t>
    </r>
  </si>
  <si>
    <r>
      <t>1.4.</t>
    </r>
    <r>
      <rPr>
        <sz val="12"/>
        <color indexed="8"/>
        <rFont val="Arial"/>
        <family val="2"/>
      </rPr>
      <t xml:space="preserve"> Für den 2. Leistungsprozess  das Tabellenblatt „Pr2“ anklicken und den Vorgang wiederholen. </t>
    </r>
  </si>
  <si>
    <t>1. Leistungsprozesse definieren</t>
  </si>
  <si>
    <t xml:space="preserve">3. Den Arbeitsschritten Personal zuordnen </t>
  </si>
  <si>
    <t>Es ist  nichts einzutragen, nur abzulesen. Die Endsumme wird automatisch in das Tabellenblatt "VK-Summe" übernommen.</t>
  </si>
  <si>
    <r>
      <t>Diese automatische Berechnung basiert auf der Zahl der Bediensteten, die sich aus den Tabellenblättern "Pr 1", "Pr2", "Pr3"........und dem Tabellenblatt "Zeit" errechnet, sowie auf einem durchschnittlichen Raumbedarf von 14 m</t>
    </r>
    <r>
      <rPr>
        <b/>
        <i/>
        <vertAlign val="superscript"/>
        <sz val="12"/>
        <rFont val="Arial"/>
        <family val="2"/>
      </rPr>
      <t>2</t>
    </r>
    <r>
      <rPr>
        <b/>
        <i/>
        <sz val="12"/>
        <rFont val="Arial"/>
        <family val="2"/>
      </rPr>
      <t xml:space="preserve"> Bürofläche pro Person, 30 % Zuschlag für Gänge und Nebenräume und einem durchschnittlichen Quadratmeterpreis .</t>
    </r>
  </si>
  <si>
    <r>
      <t xml:space="preserve">Dieses Summenblatt der Personalkosten für alle Leistungsprozesse wird auf Basis der Leistungsprozesse (Tabellenblätter "Pr1", "Pr2", "Pr3".........) und deren Häufigkeit (Tabellenblatt "Zeit") sowie der Personalkosten (Tabellenblatt "PK-Basis") automatisch ausgefüllt. </t>
    </r>
    <r>
      <rPr>
        <b/>
        <i/>
        <sz val="14"/>
        <color indexed="10"/>
        <rFont val="Arial"/>
        <family val="2"/>
      </rPr>
      <t>Es ist daher nichts einzutragen, nur abzulesen. Die Endsumme wird automatisch in das Tabellenblatt "VK-Summe" übernommen.</t>
    </r>
  </si>
  <si>
    <t>Summe der Raumkosten</t>
  </si>
  <si>
    <t>einmalige Sachkosten</t>
  </si>
  <si>
    <t>Investitionskosten</t>
  </si>
  <si>
    <t>Was ist zu tun?</t>
  </si>
  <si>
    <t>Nr.</t>
  </si>
  <si>
    <t>Arbeitsschritt</t>
  </si>
  <si>
    <t>VwGr.</t>
  </si>
  <si>
    <t>Pers.</t>
  </si>
  <si>
    <t>Minuten</t>
  </si>
  <si>
    <t>%</t>
  </si>
  <si>
    <t>A/a</t>
  </si>
  <si>
    <t>B/b</t>
  </si>
  <si>
    <t>C/c</t>
  </si>
  <si>
    <t>D/d</t>
  </si>
  <si>
    <t>E/e</t>
  </si>
  <si>
    <t>P1/p1</t>
  </si>
  <si>
    <t>P2/p2</t>
  </si>
  <si>
    <t>P3/p3</t>
  </si>
  <si>
    <t>P4/p4</t>
  </si>
  <si>
    <t>P5/p5</t>
  </si>
  <si>
    <t xml:space="preserve">   Summe:</t>
  </si>
  <si>
    <t>Anzahl</t>
  </si>
  <si>
    <t>pro Jahr</t>
  </si>
  <si>
    <t xml:space="preserve">S u m m e :      </t>
  </si>
  <si>
    <t>Summe</t>
  </si>
  <si>
    <t>p1/P1</t>
  </si>
  <si>
    <t>p2/P2</t>
  </si>
  <si>
    <t>p3/P3</t>
  </si>
  <si>
    <t>p4/P4</t>
  </si>
  <si>
    <t>p5</t>
  </si>
  <si>
    <t xml:space="preserve">S u m m e :    </t>
  </si>
  <si>
    <t xml:space="preserve">8. </t>
  </si>
  <si>
    <t xml:space="preserve">9. </t>
  </si>
  <si>
    <t xml:space="preserve">10. </t>
  </si>
  <si>
    <t xml:space="preserve">25. </t>
  </si>
  <si>
    <t xml:space="preserve">24. </t>
  </si>
  <si>
    <t xml:space="preserve">23. </t>
  </si>
  <si>
    <t xml:space="preserve">22. </t>
  </si>
  <si>
    <t xml:space="preserve">21. </t>
  </si>
  <si>
    <t xml:space="preserve">12. </t>
  </si>
  <si>
    <t xml:space="preserve">11. </t>
  </si>
  <si>
    <t xml:space="preserve">13. </t>
  </si>
  <si>
    <t xml:space="preserve">14. </t>
  </si>
  <si>
    <t xml:space="preserve">15. </t>
  </si>
  <si>
    <t xml:space="preserve">16. </t>
  </si>
  <si>
    <t xml:space="preserve">18. </t>
  </si>
  <si>
    <t xml:space="preserve">19. </t>
  </si>
  <si>
    <t xml:space="preserve">20. </t>
  </si>
  <si>
    <t xml:space="preserve">17.  </t>
  </si>
  <si>
    <t>Leistungsprozess</t>
  </si>
  <si>
    <t>Beamte brutto</t>
  </si>
  <si>
    <t>VB brutto</t>
  </si>
  <si>
    <t>Verwendungs-gruppe</t>
  </si>
  <si>
    <t>durchschn. Personal-kosten pro Monat brutto</t>
  </si>
  <si>
    <t>weitere Kosten in %</t>
  </si>
  <si>
    <t>Pensions-tangente der Beamten in %</t>
  </si>
  <si>
    <t>Arbeitstage pro Jahr:</t>
  </si>
  <si>
    <t xml:space="preserve">1. Bezeichnung des Leistungsprozesses 5 und der beteiligten Organisationseinheit,  2. Arbeitsschritte mit Nummer und Bezeichnung, </t>
  </si>
  <si>
    <t xml:space="preserve">1. Bezeichnung des Leistungsprozesses 4 und der beteiligten Organisationseinheit,  2. Arbeitsschritte mit Nummer und Bezeichnung, </t>
  </si>
  <si>
    <t xml:space="preserve">1. Bezeichnung des Leistungsprozesses 1 und der beteiligten Organisationseinheit,  2. Arbeitsschritte mit Nummer und Bezeichnung, </t>
  </si>
  <si>
    <t xml:space="preserve">1. Bezeichnung des Leistungsprozesses 2 und der beteiligten Organisationseinheit,  2. Arbeitsschritte mit Nummer und Bezeichnung, </t>
  </si>
  <si>
    <t xml:space="preserve">1. Bezeichnung des Leistungsprozesses 3 und der beteiligten Organisationseinheit,  2. Arbeitsschritte mit Nummer und Bezeichnung, </t>
  </si>
  <si>
    <t xml:space="preserve">1. Bezeichnung des Leistungsprozesses 6 und der beteiligten Organisationseinheit,  2. Arbeitsschritte mit Nummer und Bezeichnung, </t>
  </si>
  <si>
    <t xml:space="preserve">1. Bezeichnung des Leistungsprozesses 7 und der beteiligten Organisationseinheit,  2. Arbeitsschritte mit Nummer und Bezeichnung, </t>
  </si>
  <si>
    <t xml:space="preserve">1. Bezeichnung des Leistungsprozesses 9 und der beteiligten Organisationseinheit,  2. Arbeitsschritte mit Nummer und Bezeichnung, </t>
  </si>
  <si>
    <t xml:space="preserve">1. Bezeichnung des Leistungsprozesses 8 und der beteiligten Organisationseinheit,  2. Arbeitsschritte mit Nummer und Bezeichnung, </t>
  </si>
  <si>
    <t xml:space="preserve">1. Bezeichnung des Leistungsprozesses 10 und der beteiligten Organisationseinheit,  2. Arbeitsschritte mit Nummer und Bezeichnung, </t>
  </si>
  <si>
    <t xml:space="preserve">1. Bezeichnung des Leistungsprozesses 11 und der beteiligten Organisationseinheit,  2. Arbeitsschritte mit Nummer und Bezeichnung, </t>
  </si>
  <si>
    <t xml:space="preserve">1. Bezeichnung des Leistungsprozesses 12 und der beteiligten Organisationseinheit,  2. Arbeitsschritte mit Nummer und Bezeichnung, </t>
  </si>
  <si>
    <t xml:space="preserve">1. Bezeichnung des Leistungsprozesses 13 und der beteiligten Organisationseinheit,  2. Arbeitsschritte mit Nummer und Bezeichnung, </t>
  </si>
  <si>
    <t xml:space="preserve">1. Bezeichnung des Leistungsprozesses 14 und der beteiligten Organisationseinheit,  2. Arbeitsschritte mit Nummer und Bezeichnung, </t>
  </si>
  <si>
    <t xml:space="preserve">1. Bezeichnung des Leistungsprozesses 15 und der beteiligten Organisationseinheit,  2. Arbeitsschritte mit Nummer und Bezeichnung, </t>
  </si>
  <si>
    <t xml:space="preserve">1. Bezeichnung des Leistungsprozesses 16 und der beteiligten Organisationseinheit,  2. Arbeitsschritte mit Nummer und Bezeichnung, </t>
  </si>
  <si>
    <t xml:space="preserve">1. Bezeichnung des Leistungsprozesses 17 und der beteiligten Organisationseinheit,  2. Arbeitsschritte mit Nummer und Bezeichnung, </t>
  </si>
  <si>
    <t xml:space="preserve">1. Bezeichnung des Leistungsprozesses 18 und der beteiligten Organisationseinheit,  2. Arbeitsschritte mit Nummer und Bezeichnung, </t>
  </si>
  <si>
    <t xml:space="preserve">1. Bezeichnung des Leistungsprozesses 19 und der beteiligten Organisationseinheit,  2. Arbeitsschritte mit Nummer und Bezeichnung, </t>
  </si>
  <si>
    <t xml:space="preserve">1. Bezeichnung des Leistungsprozesses 20 und der beteiligten Organisationseinheit,  2. Arbeitsschritte mit Nummer und Bezeichnung, </t>
  </si>
  <si>
    <t xml:space="preserve">1. Bezeichnung des Leistungsprozesses 21 und der beteiligten Organisationseinheit,  2. Arbeitsschritte mit Nummer und Bezeichnung, </t>
  </si>
  <si>
    <t xml:space="preserve">1. Bezeichnung des Leistungsprozesses 22 und der beteiligten Organisationseinheit,  2. Arbeitsschritte mit Nummer und Bezeichnung, </t>
  </si>
  <si>
    <t xml:space="preserve">1. Bezeichnung des Leistungsprozesses 23 und der beteiligten Organisationseinheit,  2. Arbeitsschritte mit Nummer und Bezeichnung, </t>
  </si>
  <si>
    <t xml:space="preserve">1. Bezeichnung des Leistungsprozesses 24 und der beteiligten Organisationseinheit,  2. Arbeitsschritte mit Nummer und Bezeichnung, </t>
  </si>
  <si>
    <t xml:space="preserve">1. Bezeichnung des Leistungsprozesses 25 und der beteiligten Organisationseinheit,  2. Arbeitsschritte mit Nummer und Bezeichnung, </t>
  </si>
  <si>
    <t>Häufigkeit jedes Leistungsprozesses in einem durchschnittlichen Jahr</t>
  </si>
  <si>
    <t xml:space="preserve"> Leistungsprozess 11 (Pr 11): Was ist in das Tabellenblatt einzutragen?</t>
  </si>
  <si>
    <t xml:space="preserve"> Leistungsprozess 12 (Pr 12): Was ist in das Tabellenblatt einzutragen?</t>
  </si>
  <si>
    <t xml:space="preserve"> Leistungsprozess 13 (Pr 13): Was ist in das Tabellenblatt einzutragen?</t>
  </si>
  <si>
    <t xml:space="preserve"> Leistungsprozess 14 (Pr 14): Was ist in das Tabellenblatt einzutragen?</t>
  </si>
  <si>
    <t xml:space="preserve"> Leistungsprozess 15 (Pr 15): Was ist in das Tabellenblatt einzutragen?</t>
  </si>
  <si>
    <t xml:space="preserve"> Leistungsprozess 16 (Pr 16): Was ist in das Tabellenblatt einzutragen?</t>
  </si>
  <si>
    <t xml:space="preserve"> Leistungsprozess 17 (Pr 17): Was ist in das Tabellenblatt einzutragen?</t>
  </si>
  <si>
    <t xml:space="preserve"> Leistungsprozess 18 (Pr 18): Was ist in das Tabellenblatt einzutragen?</t>
  </si>
  <si>
    <t xml:space="preserve"> Leistungsprozess 19 (Pr 19): Was ist in das Tabellenblatt einzutragen?</t>
  </si>
  <si>
    <t xml:space="preserve"> Leistungsprozess 20 (Pr 20): Was ist in das Tabellenblatt einzutragen?</t>
  </si>
  <si>
    <t xml:space="preserve"> Leistungsprozess 21 (Pr 21): Was ist in das Tabellenblatt einzutragen?</t>
  </si>
  <si>
    <t xml:space="preserve"> Leistungsprozess 22 (Pr 22): Was ist in das Tabellenblatt einzutragen?</t>
  </si>
  <si>
    <t xml:space="preserve"> Leistungsprozess 23 (Pr 23): Was ist in das Tabellenblatt einzutragen?</t>
  </si>
  <si>
    <t xml:space="preserve"> Leistungsprozess 24 (Pr 24): Was ist in das Tabellenblatt einzutragen?</t>
  </si>
  <si>
    <t xml:space="preserve"> Leistungsprozess 25 (Pr 25): Was ist in das Tabellenblatt einzutragen?</t>
  </si>
  <si>
    <t>Häufigkeit der Leistungsprozesse: Was ist in das Tabellenblatt einzutragen?</t>
  </si>
  <si>
    <t>In dieses Tabellenblatt ist nichts einzutragen; es dient nur der Information.</t>
  </si>
  <si>
    <t>Raumkosten</t>
  </si>
  <si>
    <t>Zahl der Bediensteten</t>
  </si>
  <si>
    <t>Raumbedarf in m2</t>
  </si>
  <si>
    <t>Zuschlag von 30 %</t>
  </si>
  <si>
    <t>Preis pro Jahr</t>
  </si>
  <si>
    <t>Summe der Vollzugskosten pro Jahr</t>
  </si>
  <si>
    <t>Kosten pro Jahr</t>
  </si>
  <si>
    <t>Kosten pro Tag</t>
  </si>
  <si>
    <r>
      <t>1.5.</t>
    </r>
    <r>
      <rPr>
        <sz val="12"/>
        <color indexed="8"/>
        <rFont val="Arial"/>
        <family val="2"/>
      </rPr>
      <t xml:space="preserve"> Für alle weiteren definierten Leistungsprozesse den Vorgang entsprechend  wiederholen. </t>
    </r>
  </si>
  <si>
    <r>
      <t>Hinweis:</t>
    </r>
    <r>
      <rPr>
        <sz val="10"/>
        <rFont val="Arial"/>
        <family val="2"/>
      </rPr>
      <t xml:space="preserve"> Es stehen 25 Tabellenblätter für 25 Leistungsprozesse zur Verfügung. Davon sind derzeit nur 10 sichtbar. Sind mehr als 10 Leistungsprozesse definiert, werden die zusätzlich erforderlichen Tabellenblätter über die Funktion „Format/Blatt/Einblenden...“ eingeblendet.</t>
    </r>
  </si>
  <si>
    <r>
      <t>Beispiel:</t>
    </r>
    <r>
      <rPr>
        <sz val="10"/>
        <rFont val="Arial"/>
        <family val="2"/>
      </rPr>
      <t xml:space="preserve">
1. Protokollierung
2. Prüfung durch Refenerenten
3. Beschaffung Grundbuchsauszug
4. örtliche Erhebung, Katasterplanbeschaffung
5. Gutachten, Erhebungsblatt, Fotos
6. Reinschrift</t>
    </r>
  </si>
  <si>
    <t xml:space="preserve">Ein Arbeitsschritt ist ein zeitlich bewertbarer Teil des Leistungsprozesses. </t>
  </si>
  <si>
    <t>Die automatischen Berechnung der Vollzugskosten - so geht's:</t>
  </si>
  <si>
    <r>
      <t>Hinweis:</t>
    </r>
    <r>
      <rPr>
        <sz val="10"/>
        <rFont val="Arial"/>
        <family val="2"/>
      </rPr>
      <t xml:space="preserve">
Eine detailliertere Aufschlüsselung der Verwendungsgruppen (nach Gehalts- bzw. Entlohnungsstufen) ist nicht notwendig, da nur in Ausnahmefällen im Voraus gesagt werden kann, mit welcher physischen Person die entsprechende Stelle besetzt werden wird. Dies gilt auch für die Unterscheidung der Kosten von Beamten und Nichtbeamten.Der Begriff „Verwendungsgruppe“ umfasst daher im Folgenden immer Verwendungsgruppe (Beamte) und Entlohnungsgruppe (Vertragsbedienstete). Das neue „Besoldungsschema St. (BeST)“ wird noch nicht gesondert berücksichtigt.</t>
    </r>
  </si>
  <si>
    <t xml:space="preserve">Die folgenden neun Überschriften führen Sie bei Anklicken jeweils zur betreffenden kurzen Erklärung. Sie können aber auch diese  Anleitung im Ganzen ausdrucken. </t>
  </si>
  <si>
    <t>Bezeichnung des Leistungsprozesses</t>
  </si>
  <si>
    <t>Bezeichnung der Organisationseinheit</t>
  </si>
  <si>
    <t>3. pro Arbeitsschritt die Zahl der benötigten Personen pro Verwendungsgruppe,  4. Zeitbedarf pro  Verwendungsgruppe, 5. Häufigkeit jedes Arbeitsschrittes</t>
  </si>
  <si>
    <r>
      <t xml:space="preserve">1.2. </t>
    </r>
    <r>
      <rPr>
        <sz val="12"/>
        <rFont val="Arial"/>
        <family val="2"/>
      </rPr>
      <t xml:space="preserve">Die Bezeichnung des ersten Leistungsprozesses in das </t>
    </r>
    <r>
      <rPr>
        <u val="single"/>
        <sz val="12"/>
        <rFont val="Arial"/>
        <family val="2"/>
      </rPr>
      <t>Tabellenblatt "Pr1"</t>
    </r>
    <r>
      <rPr>
        <sz val="12"/>
        <rFont val="Arial"/>
        <family val="2"/>
      </rPr>
      <t xml:space="preserve"> dieser Arbeitsmappe eintragen, und zwar in das entsprechende Feld (z.B. "Strafverfahren 1. Instanz"). </t>
    </r>
  </si>
  <si>
    <r>
      <t>1.3.</t>
    </r>
    <r>
      <rPr>
        <sz val="12"/>
        <color indexed="8"/>
        <rFont val="Arial"/>
        <family val="2"/>
      </rPr>
      <t xml:space="preserve"> Dann   in das Feld rechts daneben die Organisationseinheit(en), die am Prozess beteiligt sind, eintragen (z.B. "Bezirksverwaltungsbehörde").</t>
    </r>
  </si>
  <si>
    <r>
      <t>1.1.</t>
    </r>
    <r>
      <rPr>
        <b/>
        <sz val="12"/>
        <rFont val="Arial"/>
        <family val="2"/>
      </rPr>
      <t xml:space="preserve"> </t>
    </r>
    <r>
      <rPr>
        <sz val="12"/>
        <rFont val="Arial"/>
        <family val="2"/>
      </rPr>
      <t>Erst die Leistungsprozesse nach Bedarf und Zweckmäßigkeit definieren.</t>
    </r>
  </si>
  <si>
    <r>
      <t>1. Leistungsprozesse definieren:</t>
    </r>
    <r>
      <rPr>
        <sz val="12"/>
        <rFont val="Arial"/>
        <family val="2"/>
      </rPr>
      <t xml:space="preserve">
</t>
    </r>
    <r>
      <rPr>
        <b/>
        <sz val="12"/>
        <rFont val="Arial"/>
        <family val="2"/>
      </rPr>
      <t xml:space="preserve">Ein Leistungsprozess ist eine Folge zusammengehörender Arbeitsschritte. </t>
    </r>
    <r>
      <rPr>
        <sz val="12"/>
        <rFont val="Arial"/>
        <family val="2"/>
      </rPr>
      <t xml:space="preserve">Die Leistungsprozesse sind daher  - grob gesprochen - die Arten von Verfahren, die bei der Vollziehung der neuen Rechtsvorschrift anfallen werden, z.B. Genehmigungsverfahren, Strafverfahren, Förderungsfälle.
</t>
    </r>
    <r>
      <rPr>
        <b/>
        <sz val="10"/>
        <rFont val="Arial"/>
        <family val="2"/>
      </rPr>
      <t xml:space="preserve">Beispiel: 
</t>
    </r>
    <r>
      <rPr>
        <sz val="10"/>
        <rFont val="Arial"/>
        <family val="2"/>
      </rPr>
      <t>Bei der Kosten-Nutzen-Untersuchung für das Steiermärkische Naturschutzgesetz wurden als Leistungsprozesse die folgenden elf Aufgaben definiert:
1. Naturschutzgebiete, Landschaftsschutzgebiete, Naturparks (Vorverfahren, Erhebungsverfahren und Untersuchungen, Verordnungserlassung)
2. Naturdenkmale und geschützte Landschaftsteile (Bescheidverfahren)
3. Vertragsnaturschutz (privatwirtschaftliche Handlungen)
4. Biotoperhaltungsprogramm - Verfahren
5. Entschädigungsverfahren
6. Anzeigepflichtige Verfahren nach Naturschutzgesetz
7. Ausnahmebewilligungen in Naturschutz- und Landschaftsschutzgebieten (Bescheidverfahren)
8. Strafverfahren im Naturschutz
9. Förderungen, Naturschutzinstitut
10. Auftragsvergabe
11. Naturschutzbeirat - Geschäftsführung</t>
    </r>
  </si>
  <si>
    <t>Bei Arbeitsschritten, deren Ausführung an bestimmte Voraussetzungen geknüpft ist (z.B. Erhebung einer Berufung), muss zusätzlich noch geschätzt werden, wie hoch die Wahrscheinlichkeit (relative Häufigkeit) ist, dass diese Voraussetzung eintritt und damit der Arbeitsschritt durchzuführen ist. 
Diese Häufigkeit (Wahrscheinlichkeit) ist mit einem Prozentsatz zwischen 0 und 100 anzugeben: 100 % bedeutet, dass ein Arbeitsschritt innerhalb eines Leistungsprozesses immer durchgeführt wird, 0 % würde „niemals“ bedeuten, 20 % heißt, dass dieser Arbeitsschritt für den Bediensteten dieser Verwendungsgruppe durchschnittlich in einem von fünf Fällen zum Tragen kommt.</t>
  </si>
  <si>
    <r>
      <t xml:space="preserve">Diese Excel-Arbeitsmappe besteht aus mehreren Tabellenblättern (vergleichbar mit Karteikarten), die Sie am unteren Rand dieser Seite sehen und anklicken können. Sie befinden sich derzeit auf dem ersten Tabellenblatt ("Anleitung"). Durch Anklicken kann zwischen den Registerblättern gewechselt werden. Einige davon füllen Sie aus, die anderen  enthalten die automatisch berechneten Ergebnisse zum Ablesen bzw. Ausdrucken. 
</t>
    </r>
    <r>
      <rPr>
        <b/>
        <sz val="12"/>
        <color indexed="10"/>
        <rFont val="Arial"/>
        <family val="2"/>
      </rPr>
      <t xml:space="preserve">Daten können und brauchen nur in die  gelben Felder eingegeben werden! </t>
    </r>
    <r>
      <rPr>
        <sz val="12"/>
        <rFont val="Arial"/>
        <family val="2"/>
      </rPr>
      <t>Alle anderen Felder werden automatisch mit den Berechnungsergebnissen ausgefüllt, und zwar auf Basis von mathematischen Formeln, die bei Benützung nicht verändert werden können und auch nicht verändert werden müssen.</t>
    </r>
  </si>
  <si>
    <r>
      <t xml:space="preserve">Die </t>
    </r>
    <r>
      <rPr>
        <sz val="12"/>
        <color indexed="10"/>
        <rFont val="Arial"/>
        <family val="2"/>
      </rPr>
      <t xml:space="preserve">Tabellenblätter "Pr1", "Pr2" bis "Pr25" </t>
    </r>
    <r>
      <rPr>
        <sz val="12"/>
        <rFont val="Arial"/>
        <family val="2"/>
      </rPr>
      <t xml:space="preserve">enthalten
1. die </t>
    </r>
    <r>
      <rPr>
        <b/>
        <sz val="12"/>
        <rFont val="Arial"/>
        <family val="2"/>
      </rPr>
      <t xml:space="preserve">Summe des Zeitbedarfs pro Arbeitsschritt, </t>
    </r>
    <r>
      <rPr>
        <sz val="12"/>
        <rFont val="Arial"/>
        <family val="2"/>
      </rPr>
      <t xml:space="preserve">(abzulesen in der Zeile des betreffenden Arbeitsschrittes, Angabe in Minuten pro Verwendungsgruppe),
2. die </t>
    </r>
    <r>
      <rPr>
        <b/>
        <sz val="12"/>
        <rFont val="Arial"/>
        <family val="2"/>
      </rPr>
      <t>Summe des Zeitbedarfs für alle Arbeitsschritte, also für die Abwicklung des gesamten betreffenden Leistungsprozesses</t>
    </r>
    <r>
      <rPr>
        <sz val="12"/>
        <rFont val="Arial"/>
        <family val="2"/>
      </rPr>
      <t xml:space="preserve"> (abzulesen in der letzten Zeile des jeweiligen Tabellenblattes, Angabe in Minuten pro Verwendungsgruppe).</t>
    </r>
  </si>
  <si>
    <r>
      <t xml:space="preserve">Das Tabellenblatt </t>
    </r>
    <r>
      <rPr>
        <sz val="12"/>
        <color indexed="10"/>
        <rFont val="Arial"/>
        <family val="2"/>
      </rPr>
      <t xml:space="preserve">"VK-Summe" </t>
    </r>
    <r>
      <rPr>
        <sz val="12"/>
        <rFont val="Arial"/>
        <family val="2"/>
      </rPr>
      <t xml:space="preserve">übernimmt automatisch Daten aus den anderen Tabellenblättern und weist  aus:
die Summe der jährlichen Personalkosten  einschließlich Pensionstangente und den Zuschlägen für die laufenden Sachkosten und Verwaltungsgemeinkosten,  weiters die Summe der Raumkosten  pro Jahr, einmalige Sachkosten, Investitionskosten und das Endergebnis, nämlich </t>
    </r>
    <r>
      <rPr>
        <b/>
        <sz val="12"/>
        <rFont val="Arial"/>
        <family val="2"/>
      </rPr>
      <t>die Gesamtsumme aller Vollzugskosten pro Jahr</t>
    </r>
    <r>
      <rPr>
        <sz val="12"/>
        <rFont val="Arial"/>
        <family val="2"/>
      </rPr>
      <t>.</t>
    </r>
  </si>
  <si>
    <t>Summe der Personalkosten einschließlich Pensionstangente und Zuschlägen für laufende Sachkosten und Verwaltungsgemeinkosten</t>
  </si>
  <si>
    <r>
      <t xml:space="preserve">Das </t>
    </r>
    <r>
      <rPr>
        <sz val="12"/>
        <color indexed="10"/>
        <rFont val="Arial"/>
        <family val="2"/>
      </rPr>
      <t xml:space="preserve">Tabellenblatt "Personalkosten" </t>
    </r>
    <r>
      <rPr>
        <sz val="12"/>
        <rFont val="Arial"/>
        <family val="2"/>
      </rPr>
      <t xml:space="preserve">enthält </t>
    </r>
    <r>
      <rPr>
        <b/>
        <sz val="12"/>
        <rFont val="Arial"/>
        <family val="2"/>
      </rPr>
      <t>die Summe der jährlich tatsächlich erwachsenden Personalkosten einschließlich Pensionstangente und Zuschlägen für die laufenden Sachkosten (12%) und die Verwaltungsgemeinkosten (20%)</t>
    </r>
    <r>
      <rPr>
        <sz val="12"/>
        <rFont val="Arial"/>
        <family val="2"/>
      </rPr>
      <t xml:space="preserve">, und zwar
1.  für jeden einzelnen Leistungsprozess (abzulesen in der betreffenden Zeile, sowohl pro Verwendungsgruppe als auch die Summe aller Verwendungsgruppen),
2. die Gesamtkosten für die Vollziehung aller Leistungsprozesse, also der gesamten Rechtsvorschrift, </t>
    </r>
    <r>
      <rPr>
        <b/>
        <sz val="12"/>
        <rFont val="Arial"/>
        <family val="2"/>
      </rPr>
      <t xml:space="preserve"> </t>
    </r>
    <r>
      <rPr>
        <sz val="12"/>
        <rFont val="Arial"/>
        <family val="2"/>
      </rPr>
      <t>abzulesen in der letzten Zeile, sowohl pro Verwendungsgruppe als auch die Summe aller Verwendungsgruppen).</t>
    </r>
  </si>
  <si>
    <t xml:space="preserve"> Leistungsprozess 1 (Pr 1): Was ist in das Tabellenblatt einzutragen (gelbe Felder) ?</t>
  </si>
  <si>
    <t xml:space="preserve"> Leistungsprozess  (Pr 2): Was ist in das Tabellenblatt einzutragen (gelbe Felder)?</t>
  </si>
  <si>
    <t xml:space="preserve"> Leistungsprozess 3 (Pr 3): Was ist in das Tabellenblatt einzutragen (gelbe Felder) ?</t>
  </si>
  <si>
    <t xml:space="preserve"> Leistungsprozess 4 (Pr 4): Was ist in das Tabellenblatt einzutragen (gelbe Felder)?</t>
  </si>
  <si>
    <t xml:space="preserve"> Leistungsprozess 5 (Pr 5): Was ist in das Tabellenblatt einzutragen (gelbe Felder)?</t>
  </si>
  <si>
    <t xml:space="preserve"> Leistungsprozess 6 (Pr 6): Was ist in das Tabellenblatt einzutragen (gelbe Felder) ?</t>
  </si>
  <si>
    <t xml:space="preserve"> Leistungsprozess 7 (Pr 7): Was ist in das Tabellenblatt einzutragen (gelbe Felder) ?</t>
  </si>
  <si>
    <t xml:space="preserve"> Leistungsprozess 8 (Pr 8): Was ist in das Tabellenblatt einzutragen (gelbe Felder) ?</t>
  </si>
  <si>
    <t xml:space="preserve"> Leistungsprozess 9 (Pr 9): Was ist in das Tabellenblatt einzutragen (gelbe Felder)?</t>
  </si>
  <si>
    <t xml:space="preserve"> Leistungsprozess 10 (Pr 10): Was ist in das Tabellenblatt einzutragen (gelbe Felder)?</t>
  </si>
  <si>
    <r>
      <t>Hinweis:</t>
    </r>
    <r>
      <rPr>
        <sz val="10"/>
        <rFont val="Arial"/>
        <family val="2"/>
      </rPr>
      <t xml:space="preserve"> Sind nur Dienststellen des Landes betroffen, kann ein einziges Formular verwendet werden. Die Ausweisung der Kosten erfolgt dann nur als Ausweisung der </t>
    </r>
    <r>
      <rPr>
        <b/>
        <sz val="10"/>
        <rFont val="Arial"/>
        <family val="2"/>
      </rPr>
      <t>Gesamtkosten des Landes</t>
    </r>
    <r>
      <rPr>
        <sz val="10"/>
        <rFont val="Arial"/>
        <family val="2"/>
      </rPr>
      <t>. Sollen Kosten für einzelne Dienststellen ausgerechnet werden, sind für die einzelnen Dienststellen jeweils eigene Formulare zu verwenden.</t>
    </r>
  </si>
  <si>
    <r>
      <t xml:space="preserve">Das </t>
    </r>
    <r>
      <rPr>
        <sz val="12"/>
        <color indexed="10"/>
        <rFont val="Arial"/>
        <family val="2"/>
      </rPr>
      <t>Tabellenblatt "Raumkosten"</t>
    </r>
    <r>
      <rPr>
        <sz val="12"/>
        <rFont val="Arial"/>
        <family val="2"/>
      </rPr>
      <t xml:space="preserve"> enthält die </t>
    </r>
    <r>
      <rPr>
        <b/>
        <sz val="12"/>
        <rFont val="Arial"/>
        <family val="2"/>
      </rPr>
      <t>durchschnittlichen jährlichen Raumkosten</t>
    </r>
    <r>
      <rPr>
        <sz val="12"/>
        <rFont val="Arial"/>
        <family val="2"/>
      </rPr>
      <t>, basierend auf der Gesamtzahl der Bediensteten, die sich aus den Tabellenblättern "Pr 1", "Pr2", "Pr3"........und dem Tabellenblatt "Zeit" errechnet, sowie auf einem durchschnittlichen Raumbedarf von 14 m</t>
    </r>
    <r>
      <rPr>
        <vertAlign val="superscript"/>
        <sz val="12"/>
        <rFont val="Arial"/>
        <family val="2"/>
      </rPr>
      <t>2</t>
    </r>
    <r>
      <rPr>
        <sz val="12"/>
        <rFont val="Arial"/>
        <family val="2"/>
      </rPr>
      <t xml:space="preserve"> Bürofläche pro Person, 30 % Zuschlag für Gänge und Nebenräume und einem durchschnittlichen Quadratmetermietpreis.</t>
    </r>
  </si>
  <si>
    <t>2. Leistungsprozesse bearbeiten</t>
  </si>
  <si>
    <t xml:space="preserve">    2.2.  Den Arbeitsschritten Personal zuordnen </t>
  </si>
  <si>
    <t xml:space="preserve">    2.1. Leistungsprozesse in Arbeitsschritte zerlegen </t>
  </si>
  <si>
    <t xml:space="preserve">    2.3.  Zeitaufwand bestimmen</t>
  </si>
  <si>
    <t xml:space="preserve">    2.4. Häufigkeit der Arbeitsschritte bestimmen</t>
  </si>
  <si>
    <t>3. Häufigkeit der Leistungsprozesse bestimmen</t>
  </si>
  <si>
    <t>4. Investitionskosten und einmaligen Sachaufwand eintragen</t>
  </si>
  <si>
    <t>5. Fertig: Summen ablesen/ Ergebnisse ausdrucken</t>
  </si>
  <si>
    <t>6. Grobschätzung der Vollzugskosten</t>
  </si>
  <si>
    <t>2. Leistungsprozesse bearbeiten:</t>
  </si>
  <si>
    <t>2.1.  Leistungsprozesse in Arbeitsschritte zerlegen:</t>
  </si>
  <si>
    <t xml:space="preserve">2.2. Den Arbeitsschritten Personal zuordnen </t>
  </si>
  <si>
    <t>2.3. Zeitaufwand bestimmen</t>
  </si>
  <si>
    <t>2.4. Häufigkeit der Arbeitsschritte bestimmen</t>
  </si>
  <si>
    <t>4.  Investitionskosten und einmaligen Sachaufwand eintragen</t>
  </si>
  <si>
    <r>
      <t>2.1.1.</t>
    </r>
    <r>
      <rPr>
        <sz val="12"/>
        <rFont val="Arial"/>
        <family val="2"/>
      </rPr>
      <t xml:space="preserve"> Für den Leistungsprozess 1 sind die einzelnen Arbeitsschritte  zu erheben,  häufig wiederkehrende Tätigkeiten sind besonders zu berücksichtigen. Zur leichteren Ermittlung der notwendigen Arbeitsschritte ist  die Dokumentation der Abfolge der Arbeitsschritte in einem Ablaufdiagramm hilfreich.</t>
    </r>
  </si>
  <si>
    <r>
      <t xml:space="preserve">2.1.2. </t>
    </r>
    <r>
      <rPr>
        <sz val="12"/>
        <rFont val="Arial"/>
        <family val="2"/>
      </rPr>
      <t xml:space="preserve">Die Arbeitsschritte  des Leistungsprozesses 1 werden durchnummeriert und in das  Tabellenblatt "Pr1" in die Spalten </t>
    </r>
    <r>
      <rPr>
        <b/>
        <sz val="12"/>
        <rFont val="Arial"/>
        <family val="2"/>
      </rPr>
      <t>„Nr.“</t>
    </r>
    <r>
      <rPr>
        <sz val="12"/>
        <rFont val="Arial"/>
        <family val="2"/>
      </rPr>
      <t xml:space="preserve"> und </t>
    </r>
    <r>
      <rPr>
        <b/>
        <sz val="12"/>
        <rFont val="Arial"/>
        <family val="2"/>
      </rPr>
      <t>„Arbeitsschritt“</t>
    </r>
    <r>
      <rPr>
        <sz val="12"/>
        <rFont val="Arial"/>
        <family val="2"/>
      </rPr>
      <t xml:space="preserve"> eingetragen.</t>
    </r>
  </si>
  <si>
    <r>
      <t>2.2.1.</t>
    </r>
    <r>
      <rPr>
        <sz val="12"/>
        <rFont val="Arial"/>
        <family val="2"/>
      </rPr>
      <t xml:space="preserve"> Für jeden Arbeitsschritt des Leistungsprozesses 1 wird festgelegt, welcher Verwendungsgruppe die Bediensteten angehören, die diesen Arbeitsschritt ausführen sollen. </t>
    </r>
  </si>
  <si>
    <r>
      <t>2.2.2.</t>
    </r>
    <r>
      <rPr>
        <sz val="12"/>
        <rFont val="Arial"/>
        <family val="2"/>
      </rPr>
      <t xml:space="preserve"> Im Tabellenblatt "Pr1" wird neben jeden Arbeitsschritt die entsprechende Verwendungsgruppe eingetragen, und zwar in die Spalte </t>
    </r>
    <r>
      <rPr>
        <b/>
        <sz val="12"/>
        <rFont val="Arial"/>
        <family val="2"/>
      </rPr>
      <t>„VwGr.“</t>
    </r>
    <r>
      <rPr>
        <sz val="12"/>
        <rFont val="Arial"/>
        <family val="2"/>
      </rPr>
      <t xml:space="preserve"> (also z.B. "A" oder "C").</t>
    </r>
  </si>
  <si>
    <r>
      <t>2.2.3.</t>
    </r>
    <r>
      <rPr>
        <sz val="12"/>
        <rFont val="Arial"/>
        <family val="2"/>
      </rPr>
      <t xml:space="preserve"> Gleich rechts daneben - in die Spalte</t>
    </r>
    <r>
      <rPr>
        <b/>
        <sz val="12"/>
        <rFont val="Arial"/>
        <family val="2"/>
      </rPr>
      <t xml:space="preserve"> „Pers.“ - </t>
    </r>
    <r>
      <rPr>
        <sz val="12"/>
        <rFont val="Arial"/>
        <family val="2"/>
      </rPr>
      <t xml:space="preserve"> wird für jeden Arbeitsschritt eingetragen, wieviele Personen der vorher  fixierten Verwendungsgruppe daran beteiligt sind. Das wird in der Regel eine sein, gelegentlich werden aber auch mehrere gleichzeitig tätig (z.B. bei Augenscheinsverhandlungen).</t>
    </r>
  </si>
  <si>
    <r>
      <t>2.3.1.</t>
    </r>
    <r>
      <rPr>
        <sz val="12"/>
        <rFont val="Arial"/>
        <family val="2"/>
      </rPr>
      <t xml:space="preserve"> Für jeden Arbeitsschritt des Leistungsprozesses 1 wird ermittelt,  </t>
    </r>
    <r>
      <rPr>
        <b/>
        <sz val="12"/>
        <rFont val="Arial"/>
        <family val="2"/>
      </rPr>
      <t xml:space="preserve">wie viele Minuten </t>
    </r>
    <r>
      <rPr>
        <sz val="12"/>
        <rFont val="Arial"/>
        <family val="2"/>
      </rPr>
      <t xml:space="preserve"> jede einzelne Person einer Verwendungsgruppe  für die Durchführung dieses Arbeitsschrittes durchschnittlich benötigen wird.  </t>
    </r>
  </si>
  <si>
    <r>
      <t>2.3.2.</t>
    </r>
    <r>
      <rPr>
        <sz val="12"/>
        <rFont val="Arial"/>
        <family val="2"/>
      </rPr>
      <t xml:space="preserve"> Dieser Wert wird im Tabellenblatt "Pr1" in der Zeile des betreffenden Arbeitsschrittes eingetragen, und zwar in der Spalte </t>
    </r>
    <r>
      <rPr>
        <b/>
        <sz val="12"/>
        <rFont val="Arial"/>
        <family val="2"/>
      </rPr>
      <t>„Minuten“</t>
    </r>
    <r>
      <rPr>
        <sz val="12"/>
        <rFont val="Arial"/>
        <family val="2"/>
      </rPr>
      <t xml:space="preserve"> .</t>
    </r>
  </si>
  <si>
    <r>
      <t>2.4.1.</t>
    </r>
    <r>
      <rPr>
        <sz val="12"/>
        <rFont val="Arial"/>
        <family val="2"/>
      </rPr>
      <t xml:space="preserve"> Für jeden Arbeitsschritt des Leistungsprozesses 1 wird die Häufigkeit in % ermittelt bzw. geschätzt.  </t>
    </r>
  </si>
  <si>
    <r>
      <t>2.4.2.</t>
    </r>
    <r>
      <rPr>
        <sz val="12"/>
        <rFont val="Arial"/>
        <family val="2"/>
      </rPr>
      <t xml:space="preserve"> Dieser Wert wird im Tabellenblatt "Pr1" in der Zeile des betreffenden Arbeitsschrittes eingetragen, und zwar in der Spalte </t>
    </r>
    <r>
      <rPr>
        <b/>
        <sz val="12"/>
        <rFont val="Arial"/>
        <family val="2"/>
      </rPr>
      <t>„%“</t>
    </r>
    <r>
      <rPr>
        <sz val="12"/>
        <rFont val="Arial"/>
        <family val="2"/>
      </rPr>
      <t xml:space="preserve"> .</t>
    </r>
  </si>
  <si>
    <r>
      <t>3.1.</t>
    </r>
    <r>
      <rPr>
        <sz val="12"/>
        <rFont val="Arial"/>
        <family val="2"/>
      </rPr>
      <t xml:space="preserve"> Es wird das </t>
    </r>
    <r>
      <rPr>
        <b/>
        <sz val="12"/>
        <rFont val="Arial"/>
        <family val="2"/>
      </rPr>
      <t>Tabellenblatt „Zeit“</t>
    </r>
    <r>
      <rPr>
        <sz val="12"/>
        <rFont val="Arial"/>
        <family val="2"/>
      </rPr>
      <t xml:space="preserve"> geöffnet. Die Leistungsprozesse, die vorher in die jeweiligen Tabellenblätter eingetragen wurden, scheinen in der Spalte „Leistungsprozesse“ auf (sie werden automatisch übernommen).</t>
    </r>
  </si>
  <si>
    <r>
      <t>3.2.</t>
    </r>
    <r>
      <rPr>
        <sz val="12"/>
        <rFont val="Arial"/>
        <family val="2"/>
      </rPr>
      <t xml:space="preserve"> Es wird ermittelt bzw.geschätzt, wie oft ein bestimmter Leistungsprozess in einem durchschnittlichen Jahr vorkommen wird.</t>
    </r>
  </si>
  <si>
    <r>
      <t xml:space="preserve">3.3. </t>
    </r>
    <r>
      <rPr>
        <sz val="12"/>
        <rFont val="Arial"/>
        <family val="2"/>
      </rPr>
      <t>Neben jeden Leistungsprozess wird  die betreffende Zahl eingetragen (in die Spalte</t>
    </r>
    <r>
      <rPr>
        <b/>
        <sz val="12"/>
        <rFont val="Arial"/>
        <family val="2"/>
      </rPr>
      <t xml:space="preserve"> „Anzahl pro Jahr“</t>
    </r>
    <r>
      <rPr>
        <sz val="12"/>
        <rFont val="Arial"/>
        <family val="2"/>
      </rPr>
      <t>).</t>
    </r>
  </si>
  <si>
    <r>
      <t>4.1.</t>
    </r>
    <r>
      <rPr>
        <sz val="12"/>
        <rFont val="Arial"/>
        <family val="2"/>
      </rPr>
      <t xml:space="preserve"> Das Tabellenblatt </t>
    </r>
    <r>
      <rPr>
        <b/>
        <sz val="12"/>
        <rFont val="Arial"/>
        <family val="2"/>
      </rPr>
      <t>"VK-Summe"</t>
    </r>
    <r>
      <rPr>
        <sz val="12"/>
        <rFont val="Arial"/>
        <family val="2"/>
      </rPr>
      <t xml:space="preserve"> anklicken.  </t>
    </r>
  </si>
  <si>
    <r>
      <t>4.2.</t>
    </r>
    <r>
      <rPr>
        <sz val="12"/>
        <rFont val="Arial"/>
        <family val="2"/>
      </rPr>
      <t xml:space="preserve"> In die Zeilen "Investitionskosten" und "einmalige Sachkosten" die betreffenden Summen eintragen; falls solche Kosten nicht anfallen, wird 0 (Null) eingetragen.</t>
    </r>
  </si>
  <si>
    <r>
      <t>6.1.</t>
    </r>
    <r>
      <rPr>
        <sz val="12"/>
        <rFont val="Arial"/>
        <family val="2"/>
      </rPr>
      <t xml:space="preserve"> Es werden die Leistungsprozesse definiert und deren Bezeichnungen in die Tabellenblätter "Pr1", "Pr2" usw. eingetragen.</t>
    </r>
  </si>
  <si>
    <r>
      <t>6.2.</t>
    </r>
    <r>
      <rPr>
        <sz val="12"/>
        <rFont val="Arial"/>
        <family val="2"/>
      </rPr>
      <t xml:space="preserve"> Die Aufschlüsselung in Arbeitsschritte entfällt; stattdessen werden für jeden Leistungsprozess insgesamt die Daten für Verwendungsgruppen, Personenanzahl, Minuten und Vollzugshäufigkeit geschätzt und eingetragen.</t>
    </r>
  </si>
  <si>
    <r>
      <t>6.3.</t>
    </r>
    <r>
      <rPr>
        <sz val="12"/>
        <rFont val="Arial"/>
        <family val="2"/>
      </rPr>
      <t xml:space="preserve"> Im Tabellenblatt "Zeit" wird jedem Leistungsprozess die geschätzte Anzahl pro Jahr hinzugefügt.</t>
    </r>
  </si>
  <si>
    <r>
      <t>6.4.</t>
    </r>
    <r>
      <rPr>
        <sz val="12"/>
        <rFont val="Arial"/>
        <family val="2"/>
      </rPr>
      <t xml:space="preserve"> Fertig! Das Tabellenblatt "VK-Summe" enthält die errechneten Vollzugskosten pro Jahr. (Gegebenenfalls  sind dort noch Investitionskosten und einmalige Sachkosten einzutragen.)</t>
    </r>
  </si>
  <si>
    <t>Als nächstes wird jeder Leistungsprozess in Arbeitsschritte zerlegt und diesen der entsprechende Personal- und Zeitaufwand  sowie die Häufigkeit zugeordnet (siehe unten 2.1. bis 2.4.).  Die Leistungsprozesse werden am besten nacheinander  bearbeitet:
- Es wird also zunächst das Tabellenblatt "Pr1" geöffnet und mit den Daten des Leistungsprozesses 1 ausgefüllt.
- Für alle weiteren Leistungsprozesse wird der Vorgang mit den dazugehörigen Tabellenblättern "Pr2" bis "Pr25" entsprechend  wiederholt.</t>
  </si>
  <si>
    <t>Personalkosten  einschließlich Pensionstangente sowie Zuschlägen für laufende Sachkosten und Verwaltungsgemeinkosten</t>
  </si>
  <si>
    <t>Basis: Durchschnittskosten der Landesbediensteten 2005, zur Verfügung gestellt von der Personalabteilung</t>
  </si>
  <si>
    <t>B</t>
  </si>
  <si>
    <t>Behandlung der Anzeige und Bescheiderstellung</t>
  </si>
  <si>
    <t>Berufung UVS</t>
  </si>
  <si>
    <t>A</t>
  </si>
  <si>
    <t>D</t>
  </si>
  <si>
    <t>Stichprobenweise Kontrolle</t>
  </si>
  <si>
    <t>C</t>
  </si>
  <si>
    <t>BVB</t>
  </si>
  <si>
    <t>Stichprobenartige Kontrollen</t>
  </si>
  <si>
    <t>2. Brauchtumsfeuer gem. § 5 IG-L MaßnahmenVO</t>
  </si>
  <si>
    <t>Entgegennahme Anzeige Strafverfahren</t>
  </si>
  <si>
    <t>Behandlung des Antrags und Bescheiderstellung</t>
  </si>
  <si>
    <t>Entgegennahme Antrag Ausnahmegenehmigung</t>
  </si>
  <si>
    <t>Umklappen der Hinweistafeln</t>
  </si>
  <si>
    <t>Entgegennahme Antrag Ausnahmegenehmigungen</t>
  </si>
  <si>
    <t>6. Fahrverbote gem. § 10 IG-L MaßnahmenVO ab 1.11.2008</t>
  </si>
  <si>
    <t>3. Geschwindigkeitsbeschränkungen gem. § 6 IG-L MaßnahmenVO</t>
  </si>
  <si>
    <t>4. Fahrverbot für alte Schwerfahrzeuge gem. § 7 IG-L MaßnahmenVO</t>
  </si>
  <si>
    <t xml:space="preserve">5. Fahrbeschränkungen gem. §§ 8 und 9 IG-L MaßnahmenVO </t>
  </si>
  <si>
    <t xml:space="preserve">7. </t>
  </si>
  <si>
    <t>1. Maßnahmen für Anlagen gem. § 4 IG-L MaßnahmenVO</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</si>
</sst>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0.0"/>
    <numFmt numFmtId="171" formatCode="#,##0.0"/>
    <numFmt numFmtId="172" formatCode="#,##0\ &quot;öS&quot;;\-#,##0\ &quot;öS&quot;"/>
    <numFmt numFmtId="173" formatCode="#,##0\ &quot;öS&quot;;[Red]\-#,##0\ &quot;öS&quot;"/>
    <numFmt numFmtId="174" formatCode="#,##0.00\ &quot;öS&quot;;\-#,##0.00\ &quot;öS&quot;"/>
    <numFmt numFmtId="175" formatCode="#,##0.00\ &quot;öS&quot;;[Red]\-#,##0.00\ &quot;öS&quot;"/>
    <numFmt numFmtId="176" formatCode="_-* #,##0\ &quot;öS&quot;_-;\-* #,##0\ &quot;öS&quot;_-;_-* &quot;-&quot;\ &quot;öS&quot;_-;_-@_-"/>
    <numFmt numFmtId="177" formatCode="_-* #,##0\ _Ö_S_-;\-* #,##0\ _Ö_S_-;_-* &quot;-&quot;\ _Ö_S_-;_-@_-"/>
    <numFmt numFmtId="178" formatCode="_-* #,##0.00\ &quot;öS&quot;_-;\-* #,##0.00\ &quot;öS&quot;_-;_-* &quot;-&quot;??\ &quot;öS&quot;_-;_-@_-"/>
    <numFmt numFmtId="179" formatCode="_-* #,##0.00\ _Ö_S_-;\-* #,##0.00\ _Ö_S_-;_-* &quot;-&quot;??\ _Ö_S_-;_-@_-"/>
    <numFmt numFmtId="180" formatCode="&quot;Ja&quot;;&quot;Ja&quot;;&quot;Nein&quot;"/>
    <numFmt numFmtId="181" formatCode="&quot;Wahr&quot;;&quot;Wahr&quot;;&quot;Falsch&quot;"/>
    <numFmt numFmtId="182" formatCode="&quot;Ein&quot;;&quot;Ein&quot;;&quot;Aus&quot;"/>
    <numFmt numFmtId="183" formatCode="d/\ mmmm\ yyyy"/>
    <numFmt numFmtId="184" formatCode="&quot;€&quot;\ #,##0.00"/>
  </numFmts>
  <fonts count="34">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b/>
      <sz val="14"/>
      <name val="Arial"/>
      <family val="0"/>
    </font>
    <font>
      <i/>
      <sz val="14"/>
      <name val="Arial"/>
      <family val="0"/>
    </font>
    <font>
      <sz val="16"/>
      <name val="Arial"/>
      <family val="2"/>
    </font>
    <font>
      <i/>
      <sz val="16"/>
      <name val="Arial"/>
      <family val="2"/>
    </font>
    <font>
      <sz val="9"/>
      <name val="Arial"/>
      <family val="2"/>
    </font>
    <font>
      <sz val="11"/>
      <name val="Arial"/>
      <family val="2"/>
    </font>
    <font>
      <u val="single"/>
      <sz val="10"/>
      <color indexed="12"/>
      <name val="Arial"/>
      <family val="0"/>
    </font>
    <font>
      <u val="single"/>
      <sz val="10"/>
      <color indexed="36"/>
      <name val="Arial"/>
      <family val="0"/>
    </font>
    <font>
      <b/>
      <sz val="12"/>
      <color indexed="10"/>
      <name val="Arial"/>
      <family val="2"/>
    </font>
    <font>
      <b/>
      <i/>
      <sz val="14"/>
      <color indexed="10"/>
      <name val="Arial"/>
      <family val="2"/>
    </font>
    <font>
      <b/>
      <sz val="10"/>
      <color indexed="10"/>
      <name val="Arial"/>
      <family val="2"/>
    </font>
    <font>
      <b/>
      <i/>
      <sz val="10"/>
      <color indexed="10"/>
      <name val="Arial"/>
      <family val="2"/>
    </font>
    <font>
      <u val="single"/>
      <sz val="12"/>
      <name val="Arial"/>
      <family val="2"/>
    </font>
    <font>
      <sz val="12"/>
      <color indexed="8"/>
      <name val="Arial"/>
      <family val="2"/>
    </font>
    <font>
      <b/>
      <sz val="14"/>
      <color indexed="10"/>
      <name val="Arial"/>
      <family val="2"/>
    </font>
    <font>
      <sz val="14"/>
      <name val="Arial"/>
      <family val="2"/>
    </font>
    <font>
      <b/>
      <sz val="16"/>
      <name val="Arial"/>
      <family val="2"/>
    </font>
    <font>
      <b/>
      <sz val="16"/>
      <color indexed="10"/>
      <name val="Arial"/>
      <family val="2"/>
    </font>
    <font>
      <u val="single"/>
      <sz val="12"/>
      <color indexed="12"/>
      <name val="Arial"/>
      <family val="2"/>
    </font>
    <font>
      <b/>
      <u val="single"/>
      <sz val="14"/>
      <color indexed="10"/>
      <name val="Arial"/>
      <family val="2"/>
    </font>
    <font>
      <b/>
      <i/>
      <sz val="16"/>
      <color indexed="10"/>
      <name val="Arial"/>
      <family val="2"/>
    </font>
    <font>
      <b/>
      <i/>
      <sz val="12"/>
      <color indexed="10"/>
      <name val="Arial"/>
      <family val="2"/>
    </font>
    <font>
      <b/>
      <i/>
      <sz val="12"/>
      <name val="Arial"/>
      <family val="2"/>
    </font>
    <font>
      <b/>
      <i/>
      <vertAlign val="superscript"/>
      <sz val="12"/>
      <name val="Arial"/>
      <family val="2"/>
    </font>
    <font>
      <b/>
      <i/>
      <sz val="14"/>
      <name val="Arial"/>
      <family val="2"/>
    </font>
    <font>
      <sz val="12"/>
      <color indexed="10"/>
      <name val="Arial"/>
      <family val="2"/>
    </font>
    <font>
      <vertAlign val="superscript"/>
      <sz val="12"/>
      <name val="Arial"/>
      <family val="2"/>
    </font>
    <font>
      <sz val="10"/>
      <color indexed="10"/>
      <name val="Arial"/>
      <family val="2"/>
    </font>
  </fonts>
  <fills count="8">
    <fill>
      <patternFill/>
    </fill>
    <fill>
      <patternFill patternType="gray125"/>
    </fill>
    <fill>
      <patternFill patternType="gray0625"/>
    </fill>
    <fill>
      <patternFill patternType="solid">
        <fgColor indexed="65"/>
        <bgColor indexed="64"/>
      </patternFill>
    </fill>
    <fill>
      <patternFill patternType="solid">
        <fgColor indexed="44"/>
        <bgColor indexed="64"/>
      </patternFill>
    </fill>
    <fill>
      <patternFill patternType="gray0625">
        <bgColor indexed="42"/>
      </patternFill>
    </fill>
    <fill>
      <patternFill patternType="solid">
        <fgColor indexed="43"/>
        <bgColor indexed="64"/>
      </patternFill>
    </fill>
    <fill>
      <patternFill patternType="solid">
        <fgColor indexed="42"/>
        <bgColor indexed="64"/>
      </patternFill>
    </fill>
  </fills>
  <borders count="52">
    <border>
      <left/>
      <right/>
      <top/>
      <bottom/>
      <diagonal/>
    </border>
    <border>
      <left>
        <color indexed="63"/>
      </left>
      <right>
        <color indexed="63"/>
      </right>
      <top>
        <color indexed="63"/>
      </top>
      <bottom style="medium"/>
    </border>
    <border>
      <left style="thin"/>
      <right>
        <color indexed="63"/>
      </right>
      <top style="thin"/>
      <bottom style="medium"/>
    </border>
    <border>
      <left style="thin"/>
      <right>
        <color indexed="63"/>
      </right>
      <top style="medium"/>
      <bottom style="thin"/>
    </border>
    <border>
      <left style="thin"/>
      <right style="thin"/>
      <top style="thin"/>
      <bottom style="medium"/>
    </border>
    <border>
      <left>
        <color indexed="63"/>
      </left>
      <right>
        <color indexed="63"/>
      </right>
      <top style="medium"/>
      <bottom style="thin"/>
    </border>
    <border>
      <left style="thick"/>
      <right style="thick"/>
      <top style="thick"/>
      <bottom>
        <color indexed="63"/>
      </bottom>
    </border>
    <border>
      <left style="thick"/>
      <right style="thick"/>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ck"/>
      <right style="thick"/>
      <top style="thick"/>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ck"/>
      <right>
        <color indexed="63"/>
      </right>
      <top style="thick"/>
      <bottom style="thin"/>
    </border>
    <border>
      <left style="thin"/>
      <right>
        <color indexed="63"/>
      </right>
      <top style="thick"/>
      <bottom style="thin"/>
    </border>
    <border>
      <left style="thin"/>
      <right style="thick"/>
      <top style="thick"/>
      <bottom style="thin"/>
    </border>
    <border>
      <left style="thick"/>
      <right>
        <color indexed="63"/>
      </right>
      <top>
        <color indexed="63"/>
      </top>
      <bottom style="thin"/>
    </border>
    <border>
      <left style="thick"/>
      <right>
        <color indexed="63"/>
      </right>
      <top>
        <color indexed="63"/>
      </top>
      <bottom style="thick"/>
    </border>
    <border>
      <left>
        <color indexed="63"/>
      </left>
      <right>
        <color indexed="63"/>
      </right>
      <top style="thick"/>
      <bottom style="thick"/>
    </border>
    <border>
      <left>
        <color indexed="63"/>
      </left>
      <right style="thick"/>
      <top style="thick"/>
      <bottom style="thick"/>
    </border>
    <border>
      <left style="thick"/>
      <right style="thick"/>
      <top>
        <color indexed="63"/>
      </top>
      <bottom style="thin"/>
    </border>
    <border>
      <left style="thick"/>
      <right style="thick"/>
      <top style="medium"/>
      <bottom style="thick"/>
    </border>
    <border>
      <left style="thin"/>
      <right style="thin"/>
      <top style="thin"/>
      <bottom style="thin"/>
    </border>
    <border>
      <left style="thin"/>
      <right style="thick"/>
      <top>
        <color indexed="63"/>
      </top>
      <bottom style="thin"/>
    </border>
    <border>
      <left style="thin"/>
      <right>
        <color indexed="63"/>
      </right>
      <top>
        <color indexed="63"/>
      </top>
      <bottom style="thick"/>
    </border>
    <border>
      <left style="thin"/>
      <right style="thick"/>
      <top>
        <color indexed="63"/>
      </top>
      <bottom style="thick"/>
    </border>
    <border>
      <left style="thick"/>
      <right>
        <color indexed="63"/>
      </right>
      <top style="thick"/>
      <bottom style="thick"/>
    </border>
    <border>
      <left style="thick"/>
      <right style="thick"/>
      <top>
        <color indexed="63"/>
      </top>
      <bottom style="thick"/>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style="medium"/>
      <right style="medium"/>
      <top style="medium"/>
      <bottom style="medium"/>
    </border>
    <border>
      <left style="thin"/>
      <right style="thin"/>
      <top style="thin"/>
      <bottom style="double"/>
    </border>
    <border>
      <left>
        <color indexed="63"/>
      </left>
      <right style="thin"/>
      <top>
        <color indexed="63"/>
      </top>
      <bottom>
        <color indexed="63"/>
      </bottom>
    </border>
    <border>
      <left>
        <color indexed="63"/>
      </left>
      <right style="thin"/>
      <top style="double"/>
      <bottom>
        <color indexed="63"/>
      </bottom>
    </border>
    <border>
      <left style="medium"/>
      <right style="thin"/>
      <top style="thin"/>
      <bottom style="thin"/>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81">
    <xf numFmtId="0" fontId="0" fillId="0" borderId="0" xfId="0" applyAlignment="1">
      <alignment/>
    </xf>
    <xf numFmtId="0" fontId="4" fillId="0" borderId="0" xfId="0" applyFont="1" applyAlignment="1">
      <alignment/>
    </xf>
    <xf numFmtId="0" fontId="4" fillId="0" borderId="1" xfId="0" applyFont="1" applyBorder="1" applyAlignment="1">
      <alignment/>
    </xf>
    <xf numFmtId="0" fontId="0" fillId="0" borderId="0" xfId="0" applyAlignment="1">
      <alignment horizontal="center"/>
    </xf>
    <xf numFmtId="3" fontId="0" fillId="0" borderId="0" xfId="0" applyNumberFormat="1" applyAlignment="1">
      <alignment horizontal="right"/>
    </xf>
    <xf numFmtId="0" fontId="6" fillId="0" borderId="0" xfId="0" applyFont="1" applyAlignment="1">
      <alignment/>
    </xf>
    <xf numFmtId="0" fontId="4" fillId="0" borderId="2" xfId="0" applyFont="1" applyBorder="1" applyAlignment="1">
      <alignment/>
    </xf>
    <xf numFmtId="0" fontId="4" fillId="0" borderId="2" xfId="0" applyFont="1" applyBorder="1" applyAlignment="1">
      <alignment horizontal="center"/>
    </xf>
    <xf numFmtId="3" fontId="4" fillId="0" borderId="3"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center"/>
    </xf>
    <xf numFmtId="3" fontId="4" fillId="2" borderId="2" xfId="0" applyNumberFormat="1" applyFont="1" applyFill="1" applyBorder="1" applyAlignment="1">
      <alignment horizontal="right"/>
    </xf>
    <xf numFmtId="3" fontId="4" fillId="2" borderId="4" xfId="0" applyNumberFormat="1" applyFont="1" applyFill="1" applyBorder="1" applyAlignment="1">
      <alignment horizontal="right"/>
    </xf>
    <xf numFmtId="3" fontId="6" fillId="0" borderId="0" xfId="0" applyNumberFormat="1" applyFont="1" applyAlignment="1">
      <alignment horizontal="right"/>
    </xf>
    <xf numFmtId="0" fontId="0" fillId="0" borderId="0" xfId="0" applyAlignment="1">
      <alignment horizontal="centerContinuous"/>
    </xf>
    <xf numFmtId="0" fontId="6" fillId="0" borderId="0" xfId="0" applyFont="1" applyAlignment="1">
      <alignment horizontal="centerContinuous"/>
    </xf>
    <xf numFmtId="0" fontId="4" fillId="0" borderId="2" xfId="0" applyFont="1" applyBorder="1" applyAlignment="1">
      <alignment horizontal="centerContinuous"/>
    </xf>
    <xf numFmtId="0" fontId="4" fillId="0" borderId="0" xfId="0" applyFont="1" applyBorder="1" applyAlignment="1">
      <alignment horizontal="centerContinuous"/>
    </xf>
    <xf numFmtId="0" fontId="7" fillId="0" borderId="0" xfId="0" applyFont="1" applyAlignment="1">
      <alignment horizontal="left"/>
    </xf>
    <xf numFmtId="3" fontId="4" fillId="3" borderId="2" xfId="0" applyNumberFormat="1" applyFont="1" applyFill="1" applyBorder="1" applyAlignment="1">
      <alignment horizontal="right"/>
    </xf>
    <xf numFmtId="3" fontId="4" fillId="3" borderId="4" xfId="0" applyNumberFormat="1" applyFont="1" applyFill="1" applyBorder="1" applyAlignment="1">
      <alignment horizontal="right"/>
    </xf>
    <xf numFmtId="0" fontId="4" fillId="0" borderId="5" xfId="0" applyFont="1" applyBorder="1" applyAlignment="1">
      <alignment horizontal="right"/>
    </xf>
    <xf numFmtId="0" fontId="9" fillId="0" borderId="0" xfId="0" applyFont="1" applyAlignment="1">
      <alignment horizontal="left"/>
    </xf>
    <xf numFmtId="3" fontId="8" fillId="0" borderId="0" xfId="0" applyNumberFormat="1" applyFont="1" applyAlignment="1">
      <alignment horizontal="right"/>
    </xf>
    <xf numFmtId="0" fontId="8" fillId="0" borderId="0" xfId="0" applyFont="1" applyAlignment="1">
      <alignment/>
    </xf>
    <xf numFmtId="0" fontId="6"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xf>
    <xf numFmtId="3" fontId="0" fillId="0" borderId="8" xfId="0" applyNumberFormat="1" applyBorder="1" applyAlignment="1">
      <alignment horizontal="right"/>
    </xf>
    <xf numFmtId="0" fontId="0" fillId="0" borderId="8" xfId="0" applyBorder="1" applyAlignment="1">
      <alignment/>
    </xf>
    <xf numFmtId="0" fontId="4" fillId="0" borderId="3" xfId="0" applyFont="1" applyBorder="1" applyAlignment="1">
      <alignment horizontal="right"/>
    </xf>
    <xf numFmtId="0" fontId="0" fillId="0" borderId="9" xfId="0" applyBorder="1" applyAlignment="1">
      <alignment/>
    </xf>
    <xf numFmtId="0" fontId="6" fillId="0" borderId="10" xfId="0" applyFont="1" applyBorder="1" applyAlignment="1">
      <alignment horizontal="center"/>
    </xf>
    <xf numFmtId="3" fontId="11" fillId="0" borderId="8" xfId="0" applyNumberFormat="1" applyFont="1" applyBorder="1" applyAlignment="1">
      <alignment horizontal="left"/>
    </xf>
    <xf numFmtId="3" fontId="4" fillId="4" borderId="3" xfId="0" applyNumberFormat="1" applyFont="1" applyFill="1" applyBorder="1" applyAlignment="1">
      <alignment horizontal="right"/>
    </xf>
    <xf numFmtId="3" fontId="4" fillId="4" borderId="11" xfId="0" applyNumberFormat="1" applyFont="1" applyFill="1" applyBorder="1" applyAlignment="1">
      <alignment horizontal="right"/>
    </xf>
    <xf numFmtId="3" fontId="0" fillId="5" borderId="12" xfId="0" applyNumberFormat="1" applyFill="1" applyBorder="1" applyAlignment="1">
      <alignment horizontal="right"/>
    </xf>
    <xf numFmtId="3" fontId="0" fillId="5" borderId="13" xfId="0" applyNumberFormat="1" applyFill="1" applyBorder="1" applyAlignment="1">
      <alignment horizontal="right"/>
    </xf>
    <xf numFmtId="3" fontId="0" fillId="5" borderId="14" xfId="0" applyNumberFormat="1" applyFill="1" applyBorder="1" applyAlignment="1">
      <alignment horizontal="right"/>
    </xf>
    <xf numFmtId="3" fontId="0" fillId="5" borderId="15" xfId="0" applyNumberFormat="1" applyFill="1" applyBorder="1" applyAlignment="1">
      <alignment horizontal="right"/>
    </xf>
    <xf numFmtId="0" fontId="0" fillId="6" borderId="16" xfId="0" applyFill="1" applyBorder="1" applyAlignment="1">
      <alignment horizontal="centerContinuous"/>
    </xf>
    <xf numFmtId="0" fontId="0" fillId="6" borderId="17" xfId="0" applyFill="1" applyBorder="1" applyAlignment="1">
      <alignment/>
    </xf>
    <xf numFmtId="0" fontId="0" fillId="6" borderId="17" xfId="0" applyFill="1" applyBorder="1" applyAlignment="1">
      <alignment horizontal="center"/>
    </xf>
    <xf numFmtId="0" fontId="0" fillId="6" borderId="18" xfId="0" applyFill="1" applyBorder="1" applyAlignment="1">
      <alignment/>
    </xf>
    <xf numFmtId="0" fontId="0" fillId="6" borderId="19" xfId="0" applyFill="1" applyBorder="1" applyAlignment="1">
      <alignment horizontal="centerContinuous"/>
    </xf>
    <xf numFmtId="0" fontId="0" fillId="6" borderId="20" xfId="0" applyFill="1" applyBorder="1" applyAlignment="1">
      <alignment horizontal="centerContinuous"/>
    </xf>
    <xf numFmtId="0" fontId="6" fillId="6" borderId="21" xfId="0" applyFont="1" applyFill="1" applyBorder="1" applyAlignment="1">
      <alignment horizontal="center"/>
    </xf>
    <xf numFmtId="0" fontId="6" fillId="6" borderId="21" xfId="0" applyFont="1" applyFill="1" applyBorder="1" applyAlignment="1">
      <alignment/>
    </xf>
    <xf numFmtId="3" fontId="6" fillId="6" borderId="21" xfId="0" applyNumberFormat="1" applyFont="1" applyFill="1" applyBorder="1" applyAlignment="1">
      <alignment horizontal="right"/>
    </xf>
    <xf numFmtId="3" fontId="6" fillId="6" borderId="22" xfId="0" applyNumberFormat="1" applyFont="1" applyFill="1" applyBorder="1" applyAlignment="1">
      <alignment horizontal="right"/>
    </xf>
    <xf numFmtId="0" fontId="0" fillId="7" borderId="12" xfId="0" applyFill="1" applyBorder="1" applyAlignment="1">
      <alignment/>
    </xf>
    <xf numFmtId="0" fontId="0" fillId="7" borderId="14" xfId="0" applyFill="1" applyBorder="1" applyAlignment="1">
      <alignment/>
    </xf>
    <xf numFmtId="3" fontId="0" fillId="7" borderId="12" xfId="0" applyNumberFormat="1" applyFill="1" applyBorder="1" applyAlignment="1">
      <alignment horizontal="right"/>
    </xf>
    <xf numFmtId="3" fontId="0" fillId="7" borderId="13" xfId="0" applyNumberFormat="1" applyFill="1" applyBorder="1" applyAlignment="1">
      <alignment horizontal="right"/>
    </xf>
    <xf numFmtId="3" fontId="0" fillId="7" borderId="14" xfId="0" applyNumberFormat="1" applyFill="1" applyBorder="1" applyAlignment="1">
      <alignment horizontal="right"/>
    </xf>
    <xf numFmtId="3" fontId="0" fillId="7" borderId="15" xfId="0" applyNumberFormat="1" applyFill="1" applyBorder="1" applyAlignment="1">
      <alignment horizontal="right"/>
    </xf>
    <xf numFmtId="3" fontId="0" fillId="4" borderId="3" xfId="0" applyNumberFormat="1" applyFont="1" applyFill="1" applyBorder="1" applyAlignment="1">
      <alignment horizontal="right"/>
    </xf>
    <xf numFmtId="3" fontId="0" fillId="4" borderId="11" xfId="0" applyNumberFormat="1" applyFont="1" applyFill="1" applyBorder="1" applyAlignment="1">
      <alignment horizontal="right"/>
    </xf>
    <xf numFmtId="3" fontId="4" fillId="4" borderId="23" xfId="0" applyNumberFormat="1" applyFont="1" applyFill="1" applyBorder="1" applyAlignment="1">
      <alignment/>
    </xf>
    <xf numFmtId="3" fontId="4" fillId="4" borderId="24" xfId="0" applyNumberFormat="1" applyFont="1" applyFill="1" applyBorder="1" applyAlignment="1">
      <alignment/>
    </xf>
    <xf numFmtId="3" fontId="0" fillId="7" borderId="25" xfId="0" applyNumberFormat="1" applyFill="1" applyBorder="1" applyAlignment="1">
      <alignment horizontal="right"/>
    </xf>
    <xf numFmtId="3" fontId="0" fillId="5" borderId="12" xfId="0" applyNumberFormat="1" applyFill="1" applyBorder="1" applyAlignment="1" applyProtection="1">
      <alignment horizontal="right"/>
      <protection hidden="1"/>
    </xf>
    <xf numFmtId="3" fontId="0" fillId="5" borderId="13" xfId="0" applyNumberFormat="1" applyFill="1" applyBorder="1" applyAlignment="1" applyProtection="1">
      <alignment horizontal="right"/>
      <protection hidden="1"/>
    </xf>
    <xf numFmtId="3" fontId="0" fillId="5" borderId="14" xfId="0" applyNumberFormat="1" applyFill="1" applyBorder="1" applyAlignment="1" applyProtection="1">
      <alignment horizontal="right"/>
      <protection hidden="1"/>
    </xf>
    <xf numFmtId="3" fontId="0" fillId="5" borderId="15" xfId="0" applyNumberFormat="1" applyFill="1" applyBorder="1" applyAlignment="1" applyProtection="1">
      <alignment horizontal="right"/>
      <protection hidden="1"/>
    </xf>
    <xf numFmtId="3" fontId="4" fillId="4" borderId="3" xfId="0" applyNumberFormat="1" applyFont="1" applyFill="1" applyBorder="1" applyAlignment="1" applyProtection="1">
      <alignment horizontal="right"/>
      <protection hidden="1"/>
    </xf>
    <xf numFmtId="3" fontId="4" fillId="4" borderId="11" xfId="0" applyNumberFormat="1" applyFont="1" applyFill="1" applyBorder="1" applyAlignment="1" applyProtection="1">
      <alignment horizontal="right"/>
      <protection hidden="1"/>
    </xf>
    <xf numFmtId="0" fontId="0" fillId="6" borderId="16" xfId="0" applyFill="1" applyBorder="1" applyAlignment="1" applyProtection="1">
      <alignment horizontal="centerContinuous"/>
      <protection locked="0"/>
    </xf>
    <xf numFmtId="0" fontId="0" fillId="6" borderId="17" xfId="0" applyFill="1" applyBorder="1" applyAlignment="1" applyProtection="1">
      <alignment/>
      <protection locked="0"/>
    </xf>
    <xf numFmtId="0" fontId="0" fillId="6" borderId="17" xfId="0" applyFill="1" applyBorder="1" applyAlignment="1" applyProtection="1">
      <alignment horizontal="center"/>
      <protection locked="0"/>
    </xf>
    <xf numFmtId="0" fontId="0" fillId="6" borderId="18" xfId="0" applyFill="1" applyBorder="1" applyAlignment="1" applyProtection="1">
      <alignment/>
      <protection locked="0"/>
    </xf>
    <xf numFmtId="0" fontId="0" fillId="6" borderId="19" xfId="0" applyFill="1" applyBorder="1" applyAlignment="1" applyProtection="1">
      <alignment horizontal="centerContinuous"/>
      <protection locked="0"/>
    </xf>
    <xf numFmtId="0" fontId="0" fillId="6" borderId="12" xfId="0" applyFill="1" applyBorder="1" applyAlignment="1" applyProtection="1">
      <alignment/>
      <protection locked="0"/>
    </xf>
    <xf numFmtId="0" fontId="0" fillId="6" borderId="12" xfId="0" applyFill="1" applyBorder="1" applyAlignment="1" applyProtection="1">
      <alignment horizontal="center"/>
      <protection locked="0"/>
    </xf>
    <xf numFmtId="0" fontId="0" fillId="6" borderId="26" xfId="0" applyFill="1" applyBorder="1" applyAlignment="1" applyProtection="1">
      <alignment/>
      <protection locked="0"/>
    </xf>
    <xf numFmtId="0" fontId="0" fillId="6" borderId="20" xfId="0" applyFill="1" applyBorder="1" applyAlignment="1" applyProtection="1">
      <alignment horizontal="centerContinuous"/>
      <protection locked="0"/>
    </xf>
    <xf numFmtId="0" fontId="0" fillId="6" borderId="27" xfId="0" applyFill="1" applyBorder="1" applyAlignment="1" applyProtection="1">
      <alignment/>
      <protection locked="0"/>
    </xf>
    <xf numFmtId="0" fontId="0" fillId="6" borderId="27" xfId="0" applyFill="1" applyBorder="1" applyAlignment="1" applyProtection="1">
      <alignment horizontal="center"/>
      <protection locked="0"/>
    </xf>
    <xf numFmtId="0" fontId="0" fillId="6" borderId="28" xfId="0" applyFill="1" applyBorder="1" applyAlignment="1" applyProtection="1">
      <alignment/>
      <protection locked="0"/>
    </xf>
    <xf numFmtId="0" fontId="6" fillId="6" borderId="29" xfId="0" applyFont="1" applyFill="1" applyBorder="1" applyAlignment="1" applyProtection="1">
      <alignment/>
      <protection locked="0"/>
    </xf>
    <xf numFmtId="3" fontId="5" fillId="6" borderId="23" xfId="0" applyNumberFormat="1" applyFont="1" applyFill="1" applyBorder="1" applyAlignment="1" applyProtection="1">
      <alignment horizontal="center"/>
      <protection locked="0"/>
    </xf>
    <xf numFmtId="3" fontId="5" fillId="6" borderId="30" xfId="0" applyNumberFormat="1" applyFont="1" applyFill="1" applyBorder="1" applyAlignment="1" applyProtection="1">
      <alignment horizontal="center"/>
      <protection locked="0"/>
    </xf>
    <xf numFmtId="0" fontId="5" fillId="6" borderId="31" xfId="0" applyFont="1" applyFill="1" applyBorder="1" applyAlignment="1" applyProtection="1">
      <alignment/>
      <protection locked="0"/>
    </xf>
    <xf numFmtId="0" fontId="5" fillId="6" borderId="31" xfId="0" applyFont="1" applyFill="1" applyBorder="1" applyAlignment="1">
      <alignment/>
    </xf>
    <xf numFmtId="0" fontId="5" fillId="6" borderId="32" xfId="0" applyFont="1" applyFill="1" applyBorder="1" applyAlignment="1">
      <alignment/>
    </xf>
    <xf numFmtId="0" fontId="14" fillId="6" borderId="33" xfId="0" applyFont="1" applyFill="1" applyBorder="1" applyAlignment="1" applyProtection="1">
      <alignment/>
      <protection locked="0"/>
    </xf>
    <xf numFmtId="3" fontId="0" fillId="0" borderId="0" xfId="0" applyNumberFormat="1" applyAlignment="1">
      <alignment/>
    </xf>
    <xf numFmtId="3" fontId="0" fillId="0" borderId="13" xfId="0" applyNumberFormat="1" applyBorder="1" applyAlignment="1" applyProtection="1">
      <alignment/>
      <protection hidden="1"/>
    </xf>
    <xf numFmtId="3" fontId="0" fillId="0" borderId="34" xfId="0" applyNumberFormat="1" applyBorder="1" applyAlignment="1" applyProtection="1">
      <alignment/>
      <protection hidden="1"/>
    </xf>
    <xf numFmtId="3" fontId="0" fillId="0" borderId="35" xfId="0" applyNumberFormat="1" applyBorder="1" applyAlignment="1" applyProtection="1">
      <alignment horizontal="center" vertical="center" wrapText="1"/>
      <protection/>
    </xf>
    <xf numFmtId="1" fontId="0" fillId="0" borderId="36" xfId="0" applyNumberFormat="1" applyFont="1" applyBorder="1" applyAlignment="1" applyProtection="1">
      <alignment horizontal="center"/>
      <protection/>
    </xf>
    <xf numFmtId="2" fontId="0" fillId="0" borderId="1" xfId="0" applyNumberFormat="1" applyFont="1" applyBorder="1" applyAlignment="1" applyProtection="1">
      <alignment horizontal="center"/>
      <protection/>
    </xf>
    <xf numFmtId="170" fontId="0" fillId="0" borderId="37" xfId="0" applyNumberFormat="1" applyFont="1" applyBorder="1" applyAlignment="1" applyProtection="1">
      <alignment horizontal="center"/>
      <protection/>
    </xf>
    <xf numFmtId="3" fontId="0" fillId="0" borderId="13" xfId="0" applyNumberFormat="1" applyFont="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3" fontId="0" fillId="4" borderId="38" xfId="0" applyNumberFormat="1" applyFont="1" applyFill="1" applyBorder="1" applyAlignment="1" applyProtection="1">
      <alignment horizontal="center"/>
      <protection/>
    </xf>
    <xf numFmtId="3" fontId="0" fillId="4" borderId="39" xfId="0" applyNumberFormat="1" applyFont="1" applyFill="1" applyBorder="1" applyAlignment="1" applyProtection="1">
      <alignment horizontal="center"/>
      <protection/>
    </xf>
    <xf numFmtId="3" fontId="0" fillId="4" borderId="40" xfId="0" applyNumberFormat="1" applyFont="1" applyFill="1" applyBorder="1" applyAlignment="1" applyProtection="1">
      <alignment horizontal="center"/>
      <protection/>
    </xf>
    <xf numFmtId="3" fontId="10" fillId="4" borderId="12" xfId="0" applyNumberFormat="1" applyFont="1" applyFill="1" applyBorder="1" applyAlignment="1" applyProtection="1">
      <alignment/>
      <protection/>
    </xf>
    <xf numFmtId="3" fontId="0" fillId="4" borderId="41" xfId="0" applyNumberFormat="1" applyFont="1" applyFill="1" applyBorder="1" applyAlignment="1" applyProtection="1">
      <alignment/>
      <protection/>
    </xf>
    <xf numFmtId="3" fontId="0" fillId="0" borderId="38" xfId="0" applyNumberFormat="1" applyFont="1" applyFill="1" applyBorder="1" applyAlignment="1" applyProtection="1">
      <alignment/>
      <protection/>
    </xf>
    <xf numFmtId="0" fontId="16" fillId="0" borderId="0" xfId="0" applyFont="1" applyAlignment="1">
      <alignment horizontal="left" wrapText="1"/>
    </xf>
    <xf numFmtId="0" fontId="0" fillId="0" borderId="0" xfId="0" applyFont="1" applyAlignment="1">
      <alignment/>
    </xf>
    <xf numFmtId="0" fontId="0" fillId="0" borderId="42" xfId="0" applyFont="1" applyFill="1" applyBorder="1" applyAlignment="1" applyProtection="1">
      <alignment horizontal="center"/>
      <protection/>
    </xf>
    <xf numFmtId="0" fontId="5" fillId="0" borderId="25" xfId="0" applyFont="1" applyBorder="1" applyAlignment="1">
      <alignment horizontal="center"/>
    </xf>
    <xf numFmtId="0" fontId="5" fillId="0" borderId="25" xfId="0" applyFont="1" applyBorder="1" applyAlignment="1">
      <alignment/>
    </xf>
    <xf numFmtId="2" fontId="4" fillId="0" borderId="25" xfId="0" applyNumberFormat="1" applyFont="1" applyBorder="1" applyAlignment="1">
      <alignment horizontal="center"/>
    </xf>
    <xf numFmtId="184" fontId="4" fillId="0" borderId="25" xfId="0" applyNumberFormat="1" applyFont="1" applyBorder="1" applyAlignment="1">
      <alignment horizontal="center"/>
    </xf>
    <xf numFmtId="2" fontId="4" fillId="0" borderId="13" xfId="0" applyNumberFormat="1" applyFont="1" applyBorder="1" applyAlignment="1">
      <alignment horizontal="center"/>
    </xf>
    <xf numFmtId="184" fontId="4" fillId="0" borderId="13" xfId="0" applyNumberFormat="1" applyFont="1" applyBorder="1" applyAlignment="1">
      <alignment horizontal="center"/>
    </xf>
    <xf numFmtId="0" fontId="5" fillId="0" borderId="43" xfId="0" applyFont="1" applyBorder="1" applyAlignment="1">
      <alignment/>
    </xf>
    <xf numFmtId="2" fontId="4" fillId="0" borderId="43" xfId="0" applyNumberFormat="1" applyFont="1" applyBorder="1" applyAlignment="1">
      <alignment horizontal="center"/>
    </xf>
    <xf numFmtId="184" fontId="4" fillId="0" borderId="43" xfId="0" applyNumberFormat="1" applyFont="1" applyBorder="1" applyAlignment="1">
      <alignment horizontal="center"/>
    </xf>
    <xf numFmtId="0" fontId="1" fillId="0" borderId="0" xfId="0" applyFont="1" applyAlignment="1">
      <alignment horizontal="left" wrapText="1" indent="3"/>
    </xf>
    <xf numFmtId="0" fontId="26" fillId="0" borderId="0" xfId="0" applyFont="1" applyAlignment="1">
      <alignment horizontal="left"/>
    </xf>
    <xf numFmtId="0" fontId="30" fillId="0" borderId="0" xfId="0" applyFont="1" applyAlignment="1">
      <alignment horizontal="left" wrapText="1"/>
    </xf>
    <xf numFmtId="0" fontId="6" fillId="0" borderId="0" xfId="0" applyFont="1" applyAlignment="1">
      <alignment wrapText="1"/>
    </xf>
    <xf numFmtId="0" fontId="6" fillId="0" borderId="0" xfId="0" applyFont="1" applyAlignment="1">
      <alignment/>
    </xf>
    <xf numFmtId="0" fontId="0" fillId="0" borderId="0" xfId="0" applyBorder="1" applyAlignment="1">
      <alignment/>
    </xf>
    <xf numFmtId="3" fontId="0" fillId="0" borderId="0" xfId="0" applyNumberFormat="1" applyBorder="1" applyAlignment="1">
      <alignment/>
    </xf>
    <xf numFmtId="0" fontId="21" fillId="0" borderId="25" xfId="0" applyFont="1" applyBorder="1" applyAlignment="1">
      <alignment horizontal="left" wrapText="1"/>
    </xf>
    <xf numFmtId="3" fontId="21" fillId="0" borderId="25" xfId="0" applyNumberFormat="1" applyFont="1" applyBorder="1" applyAlignment="1">
      <alignment/>
    </xf>
    <xf numFmtId="0" fontId="6" fillId="0" borderId="25" xfId="0" applyFont="1" applyBorder="1" applyAlignment="1">
      <alignment horizontal="left" wrapText="1"/>
    </xf>
    <xf numFmtId="3" fontId="6" fillId="0" borderId="43"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14" fillId="0" borderId="0" xfId="0" applyFont="1" applyAlignment="1" applyProtection="1">
      <alignment horizontal="justify" wrapText="1"/>
      <protection hidden="1" locked="0"/>
    </xf>
    <xf numFmtId="0" fontId="1" fillId="0" borderId="0" xfId="0" applyFont="1" applyAlignment="1" applyProtection="1">
      <alignment horizontal="left" wrapText="1" indent="3"/>
      <protection hidden="1"/>
    </xf>
    <xf numFmtId="0" fontId="23" fillId="0" borderId="0" xfId="0" applyFont="1" applyAlignment="1" applyProtection="1">
      <alignment/>
      <protection hidden="1"/>
    </xf>
    <xf numFmtId="0" fontId="0" fillId="0" borderId="0" xfId="0" applyAlignment="1" applyProtection="1">
      <alignment/>
      <protection hidden="1"/>
    </xf>
    <xf numFmtId="0" fontId="4" fillId="0" borderId="0" xfId="0" applyFont="1" applyAlignment="1" applyProtection="1">
      <alignment horizontal="justify" wrapText="1"/>
      <protection hidden="1"/>
    </xf>
    <xf numFmtId="0" fontId="12" fillId="0" borderId="0" xfId="18" applyAlignment="1" applyProtection="1">
      <alignment/>
      <protection hidden="1"/>
    </xf>
    <xf numFmtId="0" fontId="24" fillId="0" borderId="0" xfId="18" applyFont="1" applyAlignment="1" applyProtection="1">
      <alignment/>
      <protection hidden="1"/>
    </xf>
    <xf numFmtId="0" fontId="25" fillId="0" borderId="0" xfId="0" applyFont="1" applyAlignment="1" applyProtection="1">
      <alignment horizontal="justify" wrapText="1"/>
      <protection hidden="1"/>
    </xf>
    <xf numFmtId="0" fontId="14" fillId="0" borderId="0" xfId="0" applyFont="1" applyAlignment="1" applyProtection="1">
      <alignment horizontal="justify" wrapText="1"/>
      <protection hidden="1"/>
    </xf>
    <xf numFmtId="0" fontId="5" fillId="0" borderId="0" xfId="0" applyFont="1" applyAlignment="1" applyProtection="1">
      <alignment horizontal="justify" wrapText="1"/>
      <protection hidden="1"/>
    </xf>
    <xf numFmtId="0" fontId="4" fillId="0" borderId="0" xfId="0" applyFont="1" applyAlignment="1">
      <alignment horizontal="justify" vertical="top" wrapText="1"/>
    </xf>
    <xf numFmtId="0" fontId="0" fillId="0" borderId="0" xfId="0" applyAlignment="1">
      <alignment horizontal="left" indent="3"/>
    </xf>
    <xf numFmtId="0" fontId="14" fillId="0" borderId="0" xfId="0" applyFont="1" applyAlignment="1">
      <alignment wrapText="1"/>
    </xf>
    <xf numFmtId="0" fontId="14" fillId="0" borderId="0" xfId="0" applyFont="1" applyAlignment="1" applyProtection="1">
      <alignment wrapText="1"/>
      <protection hidden="1"/>
    </xf>
    <xf numFmtId="0" fontId="14" fillId="0" borderId="0" xfId="0" applyFont="1" applyBorder="1" applyAlignment="1" applyProtection="1">
      <alignment horizontal="justify" wrapText="1"/>
      <protection hidden="1"/>
    </xf>
    <xf numFmtId="0" fontId="1" fillId="0" borderId="0" xfId="0" applyFont="1" applyBorder="1" applyAlignment="1" applyProtection="1">
      <alignment horizontal="left" wrapText="1" indent="3"/>
      <protection hidden="1"/>
    </xf>
    <xf numFmtId="0" fontId="0" fillId="0" borderId="0" xfId="0" applyFont="1" applyBorder="1" applyAlignment="1" applyProtection="1">
      <alignment horizontal="left" wrapText="1" indent="3"/>
      <protection hidden="1"/>
    </xf>
    <xf numFmtId="0" fontId="0" fillId="0" borderId="0" xfId="0" applyFont="1" applyAlignment="1" applyProtection="1">
      <alignment horizontal="justify" vertical="top" wrapText="1"/>
      <protection hidden="1"/>
    </xf>
    <xf numFmtId="0" fontId="4" fillId="0" borderId="0" xfId="0" applyFont="1" applyBorder="1" applyAlignment="1" applyProtection="1">
      <alignment horizontal="justify" wrapText="1"/>
      <protection hidden="1"/>
    </xf>
    <xf numFmtId="0" fontId="4" fillId="0" borderId="0" xfId="0" applyFont="1" applyAlignment="1" applyProtection="1">
      <alignment horizontal="justify" vertical="top" wrapText="1"/>
      <protection hidden="1"/>
    </xf>
    <xf numFmtId="0" fontId="10" fillId="0" borderId="0" xfId="0" applyFont="1" applyAlignment="1">
      <alignment horizontal="center"/>
    </xf>
    <xf numFmtId="0" fontId="0" fillId="0" borderId="0" xfId="0" applyAlignment="1">
      <alignment/>
    </xf>
    <xf numFmtId="0" fontId="5" fillId="0" borderId="25" xfId="0" applyFont="1" applyFill="1" applyBorder="1" applyAlignment="1">
      <alignment horizontal="center"/>
    </xf>
    <xf numFmtId="0" fontId="33" fillId="0" borderId="0" xfId="0" applyFont="1" applyAlignment="1">
      <alignment/>
    </xf>
    <xf numFmtId="3" fontId="21" fillId="0" borderId="44" xfId="0" applyNumberFormat="1" applyFont="1" applyBorder="1" applyAlignment="1" applyProtection="1">
      <alignment/>
      <protection locked="0"/>
    </xf>
    <xf numFmtId="0" fontId="21" fillId="0" borderId="25" xfId="0" applyFont="1" applyBorder="1" applyAlignment="1" applyProtection="1">
      <alignment/>
      <protection locked="0"/>
    </xf>
    <xf numFmtId="0" fontId="4" fillId="0" borderId="45" xfId="0" applyFont="1" applyBorder="1" applyAlignment="1">
      <alignment/>
    </xf>
    <xf numFmtId="0" fontId="0" fillId="0" borderId="46" xfId="0" applyBorder="1" applyAlignment="1">
      <alignment/>
    </xf>
    <xf numFmtId="3" fontId="0" fillId="0" borderId="35" xfId="0" applyNumberFormat="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47" xfId="0" applyBorder="1" applyAlignment="1">
      <alignment horizontal="right"/>
    </xf>
    <xf numFmtId="0" fontId="15" fillId="0" borderId="0" xfId="0" applyFont="1" applyAlignment="1">
      <alignment horizontal="left"/>
    </xf>
    <xf numFmtId="0" fontId="16" fillId="0" borderId="0" xfId="0" applyFont="1" applyAlignment="1">
      <alignment/>
    </xf>
    <xf numFmtId="0" fontId="28" fillId="0" borderId="0" xfId="0" applyFont="1" applyAlignment="1">
      <alignment wrapText="1"/>
    </xf>
    <xf numFmtId="0" fontId="1" fillId="0" borderId="0" xfId="0" applyFont="1" applyAlignment="1">
      <alignment/>
    </xf>
    <xf numFmtId="0" fontId="27" fillId="0" borderId="0" xfId="0" applyFont="1" applyAlignment="1">
      <alignment horizontal="left" wrapText="1"/>
    </xf>
    <xf numFmtId="0" fontId="6" fillId="0" borderId="0" xfId="0" applyFont="1" applyAlignment="1">
      <alignment wrapText="1"/>
    </xf>
    <xf numFmtId="0" fontId="0" fillId="0" borderId="0" xfId="0" applyAlignment="1">
      <alignment/>
    </xf>
    <xf numFmtId="0" fontId="30" fillId="0" borderId="0" xfId="0" applyFont="1" applyAlignment="1">
      <alignment horizontal="left" wrapText="1"/>
    </xf>
    <xf numFmtId="0" fontId="0" fillId="0" borderId="0" xfId="0" applyFont="1" applyAlignment="1">
      <alignment horizontal="left"/>
    </xf>
    <xf numFmtId="0" fontId="20" fillId="0" borderId="0" xfId="0" applyFont="1" applyAlignment="1">
      <alignment horizontal="left" wrapText="1"/>
    </xf>
    <xf numFmtId="0" fontId="15" fillId="0" borderId="0" xfId="0" applyFont="1" applyAlignment="1">
      <alignment horizontal="left" wrapText="1"/>
    </xf>
    <xf numFmtId="0" fontId="3" fillId="0" borderId="0" xfId="0" applyFont="1" applyAlignment="1">
      <alignment horizontal="left" wrapText="1"/>
    </xf>
    <xf numFmtId="3" fontId="0" fillId="0" borderId="9" xfId="0" applyNumberFormat="1" applyBorder="1" applyAlignment="1" applyProtection="1">
      <alignment horizontal="center" vertical="center" wrapText="1"/>
      <protection/>
    </xf>
    <xf numFmtId="0" fontId="0" fillId="0" borderId="44" xfId="0" applyBorder="1" applyAlignment="1" applyProtection="1">
      <alignment horizontal="center" vertical="center"/>
      <protection/>
    </xf>
    <xf numFmtId="3" fontId="1" fillId="7" borderId="35" xfId="0" applyNumberFormat="1" applyFont="1" applyFill="1" applyBorder="1" applyAlignment="1" applyProtection="1">
      <alignment horizontal="center" vertical="center" wrapText="1"/>
      <protection/>
    </xf>
    <xf numFmtId="0" fontId="1" fillId="7" borderId="15" xfId="0" applyFont="1" applyFill="1" applyBorder="1" applyAlignment="1" applyProtection="1">
      <alignment horizontal="center" vertical="center"/>
      <protection/>
    </xf>
    <xf numFmtId="0" fontId="1" fillId="7" borderId="37" xfId="0" applyFont="1" applyFill="1" applyBorder="1" applyAlignment="1" applyProtection="1">
      <alignment horizontal="center" vertical="center"/>
      <protection/>
    </xf>
    <xf numFmtId="3" fontId="0" fillId="7" borderId="48" xfId="0" applyNumberFormat="1" applyFill="1" applyBorder="1" applyAlignment="1" applyProtection="1">
      <alignment horizontal="center" vertical="center" wrapText="1"/>
      <protection/>
    </xf>
    <xf numFmtId="0" fontId="0" fillId="7" borderId="49" xfId="0" applyFill="1" applyBorder="1" applyAlignment="1" applyProtection="1">
      <alignment horizontal="center" vertical="center"/>
      <protection/>
    </xf>
    <xf numFmtId="0" fontId="0" fillId="7" borderId="50" xfId="0" applyFill="1" applyBorder="1" applyAlignment="1" applyProtection="1">
      <alignment horizontal="center" vertical="center"/>
      <protection/>
    </xf>
    <xf numFmtId="0" fontId="0" fillId="0" borderId="51" xfId="0" applyBorder="1" applyAlignment="1" applyProtection="1">
      <alignment horizontal="center" vertical="center"/>
      <protection/>
    </xf>
    <xf numFmtId="0" fontId="17" fillId="0" borderId="0" xfId="0" applyFont="1" applyAlignment="1">
      <alignment horizontal="lef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47"/>
  <sheetViews>
    <sheetView showGridLines="0" workbookViewId="0" topLeftCell="A79">
      <selection activeCell="A1" sqref="A1"/>
    </sheetView>
  </sheetViews>
  <sheetFormatPr defaultColWidth="11.421875" defaultRowHeight="12.75"/>
  <cols>
    <col min="1" max="1" width="106.00390625" style="0" customWidth="1"/>
    <col min="4" max="4" width="9.421875" style="0" customWidth="1"/>
    <col min="5" max="5" width="27.421875" style="0" customWidth="1"/>
  </cols>
  <sheetData>
    <row r="1" ht="21">
      <c r="A1" s="129" t="s">
        <v>129</v>
      </c>
    </row>
    <row r="2" ht="11.25" customHeight="1">
      <c r="A2" s="130"/>
    </row>
    <row r="3" ht="138" customHeight="1">
      <c r="A3" s="131" t="s">
        <v>140</v>
      </c>
    </row>
    <row r="4" ht="31.5" customHeight="1">
      <c r="A4" s="131" t="s">
        <v>3</v>
      </c>
    </row>
    <row r="5" ht="43.5" customHeight="1">
      <c r="A5" s="131" t="s">
        <v>131</v>
      </c>
    </row>
    <row r="6" ht="15">
      <c r="A6" s="131"/>
    </row>
    <row r="7" ht="12.75">
      <c r="A7" s="132" t="s">
        <v>12</v>
      </c>
    </row>
    <row r="8" ht="12.75">
      <c r="A8" s="132" t="s">
        <v>157</v>
      </c>
    </row>
    <row r="9" ht="12.75">
      <c r="A9" s="132" t="s">
        <v>159</v>
      </c>
    </row>
    <row r="10" ht="12.75">
      <c r="A10" s="132" t="s">
        <v>158</v>
      </c>
    </row>
    <row r="11" ht="12.75">
      <c r="A11" s="132" t="s">
        <v>160</v>
      </c>
    </row>
    <row r="12" ht="12.75">
      <c r="A12" s="132" t="s">
        <v>161</v>
      </c>
    </row>
    <row r="13" ht="12.75">
      <c r="A13" s="132" t="s">
        <v>162</v>
      </c>
    </row>
    <row r="14" ht="12.75">
      <c r="A14" s="132" t="s">
        <v>163</v>
      </c>
    </row>
    <row r="15" ht="12.75">
      <c r="A15" s="132" t="s">
        <v>164</v>
      </c>
    </row>
    <row r="16" ht="12.75">
      <c r="A16" s="132" t="s">
        <v>165</v>
      </c>
    </row>
    <row r="17" ht="15">
      <c r="A17" s="133"/>
    </row>
    <row r="18" ht="12.75">
      <c r="A18" s="130"/>
    </row>
    <row r="19" ht="269.25" customHeight="1">
      <c r="A19" s="134" t="s">
        <v>138</v>
      </c>
    </row>
    <row r="20" ht="30.75" customHeight="1">
      <c r="A20" s="135" t="s">
        <v>20</v>
      </c>
    </row>
    <row r="21" ht="21" customHeight="1">
      <c r="A21" s="127" t="s">
        <v>137</v>
      </c>
    </row>
    <row r="22" ht="36" customHeight="1">
      <c r="A22" s="135" t="s">
        <v>135</v>
      </c>
    </row>
    <row r="23" ht="37.5" customHeight="1">
      <c r="A23" s="135" t="s">
        <v>136</v>
      </c>
    </row>
    <row r="24" ht="47.25" customHeight="1">
      <c r="A24" s="128" t="s">
        <v>155</v>
      </c>
    </row>
    <row r="25" ht="38.25" customHeight="1">
      <c r="A25" s="135" t="s">
        <v>11</v>
      </c>
    </row>
    <row r="26" ht="29.25" customHeight="1">
      <c r="A26" s="135" t="s">
        <v>125</v>
      </c>
    </row>
    <row r="27" ht="43.5" customHeight="1">
      <c r="A27" s="128" t="s">
        <v>126</v>
      </c>
    </row>
    <row r="28" ht="23.25" customHeight="1">
      <c r="A28" s="128"/>
    </row>
    <row r="29" ht="48.75" customHeight="1">
      <c r="A29" s="134" t="s">
        <v>166</v>
      </c>
    </row>
    <row r="30" ht="148.5" customHeight="1">
      <c r="A30" s="131" t="s">
        <v>190</v>
      </c>
    </row>
    <row r="31" ht="64.5" customHeight="1">
      <c r="A31" s="134" t="s">
        <v>167</v>
      </c>
    </row>
    <row r="32" ht="25.5" customHeight="1">
      <c r="A32" s="136" t="s">
        <v>128</v>
      </c>
    </row>
    <row r="33" ht="26.25" customHeight="1">
      <c r="A33" s="135" t="s">
        <v>20</v>
      </c>
    </row>
    <row r="34" ht="49.5" customHeight="1">
      <c r="A34" s="135" t="s">
        <v>172</v>
      </c>
    </row>
    <row r="35" ht="95.25" customHeight="1">
      <c r="A35" s="128" t="s">
        <v>127</v>
      </c>
    </row>
    <row r="36" ht="39" customHeight="1">
      <c r="A36" s="135" t="s">
        <v>173</v>
      </c>
    </row>
    <row r="37" ht="45" customHeight="1">
      <c r="A37" s="135"/>
    </row>
    <row r="38" spans="1:256" ht="26.25" customHeight="1">
      <c r="A38" s="134" t="s">
        <v>168</v>
      </c>
      <c r="B38" s="133"/>
      <c r="C38" s="133"/>
      <c r="D38" s="133"/>
      <c r="E38" s="133"/>
      <c r="F38" s="133"/>
      <c r="G38" s="133"/>
      <c r="H38" s="133"/>
      <c r="I38" s="133"/>
      <c r="J38" s="133"/>
      <c r="K38" s="133"/>
      <c r="L38" s="133"/>
      <c r="M38" s="133"/>
      <c r="N38" s="133" t="s">
        <v>13</v>
      </c>
      <c r="O38" s="133" t="s">
        <v>13</v>
      </c>
      <c r="P38" s="133" t="s">
        <v>13</v>
      </c>
      <c r="Q38" s="133" t="s">
        <v>13</v>
      </c>
      <c r="R38" s="133" t="s">
        <v>13</v>
      </c>
      <c r="S38" s="133" t="s">
        <v>13</v>
      </c>
      <c r="T38" s="133" t="s">
        <v>13</v>
      </c>
      <c r="U38" s="133" t="s">
        <v>13</v>
      </c>
      <c r="V38" s="133" t="s">
        <v>13</v>
      </c>
      <c r="W38" s="133" t="s">
        <v>13</v>
      </c>
      <c r="X38" s="133" t="s">
        <v>13</v>
      </c>
      <c r="Y38" s="133" t="s">
        <v>13</v>
      </c>
      <c r="Z38" s="133" t="s">
        <v>13</v>
      </c>
      <c r="AA38" s="133" t="s">
        <v>13</v>
      </c>
      <c r="AB38" s="133" t="s">
        <v>13</v>
      </c>
      <c r="AC38" s="133" t="s">
        <v>13</v>
      </c>
      <c r="AD38" s="133" t="s">
        <v>13</v>
      </c>
      <c r="AE38" s="133" t="s">
        <v>13</v>
      </c>
      <c r="AF38" s="133" t="s">
        <v>13</v>
      </c>
      <c r="AG38" s="133" t="s">
        <v>13</v>
      </c>
      <c r="AH38" s="133" t="s">
        <v>13</v>
      </c>
      <c r="AI38" s="133" t="s">
        <v>13</v>
      </c>
      <c r="AJ38" s="133" t="s">
        <v>13</v>
      </c>
      <c r="AK38" s="133" t="s">
        <v>13</v>
      </c>
      <c r="AL38" s="133" t="s">
        <v>13</v>
      </c>
      <c r="AM38" s="133" t="s">
        <v>13</v>
      </c>
      <c r="AN38" s="133" t="s">
        <v>13</v>
      </c>
      <c r="AO38" s="133" t="s">
        <v>13</v>
      </c>
      <c r="AP38" s="133" t="s">
        <v>13</v>
      </c>
      <c r="AQ38" s="133" t="s">
        <v>13</v>
      </c>
      <c r="AR38" s="133" t="s">
        <v>13</v>
      </c>
      <c r="AS38" s="133" t="s">
        <v>13</v>
      </c>
      <c r="AT38" s="133" t="s">
        <v>13</v>
      </c>
      <c r="AU38" s="133" t="s">
        <v>13</v>
      </c>
      <c r="AV38" s="133" t="s">
        <v>13</v>
      </c>
      <c r="AW38" s="133" t="s">
        <v>13</v>
      </c>
      <c r="AX38" s="133" t="s">
        <v>13</v>
      </c>
      <c r="AY38" s="133" t="s">
        <v>13</v>
      </c>
      <c r="AZ38" s="133" t="s">
        <v>13</v>
      </c>
      <c r="BA38" s="133" t="s">
        <v>13</v>
      </c>
      <c r="BB38" s="133" t="s">
        <v>13</v>
      </c>
      <c r="BC38" s="133" t="s">
        <v>13</v>
      </c>
      <c r="BD38" s="133" t="s">
        <v>13</v>
      </c>
      <c r="BE38" s="133" t="s">
        <v>13</v>
      </c>
      <c r="BF38" s="133" t="s">
        <v>13</v>
      </c>
      <c r="BG38" s="133" t="s">
        <v>13</v>
      </c>
      <c r="BH38" s="133" t="s">
        <v>13</v>
      </c>
      <c r="BI38" s="133" t="s">
        <v>13</v>
      </c>
      <c r="BJ38" s="133" t="s">
        <v>13</v>
      </c>
      <c r="BK38" s="133" t="s">
        <v>13</v>
      </c>
      <c r="BL38" s="133" t="s">
        <v>13</v>
      </c>
      <c r="BM38" s="133" t="s">
        <v>13</v>
      </c>
      <c r="BN38" s="133" t="s">
        <v>13</v>
      </c>
      <c r="BO38" s="133" t="s">
        <v>13</v>
      </c>
      <c r="BP38" s="133" t="s">
        <v>13</v>
      </c>
      <c r="BQ38" s="133" t="s">
        <v>13</v>
      </c>
      <c r="BR38" s="133" t="s">
        <v>13</v>
      </c>
      <c r="BS38" s="133" t="s">
        <v>13</v>
      </c>
      <c r="BT38" s="133" t="s">
        <v>13</v>
      </c>
      <c r="BU38" s="133" t="s">
        <v>13</v>
      </c>
      <c r="BV38" s="133" t="s">
        <v>13</v>
      </c>
      <c r="BW38" s="133" t="s">
        <v>13</v>
      </c>
      <c r="BX38" s="133" t="s">
        <v>13</v>
      </c>
      <c r="BY38" s="133" t="s">
        <v>13</v>
      </c>
      <c r="BZ38" s="133" t="s">
        <v>13</v>
      </c>
      <c r="CA38" s="133" t="s">
        <v>13</v>
      </c>
      <c r="CB38" s="133" t="s">
        <v>13</v>
      </c>
      <c r="CC38" s="133" t="s">
        <v>13</v>
      </c>
      <c r="CD38" s="133" t="s">
        <v>13</v>
      </c>
      <c r="CE38" s="133" t="s">
        <v>13</v>
      </c>
      <c r="CF38" s="133" t="s">
        <v>13</v>
      </c>
      <c r="CG38" s="133" t="s">
        <v>13</v>
      </c>
      <c r="CH38" s="133" t="s">
        <v>13</v>
      </c>
      <c r="CI38" s="133" t="s">
        <v>13</v>
      </c>
      <c r="CJ38" s="133" t="s">
        <v>13</v>
      </c>
      <c r="CK38" s="133" t="s">
        <v>13</v>
      </c>
      <c r="CL38" s="133" t="s">
        <v>13</v>
      </c>
      <c r="CM38" s="133" t="s">
        <v>13</v>
      </c>
      <c r="CN38" s="133" t="s">
        <v>13</v>
      </c>
      <c r="CO38" s="133" t="s">
        <v>13</v>
      </c>
      <c r="CP38" s="133" t="s">
        <v>13</v>
      </c>
      <c r="CQ38" s="133" t="s">
        <v>13</v>
      </c>
      <c r="CR38" s="133" t="s">
        <v>13</v>
      </c>
      <c r="CS38" s="133" t="s">
        <v>13</v>
      </c>
      <c r="CT38" s="133" t="s">
        <v>13</v>
      </c>
      <c r="CU38" s="133" t="s">
        <v>13</v>
      </c>
      <c r="CV38" s="133" t="s">
        <v>13</v>
      </c>
      <c r="CW38" s="133" t="s">
        <v>13</v>
      </c>
      <c r="CX38" s="133" t="s">
        <v>13</v>
      </c>
      <c r="CY38" s="133" t="s">
        <v>13</v>
      </c>
      <c r="CZ38" s="133" t="s">
        <v>13</v>
      </c>
      <c r="DA38" s="133" t="s">
        <v>13</v>
      </c>
      <c r="DB38" s="133" t="s">
        <v>13</v>
      </c>
      <c r="DC38" s="133" t="s">
        <v>13</v>
      </c>
      <c r="DD38" s="133" t="s">
        <v>13</v>
      </c>
      <c r="DE38" s="133" t="s">
        <v>13</v>
      </c>
      <c r="DF38" s="133" t="s">
        <v>13</v>
      </c>
      <c r="DG38" s="133" t="s">
        <v>13</v>
      </c>
      <c r="DH38" s="133" t="s">
        <v>13</v>
      </c>
      <c r="DI38" s="133" t="s">
        <v>13</v>
      </c>
      <c r="DJ38" s="133" t="s">
        <v>13</v>
      </c>
      <c r="DK38" s="133" t="s">
        <v>13</v>
      </c>
      <c r="DL38" s="133" t="s">
        <v>13</v>
      </c>
      <c r="DM38" s="133" t="s">
        <v>13</v>
      </c>
      <c r="DN38" s="133" t="s">
        <v>13</v>
      </c>
      <c r="DO38" s="133" t="s">
        <v>13</v>
      </c>
      <c r="DP38" s="133" t="s">
        <v>13</v>
      </c>
      <c r="DQ38" s="133" t="s">
        <v>13</v>
      </c>
      <c r="DR38" s="133" t="s">
        <v>13</v>
      </c>
      <c r="DS38" s="133" t="s">
        <v>13</v>
      </c>
      <c r="DT38" s="133" t="s">
        <v>13</v>
      </c>
      <c r="DU38" s="133" t="s">
        <v>13</v>
      </c>
      <c r="DV38" s="133" t="s">
        <v>13</v>
      </c>
      <c r="DW38" s="133" t="s">
        <v>13</v>
      </c>
      <c r="DX38" s="133" t="s">
        <v>13</v>
      </c>
      <c r="DY38" s="133" t="s">
        <v>13</v>
      </c>
      <c r="DZ38" s="133" t="s">
        <v>13</v>
      </c>
      <c r="EA38" s="133" t="s">
        <v>13</v>
      </c>
      <c r="EB38" s="133" t="s">
        <v>13</v>
      </c>
      <c r="EC38" s="133" t="s">
        <v>13</v>
      </c>
      <c r="ED38" s="133" t="s">
        <v>13</v>
      </c>
      <c r="EE38" s="133" t="s">
        <v>13</v>
      </c>
      <c r="EF38" s="133" t="s">
        <v>13</v>
      </c>
      <c r="EG38" s="133" t="s">
        <v>13</v>
      </c>
      <c r="EH38" s="133" t="s">
        <v>13</v>
      </c>
      <c r="EI38" s="133" t="s">
        <v>13</v>
      </c>
      <c r="EJ38" s="133" t="s">
        <v>13</v>
      </c>
      <c r="EK38" s="133" t="s">
        <v>13</v>
      </c>
      <c r="EL38" s="133" t="s">
        <v>13</v>
      </c>
      <c r="EM38" s="133" t="s">
        <v>13</v>
      </c>
      <c r="EN38" s="133" t="s">
        <v>13</v>
      </c>
      <c r="EO38" s="133" t="s">
        <v>13</v>
      </c>
      <c r="EP38" s="133" t="s">
        <v>13</v>
      </c>
      <c r="EQ38" s="133" t="s">
        <v>13</v>
      </c>
      <c r="ER38" s="133" t="s">
        <v>13</v>
      </c>
      <c r="ES38" s="133" t="s">
        <v>13</v>
      </c>
      <c r="ET38" s="133" t="s">
        <v>13</v>
      </c>
      <c r="EU38" s="133" t="s">
        <v>13</v>
      </c>
      <c r="EV38" s="133" t="s">
        <v>13</v>
      </c>
      <c r="EW38" s="133" t="s">
        <v>13</v>
      </c>
      <c r="EX38" s="133" t="s">
        <v>13</v>
      </c>
      <c r="EY38" s="133" t="s">
        <v>13</v>
      </c>
      <c r="EZ38" s="133" t="s">
        <v>13</v>
      </c>
      <c r="FA38" s="133" t="s">
        <v>13</v>
      </c>
      <c r="FB38" s="133" t="s">
        <v>13</v>
      </c>
      <c r="FC38" s="133" t="s">
        <v>13</v>
      </c>
      <c r="FD38" s="133" t="s">
        <v>13</v>
      </c>
      <c r="FE38" s="133" t="s">
        <v>13</v>
      </c>
      <c r="FF38" s="133" t="s">
        <v>13</v>
      </c>
      <c r="FG38" s="133" t="s">
        <v>13</v>
      </c>
      <c r="FH38" s="133" t="s">
        <v>13</v>
      </c>
      <c r="FI38" s="133" t="s">
        <v>13</v>
      </c>
      <c r="FJ38" s="133" t="s">
        <v>13</v>
      </c>
      <c r="FK38" s="133" t="s">
        <v>13</v>
      </c>
      <c r="FL38" s="133" t="s">
        <v>13</v>
      </c>
      <c r="FM38" s="133" t="s">
        <v>13</v>
      </c>
      <c r="FN38" s="133" t="s">
        <v>13</v>
      </c>
      <c r="FO38" s="133" t="s">
        <v>13</v>
      </c>
      <c r="FP38" s="133" t="s">
        <v>13</v>
      </c>
      <c r="FQ38" s="133" t="s">
        <v>13</v>
      </c>
      <c r="FR38" s="133" t="s">
        <v>13</v>
      </c>
      <c r="FS38" s="133" t="s">
        <v>13</v>
      </c>
      <c r="FT38" s="133" t="s">
        <v>13</v>
      </c>
      <c r="FU38" s="133" t="s">
        <v>13</v>
      </c>
      <c r="FV38" s="133" t="s">
        <v>13</v>
      </c>
      <c r="FW38" s="133" t="s">
        <v>13</v>
      </c>
      <c r="FX38" s="133" t="s">
        <v>13</v>
      </c>
      <c r="FY38" s="133" t="s">
        <v>13</v>
      </c>
      <c r="FZ38" s="133" t="s">
        <v>13</v>
      </c>
      <c r="GA38" s="133" t="s">
        <v>13</v>
      </c>
      <c r="GB38" s="133" t="s">
        <v>13</v>
      </c>
      <c r="GC38" s="133" t="s">
        <v>13</v>
      </c>
      <c r="GD38" s="133" t="s">
        <v>13</v>
      </c>
      <c r="GE38" s="133" t="s">
        <v>13</v>
      </c>
      <c r="GF38" s="133" t="s">
        <v>13</v>
      </c>
      <c r="GG38" s="133" t="s">
        <v>13</v>
      </c>
      <c r="GH38" s="133" t="s">
        <v>13</v>
      </c>
      <c r="GI38" s="133" t="s">
        <v>13</v>
      </c>
      <c r="GJ38" s="133" t="s">
        <v>13</v>
      </c>
      <c r="GK38" s="133" t="s">
        <v>13</v>
      </c>
      <c r="GL38" s="133" t="s">
        <v>13</v>
      </c>
      <c r="GM38" s="133" t="s">
        <v>13</v>
      </c>
      <c r="GN38" s="133" t="s">
        <v>13</v>
      </c>
      <c r="GO38" s="133" t="s">
        <v>13</v>
      </c>
      <c r="GP38" s="133" t="s">
        <v>13</v>
      </c>
      <c r="GQ38" s="133" t="s">
        <v>13</v>
      </c>
      <c r="GR38" s="133" t="s">
        <v>13</v>
      </c>
      <c r="GS38" s="133" t="s">
        <v>13</v>
      </c>
      <c r="GT38" s="133" t="s">
        <v>13</v>
      </c>
      <c r="GU38" s="133" t="s">
        <v>13</v>
      </c>
      <c r="GV38" s="133" t="s">
        <v>13</v>
      </c>
      <c r="GW38" s="133" t="s">
        <v>13</v>
      </c>
      <c r="GX38" s="133" t="s">
        <v>13</v>
      </c>
      <c r="GY38" s="133" t="s">
        <v>13</v>
      </c>
      <c r="GZ38" s="133" t="s">
        <v>13</v>
      </c>
      <c r="HA38" s="133" t="s">
        <v>13</v>
      </c>
      <c r="HB38" s="133" t="s">
        <v>13</v>
      </c>
      <c r="HC38" s="133" t="s">
        <v>13</v>
      </c>
      <c r="HD38" s="133" t="s">
        <v>13</v>
      </c>
      <c r="HE38" s="133" t="s">
        <v>13</v>
      </c>
      <c r="HF38" s="133" t="s">
        <v>13</v>
      </c>
      <c r="HG38" s="133" t="s">
        <v>13</v>
      </c>
      <c r="HH38" s="133" t="s">
        <v>13</v>
      </c>
      <c r="HI38" s="133" t="s">
        <v>13</v>
      </c>
      <c r="HJ38" s="133" t="s">
        <v>13</v>
      </c>
      <c r="HK38" s="133" t="s">
        <v>13</v>
      </c>
      <c r="HL38" s="133" t="s">
        <v>13</v>
      </c>
      <c r="HM38" s="133" t="s">
        <v>13</v>
      </c>
      <c r="HN38" s="133" t="s">
        <v>13</v>
      </c>
      <c r="HO38" s="133" t="s">
        <v>13</v>
      </c>
      <c r="HP38" s="133" t="s">
        <v>13</v>
      </c>
      <c r="HQ38" s="133" t="s">
        <v>13</v>
      </c>
      <c r="HR38" s="133" t="s">
        <v>13</v>
      </c>
      <c r="HS38" s="133" t="s">
        <v>13</v>
      </c>
      <c r="HT38" s="133" t="s">
        <v>13</v>
      </c>
      <c r="HU38" s="133" t="s">
        <v>13</v>
      </c>
      <c r="HV38" s="133" t="s">
        <v>13</v>
      </c>
      <c r="HW38" s="133" t="s">
        <v>13</v>
      </c>
      <c r="HX38" s="133" t="s">
        <v>13</v>
      </c>
      <c r="HY38" s="133" t="s">
        <v>13</v>
      </c>
      <c r="HZ38" s="133" t="s">
        <v>13</v>
      </c>
      <c r="IA38" s="133" t="s">
        <v>13</v>
      </c>
      <c r="IB38" s="133" t="s">
        <v>13</v>
      </c>
      <c r="IC38" s="133" t="s">
        <v>13</v>
      </c>
      <c r="ID38" s="133" t="s">
        <v>13</v>
      </c>
      <c r="IE38" s="133" t="s">
        <v>13</v>
      </c>
      <c r="IF38" s="133" t="s">
        <v>13</v>
      </c>
      <c r="IG38" s="133" t="s">
        <v>13</v>
      </c>
      <c r="IH38" s="133" t="s">
        <v>13</v>
      </c>
      <c r="II38" s="133" t="s">
        <v>13</v>
      </c>
      <c r="IJ38" s="133" t="s">
        <v>13</v>
      </c>
      <c r="IK38" s="133" t="s">
        <v>13</v>
      </c>
      <c r="IL38" s="133" t="s">
        <v>13</v>
      </c>
      <c r="IM38" s="133" t="s">
        <v>13</v>
      </c>
      <c r="IN38" s="133" t="s">
        <v>13</v>
      </c>
      <c r="IO38" s="133" t="s">
        <v>13</v>
      </c>
      <c r="IP38" s="133" t="s">
        <v>13</v>
      </c>
      <c r="IQ38" s="133" t="s">
        <v>13</v>
      </c>
      <c r="IR38" s="133" t="s">
        <v>13</v>
      </c>
      <c r="IS38" s="133" t="s">
        <v>13</v>
      </c>
      <c r="IT38" s="133" t="s">
        <v>13</v>
      </c>
      <c r="IU38" s="133" t="s">
        <v>13</v>
      </c>
      <c r="IV38" s="133" t="s">
        <v>13</v>
      </c>
    </row>
    <row r="39" ht="11.25" customHeight="1">
      <c r="A39" s="137"/>
    </row>
    <row r="40" ht="15">
      <c r="A40" s="135" t="s">
        <v>20</v>
      </c>
    </row>
    <row r="41" ht="36.75" customHeight="1">
      <c r="A41" s="135" t="s">
        <v>174</v>
      </c>
    </row>
    <row r="42" s="138" customFormat="1" ht="83.25" customHeight="1">
      <c r="A42" s="114" t="s">
        <v>130</v>
      </c>
    </row>
    <row r="43" ht="40.5" customHeight="1">
      <c r="A43" s="135" t="s">
        <v>175</v>
      </c>
    </row>
    <row r="44" ht="49.5" customHeight="1">
      <c r="A44" s="140" t="s">
        <v>176</v>
      </c>
    </row>
    <row r="45" ht="43.5" customHeight="1">
      <c r="A45" s="139"/>
    </row>
    <row r="46" ht="17.25">
      <c r="A46" s="134" t="s">
        <v>169</v>
      </c>
    </row>
    <row r="47" ht="26.25" customHeight="1">
      <c r="A47" s="135" t="s">
        <v>20</v>
      </c>
    </row>
    <row r="48" ht="52.5" customHeight="1">
      <c r="A48" s="141" t="s">
        <v>177</v>
      </c>
    </row>
    <row r="49" ht="36.75" customHeight="1">
      <c r="A49" s="141" t="s">
        <v>178</v>
      </c>
    </row>
    <row r="50" ht="45.75" customHeight="1">
      <c r="A50" s="142" t="s">
        <v>10</v>
      </c>
    </row>
    <row r="51" ht="61.5" customHeight="1">
      <c r="A51" s="143" t="s">
        <v>4</v>
      </c>
    </row>
    <row r="52" ht="57" customHeight="1">
      <c r="A52" s="144"/>
    </row>
    <row r="53" ht="17.25" customHeight="1">
      <c r="A53" s="134" t="s">
        <v>170</v>
      </c>
    </row>
    <row r="54" ht="136.5" customHeight="1">
      <c r="A54" s="145" t="s">
        <v>139</v>
      </c>
    </row>
    <row r="55" ht="32.25" customHeight="1">
      <c r="A55" s="135" t="s">
        <v>20</v>
      </c>
    </row>
    <row r="56" ht="26.25" customHeight="1">
      <c r="A56" s="141" t="s">
        <v>179</v>
      </c>
    </row>
    <row r="57" ht="42" customHeight="1">
      <c r="A57" s="141" t="s">
        <v>180</v>
      </c>
    </row>
    <row r="58" ht="48.75" customHeight="1">
      <c r="A58" s="135"/>
    </row>
    <row r="59" ht="17.25">
      <c r="A59" s="134" t="s">
        <v>162</v>
      </c>
    </row>
    <row r="60" s="148" customFormat="1" ht="27.75" customHeight="1">
      <c r="A60" s="135" t="s">
        <v>20</v>
      </c>
    </row>
    <row r="61" s="148" customFormat="1" ht="52.5" customHeight="1">
      <c r="A61" s="135" t="s">
        <v>181</v>
      </c>
    </row>
    <row r="62" s="148" customFormat="1" ht="35.25" customHeight="1">
      <c r="A62" s="141" t="s">
        <v>182</v>
      </c>
    </row>
    <row r="63" s="148" customFormat="1" ht="39" customHeight="1">
      <c r="A63" s="135" t="s">
        <v>183</v>
      </c>
    </row>
    <row r="64" ht="78" customHeight="1">
      <c r="A64" s="134" t="s">
        <v>171</v>
      </c>
    </row>
    <row r="65" ht="66" customHeight="1">
      <c r="A65" s="131" t="s">
        <v>7</v>
      </c>
    </row>
    <row r="66" ht="33" customHeight="1">
      <c r="A66" s="135" t="s">
        <v>20</v>
      </c>
    </row>
    <row r="67" ht="21" customHeight="1">
      <c r="A67" s="135" t="s">
        <v>184</v>
      </c>
    </row>
    <row r="68" ht="33.75" customHeight="1">
      <c r="A68" s="135" t="s">
        <v>185</v>
      </c>
    </row>
    <row r="69" ht="45" customHeight="1">
      <c r="A69" s="142" t="s">
        <v>6</v>
      </c>
    </row>
    <row r="70" ht="72" customHeight="1">
      <c r="A70" s="134" t="s">
        <v>164</v>
      </c>
    </row>
    <row r="71" ht="15">
      <c r="A71" s="133"/>
    </row>
    <row r="72" ht="37.5" customHeight="1">
      <c r="A72" s="146" t="s">
        <v>8</v>
      </c>
    </row>
    <row r="73" ht="115.5" customHeight="1">
      <c r="A73" s="146" t="s">
        <v>141</v>
      </c>
    </row>
    <row r="74" ht="118.5" customHeight="1">
      <c r="A74" s="146" t="s">
        <v>2</v>
      </c>
    </row>
    <row r="75" ht="162.75" customHeight="1">
      <c r="A75" s="146" t="s">
        <v>144</v>
      </c>
    </row>
    <row r="76" ht="93" customHeight="1">
      <c r="A76" s="146" t="s">
        <v>156</v>
      </c>
    </row>
    <row r="77" ht="99" customHeight="1">
      <c r="A77" s="146" t="s">
        <v>142</v>
      </c>
    </row>
    <row r="78" ht="44.25" customHeight="1">
      <c r="A78" s="144"/>
    </row>
    <row r="79" ht="17.25">
      <c r="A79" s="134" t="s">
        <v>165</v>
      </c>
    </row>
    <row r="80" ht="25.5" customHeight="1">
      <c r="A80" s="135" t="s">
        <v>20</v>
      </c>
    </row>
    <row r="81" ht="48" customHeight="1">
      <c r="A81" s="131" t="s">
        <v>5</v>
      </c>
    </row>
    <row r="82" ht="33" customHeight="1">
      <c r="A82" s="135" t="s">
        <v>186</v>
      </c>
    </row>
    <row r="83" ht="48.75" customHeight="1">
      <c r="A83" s="135" t="s">
        <v>187</v>
      </c>
    </row>
    <row r="84" ht="20.25" customHeight="1">
      <c r="A84" s="135" t="s">
        <v>188</v>
      </c>
    </row>
    <row r="85" ht="34.5" customHeight="1">
      <c r="A85" s="135" t="s">
        <v>189</v>
      </c>
    </row>
    <row r="86" ht="12.75">
      <c r="A86" s="130"/>
    </row>
    <row r="87" ht="12.75">
      <c r="A87" s="130"/>
    </row>
    <row r="88" ht="12.75">
      <c r="A88" s="130"/>
    </row>
    <row r="89" ht="12.75">
      <c r="A89" s="130"/>
    </row>
    <row r="90" ht="12.75">
      <c r="A90" s="130"/>
    </row>
    <row r="91" ht="12.75">
      <c r="A91" s="130"/>
    </row>
    <row r="92" ht="12.75">
      <c r="A92" s="130"/>
    </row>
    <row r="93" ht="12.75">
      <c r="A93" s="130"/>
    </row>
    <row r="94" ht="12.75">
      <c r="A94" s="130"/>
    </row>
    <row r="95" ht="12.75">
      <c r="A95" s="130"/>
    </row>
    <row r="96" ht="12.75">
      <c r="A96" s="130"/>
    </row>
    <row r="97" ht="12.75">
      <c r="A97" s="130"/>
    </row>
    <row r="98" ht="12.75">
      <c r="A98" s="130"/>
    </row>
    <row r="99" ht="12.75">
      <c r="A99" s="130"/>
    </row>
    <row r="100" ht="12.75">
      <c r="A100" s="130"/>
    </row>
    <row r="101" ht="12.75">
      <c r="A101" s="130"/>
    </row>
    <row r="102" ht="12.75">
      <c r="A102" s="130"/>
    </row>
    <row r="103" ht="12.75">
      <c r="A103" s="130"/>
    </row>
    <row r="104" ht="12.75">
      <c r="A104" s="130"/>
    </row>
    <row r="105" ht="12.75">
      <c r="A105" s="130"/>
    </row>
    <row r="106" ht="12.75">
      <c r="A106" s="130"/>
    </row>
    <row r="107" ht="12.75">
      <c r="A107" s="130"/>
    </row>
    <row r="108" ht="12.75">
      <c r="A108" s="130"/>
    </row>
    <row r="109" ht="12.75">
      <c r="A109" s="130"/>
    </row>
    <row r="110" ht="12.75">
      <c r="A110" s="130"/>
    </row>
    <row r="111" ht="12.75">
      <c r="A111" s="130"/>
    </row>
    <row r="112" ht="12.75">
      <c r="A112" s="130"/>
    </row>
    <row r="113" ht="12.75">
      <c r="A113" s="130"/>
    </row>
    <row r="114" ht="12.75">
      <c r="A114" s="130"/>
    </row>
    <row r="115" ht="12.75">
      <c r="A115" s="130"/>
    </row>
    <row r="116" ht="12.75">
      <c r="A116" s="130"/>
    </row>
    <row r="117" ht="12.75">
      <c r="A117" s="130"/>
    </row>
    <row r="118" ht="12.75">
      <c r="A118" s="130"/>
    </row>
    <row r="119" ht="12.75">
      <c r="A119" s="130"/>
    </row>
    <row r="120" ht="12.75">
      <c r="A120" s="130"/>
    </row>
    <row r="121" ht="12.75">
      <c r="A121" s="130"/>
    </row>
    <row r="122" ht="12.75">
      <c r="A122" s="130"/>
    </row>
    <row r="123" ht="12.75">
      <c r="A123" s="130"/>
    </row>
    <row r="124" ht="12.75">
      <c r="A124" s="130"/>
    </row>
    <row r="125" ht="12.75">
      <c r="A125" s="130"/>
    </row>
    <row r="126" ht="12.75">
      <c r="A126" s="130"/>
    </row>
    <row r="127" ht="12.75">
      <c r="A127" s="130"/>
    </row>
    <row r="128" ht="12.75">
      <c r="A128" s="130"/>
    </row>
    <row r="129" ht="12.75">
      <c r="A129" s="130"/>
    </row>
    <row r="130" ht="12.75">
      <c r="A130" s="130"/>
    </row>
    <row r="131" ht="12.75">
      <c r="A131" s="130"/>
    </row>
    <row r="132" ht="12.75">
      <c r="A132" s="130"/>
    </row>
    <row r="133" ht="12.75">
      <c r="A133" s="130"/>
    </row>
    <row r="134" ht="12.75">
      <c r="A134" s="130"/>
    </row>
    <row r="135" ht="12.75">
      <c r="A135" s="130"/>
    </row>
    <row r="136" ht="12.75">
      <c r="A136" s="130"/>
    </row>
    <row r="137" ht="12.75">
      <c r="A137" s="130"/>
    </row>
    <row r="138" ht="12.75">
      <c r="A138" s="130"/>
    </row>
    <row r="139" ht="12.75">
      <c r="A139" s="130"/>
    </row>
    <row r="140" ht="12.75">
      <c r="A140" s="130"/>
    </row>
    <row r="141" ht="12.75">
      <c r="A141" s="130"/>
    </row>
    <row r="142" ht="12.75">
      <c r="A142" s="130"/>
    </row>
    <row r="143" ht="12.75">
      <c r="A143" s="130"/>
    </row>
    <row r="144" ht="12.75">
      <c r="A144" s="130"/>
    </row>
    <row r="145" ht="12.75">
      <c r="A145" s="130"/>
    </row>
    <row r="146" ht="12.75">
      <c r="A146" s="130"/>
    </row>
    <row r="147" ht="12.75">
      <c r="A147" s="130"/>
    </row>
    <row r="148" ht="12.75">
      <c r="A148" s="130"/>
    </row>
    <row r="149" ht="12.75">
      <c r="A149" s="130"/>
    </row>
    <row r="150" ht="12.75">
      <c r="A150" s="130"/>
    </row>
    <row r="151" ht="12.75">
      <c r="A151" s="130"/>
    </row>
    <row r="152" ht="12.75">
      <c r="A152" s="130"/>
    </row>
    <row r="153" ht="12.75">
      <c r="A153" s="130"/>
    </row>
    <row r="154" ht="12.75">
      <c r="A154" s="130"/>
    </row>
    <row r="155" ht="12.75">
      <c r="A155" s="130"/>
    </row>
    <row r="156" ht="12.75">
      <c r="A156" s="130"/>
    </row>
    <row r="157" ht="12.75">
      <c r="A157" s="130"/>
    </row>
    <row r="158" ht="12.75">
      <c r="A158" s="130"/>
    </row>
    <row r="159" ht="12.75">
      <c r="A159" s="130"/>
    </row>
    <row r="160" ht="12.75">
      <c r="A160" s="130"/>
    </row>
    <row r="161" ht="12.75">
      <c r="A161" s="130"/>
    </row>
    <row r="162" ht="12.75">
      <c r="A162" s="130"/>
    </row>
    <row r="163" ht="12.75">
      <c r="A163" s="130"/>
    </row>
    <row r="164" ht="12.75">
      <c r="A164" s="130"/>
    </row>
    <row r="165" ht="12.75">
      <c r="A165" s="130"/>
    </row>
    <row r="166" ht="12.75">
      <c r="A166" s="130"/>
    </row>
    <row r="167" ht="12.75">
      <c r="A167" s="130"/>
    </row>
    <row r="168" ht="12.75">
      <c r="A168" s="130"/>
    </row>
    <row r="169" ht="12.75">
      <c r="A169" s="130"/>
    </row>
    <row r="170" ht="12.75">
      <c r="A170" s="130"/>
    </row>
    <row r="171" ht="12.75">
      <c r="A171" s="130"/>
    </row>
    <row r="172" ht="12.75">
      <c r="A172" s="130"/>
    </row>
    <row r="173" ht="12.75">
      <c r="A173" s="130"/>
    </row>
    <row r="174" ht="12.75">
      <c r="A174" s="130"/>
    </row>
    <row r="175" ht="12.75">
      <c r="A175" s="130"/>
    </row>
    <row r="176" ht="12.75">
      <c r="A176" s="130"/>
    </row>
    <row r="177" ht="12.75">
      <c r="A177" s="130"/>
    </row>
    <row r="178" ht="12.75">
      <c r="A178" s="130"/>
    </row>
    <row r="179" ht="12.75">
      <c r="A179" s="130"/>
    </row>
    <row r="180" ht="12.75">
      <c r="A180" s="130"/>
    </row>
    <row r="181" ht="12.75">
      <c r="A181" s="130"/>
    </row>
    <row r="182" ht="12.75">
      <c r="A182" s="130"/>
    </row>
    <row r="183" ht="12.75">
      <c r="A183" s="130"/>
    </row>
    <row r="184" ht="12.75">
      <c r="A184" s="130"/>
    </row>
    <row r="185" ht="12.75">
      <c r="A185" s="130"/>
    </row>
    <row r="186" ht="12.75">
      <c r="A186" s="130"/>
    </row>
    <row r="187" ht="12.75">
      <c r="A187" s="130"/>
    </row>
    <row r="188" ht="12.75">
      <c r="A188" s="130"/>
    </row>
    <row r="189" ht="12.75">
      <c r="A189" s="130"/>
    </row>
    <row r="190" ht="12.75">
      <c r="A190" s="130"/>
    </row>
    <row r="191" ht="12.75">
      <c r="A191" s="130"/>
    </row>
    <row r="192" ht="12.75">
      <c r="A192" s="130"/>
    </row>
    <row r="193" ht="12.75">
      <c r="A193" s="130"/>
    </row>
    <row r="194" ht="12.75">
      <c r="A194" s="130"/>
    </row>
    <row r="195" ht="12.75">
      <c r="A195" s="130"/>
    </row>
    <row r="196" ht="12.75">
      <c r="A196" s="130"/>
    </row>
    <row r="197" ht="12.75">
      <c r="A197" s="130"/>
    </row>
    <row r="198" ht="12.75">
      <c r="A198" s="130"/>
    </row>
    <row r="199" ht="12.75">
      <c r="A199" s="130"/>
    </row>
    <row r="200" ht="12.75">
      <c r="A200" s="130"/>
    </row>
    <row r="201" ht="12.75">
      <c r="A201" s="130"/>
    </row>
    <row r="202" ht="12.75">
      <c r="A202" s="130"/>
    </row>
    <row r="203" ht="12.75">
      <c r="A203" s="130"/>
    </row>
    <row r="204" ht="12.75">
      <c r="A204" s="130"/>
    </row>
    <row r="205" ht="12.75">
      <c r="A205" s="130"/>
    </row>
    <row r="206" ht="12.75">
      <c r="A206" s="130"/>
    </row>
    <row r="207" ht="12.75">
      <c r="A207" s="130"/>
    </row>
    <row r="208" ht="12.75">
      <c r="A208" s="130"/>
    </row>
    <row r="209" ht="12.75">
      <c r="A209" s="130"/>
    </row>
    <row r="210" ht="12.75">
      <c r="A210" s="130"/>
    </row>
    <row r="211" ht="12.75">
      <c r="A211" s="130"/>
    </row>
    <row r="212" ht="12.75">
      <c r="A212" s="130"/>
    </row>
    <row r="213" ht="12.75">
      <c r="A213" s="130"/>
    </row>
    <row r="214" ht="12.75">
      <c r="A214" s="130"/>
    </row>
    <row r="215" ht="12.75">
      <c r="A215" s="130"/>
    </row>
    <row r="216" ht="12.75">
      <c r="A216" s="130"/>
    </row>
    <row r="217" ht="12.75">
      <c r="A217" s="130"/>
    </row>
    <row r="218" ht="12.75">
      <c r="A218" s="130"/>
    </row>
    <row r="219" ht="12.75">
      <c r="A219" s="130"/>
    </row>
    <row r="220" ht="12.75">
      <c r="A220" s="130"/>
    </row>
    <row r="221" ht="12.75">
      <c r="A221" s="130"/>
    </row>
    <row r="222" ht="12.75">
      <c r="A222" s="130"/>
    </row>
    <row r="223" ht="12.75">
      <c r="A223" s="130"/>
    </row>
    <row r="224" ht="12.75">
      <c r="A224" s="130"/>
    </row>
    <row r="225" ht="12.75">
      <c r="A225" s="130"/>
    </row>
    <row r="226" ht="12.75">
      <c r="A226" s="130"/>
    </row>
    <row r="227" ht="12.75">
      <c r="A227" s="130"/>
    </row>
    <row r="228" ht="12.75">
      <c r="A228" s="130"/>
    </row>
    <row r="229" ht="12.75">
      <c r="A229" s="130"/>
    </row>
    <row r="230" ht="12.75">
      <c r="A230" s="130"/>
    </row>
    <row r="231" ht="12.75">
      <c r="A231" s="130"/>
    </row>
    <row r="232" ht="12.75">
      <c r="A232" s="130"/>
    </row>
    <row r="233" ht="12.75">
      <c r="A233" s="130"/>
    </row>
    <row r="234" ht="12.75">
      <c r="A234" s="130"/>
    </row>
    <row r="235" ht="12.75">
      <c r="A235" s="130"/>
    </row>
    <row r="236" ht="12.75">
      <c r="A236" s="130"/>
    </row>
    <row r="237" ht="12.75">
      <c r="A237" s="130"/>
    </row>
    <row r="238" ht="12.75">
      <c r="A238" s="130"/>
    </row>
    <row r="239" ht="12.75">
      <c r="A239" s="130"/>
    </row>
    <row r="240" ht="12.75">
      <c r="A240" s="130"/>
    </row>
    <row r="241" ht="12.75">
      <c r="A241" s="130"/>
    </row>
    <row r="242" ht="12.75">
      <c r="A242" s="130"/>
    </row>
    <row r="243" ht="12.75">
      <c r="A243" s="130"/>
    </row>
    <row r="244" ht="12.75">
      <c r="A244" s="130"/>
    </row>
    <row r="245" ht="12.75">
      <c r="A245" s="130"/>
    </row>
    <row r="246" ht="12.75">
      <c r="A246" s="130"/>
    </row>
    <row r="247" ht="12.75">
      <c r="A247" s="130"/>
    </row>
  </sheetData>
  <sheetProtection sheet="1" objects="1" scenarios="1"/>
  <hyperlinks>
    <hyperlink ref="A7" location="Anleitung!A19" display="1. Leistungsprozesse definieren"/>
    <hyperlink ref="A22" location="Pr1!B6" display="1.2. Der Name des ersten Leistungsprozesses ist in das Tabellenblatt Pr1  einzutragen, und zwar in die Zelle B6."/>
    <hyperlink ref="A9" location="Anleitung!A31" display="    2.1. Leistungsprozesse in Arbeitsschritte zerlegen "/>
    <hyperlink ref="A10" location="Anleitung!A38" display="    2.2.  Den Arbeitsschritten Personal zuordnen "/>
    <hyperlink ref="A11" location="Anleitung!A46" display="    2.3.  Zeitaufwand bestimmen"/>
    <hyperlink ref="A12" location="Anleitung!A53" display="    2.4. Häufigkeit der Arbeitsschritte bestimmen"/>
    <hyperlink ref="A13" location="Anleitung!A59" display="3. Häufigkeit der Leistungsprozesse bestimmen"/>
    <hyperlink ref="A14" location="Anleitung!A64" display="4. Investitionskosten und einmaligen Sachaufwand eintragen"/>
    <hyperlink ref="A15" location="Anleitung!A70" display="5. Fertig: Summen ablesen/ Ergebnisse ausdrucken"/>
    <hyperlink ref="A16" location="Anleitung!A79" display="6. Grobschätzung der Vollzugskosten"/>
    <hyperlink ref="A8" location="Anleitung!A29" display="2. Leistungsprozesse bearbeiten"/>
  </hyperlinks>
  <printOptions/>
  <pageMargins left="0.7086614173228347" right="0.7086614173228347" top="0.7086614173228347" bottom="0.7086614173228347" header="0.5118110236220472" footer="0.5118110236220472"/>
  <pageSetup fitToHeight="5" horizontalDpi="600" verticalDpi="600" orientation="portrait" paperSize="9" scale="83" r:id="rId1"/>
  <headerFooter alignWithMargins="0">
    <oddFooter>&amp;LArbeitsmappe: &amp;F&amp;CArbeitsblatt: &amp;A&amp;R&amp;D</oddFooter>
  </headerFooter>
  <rowBreaks count="3" manualBreakCount="3">
    <brk id="24" max="0" man="1"/>
    <brk id="42" max="0" man="1"/>
    <brk id="58" max="255" man="1"/>
  </rowBreaks>
  <colBreaks count="1" manualBreakCount="1">
    <brk id="1" max="75" man="1"/>
  </colBreaks>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showGridLines="0" zoomScale="65" zoomScaleNormal="65"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153</v>
      </c>
      <c r="B1" s="160"/>
      <c r="C1" s="160"/>
      <c r="D1" s="160"/>
      <c r="E1" s="160"/>
      <c r="F1" s="160"/>
      <c r="G1" s="160"/>
      <c r="H1" s="160"/>
      <c r="I1" s="160"/>
      <c r="J1" s="160"/>
      <c r="K1" s="160"/>
      <c r="L1" s="160"/>
      <c r="M1" s="160"/>
      <c r="N1" s="160"/>
      <c r="O1" s="160"/>
    </row>
    <row r="2" spans="1:2" ht="15" customHeight="1">
      <c r="A2" s="18"/>
      <c r="B2" t="s">
        <v>81</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49</v>
      </c>
      <c r="C6" s="46"/>
      <c r="D6" s="46"/>
      <c r="E6" s="47"/>
      <c r="F6" s="47"/>
      <c r="G6" s="48"/>
      <c r="H6" s="48"/>
      <c r="I6" s="49"/>
      <c r="J6" s="13"/>
      <c r="K6" s="85"/>
      <c r="L6" s="82"/>
      <c r="M6" s="83"/>
      <c r="N6" s="83"/>
      <c r="O6" s="83"/>
      <c r="P6" s="84"/>
    </row>
    <row r="7" ht="18" thickTop="1">
      <c r="A7" s="15"/>
    </row>
    <row r="8" spans="1:25"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c r="Q8" s="9"/>
      <c r="R8" s="9"/>
      <c r="S8" s="9"/>
      <c r="T8" s="9"/>
      <c r="U8" s="9"/>
      <c r="V8" s="9"/>
      <c r="W8" s="9"/>
      <c r="X8" s="9"/>
      <c r="Y8" s="9"/>
    </row>
    <row r="9" spans="1:25"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c r="Q9" s="119"/>
      <c r="R9" s="119"/>
      <c r="S9" s="119"/>
      <c r="T9" s="119"/>
      <c r="U9" s="119"/>
      <c r="V9" s="119"/>
      <c r="W9" s="119"/>
      <c r="X9" s="119"/>
      <c r="Y9" s="119"/>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fitToHeight="1" fitToWidth="1" horizontalDpi="300" verticalDpi="300" orientation="landscape" paperSize="9" scale="86" r:id="rId1"/>
  <headerFooter alignWithMargins="0">
    <oddHeader>&amp;LErmittlung der Vollzugskosten&amp;RLeistungsprozesse</oddHeader>
    <oddFooter>&amp;LArbeitsmappe:  &amp;F&amp;CArbeitsblatt:  &amp;A&amp;R&amp;D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A39"/>
  <sheetViews>
    <sheetView showGridLines="0" zoomScale="65" zoomScaleNormal="65"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154</v>
      </c>
      <c r="B1" s="160"/>
      <c r="C1" s="160"/>
      <c r="D1" s="160"/>
      <c r="E1" s="160"/>
      <c r="F1" s="160"/>
      <c r="G1" s="160"/>
      <c r="H1" s="160"/>
      <c r="I1" s="160"/>
      <c r="J1" s="160"/>
      <c r="K1" s="160"/>
      <c r="L1" s="160"/>
      <c r="M1" s="160"/>
      <c r="N1" s="160"/>
      <c r="O1" s="160"/>
    </row>
    <row r="2" spans="1:2" ht="15" customHeight="1">
      <c r="A2" s="18"/>
      <c r="B2" t="s">
        <v>83</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50</v>
      </c>
      <c r="C6" s="46"/>
      <c r="D6" s="46"/>
      <c r="E6" s="47"/>
      <c r="F6" s="47"/>
      <c r="G6" s="48"/>
      <c r="H6" s="48"/>
      <c r="I6" s="49"/>
      <c r="J6" s="13"/>
      <c r="K6" s="85"/>
      <c r="L6" s="82"/>
      <c r="M6" s="83"/>
      <c r="N6" s="83"/>
      <c r="O6" s="83"/>
      <c r="P6" s="84"/>
    </row>
    <row r="7" ht="18" thickTop="1">
      <c r="A7" s="15"/>
    </row>
    <row r="8" spans="1:27"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c r="Q8" s="9"/>
      <c r="R8" s="9"/>
      <c r="S8" s="9"/>
      <c r="T8" s="9"/>
      <c r="U8" s="9"/>
      <c r="V8" s="9"/>
      <c r="W8" s="9"/>
      <c r="X8" s="9"/>
      <c r="Y8" s="9"/>
      <c r="Z8" s="9"/>
      <c r="AA8" s="9"/>
    </row>
    <row r="9" spans="1:27"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c r="Q9" s="119"/>
      <c r="R9" s="119"/>
      <c r="S9" s="119"/>
      <c r="T9" s="119"/>
      <c r="U9" s="119"/>
      <c r="V9" s="119"/>
      <c r="W9" s="119"/>
      <c r="X9" s="119"/>
      <c r="Y9" s="119"/>
      <c r="Z9" s="119"/>
      <c r="AA9" s="119"/>
    </row>
    <row r="10" spans="1:27"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c r="Q10" s="119"/>
      <c r="R10" s="119"/>
      <c r="S10" s="119"/>
      <c r="T10" s="119"/>
      <c r="U10" s="119"/>
      <c r="V10" s="119"/>
      <c r="W10" s="119"/>
      <c r="X10" s="119"/>
      <c r="Y10" s="119"/>
      <c r="Z10" s="119"/>
      <c r="AA10" s="119"/>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&amp;LErmittlung der Vollzugskosten&amp;RLeistungsprozesse</oddHeader>
    <oddFooter>&amp;LArbeitsmappe:  &amp;F&amp;CArbeitsblatt:  &amp;A&amp;R&amp;D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I33" sqref="I33"/>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100</v>
      </c>
      <c r="B1" s="160"/>
      <c r="C1" s="160"/>
      <c r="D1" s="160"/>
      <c r="E1" s="160"/>
      <c r="F1" s="160"/>
      <c r="G1" s="160"/>
      <c r="H1" s="160"/>
      <c r="I1" s="160"/>
      <c r="J1" s="160"/>
      <c r="K1" s="160"/>
      <c r="L1" s="160"/>
      <c r="M1" s="160"/>
      <c r="N1" s="160"/>
      <c r="O1" s="160"/>
    </row>
    <row r="2" spans="1:2" ht="15" customHeight="1">
      <c r="A2" s="18"/>
      <c r="B2" t="s">
        <v>84</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57</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zoomScaleSheetLayoutView="70"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101</v>
      </c>
      <c r="B1" s="160"/>
      <c r="C1" s="160"/>
      <c r="D1" s="160"/>
      <c r="E1" s="160"/>
      <c r="F1" s="160"/>
      <c r="G1" s="160"/>
      <c r="H1" s="160"/>
      <c r="I1" s="160"/>
      <c r="J1" s="160"/>
      <c r="K1" s="160"/>
      <c r="L1" s="160"/>
      <c r="M1" s="160"/>
      <c r="N1" s="160"/>
      <c r="O1" s="160"/>
    </row>
    <row r="2" spans="1:2" ht="15" customHeight="1">
      <c r="A2" s="18"/>
      <c r="B2" t="s">
        <v>85</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56</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102</v>
      </c>
      <c r="B1" s="160"/>
      <c r="C1" s="160"/>
      <c r="D1" s="160"/>
      <c r="E1" s="160"/>
      <c r="F1" s="160"/>
      <c r="G1" s="160"/>
      <c r="H1" s="160"/>
      <c r="I1" s="160"/>
      <c r="J1" s="160"/>
      <c r="K1" s="160"/>
      <c r="L1" s="160"/>
      <c r="M1" s="160"/>
      <c r="N1" s="160"/>
      <c r="O1" s="160"/>
    </row>
    <row r="2" spans="1:2" ht="15" customHeight="1">
      <c r="A2" s="18"/>
      <c r="B2" t="s">
        <v>86</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58</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103</v>
      </c>
      <c r="B1" s="160"/>
      <c r="C1" s="160"/>
      <c r="D1" s="160"/>
      <c r="E1" s="160"/>
      <c r="F1" s="160"/>
      <c r="G1" s="160"/>
      <c r="H1" s="160"/>
      <c r="I1" s="160"/>
      <c r="J1" s="160"/>
      <c r="K1" s="160"/>
      <c r="L1" s="160"/>
      <c r="M1" s="160"/>
      <c r="N1" s="160"/>
      <c r="O1" s="160"/>
    </row>
    <row r="2" spans="1:2" ht="15" customHeight="1">
      <c r="A2" s="18"/>
      <c r="B2" t="s">
        <v>87</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59</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40"/>
      <c r="B9" s="41"/>
      <c r="C9" s="42"/>
      <c r="D9" s="42"/>
      <c r="E9" s="41"/>
      <c r="F9" s="43"/>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104</v>
      </c>
      <c r="B1" s="160"/>
      <c r="C1" s="160"/>
      <c r="D1" s="160"/>
      <c r="E1" s="160"/>
      <c r="F1" s="160"/>
      <c r="G1" s="160"/>
      <c r="H1" s="160"/>
      <c r="I1" s="160"/>
      <c r="J1" s="160"/>
      <c r="K1" s="160"/>
      <c r="L1" s="160"/>
      <c r="M1" s="160"/>
      <c r="N1" s="160"/>
      <c r="O1" s="160"/>
    </row>
    <row r="2" spans="1:2" ht="15" customHeight="1">
      <c r="A2" s="18"/>
      <c r="B2" t="s">
        <v>88</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60</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105</v>
      </c>
      <c r="B1" s="160"/>
      <c r="C1" s="160"/>
      <c r="D1" s="160"/>
      <c r="E1" s="160"/>
      <c r="F1" s="160"/>
      <c r="G1" s="160"/>
      <c r="H1" s="160"/>
      <c r="I1" s="160"/>
      <c r="J1" s="160"/>
      <c r="K1" s="160"/>
      <c r="L1" s="160"/>
      <c r="M1" s="160"/>
      <c r="N1" s="160"/>
      <c r="O1" s="160"/>
    </row>
    <row r="2" spans="1:2" ht="15" customHeight="1">
      <c r="A2" s="18"/>
      <c r="B2" t="s">
        <v>89</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61</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106</v>
      </c>
      <c r="B1" s="160"/>
      <c r="C1" s="160"/>
      <c r="D1" s="160"/>
      <c r="E1" s="160"/>
      <c r="F1" s="160"/>
      <c r="G1" s="160"/>
      <c r="H1" s="160"/>
      <c r="I1" s="160"/>
      <c r="J1" s="160"/>
      <c r="K1" s="160"/>
      <c r="L1" s="160"/>
      <c r="M1" s="160"/>
      <c r="N1" s="160"/>
      <c r="O1" s="160"/>
    </row>
    <row r="2" spans="1:2" ht="15" customHeight="1">
      <c r="A2" s="18"/>
      <c r="B2" t="s">
        <v>90</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65</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107</v>
      </c>
      <c r="B1" s="160"/>
      <c r="C1" s="160"/>
      <c r="D1" s="160"/>
      <c r="E1" s="160"/>
      <c r="F1" s="160"/>
      <c r="G1" s="160"/>
      <c r="H1" s="160"/>
      <c r="I1" s="160"/>
      <c r="J1" s="160"/>
      <c r="K1" s="160"/>
      <c r="L1" s="160"/>
      <c r="M1" s="160"/>
      <c r="N1" s="160"/>
      <c r="O1" s="160"/>
    </row>
    <row r="2" spans="1:2" ht="15" customHeight="1">
      <c r="A2" s="18"/>
      <c r="B2" t="s">
        <v>91</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62</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39"/>
  <sheetViews>
    <sheetView showGridLines="0" zoomScale="65" zoomScaleNormal="65" workbookViewId="0" topLeftCell="A1">
      <selection activeCell="E13" sqref="E13"/>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17.25" customHeight="1">
      <c r="A1" s="159" t="s">
        <v>145</v>
      </c>
      <c r="B1" s="160"/>
      <c r="C1" s="160"/>
      <c r="D1" s="160"/>
      <c r="E1" s="160"/>
      <c r="F1" s="160"/>
      <c r="G1" s="160"/>
      <c r="H1" s="160"/>
      <c r="I1" s="160"/>
      <c r="J1" s="160"/>
      <c r="K1" s="160"/>
      <c r="L1" s="160"/>
      <c r="M1" s="160"/>
      <c r="N1" s="160"/>
      <c r="O1" s="160"/>
    </row>
    <row r="2" spans="1:2" ht="17.25" customHeight="1">
      <c r="A2" s="18"/>
      <c r="B2" t="s">
        <v>76</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213</v>
      </c>
      <c r="C6" s="46"/>
      <c r="D6" s="46"/>
      <c r="E6" s="47"/>
      <c r="F6" s="47"/>
      <c r="G6" s="48"/>
      <c r="H6" s="48"/>
      <c r="I6" s="49"/>
      <c r="J6" s="13"/>
      <c r="K6" s="85" t="s">
        <v>200</v>
      </c>
      <c r="L6" s="82"/>
      <c r="M6" s="83"/>
      <c r="N6" s="83"/>
      <c r="O6" s="83"/>
      <c r="P6" s="84"/>
    </row>
    <row r="7" ht="18" thickTop="1">
      <c r="A7" s="15"/>
    </row>
    <row r="8" spans="1:19"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c r="Q8" s="9"/>
      <c r="R8" s="9"/>
      <c r="S8" s="9"/>
    </row>
    <row r="9" spans="1:19" ht="13.5" thickTop="1">
      <c r="A9" s="67">
        <v>1</v>
      </c>
      <c r="B9" s="68" t="s">
        <v>198</v>
      </c>
      <c r="C9" s="69" t="s">
        <v>199</v>
      </c>
      <c r="D9" s="69">
        <v>1</v>
      </c>
      <c r="E9" s="68">
        <v>60</v>
      </c>
      <c r="F9" s="70">
        <v>100</v>
      </c>
      <c r="G9" s="61" t="str">
        <f>IF($C9="A",$D9*$E9*$F9/100,"-")</f>
        <v>-</v>
      </c>
      <c r="H9" s="61" t="str">
        <f>IF($C9="B",$D9*$E9*$F9/100,"-")</f>
        <v>-</v>
      </c>
      <c r="I9" s="61">
        <f>IF($C9="C",$D9*$E9*$F9/100,"-")</f>
        <v>60</v>
      </c>
      <c r="J9" s="62" t="str">
        <f>IF($C9="D",$D9*$E9*$F9/100,"-")</f>
        <v>-</v>
      </c>
      <c r="K9" s="62" t="str">
        <f>IF($C9="E",$D9*$E9*$F9/100,"-")</f>
        <v>-</v>
      </c>
      <c r="L9" s="62" t="str">
        <f>IF($C9="P1",$D9*$E9*$F9/100,"-")</f>
        <v>-</v>
      </c>
      <c r="M9" s="62" t="str">
        <f>IF($C9="P2",$D9*$E9*$F9/100,"-")</f>
        <v>-</v>
      </c>
      <c r="N9" s="62" t="str">
        <f>IF($C9="P3",$D9*$E9*$F9/100,"-")</f>
        <v>-</v>
      </c>
      <c r="O9" s="62" t="str">
        <f>IF($C9="P4",$D9*$E9*$F9/100,"-")</f>
        <v>-</v>
      </c>
      <c r="P9" s="62" t="str">
        <f>IF($C9="P5",$D9*$E9*$F9/100,"-")</f>
        <v>-</v>
      </c>
      <c r="Q9" s="119"/>
      <c r="R9" s="119"/>
      <c r="S9" s="119"/>
    </row>
    <row r="10" spans="1:16" ht="12.75">
      <c r="A10" s="71">
        <v>2</v>
      </c>
      <c r="B10" s="72" t="s">
        <v>203</v>
      </c>
      <c r="C10" s="73" t="s">
        <v>193</v>
      </c>
      <c r="D10" s="73">
        <v>1</v>
      </c>
      <c r="E10" s="72">
        <v>10</v>
      </c>
      <c r="F10" s="74">
        <v>10</v>
      </c>
      <c r="G10" s="61" t="str">
        <f aca="true" t="shared" si="0" ref="G10:G32">IF($C10="A",$D10*$E10*$F10/100,"-")</f>
        <v>-</v>
      </c>
      <c r="H10" s="61">
        <f aca="true" t="shared" si="1" ref="H10:H32">IF($C10="B",$D10*$E10*$F10/100,"-")</f>
        <v>1</v>
      </c>
      <c r="I10" s="61" t="str">
        <f aca="true" t="shared" si="2" ref="I10:I32">IF($C10="C",$D10*$E10*$F10/100,"-")</f>
        <v>-</v>
      </c>
      <c r="J10" s="62" t="str">
        <f aca="true" t="shared" si="3" ref="J10:J32">IF($C10="D",$D10*$E10*$F10/100,"-")</f>
        <v>-</v>
      </c>
      <c r="K10" s="62" t="str">
        <f aca="true" t="shared" si="4" ref="K10:K36">IF($C10="E",$D10*$E10*$F10/100,"-")</f>
        <v>-</v>
      </c>
      <c r="L10" s="62" t="str">
        <f aca="true" t="shared" si="5" ref="L10:L36">IF($C10="P1",$D10*$E10*$F10/100,"-")</f>
        <v>-</v>
      </c>
      <c r="M10" s="62" t="str">
        <f aca="true" t="shared" si="6" ref="M10:M36">IF($C10="P2",$D10*$E10*$F10/100,"-")</f>
        <v>-</v>
      </c>
      <c r="N10" s="62" t="str">
        <f aca="true" t="shared" si="7" ref="N10:N36">IF($C10="P3",$D10*$E10*$F10/100,"-")</f>
        <v>-</v>
      </c>
      <c r="O10" s="62" t="str">
        <f aca="true" t="shared" si="8" ref="O10:O36">IF($C10="P4",$D10*$E10*$F10/100,"-")</f>
        <v>-</v>
      </c>
      <c r="P10" s="62" t="str">
        <f aca="true" t="shared" si="9" ref="P10:P36">IF($C10="P5",$D10*$E10*$F10/100,"-")</f>
        <v>-</v>
      </c>
    </row>
    <row r="11" spans="1:16" ht="12.75">
      <c r="A11" s="71">
        <v>3</v>
      </c>
      <c r="B11" s="72" t="s">
        <v>194</v>
      </c>
      <c r="C11" s="73" t="s">
        <v>193</v>
      </c>
      <c r="D11" s="73">
        <v>1</v>
      </c>
      <c r="E11" s="72">
        <v>20</v>
      </c>
      <c r="F11" s="74">
        <v>10</v>
      </c>
      <c r="G11" s="61" t="str">
        <f t="shared" si="0"/>
        <v>-</v>
      </c>
      <c r="H11" s="61">
        <f t="shared" si="1"/>
        <v>2</v>
      </c>
      <c r="I11" s="61" t="str">
        <f t="shared" si="2"/>
        <v>-</v>
      </c>
      <c r="J11" s="62" t="str">
        <f t="shared" si="3"/>
        <v>-</v>
      </c>
      <c r="K11" s="62" t="str">
        <f t="shared" si="4"/>
        <v>-</v>
      </c>
      <c r="L11" s="62" t="str">
        <f t="shared" si="5"/>
        <v>-</v>
      </c>
      <c r="M11" s="62" t="str">
        <f t="shared" si="6"/>
        <v>-</v>
      </c>
      <c r="N11" s="62" t="str">
        <f t="shared" si="7"/>
        <v>-</v>
      </c>
      <c r="O11" s="62" t="str">
        <f t="shared" si="8"/>
        <v>-</v>
      </c>
      <c r="P11" s="62" t="str">
        <f t="shared" si="9"/>
        <v>-</v>
      </c>
    </row>
    <row r="12" spans="1:16" ht="12.75">
      <c r="A12" s="71">
        <v>4</v>
      </c>
      <c r="B12" s="72" t="s">
        <v>195</v>
      </c>
      <c r="C12" s="73" t="s">
        <v>196</v>
      </c>
      <c r="D12" s="73">
        <v>1</v>
      </c>
      <c r="E12" s="72">
        <v>120</v>
      </c>
      <c r="F12" s="74">
        <v>1</v>
      </c>
      <c r="G12" s="61">
        <f t="shared" si="0"/>
        <v>1.2</v>
      </c>
      <c r="H12" s="61" t="str">
        <f t="shared" si="1"/>
        <v>-</v>
      </c>
      <c r="I12" s="61" t="str">
        <f t="shared" si="2"/>
        <v>-</v>
      </c>
      <c r="J12" s="62" t="str">
        <f t="shared" si="3"/>
        <v>-</v>
      </c>
      <c r="K12" s="62" t="str">
        <f t="shared" si="4"/>
        <v>-</v>
      </c>
      <c r="L12" s="62" t="str">
        <f t="shared" si="5"/>
        <v>-</v>
      </c>
      <c r="M12" s="62" t="str">
        <f t="shared" si="6"/>
        <v>-</v>
      </c>
      <c r="N12" s="62" t="str">
        <f t="shared" si="7"/>
        <v>-</v>
      </c>
      <c r="O12" s="62" t="str">
        <f t="shared" si="8"/>
        <v>-</v>
      </c>
      <c r="P12" s="62" t="str">
        <f t="shared" si="9"/>
        <v>-</v>
      </c>
    </row>
    <row r="13" spans="1:16" ht="12.75">
      <c r="A13" s="71">
        <v>5</v>
      </c>
      <c r="B13" s="72" t="s">
        <v>195</v>
      </c>
      <c r="C13" s="73" t="s">
        <v>197</v>
      </c>
      <c r="D13" s="73">
        <v>1</v>
      </c>
      <c r="E13" s="72">
        <v>30</v>
      </c>
      <c r="F13" s="74">
        <v>1</v>
      </c>
      <c r="G13" s="61" t="str">
        <f t="shared" si="0"/>
        <v>-</v>
      </c>
      <c r="H13" s="61" t="str">
        <f t="shared" si="1"/>
        <v>-</v>
      </c>
      <c r="I13" s="61" t="str">
        <f t="shared" si="2"/>
        <v>-</v>
      </c>
      <c r="J13" s="62">
        <f t="shared" si="3"/>
        <v>0.3</v>
      </c>
      <c r="K13" s="62" t="str">
        <f t="shared" si="4"/>
        <v>-</v>
      </c>
      <c r="L13" s="62" t="str">
        <f t="shared" si="5"/>
        <v>-</v>
      </c>
      <c r="M13" s="62" t="str">
        <f t="shared" si="6"/>
        <v>-</v>
      </c>
      <c r="N13" s="62" t="str">
        <f t="shared" si="7"/>
        <v>-</v>
      </c>
      <c r="O13" s="62" t="str">
        <f t="shared" si="8"/>
        <v>-</v>
      </c>
      <c r="P13" s="62" t="str">
        <f t="shared" si="9"/>
        <v>-</v>
      </c>
    </row>
    <row r="14" spans="1:16" ht="12.75">
      <c r="A14" s="71"/>
      <c r="B14" s="72"/>
      <c r="C14" s="73"/>
      <c r="D14" s="73"/>
      <c r="E14" s="72"/>
      <c r="F14" s="74"/>
      <c r="G14" s="61" t="str">
        <f t="shared" si="0"/>
        <v>-</v>
      </c>
      <c r="H14" s="61" t="str">
        <f t="shared" si="1"/>
        <v>-</v>
      </c>
      <c r="I14" s="61" t="str">
        <f t="shared" si="2"/>
        <v>-</v>
      </c>
      <c r="J14" s="62" t="str">
        <f t="shared" si="3"/>
        <v>-</v>
      </c>
      <c r="K14" s="62" t="str">
        <f t="shared" si="4"/>
        <v>-</v>
      </c>
      <c r="L14" s="62" t="str">
        <f t="shared" si="5"/>
        <v>-</v>
      </c>
      <c r="M14" s="62" t="str">
        <f t="shared" si="6"/>
        <v>-</v>
      </c>
      <c r="N14" s="62" t="str">
        <f t="shared" si="7"/>
        <v>-</v>
      </c>
      <c r="O14" s="62" t="str">
        <f t="shared" si="8"/>
        <v>-</v>
      </c>
      <c r="P14" s="62" t="str">
        <f t="shared" si="9"/>
        <v>-</v>
      </c>
    </row>
    <row r="15" spans="1:16" ht="12.75">
      <c r="A15" s="71"/>
      <c r="B15" s="72"/>
      <c r="C15" s="73"/>
      <c r="D15" s="73"/>
      <c r="E15" s="72"/>
      <c r="F15" s="74"/>
      <c r="G15" s="61" t="str">
        <f t="shared" si="0"/>
        <v>-</v>
      </c>
      <c r="H15" s="61" t="str">
        <f t="shared" si="1"/>
        <v>-</v>
      </c>
      <c r="I15" s="61" t="str">
        <f t="shared" si="2"/>
        <v>-</v>
      </c>
      <c r="J15" s="62" t="str">
        <f t="shared" si="3"/>
        <v>-</v>
      </c>
      <c r="K15" s="62" t="str">
        <f t="shared" si="4"/>
        <v>-</v>
      </c>
      <c r="L15" s="62" t="str">
        <f t="shared" si="5"/>
        <v>-</v>
      </c>
      <c r="M15" s="62" t="str">
        <f t="shared" si="6"/>
        <v>-</v>
      </c>
      <c r="N15" s="62" t="str">
        <f t="shared" si="7"/>
        <v>-</v>
      </c>
      <c r="O15" s="62" t="str">
        <f t="shared" si="8"/>
        <v>-</v>
      </c>
      <c r="P15" s="62" t="str">
        <f t="shared" si="9"/>
        <v>-</v>
      </c>
    </row>
    <row r="16" spans="1:16" ht="12.75">
      <c r="A16" s="71"/>
      <c r="B16" s="72"/>
      <c r="C16" s="73"/>
      <c r="D16" s="73"/>
      <c r="E16" s="72"/>
      <c r="F16" s="74"/>
      <c r="G16" s="61" t="str">
        <f t="shared" si="0"/>
        <v>-</v>
      </c>
      <c r="H16" s="61" t="str">
        <f t="shared" si="1"/>
        <v>-</v>
      </c>
      <c r="I16" s="61" t="str">
        <f t="shared" si="2"/>
        <v>-</v>
      </c>
      <c r="J16" s="62" t="str">
        <f t="shared" si="3"/>
        <v>-</v>
      </c>
      <c r="K16" s="62" t="str">
        <f t="shared" si="4"/>
        <v>-</v>
      </c>
      <c r="L16" s="62" t="str">
        <f t="shared" si="5"/>
        <v>-</v>
      </c>
      <c r="M16" s="62" t="str">
        <f t="shared" si="6"/>
        <v>-</v>
      </c>
      <c r="N16" s="62" t="str">
        <f t="shared" si="7"/>
        <v>-</v>
      </c>
      <c r="O16" s="62" t="str">
        <f t="shared" si="8"/>
        <v>-</v>
      </c>
      <c r="P16" s="62" t="str">
        <f t="shared" si="9"/>
        <v>-</v>
      </c>
    </row>
    <row r="17" spans="1:16" ht="12.75">
      <c r="A17" s="71"/>
      <c r="B17" s="72"/>
      <c r="C17" s="73"/>
      <c r="D17" s="73"/>
      <c r="E17" s="72"/>
      <c r="F17" s="74"/>
      <c r="G17" s="61" t="str">
        <f t="shared" si="0"/>
        <v>-</v>
      </c>
      <c r="H17" s="61" t="str">
        <f t="shared" si="1"/>
        <v>-</v>
      </c>
      <c r="I17" s="61" t="str">
        <f t="shared" si="2"/>
        <v>-</v>
      </c>
      <c r="J17" s="62" t="str">
        <f t="shared" si="3"/>
        <v>-</v>
      </c>
      <c r="K17" s="62" t="str">
        <f t="shared" si="4"/>
        <v>-</v>
      </c>
      <c r="L17" s="62" t="str">
        <f t="shared" si="5"/>
        <v>-</v>
      </c>
      <c r="M17" s="62" t="str">
        <f t="shared" si="6"/>
        <v>-</v>
      </c>
      <c r="N17" s="62" t="str">
        <f t="shared" si="7"/>
        <v>-</v>
      </c>
      <c r="O17" s="62" t="str">
        <f t="shared" si="8"/>
        <v>-</v>
      </c>
      <c r="P17" s="62" t="str">
        <f t="shared" si="9"/>
        <v>-</v>
      </c>
    </row>
    <row r="18" spans="1:16" ht="12.75">
      <c r="A18" s="71"/>
      <c r="B18" s="72"/>
      <c r="C18" s="73"/>
      <c r="D18" s="73"/>
      <c r="E18" s="72"/>
      <c r="F18" s="74"/>
      <c r="G18" s="61" t="str">
        <f t="shared" si="0"/>
        <v>-</v>
      </c>
      <c r="H18" s="61" t="str">
        <f t="shared" si="1"/>
        <v>-</v>
      </c>
      <c r="I18" s="61" t="str">
        <f t="shared" si="2"/>
        <v>-</v>
      </c>
      <c r="J18" s="62" t="str">
        <f t="shared" si="3"/>
        <v>-</v>
      </c>
      <c r="K18" s="62" t="str">
        <f t="shared" si="4"/>
        <v>-</v>
      </c>
      <c r="L18" s="62" t="str">
        <f t="shared" si="5"/>
        <v>-</v>
      </c>
      <c r="M18" s="62" t="str">
        <f t="shared" si="6"/>
        <v>-</v>
      </c>
      <c r="N18" s="62" t="str">
        <f t="shared" si="7"/>
        <v>-</v>
      </c>
      <c r="O18" s="62" t="str">
        <f t="shared" si="8"/>
        <v>-</v>
      </c>
      <c r="P18" s="62" t="str">
        <f t="shared" si="9"/>
        <v>-</v>
      </c>
    </row>
    <row r="19" spans="1:16" ht="12.75">
      <c r="A19" s="71"/>
      <c r="B19" s="72"/>
      <c r="C19" s="73"/>
      <c r="D19" s="73"/>
      <c r="E19" s="72"/>
      <c r="F19" s="74"/>
      <c r="G19" s="61" t="str">
        <f t="shared" si="0"/>
        <v>-</v>
      </c>
      <c r="H19" s="61" t="str">
        <f t="shared" si="1"/>
        <v>-</v>
      </c>
      <c r="I19" s="61" t="str">
        <f t="shared" si="2"/>
        <v>-</v>
      </c>
      <c r="J19" s="62" t="str">
        <f t="shared" si="3"/>
        <v>-</v>
      </c>
      <c r="K19" s="62" t="str">
        <f t="shared" si="4"/>
        <v>-</v>
      </c>
      <c r="L19" s="62" t="str">
        <f t="shared" si="5"/>
        <v>-</v>
      </c>
      <c r="M19" s="62" t="str">
        <f t="shared" si="6"/>
        <v>-</v>
      </c>
      <c r="N19" s="62" t="str">
        <f t="shared" si="7"/>
        <v>-</v>
      </c>
      <c r="O19" s="62" t="str">
        <f t="shared" si="8"/>
        <v>-</v>
      </c>
      <c r="P19" s="62" t="str">
        <f t="shared" si="9"/>
        <v>-</v>
      </c>
    </row>
    <row r="20" spans="1:16" ht="12.75">
      <c r="A20" s="71"/>
      <c r="B20" s="72"/>
      <c r="C20" s="73"/>
      <c r="D20" s="73"/>
      <c r="E20" s="72"/>
      <c r="F20" s="74"/>
      <c r="G20" s="61" t="str">
        <f t="shared" si="0"/>
        <v>-</v>
      </c>
      <c r="H20" s="61" t="str">
        <f t="shared" si="1"/>
        <v>-</v>
      </c>
      <c r="I20" s="61" t="str">
        <f t="shared" si="2"/>
        <v>-</v>
      </c>
      <c r="J20" s="62" t="str">
        <f t="shared" si="3"/>
        <v>-</v>
      </c>
      <c r="K20" s="62" t="str">
        <f t="shared" si="4"/>
        <v>-</v>
      </c>
      <c r="L20" s="62" t="str">
        <f t="shared" si="5"/>
        <v>-</v>
      </c>
      <c r="M20" s="62" t="str">
        <f t="shared" si="6"/>
        <v>-</v>
      </c>
      <c r="N20" s="62" t="str">
        <f t="shared" si="7"/>
        <v>-</v>
      </c>
      <c r="O20" s="62" t="str">
        <f t="shared" si="8"/>
        <v>-</v>
      </c>
      <c r="P20" s="62" t="str">
        <f t="shared" si="9"/>
        <v>-</v>
      </c>
    </row>
    <row r="21" spans="1:16" ht="12.75">
      <c r="A21" s="71"/>
      <c r="B21" s="72"/>
      <c r="C21" s="73"/>
      <c r="D21" s="73"/>
      <c r="E21" s="72"/>
      <c r="F21" s="74"/>
      <c r="G21" s="61" t="str">
        <f t="shared" si="0"/>
        <v>-</v>
      </c>
      <c r="H21" s="61" t="str">
        <f t="shared" si="1"/>
        <v>-</v>
      </c>
      <c r="I21" s="61" t="str">
        <f t="shared" si="2"/>
        <v>-</v>
      </c>
      <c r="J21" s="62" t="str">
        <f t="shared" si="3"/>
        <v>-</v>
      </c>
      <c r="K21" s="62" t="str">
        <f t="shared" si="4"/>
        <v>-</v>
      </c>
      <c r="L21" s="62" t="str">
        <f t="shared" si="5"/>
        <v>-</v>
      </c>
      <c r="M21" s="62" t="str">
        <f t="shared" si="6"/>
        <v>-</v>
      </c>
      <c r="N21" s="62" t="str">
        <f t="shared" si="7"/>
        <v>-</v>
      </c>
      <c r="O21" s="62" t="str">
        <f t="shared" si="8"/>
        <v>-</v>
      </c>
      <c r="P21" s="62" t="str">
        <f t="shared" si="9"/>
        <v>-</v>
      </c>
    </row>
    <row r="22" spans="1:16" ht="12.75">
      <c r="A22" s="71"/>
      <c r="B22" s="72"/>
      <c r="C22" s="73"/>
      <c r="D22" s="73"/>
      <c r="E22" s="72"/>
      <c r="F22" s="74"/>
      <c r="G22" s="61" t="str">
        <f t="shared" si="0"/>
        <v>-</v>
      </c>
      <c r="H22" s="61" t="str">
        <f t="shared" si="1"/>
        <v>-</v>
      </c>
      <c r="I22" s="61" t="str">
        <f t="shared" si="2"/>
        <v>-</v>
      </c>
      <c r="J22" s="62" t="str">
        <f t="shared" si="3"/>
        <v>-</v>
      </c>
      <c r="K22" s="62" t="str">
        <f t="shared" si="4"/>
        <v>-</v>
      </c>
      <c r="L22" s="62" t="str">
        <f t="shared" si="5"/>
        <v>-</v>
      </c>
      <c r="M22" s="62" t="str">
        <f t="shared" si="6"/>
        <v>-</v>
      </c>
      <c r="N22" s="62" t="str">
        <f t="shared" si="7"/>
        <v>-</v>
      </c>
      <c r="O22" s="62" t="str">
        <f t="shared" si="8"/>
        <v>-</v>
      </c>
      <c r="P22" s="62" t="str">
        <f t="shared" si="9"/>
        <v>-</v>
      </c>
    </row>
    <row r="23" spans="1:16" ht="12.75">
      <c r="A23" s="71"/>
      <c r="B23" s="72"/>
      <c r="C23" s="73"/>
      <c r="D23" s="73"/>
      <c r="E23" s="72"/>
      <c r="F23" s="74"/>
      <c r="G23" s="61" t="str">
        <f t="shared" si="0"/>
        <v>-</v>
      </c>
      <c r="H23" s="61" t="str">
        <f t="shared" si="1"/>
        <v>-</v>
      </c>
      <c r="I23" s="61" t="str">
        <f t="shared" si="2"/>
        <v>-</v>
      </c>
      <c r="J23" s="62" t="str">
        <f t="shared" si="3"/>
        <v>-</v>
      </c>
      <c r="K23" s="62" t="str">
        <f t="shared" si="4"/>
        <v>-</v>
      </c>
      <c r="L23" s="62" t="str">
        <f t="shared" si="5"/>
        <v>-</v>
      </c>
      <c r="M23" s="62" t="str">
        <f t="shared" si="6"/>
        <v>-</v>
      </c>
      <c r="N23" s="62" t="str">
        <f t="shared" si="7"/>
        <v>-</v>
      </c>
      <c r="O23" s="62" t="str">
        <f t="shared" si="8"/>
        <v>-</v>
      </c>
      <c r="P23" s="62" t="str">
        <f t="shared" si="9"/>
        <v>-</v>
      </c>
    </row>
    <row r="24" spans="1:16" ht="12.75">
      <c r="A24" s="71"/>
      <c r="B24" s="72"/>
      <c r="C24" s="73"/>
      <c r="D24" s="73"/>
      <c r="E24" s="72"/>
      <c r="F24" s="74"/>
      <c r="G24" s="61" t="str">
        <f t="shared" si="0"/>
        <v>-</v>
      </c>
      <c r="H24" s="61" t="str">
        <f t="shared" si="1"/>
        <v>-</v>
      </c>
      <c r="I24" s="61" t="str">
        <f t="shared" si="2"/>
        <v>-</v>
      </c>
      <c r="J24" s="62" t="str">
        <f t="shared" si="3"/>
        <v>-</v>
      </c>
      <c r="K24" s="62" t="str">
        <f t="shared" si="4"/>
        <v>-</v>
      </c>
      <c r="L24" s="62" t="str">
        <f t="shared" si="5"/>
        <v>-</v>
      </c>
      <c r="M24" s="62" t="str">
        <f t="shared" si="6"/>
        <v>-</v>
      </c>
      <c r="N24" s="62" t="str">
        <f t="shared" si="7"/>
        <v>-</v>
      </c>
      <c r="O24" s="62" t="str">
        <f t="shared" si="8"/>
        <v>-</v>
      </c>
      <c r="P24" s="62" t="str">
        <f t="shared" si="9"/>
        <v>-</v>
      </c>
    </row>
    <row r="25" spans="1:16" ht="12.75">
      <c r="A25" s="71"/>
      <c r="B25" s="72"/>
      <c r="C25" s="73"/>
      <c r="D25" s="73"/>
      <c r="E25" s="72"/>
      <c r="F25" s="74"/>
      <c r="G25" s="61" t="str">
        <f t="shared" si="0"/>
        <v>-</v>
      </c>
      <c r="H25" s="61" t="str">
        <f t="shared" si="1"/>
        <v>-</v>
      </c>
      <c r="I25" s="61" t="str">
        <f t="shared" si="2"/>
        <v>-</v>
      </c>
      <c r="J25" s="62" t="str">
        <f t="shared" si="3"/>
        <v>-</v>
      </c>
      <c r="K25" s="62" t="str">
        <f t="shared" si="4"/>
        <v>-</v>
      </c>
      <c r="L25" s="62" t="str">
        <f t="shared" si="5"/>
        <v>-</v>
      </c>
      <c r="M25" s="62" t="str">
        <f t="shared" si="6"/>
        <v>-</v>
      </c>
      <c r="N25" s="62" t="str">
        <f t="shared" si="7"/>
        <v>-</v>
      </c>
      <c r="O25" s="62" t="str">
        <f t="shared" si="8"/>
        <v>-</v>
      </c>
      <c r="P25" s="62" t="str">
        <f t="shared" si="9"/>
        <v>-</v>
      </c>
    </row>
    <row r="26" spans="1:16" ht="12.75">
      <c r="A26" s="71"/>
      <c r="B26" s="72"/>
      <c r="C26" s="73"/>
      <c r="D26" s="73"/>
      <c r="E26" s="72"/>
      <c r="F26" s="74"/>
      <c r="G26" s="61" t="str">
        <f t="shared" si="0"/>
        <v>-</v>
      </c>
      <c r="H26" s="61" t="str">
        <f t="shared" si="1"/>
        <v>-</v>
      </c>
      <c r="I26" s="61" t="str">
        <f t="shared" si="2"/>
        <v>-</v>
      </c>
      <c r="J26" s="62" t="str">
        <f t="shared" si="3"/>
        <v>-</v>
      </c>
      <c r="K26" s="62" t="str">
        <f t="shared" si="4"/>
        <v>-</v>
      </c>
      <c r="L26" s="62" t="str">
        <f t="shared" si="5"/>
        <v>-</v>
      </c>
      <c r="M26" s="62" t="str">
        <f t="shared" si="6"/>
        <v>-</v>
      </c>
      <c r="N26" s="62" t="str">
        <f t="shared" si="7"/>
        <v>-</v>
      </c>
      <c r="O26" s="62" t="str">
        <f t="shared" si="8"/>
        <v>-</v>
      </c>
      <c r="P26" s="62" t="str">
        <f t="shared" si="9"/>
        <v>-</v>
      </c>
    </row>
    <row r="27" spans="1:16" ht="12.75">
      <c r="A27" s="71"/>
      <c r="B27" s="72"/>
      <c r="C27" s="73"/>
      <c r="D27" s="73"/>
      <c r="E27" s="72"/>
      <c r="F27" s="74"/>
      <c r="G27" s="61" t="str">
        <f t="shared" si="0"/>
        <v>-</v>
      </c>
      <c r="H27" s="61" t="str">
        <f t="shared" si="1"/>
        <v>-</v>
      </c>
      <c r="I27" s="61" t="str">
        <f t="shared" si="2"/>
        <v>-</v>
      </c>
      <c r="J27" s="62" t="str">
        <f t="shared" si="3"/>
        <v>-</v>
      </c>
      <c r="K27" s="62" t="str">
        <f t="shared" si="4"/>
        <v>-</v>
      </c>
      <c r="L27" s="62" t="str">
        <f t="shared" si="5"/>
        <v>-</v>
      </c>
      <c r="M27" s="62" t="str">
        <f t="shared" si="6"/>
        <v>-</v>
      </c>
      <c r="N27" s="62" t="str">
        <f t="shared" si="7"/>
        <v>-</v>
      </c>
      <c r="O27" s="62" t="str">
        <f t="shared" si="8"/>
        <v>-</v>
      </c>
      <c r="P27" s="62" t="str">
        <f t="shared" si="9"/>
        <v>-</v>
      </c>
    </row>
    <row r="28" spans="1:16" ht="12.75">
      <c r="A28" s="71"/>
      <c r="B28" s="72"/>
      <c r="C28" s="73"/>
      <c r="D28" s="73"/>
      <c r="E28" s="72"/>
      <c r="F28" s="74"/>
      <c r="G28" s="61" t="str">
        <f t="shared" si="0"/>
        <v>-</v>
      </c>
      <c r="H28" s="61" t="str">
        <f t="shared" si="1"/>
        <v>-</v>
      </c>
      <c r="I28" s="61" t="str">
        <f t="shared" si="2"/>
        <v>-</v>
      </c>
      <c r="J28" s="62" t="str">
        <f t="shared" si="3"/>
        <v>-</v>
      </c>
      <c r="K28" s="62" t="str">
        <f t="shared" si="4"/>
        <v>-</v>
      </c>
      <c r="L28" s="62" t="str">
        <f t="shared" si="5"/>
        <v>-</v>
      </c>
      <c r="M28" s="62" t="str">
        <f t="shared" si="6"/>
        <v>-</v>
      </c>
      <c r="N28" s="62" t="str">
        <f t="shared" si="7"/>
        <v>-</v>
      </c>
      <c r="O28" s="62" t="str">
        <f t="shared" si="8"/>
        <v>-</v>
      </c>
      <c r="P28" s="62" t="str">
        <f t="shared" si="9"/>
        <v>-</v>
      </c>
    </row>
    <row r="29" spans="1:16" ht="12.75">
      <c r="A29" s="71"/>
      <c r="B29" s="72"/>
      <c r="C29" s="73"/>
      <c r="D29" s="73"/>
      <c r="E29" s="72"/>
      <c r="F29" s="74"/>
      <c r="G29" s="61" t="str">
        <f t="shared" si="0"/>
        <v>-</v>
      </c>
      <c r="H29" s="61" t="str">
        <f t="shared" si="1"/>
        <v>-</v>
      </c>
      <c r="I29" s="61" t="str">
        <f t="shared" si="2"/>
        <v>-</v>
      </c>
      <c r="J29" s="62" t="str">
        <f t="shared" si="3"/>
        <v>-</v>
      </c>
      <c r="K29" s="62" t="str">
        <f t="shared" si="4"/>
        <v>-</v>
      </c>
      <c r="L29" s="62" t="str">
        <f t="shared" si="5"/>
        <v>-</v>
      </c>
      <c r="M29" s="62" t="str">
        <f t="shared" si="6"/>
        <v>-</v>
      </c>
      <c r="N29" s="62" t="str">
        <f t="shared" si="7"/>
        <v>-</v>
      </c>
      <c r="O29" s="62" t="str">
        <f t="shared" si="8"/>
        <v>-</v>
      </c>
      <c r="P29" s="62" t="str">
        <f t="shared" si="9"/>
        <v>-</v>
      </c>
    </row>
    <row r="30" spans="1:16" ht="12.75">
      <c r="A30" s="71"/>
      <c r="B30" s="72"/>
      <c r="C30" s="73"/>
      <c r="D30" s="73"/>
      <c r="E30" s="72"/>
      <c r="F30" s="74"/>
      <c r="G30" s="61" t="str">
        <f t="shared" si="0"/>
        <v>-</v>
      </c>
      <c r="H30" s="61" t="str">
        <f t="shared" si="1"/>
        <v>-</v>
      </c>
      <c r="I30" s="61" t="str">
        <f t="shared" si="2"/>
        <v>-</v>
      </c>
      <c r="J30" s="62" t="str">
        <f t="shared" si="3"/>
        <v>-</v>
      </c>
      <c r="K30" s="62" t="str">
        <f t="shared" si="4"/>
        <v>-</v>
      </c>
      <c r="L30" s="62" t="str">
        <f t="shared" si="5"/>
        <v>-</v>
      </c>
      <c r="M30" s="62" t="str">
        <f t="shared" si="6"/>
        <v>-</v>
      </c>
      <c r="N30" s="62" t="str">
        <f t="shared" si="7"/>
        <v>-</v>
      </c>
      <c r="O30" s="62" t="str">
        <f t="shared" si="8"/>
        <v>-</v>
      </c>
      <c r="P30" s="62" t="str">
        <f t="shared" si="9"/>
        <v>-</v>
      </c>
    </row>
    <row r="31" spans="1:16" ht="12.75">
      <c r="A31" s="71"/>
      <c r="B31" s="72"/>
      <c r="C31" s="73"/>
      <c r="D31" s="73"/>
      <c r="E31" s="72"/>
      <c r="F31" s="74"/>
      <c r="G31" s="61" t="str">
        <f>IF($C31="A",$D31*$E31*$F31/100,"-")</f>
        <v>-</v>
      </c>
      <c r="H31" s="61" t="str">
        <f>IF($C31="B",$D31*$E31*$F31/100,"-")</f>
        <v>-</v>
      </c>
      <c r="I31" s="61" t="str">
        <f>IF($C31="C",$D31*$E31*$F31/100,"-")</f>
        <v>-</v>
      </c>
      <c r="J31" s="62" t="str">
        <f>IF($C31="D",$D31*$E31*$F31/100,"-")</f>
        <v>-</v>
      </c>
      <c r="K31" s="62" t="str">
        <f t="shared" si="4"/>
        <v>-</v>
      </c>
      <c r="L31" s="62" t="str">
        <f t="shared" si="5"/>
        <v>-</v>
      </c>
      <c r="M31" s="62" t="str">
        <f t="shared" si="6"/>
        <v>-</v>
      </c>
      <c r="N31" s="62" t="str">
        <f t="shared" si="7"/>
        <v>-</v>
      </c>
      <c r="O31" s="62" t="str">
        <f t="shared" si="8"/>
        <v>-</v>
      </c>
      <c r="P31" s="62" t="str">
        <f t="shared" si="9"/>
        <v>-</v>
      </c>
    </row>
    <row r="32" spans="1:16" ht="12.75">
      <c r="A32" s="71"/>
      <c r="B32" s="72"/>
      <c r="C32" s="73"/>
      <c r="D32" s="73"/>
      <c r="E32" s="72"/>
      <c r="F32" s="74"/>
      <c r="G32" s="61" t="str">
        <f t="shared" si="0"/>
        <v>-</v>
      </c>
      <c r="H32" s="61" t="str">
        <f t="shared" si="1"/>
        <v>-</v>
      </c>
      <c r="I32" s="61" t="str">
        <f t="shared" si="2"/>
        <v>-</v>
      </c>
      <c r="J32" s="62" t="str">
        <f t="shared" si="3"/>
        <v>-</v>
      </c>
      <c r="K32" s="62" t="str">
        <f t="shared" si="4"/>
        <v>-</v>
      </c>
      <c r="L32" s="62" t="str">
        <f t="shared" si="5"/>
        <v>-</v>
      </c>
      <c r="M32" s="62" t="str">
        <f t="shared" si="6"/>
        <v>-</v>
      </c>
      <c r="N32" s="62" t="str">
        <f t="shared" si="7"/>
        <v>-</v>
      </c>
      <c r="O32" s="62" t="str">
        <f t="shared" si="8"/>
        <v>-</v>
      </c>
      <c r="P32" s="62" t="str">
        <f t="shared" si="9"/>
        <v>-</v>
      </c>
    </row>
    <row r="33" spans="1:16" ht="12.75">
      <c r="A33" s="71"/>
      <c r="B33" s="72"/>
      <c r="C33" s="73"/>
      <c r="D33" s="73"/>
      <c r="E33" s="72"/>
      <c r="F33" s="74"/>
      <c r="G33" s="61" t="str">
        <f aca="true" t="shared" si="10" ref="G33:G38">IF($C33="A",$D33*$E33*$F33/100,"-")</f>
        <v>-</v>
      </c>
      <c r="H33" s="61" t="str">
        <f aca="true" t="shared" si="11" ref="H33:H38">IF($C33="B",$D33*$E33*$F33/100,"-")</f>
        <v>-</v>
      </c>
      <c r="I33" s="61" t="str">
        <f aca="true" t="shared" si="12" ref="I33:I38">IF($C33="C",$D33*$E33*$F33/100,"-")</f>
        <v>-</v>
      </c>
      <c r="J33" s="62" t="str">
        <f aca="true" t="shared" si="13" ref="J33:J38">IF($C33="D",$D33*$E33*$F33/100,"-")</f>
        <v>-</v>
      </c>
      <c r="K33" s="62" t="str">
        <f t="shared" si="4"/>
        <v>-</v>
      </c>
      <c r="L33" s="62" t="str">
        <f t="shared" si="5"/>
        <v>-</v>
      </c>
      <c r="M33" s="62" t="str">
        <f t="shared" si="6"/>
        <v>-</v>
      </c>
      <c r="N33" s="62" t="str">
        <f t="shared" si="7"/>
        <v>-</v>
      </c>
      <c r="O33" s="62" t="str">
        <f t="shared" si="8"/>
        <v>-</v>
      </c>
      <c r="P33" s="62" t="str">
        <f t="shared" si="9"/>
        <v>-</v>
      </c>
    </row>
    <row r="34" spans="1:16" ht="12.75">
      <c r="A34" s="71"/>
      <c r="B34" s="72"/>
      <c r="C34" s="73"/>
      <c r="D34" s="73"/>
      <c r="E34" s="72"/>
      <c r="F34" s="74"/>
      <c r="G34" s="61" t="str">
        <f t="shared" si="10"/>
        <v>-</v>
      </c>
      <c r="H34" s="61" t="str">
        <f t="shared" si="11"/>
        <v>-</v>
      </c>
      <c r="I34" s="61" t="str">
        <f t="shared" si="12"/>
        <v>-</v>
      </c>
      <c r="J34" s="62" t="str">
        <f t="shared" si="13"/>
        <v>-</v>
      </c>
      <c r="K34" s="62" t="str">
        <f>IF($C34="E",$D34*$E34*$F34/100,"-")</f>
        <v>-</v>
      </c>
      <c r="L34" s="62" t="str">
        <f>IF($C34="P1",$D34*$E34*$F34/100,"-")</f>
        <v>-</v>
      </c>
      <c r="M34" s="62" t="str">
        <f>IF($C34="P2",$D34*$E34*$F34/100,"-")</f>
        <v>-</v>
      </c>
      <c r="N34" s="62" t="str">
        <f>IF($C34="P3",$D34*$E34*$F34/100,"-")</f>
        <v>-</v>
      </c>
      <c r="O34" s="62" t="str">
        <f>IF($C34="P4",$D34*$E34*$F34/100,"-")</f>
        <v>-</v>
      </c>
      <c r="P34" s="62" t="str">
        <f>IF($C34="P5",$D34*$E34*$F34/100,"-")</f>
        <v>-</v>
      </c>
    </row>
    <row r="35" spans="1:16" ht="12.75">
      <c r="A35" s="71"/>
      <c r="B35" s="72"/>
      <c r="C35" s="73"/>
      <c r="D35" s="73"/>
      <c r="E35" s="72"/>
      <c r="F35" s="74"/>
      <c r="G35" s="61" t="str">
        <f t="shared" si="10"/>
        <v>-</v>
      </c>
      <c r="H35" s="61" t="str">
        <f t="shared" si="11"/>
        <v>-</v>
      </c>
      <c r="I35" s="61" t="str">
        <f t="shared" si="12"/>
        <v>-</v>
      </c>
      <c r="J35" s="62" t="str">
        <f t="shared" si="13"/>
        <v>-</v>
      </c>
      <c r="K35" s="62" t="str">
        <f t="shared" si="4"/>
        <v>-</v>
      </c>
      <c r="L35" s="62" t="str">
        <f t="shared" si="5"/>
        <v>-</v>
      </c>
      <c r="M35" s="62" t="str">
        <f t="shared" si="6"/>
        <v>-</v>
      </c>
      <c r="N35" s="62" t="str">
        <f t="shared" si="7"/>
        <v>-</v>
      </c>
      <c r="O35" s="62" t="str">
        <f t="shared" si="8"/>
        <v>-</v>
      </c>
      <c r="P35" s="62" t="str">
        <f t="shared" si="9"/>
        <v>-</v>
      </c>
    </row>
    <row r="36" spans="1:16" ht="12.75">
      <c r="A36" s="71"/>
      <c r="B36" s="72"/>
      <c r="C36" s="73"/>
      <c r="D36" s="73"/>
      <c r="E36" s="72"/>
      <c r="F36" s="74"/>
      <c r="G36" s="61" t="str">
        <f t="shared" si="10"/>
        <v>-</v>
      </c>
      <c r="H36" s="61" t="str">
        <f t="shared" si="11"/>
        <v>-</v>
      </c>
      <c r="I36" s="61" t="str">
        <f t="shared" si="12"/>
        <v>-</v>
      </c>
      <c r="J36" s="62" t="str">
        <f t="shared" si="13"/>
        <v>-</v>
      </c>
      <c r="K36" s="62" t="str">
        <f t="shared" si="4"/>
        <v>-</v>
      </c>
      <c r="L36" s="62" t="str">
        <f t="shared" si="5"/>
        <v>-</v>
      </c>
      <c r="M36" s="62" t="str">
        <f t="shared" si="6"/>
        <v>-</v>
      </c>
      <c r="N36" s="62" t="str">
        <f t="shared" si="7"/>
        <v>-</v>
      </c>
      <c r="O36" s="62" t="str">
        <f t="shared" si="8"/>
        <v>-</v>
      </c>
      <c r="P36" s="62" t="str">
        <f t="shared" si="9"/>
        <v>-</v>
      </c>
    </row>
    <row r="37" spans="1:16" ht="12.75">
      <c r="A37" s="71"/>
      <c r="B37" s="72"/>
      <c r="C37" s="73"/>
      <c r="D37" s="73"/>
      <c r="E37" s="72"/>
      <c r="F37" s="74"/>
      <c r="G37" s="61" t="str">
        <f t="shared" si="10"/>
        <v>-</v>
      </c>
      <c r="H37" s="61" t="str">
        <f t="shared" si="11"/>
        <v>-</v>
      </c>
      <c r="I37" s="61" t="str">
        <f t="shared" si="12"/>
        <v>-</v>
      </c>
      <c r="J37" s="62" t="str">
        <f t="shared" si="13"/>
        <v>-</v>
      </c>
      <c r="K37" s="62" t="str">
        <f>IF($C37="E",$D37*$E37*$F37/100,"-")</f>
        <v>-</v>
      </c>
      <c r="L37" s="62" t="str">
        <f>IF($C37="P1",$D37*$E37*$F37/100,"-")</f>
        <v>-</v>
      </c>
      <c r="M37" s="62" t="str">
        <f>IF($C37="P2",$D37*$E37*$F37/100,"-")</f>
        <v>-</v>
      </c>
      <c r="N37" s="62" t="str">
        <f>IF($C37="P3",$D37*$E37*$F37/100,"-")</f>
        <v>-</v>
      </c>
      <c r="O37" s="62" t="str">
        <f>IF($C37="P4",$D37*$E37*$F37/100,"-")</f>
        <v>-</v>
      </c>
      <c r="P37" s="62" t="str">
        <f>IF($C37="P5",$D37*$E37*$F37/100,"-")</f>
        <v>-</v>
      </c>
    </row>
    <row r="38" spans="1:16" ht="13.5" thickBot="1">
      <c r="A38" s="75"/>
      <c r="B38" s="76"/>
      <c r="C38" s="77"/>
      <c r="D38" s="77"/>
      <c r="E38" s="76"/>
      <c r="F38" s="78"/>
      <c r="G38" s="63" t="str">
        <f t="shared" si="10"/>
        <v>-</v>
      </c>
      <c r="H38" s="63" t="str">
        <f t="shared" si="11"/>
        <v>-</v>
      </c>
      <c r="I38" s="63" t="str">
        <f t="shared" si="12"/>
        <v>-</v>
      </c>
      <c r="J38" s="64" t="str">
        <f t="shared" si="13"/>
        <v>-</v>
      </c>
      <c r="K38" s="64" t="str">
        <f>IF($C38="E",$D38*$E38*$F38/100,"-")</f>
        <v>-</v>
      </c>
      <c r="L38" s="64" t="str">
        <f>IF($C38="P1",$D38*$E38*$F38/100,"-")</f>
        <v>-</v>
      </c>
      <c r="M38" s="64" t="str">
        <f>IF($C38="P2",$D38*$E38*$F38/100,"-")</f>
        <v>-</v>
      </c>
      <c r="N38" s="64" t="str">
        <f>IF($C38="P3",$D38*$E38*$F38/100,"-")</f>
        <v>-</v>
      </c>
      <c r="O38" s="64" t="str">
        <f>IF($C38="P4",$D38*$E38*$F38/100,"-")</f>
        <v>-</v>
      </c>
      <c r="P38" s="64" t="str">
        <f>IF($C38="P5",$D38*$E38*$F38/100,"-")</f>
        <v>-</v>
      </c>
    </row>
    <row r="39" spans="1:16" s="1" customFormat="1" ht="15" thickTop="1">
      <c r="A39" s="17"/>
      <c r="B39" s="9"/>
      <c r="C39" s="10"/>
      <c r="D39" s="10"/>
      <c r="E39" s="8" t="s">
        <v>37</v>
      </c>
      <c r="F39" s="8"/>
      <c r="G39" s="65">
        <f>SUM(G9:G38)</f>
        <v>1.2</v>
      </c>
      <c r="H39" s="65">
        <f aca="true" t="shared" si="14" ref="H39:P39">SUM(H9:H38)</f>
        <v>3</v>
      </c>
      <c r="I39" s="65">
        <f t="shared" si="14"/>
        <v>60</v>
      </c>
      <c r="J39" s="66">
        <f t="shared" si="14"/>
        <v>0.3</v>
      </c>
      <c r="K39" s="66">
        <f t="shared" si="14"/>
        <v>0</v>
      </c>
      <c r="L39" s="66">
        <f t="shared" si="14"/>
        <v>0</v>
      </c>
      <c r="M39" s="66">
        <f t="shared" si="14"/>
        <v>0</v>
      </c>
      <c r="N39" s="66">
        <f t="shared" si="14"/>
        <v>0</v>
      </c>
      <c r="O39" s="66">
        <f t="shared" si="14"/>
        <v>0</v>
      </c>
      <c r="P39" s="66">
        <f t="shared" si="14"/>
        <v>0</v>
      </c>
    </row>
  </sheetData>
  <sheetProtection sheet="1" objects="1" scenarios="1"/>
  <mergeCells count="3">
    <mergeCell ref="L5:P5"/>
    <mergeCell ref="E5:I5"/>
    <mergeCell ref="A1:O1"/>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&amp;LErmittlung der Vollzugskosten&amp;RLeistungsprozesse</oddHeader>
    <oddFooter>&amp;LArbeitsmappe:  &amp;F&amp;CArbeitsblatt:  &amp;A&amp;R&amp;D</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108</v>
      </c>
      <c r="B1" s="160"/>
      <c r="C1" s="160"/>
      <c r="D1" s="160"/>
      <c r="E1" s="160"/>
      <c r="F1" s="160"/>
      <c r="G1" s="160"/>
      <c r="H1" s="160"/>
      <c r="I1" s="160"/>
      <c r="J1" s="160"/>
      <c r="K1" s="160"/>
      <c r="L1" s="160"/>
      <c r="M1" s="160"/>
      <c r="N1" s="160"/>
      <c r="O1" s="160"/>
    </row>
    <row r="2" spans="1:2" ht="15" customHeight="1">
      <c r="A2" s="18"/>
      <c r="B2" t="s">
        <v>92</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63</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6" sqref="B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109</v>
      </c>
      <c r="B1" s="160"/>
      <c r="C1" s="160"/>
      <c r="D1" s="160"/>
      <c r="E1" s="160"/>
      <c r="F1" s="160"/>
      <c r="G1" s="160"/>
      <c r="H1" s="160"/>
      <c r="I1" s="160"/>
      <c r="J1" s="160"/>
      <c r="K1" s="160"/>
      <c r="L1" s="160"/>
      <c r="M1" s="160"/>
      <c r="N1" s="160"/>
      <c r="O1" s="160"/>
    </row>
    <row r="2" spans="1:2" ht="15" customHeight="1">
      <c r="A2" s="18"/>
      <c r="B2" t="s">
        <v>93</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64</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Q19" sqref="Q19"/>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110</v>
      </c>
      <c r="B1" s="160"/>
      <c r="C1" s="160"/>
      <c r="D1" s="160"/>
      <c r="E1" s="160"/>
      <c r="F1" s="160"/>
      <c r="G1" s="160"/>
      <c r="H1" s="160"/>
      <c r="I1" s="160"/>
      <c r="J1" s="160"/>
      <c r="K1" s="160"/>
      <c r="L1" s="160"/>
      <c r="M1" s="160"/>
      <c r="N1" s="160"/>
      <c r="O1" s="160"/>
    </row>
    <row r="2" spans="1:2" ht="15" customHeight="1">
      <c r="A2" s="18"/>
      <c r="B2" t="s">
        <v>94</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55</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98425196850393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18" sqref="B18"/>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111</v>
      </c>
      <c r="B1" s="160"/>
      <c r="C1" s="160"/>
      <c r="D1" s="160"/>
      <c r="E1" s="160"/>
      <c r="F1" s="160"/>
      <c r="G1" s="160"/>
      <c r="H1" s="160"/>
      <c r="I1" s="160"/>
      <c r="J1" s="160"/>
      <c r="K1" s="160"/>
      <c r="L1" s="160"/>
      <c r="M1" s="160"/>
      <c r="N1" s="160"/>
      <c r="O1" s="160"/>
    </row>
    <row r="2" spans="1:2" ht="15" customHeight="1">
      <c r="A2" s="18"/>
      <c r="B2" t="s">
        <v>95</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54</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B10" sqref="B10"/>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112</v>
      </c>
      <c r="B1" s="160"/>
      <c r="C1" s="160"/>
      <c r="D1" s="160"/>
      <c r="E1" s="160"/>
      <c r="F1" s="160"/>
      <c r="G1" s="160"/>
      <c r="H1" s="160"/>
      <c r="I1" s="160"/>
      <c r="J1" s="160"/>
      <c r="K1" s="160"/>
      <c r="L1" s="160"/>
      <c r="M1" s="160"/>
      <c r="N1" s="160"/>
      <c r="O1" s="160"/>
    </row>
    <row r="2" spans="1:2" ht="15" customHeight="1">
      <c r="A2" s="18"/>
      <c r="B2" t="s">
        <v>96</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53</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D20" sqref="D20"/>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113</v>
      </c>
      <c r="B1" s="160"/>
      <c r="C1" s="160"/>
      <c r="D1" s="160"/>
      <c r="E1" s="160"/>
      <c r="F1" s="160"/>
      <c r="G1" s="160"/>
      <c r="H1" s="160"/>
      <c r="I1" s="160"/>
      <c r="J1" s="160"/>
      <c r="K1" s="160"/>
      <c r="L1" s="160"/>
      <c r="M1" s="160"/>
      <c r="N1" s="160"/>
      <c r="O1" s="160"/>
    </row>
    <row r="2" spans="1:2" ht="15" customHeight="1">
      <c r="A2" s="18"/>
      <c r="B2" t="s">
        <v>97</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52</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98425196850393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P39"/>
  <sheetViews>
    <sheetView showGridLines="0" zoomScale="70" zoomScaleNormal="70" workbookViewId="0" topLeftCell="A1">
      <selection activeCell="I23" sqref="I23"/>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114</v>
      </c>
      <c r="B1" s="160"/>
      <c r="C1" s="160"/>
      <c r="D1" s="160"/>
      <c r="E1" s="160"/>
      <c r="F1" s="160"/>
      <c r="G1" s="160"/>
      <c r="H1" s="160"/>
      <c r="I1" s="160"/>
      <c r="J1" s="160"/>
      <c r="K1" s="160"/>
      <c r="L1" s="160"/>
      <c r="M1" s="160"/>
      <c r="N1" s="160"/>
      <c r="O1" s="160"/>
    </row>
    <row r="2" spans="1:2" ht="15" customHeight="1">
      <c r="A2" s="18"/>
      <c r="B2" t="s">
        <v>98</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51</v>
      </c>
      <c r="C6" s="46"/>
      <c r="D6" s="46"/>
      <c r="E6" s="47"/>
      <c r="F6" s="47"/>
      <c r="G6" s="48"/>
      <c r="H6" s="48"/>
      <c r="I6" s="49"/>
      <c r="J6" s="13"/>
      <c r="K6" s="85"/>
      <c r="L6" s="82"/>
      <c r="M6" s="83"/>
      <c r="N6" s="83"/>
      <c r="O6" s="83"/>
      <c r="P6" s="84"/>
    </row>
    <row r="7" ht="18" thickTop="1">
      <c r="A7" s="15"/>
    </row>
    <row r="8" spans="1:1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&amp;RErmittlung der Vollzugskosten</oddHeader>
    <oddFooter>&amp;LArbeitsmappe:  &amp;F&amp;CArbeitsblatt:  &amp;A&amp;R&amp;D</oddFooter>
  </headerFooter>
</worksheet>
</file>

<file path=xl/worksheets/sheet27.xml><?xml version="1.0" encoding="utf-8"?>
<worksheet xmlns="http://schemas.openxmlformats.org/spreadsheetml/2006/main" xmlns:r="http://schemas.openxmlformats.org/officeDocument/2006/relationships">
  <sheetPr>
    <pageSetUpPr fitToPage="1"/>
  </sheetPr>
  <dimension ref="B1:M31"/>
  <sheetViews>
    <sheetView showGridLines="0" zoomScale="70" zoomScaleNormal="70" workbookViewId="0" topLeftCell="A1">
      <selection activeCell="C9" sqref="C9"/>
    </sheetView>
  </sheetViews>
  <sheetFormatPr defaultColWidth="11.421875" defaultRowHeight="12.75"/>
  <cols>
    <col min="1" max="1" width="4.8515625" style="0" customWidth="1"/>
    <col min="2" max="2" width="50.8515625" style="0" customWidth="1"/>
    <col min="3" max="3" width="11.00390625" style="0" customWidth="1"/>
    <col min="4" max="7" width="7.7109375" style="4" customWidth="1"/>
    <col min="8" max="13" width="7.7109375" style="0" customWidth="1"/>
  </cols>
  <sheetData>
    <row r="1" spans="2:7" s="24" customFormat="1" ht="30" customHeight="1">
      <c r="B1" s="115" t="s">
        <v>115</v>
      </c>
      <c r="C1" s="22"/>
      <c r="D1" s="22"/>
      <c r="E1" s="23"/>
      <c r="F1" s="23"/>
      <c r="G1" s="23"/>
    </row>
    <row r="2" spans="2:7" s="24" customFormat="1" ht="19.5" customHeight="1">
      <c r="B2" t="s">
        <v>99</v>
      </c>
      <c r="C2" s="22"/>
      <c r="D2" s="22"/>
      <c r="E2" s="23"/>
      <c r="F2" s="23"/>
      <c r="G2" s="23"/>
    </row>
    <row r="3" ht="13.5" thickBot="1"/>
    <row r="4" spans="3:13" ht="18" thickTop="1">
      <c r="C4" s="25" t="s">
        <v>38</v>
      </c>
      <c r="D4" s="33" t="s">
        <v>9</v>
      </c>
      <c r="E4" s="28"/>
      <c r="F4" s="28"/>
      <c r="G4" s="28"/>
      <c r="H4" s="29"/>
      <c r="I4" s="29"/>
      <c r="J4" s="29"/>
      <c r="K4" s="29"/>
      <c r="L4" s="29"/>
      <c r="M4" s="31"/>
    </row>
    <row r="5" spans="2:13" ht="18" customHeight="1" thickBot="1">
      <c r="B5" s="27" t="s">
        <v>66</v>
      </c>
      <c r="C5" s="26" t="s">
        <v>39</v>
      </c>
      <c r="D5" s="19" t="s">
        <v>27</v>
      </c>
      <c r="E5" s="19" t="s">
        <v>28</v>
      </c>
      <c r="F5" s="19" t="s">
        <v>29</v>
      </c>
      <c r="G5" s="20" t="s">
        <v>30</v>
      </c>
      <c r="H5" s="20" t="s">
        <v>31</v>
      </c>
      <c r="I5" s="20" t="s">
        <v>32</v>
      </c>
      <c r="J5" s="20" t="s">
        <v>33</v>
      </c>
      <c r="K5" s="20" t="s">
        <v>34</v>
      </c>
      <c r="L5" s="20" t="s">
        <v>35</v>
      </c>
      <c r="M5" s="20" t="s">
        <v>36</v>
      </c>
    </row>
    <row r="6" spans="2:13" ht="15" customHeight="1">
      <c r="B6" s="50" t="str">
        <f>Pr1!B6</f>
        <v>1. Maßnahmen für Anlagen gem. § 4 IG-L MaßnahmenVO</v>
      </c>
      <c r="C6" s="80">
        <v>450</v>
      </c>
      <c r="D6" s="52">
        <f>Pr1!G39*$C6</f>
        <v>540</v>
      </c>
      <c r="E6" s="52">
        <f>Pr1!H39*$C6</f>
        <v>1350</v>
      </c>
      <c r="F6" s="52">
        <f>Pr1!I39*$C6</f>
        <v>27000</v>
      </c>
      <c r="G6" s="52">
        <f>Pr1!J39*$C6</f>
        <v>135</v>
      </c>
      <c r="H6" s="52">
        <f>Pr1!K39*$C6</f>
        <v>0</v>
      </c>
      <c r="I6" s="52">
        <f>Pr1!L39*$C6</f>
        <v>0</v>
      </c>
      <c r="J6" s="52">
        <f>Pr1!M39*$C6</f>
        <v>0</v>
      </c>
      <c r="K6" s="52">
        <f>Pr1!N39*$C6</f>
        <v>0</v>
      </c>
      <c r="L6" s="52">
        <f>Pr1!O39*$C6</f>
        <v>0</v>
      </c>
      <c r="M6" s="60">
        <f>Pr1!P39*$C6</f>
        <v>0</v>
      </c>
    </row>
    <row r="7" spans="2:13" ht="15" customHeight="1">
      <c r="B7" s="50" t="str">
        <f>Pr2!B6</f>
        <v>2. Brauchtumsfeuer gem. § 5 IG-L MaßnahmenVO</v>
      </c>
      <c r="C7" s="80">
        <v>4200</v>
      </c>
      <c r="D7" s="52">
        <f>Pr2!G35*$C7</f>
        <v>1512</v>
      </c>
      <c r="E7" s="52">
        <f>Pr2!H35*$C7</f>
        <v>1260.0000000000002</v>
      </c>
      <c r="F7" s="52">
        <f>Pr2!I35*$C7</f>
        <v>16800</v>
      </c>
      <c r="G7" s="52">
        <f>Pr2!J35*$C7</f>
        <v>378</v>
      </c>
      <c r="H7" s="52">
        <f>Pr2!K35*$C7</f>
        <v>0</v>
      </c>
      <c r="I7" s="52">
        <f>Pr2!L35*$C7</f>
        <v>0</v>
      </c>
      <c r="J7" s="52">
        <f>Pr2!M35*$C7</f>
        <v>0</v>
      </c>
      <c r="K7" s="52">
        <f>Pr2!N35*$C7</f>
        <v>0</v>
      </c>
      <c r="L7" s="52">
        <f>Pr2!O35*$C7</f>
        <v>0</v>
      </c>
      <c r="M7" s="60">
        <f>Pr2!P35*$C7</f>
        <v>0</v>
      </c>
    </row>
    <row r="8" spans="2:13" ht="15" customHeight="1">
      <c r="B8" s="50" t="str">
        <f>Pr3!B6</f>
        <v>3. Geschwindigkeitsbeschränkungen gem. § 6 IG-L MaßnahmenVO</v>
      </c>
      <c r="C8" s="80">
        <v>5700</v>
      </c>
      <c r="D8" s="52">
        <f>Pr3!G39*$C8</f>
        <v>2052</v>
      </c>
      <c r="E8" s="52">
        <f>Pr3!H39*$C8</f>
        <v>171000</v>
      </c>
      <c r="F8" s="52">
        <f>Pr3!I39*$C8</f>
        <v>0</v>
      </c>
      <c r="G8" s="52">
        <f>Pr3!J39*$C8</f>
        <v>513</v>
      </c>
      <c r="H8" s="52">
        <f>Pr3!K39*$C8</f>
        <v>0</v>
      </c>
      <c r="I8" s="52">
        <f>Pr3!L39*$C8</f>
        <v>0</v>
      </c>
      <c r="J8" s="52">
        <f>Pr3!M39*$C8</f>
        <v>0</v>
      </c>
      <c r="K8" s="52">
        <f>Pr3!N39*$C8</f>
        <v>0</v>
      </c>
      <c r="L8" s="52">
        <f>Pr3!O39*$C8</f>
        <v>0</v>
      </c>
      <c r="M8" s="60">
        <f>Pr3!P39*$C8</f>
        <v>0</v>
      </c>
    </row>
    <row r="9" spans="2:13" ht="15" customHeight="1">
      <c r="B9" s="50" t="str">
        <f>Pr4!B6</f>
        <v>4. Fahrverbot für alte Schwerfahrzeuge gem. § 7 IG-L MaßnahmenVO</v>
      </c>
      <c r="C9" s="80">
        <v>21</v>
      </c>
      <c r="D9" s="52">
        <f>Pr4!G38*$C9</f>
        <v>18.900000000000002</v>
      </c>
      <c r="E9" s="52">
        <f>Pr4!H38*$C9</f>
        <v>1156.89</v>
      </c>
      <c r="F9" s="52">
        <f>Pr4!I38*$C9</f>
        <v>0</v>
      </c>
      <c r="G9" s="52">
        <f>Pr4!J38*$C9</f>
        <v>4.41</v>
      </c>
      <c r="H9" s="52">
        <f>Pr4!K38*$C9</f>
        <v>0</v>
      </c>
      <c r="I9" s="52">
        <f>Pr4!L38*$C9</f>
        <v>0</v>
      </c>
      <c r="J9" s="52">
        <f>Pr4!M38*$C9</f>
        <v>0</v>
      </c>
      <c r="K9" s="52">
        <f>Pr4!N38*$C9</f>
        <v>0</v>
      </c>
      <c r="L9" s="52">
        <f>Pr4!O38*$C9</f>
        <v>0</v>
      </c>
      <c r="M9" s="60">
        <f>Pr4!P38*$C9</f>
        <v>0</v>
      </c>
    </row>
    <row r="10" spans="2:13" ht="15" customHeight="1">
      <c r="B10" s="50" t="str">
        <f>Pr5!B6</f>
        <v>5. Fahrbeschränkungen gem. §§ 8 und 9 IG-L MaßnahmenVO </v>
      </c>
      <c r="C10" s="80">
        <v>1400</v>
      </c>
      <c r="D10" s="52">
        <f>Pr5!G39*$C10</f>
        <v>28559.999999999996</v>
      </c>
      <c r="E10" s="52">
        <f>Pr5!H39*$C10</f>
        <v>72100</v>
      </c>
      <c r="F10" s="52">
        <f>Pr5!I39*$C10</f>
        <v>8400</v>
      </c>
      <c r="G10" s="52">
        <f>Pr5!J39*$C10</f>
        <v>6439.999999999999</v>
      </c>
      <c r="H10" s="52">
        <f>Pr5!K39*$C10</f>
        <v>0</v>
      </c>
      <c r="I10" s="52">
        <f>Pr5!L39*$C10</f>
        <v>0</v>
      </c>
      <c r="J10" s="52">
        <f>Pr5!M39*$C10</f>
        <v>0</v>
      </c>
      <c r="K10" s="52">
        <f>Pr5!N39*$C10</f>
        <v>0</v>
      </c>
      <c r="L10" s="52">
        <f>Pr5!O39*$C10</f>
        <v>0</v>
      </c>
      <c r="M10" s="60">
        <f>Pr5!P39*$C10</f>
        <v>0</v>
      </c>
    </row>
    <row r="11" spans="2:13" ht="15" customHeight="1">
      <c r="B11" s="50" t="str">
        <f>Pr6!B6</f>
        <v>6. Fahrverbote gem. § 10 IG-L MaßnahmenVO ab 1.11.2008</v>
      </c>
      <c r="C11" s="80">
        <v>2800</v>
      </c>
      <c r="D11" s="52">
        <f>Pr6!G39*$C11</f>
        <v>57119.99999999999</v>
      </c>
      <c r="E11" s="52">
        <f>Pr6!H39*$C11</f>
        <v>144200</v>
      </c>
      <c r="F11" s="52">
        <f>Pr6!I39*$C11</f>
        <v>0</v>
      </c>
      <c r="G11" s="52">
        <f>Pr6!J39*$C11</f>
        <v>12879.999999999998</v>
      </c>
      <c r="H11" s="52">
        <f>Pr6!K39*$C11</f>
        <v>0</v>
      </c>
      <c r="I11" s="52">
        <f>Pr6!L39*$C11</f>
        <v>0</v>
      </c>
      <c r="J11" s="52">
        <f>Pr6!M39*$C11</f>
        <v>0</v>
      </c>
      <c r="K11" s="52">
        <f>Pr6!N39*$C11</f>
        <v>0</v>
      </c>
      <c r="L11" s="52">
        <f>Pr6!O39*$C11</f>
        <v>0</v>
      </c>
      <c r="M11" s="60">
        <f>Pr6!P39*$C11</f>
        <v>0</v>
      </c>
    </row>
    <row r="12" spans="2:13" ht="15" customHeight="1">
      <c r="B12" s="50" t="str">
        <f>Pr7!B6</f>
        <v>7. </v>
      </c>
      <c r="C12" s="80">
        <v>100</v>
      </c>
      <c r="D12" s="52">
        <f>Pr7!G39*$C12</f>
        <v>0</v>
      </c>
      <c r="E12" s="52">
        <f>Pr7!H39*$C12</f>
        <v>0</v>
      </c>
      <c r="F12" s="52">
        <f>Pr7!I39*$C12</f>
        <v>0</v>
      </c>
      <c r="G12" s="52">
        <f>Pr7!J39*$C12</f>
        <v>0</v>
      </c>
      <c r="H12" s="52">
        <f>Pr7!K39*$C12</f>
        <v>0</v>
      </c>
      <c r="I12" s="52">
        <f>Pr7!L39*$C12</f>
        <v>0</v>
      </c>
      <c r="J12" s="52">
        <f>Pr7!M39*$C12</f>
        <v>0</v>
      </c>
      <c r="K12" s="52">
        <f>Pr7!N39*$C12</f>
        <v>0</v>
      </c>
      <c r="L12" s="52">
        <f>Pr7!O39*$C12</f>
        <v>0</v>
      </c>
      <c r="M12" s="60">
        <f>Pr7!P39*$C12</f>
        <v>0</v>
      </c>
    </row>
    <row r="13" spans="2:13" ht="15" customHeight="1">
      <c r="B13" s="50" t="str">
        <f>Pr8!B6</f>
        <v>8. </v>
      </c>
      <c r="C13" s="80"/>
      <c r="D13" s="52">
        <f>Pr8!G39*$C13</f>
        <v>0</v>
      </c>
      <c r="E13" s="52">
        <f>Pr8!H39*$C13</f>
        <v>0</v>
      </c>
      <c r="F13" s="52">
        <f>Pr8!I39*$C13</f>
        <v>0</v>
      </c>
      <c r="G13" s="52">
        <f>Pr8!J39*$C13</f>
        <v>0</v>
      </c>
      <c r="H13" s="52">
        <f>Pr8!K39*$C13</f>
        <v>0</v>
      </c>
      <c r="I13" s="52">
        <f>Pr8!L39*$C13</f>
        <v>0</v>
      </c>
      <c r="J13" s="52">
        <f>Pr8!M39*$C13</f>
        <v>0</v>
      </c>
      <c r="K13" s="52">
        <f>Pr8!N39*$C13</f>
        <v>0</v>
      </c>
      <c r="L13" s="52">
        <f>Pr8!O39*$C13</f>
        <v>0</v>
      </c>
      <c r="M13" s="60">
        <f>Pr8!P39*$C13</f>
        <v>0</v>
      </c>
    </row>
    <row r="14" spans="2:13" ht="15" customHeight="1">
      <c r="B14" s="50" t="str">
        <f>Pr9!B6</f>
        <v>9. </v>
      </c>
      <c r="C14" s="80"/>
      <c r="D14" s="52">
        <f>Pr9!G39*$C14</f>
        <v>0</v>
      </c>
      <c r="E14" s="52">
        <f>Pr9!H39*$C14</f>
        <v>0</v>
      </c>
      <c r="F14" s="52">
        <f>Pr9!I39*$C14</f>
        <v>0</v>
      </c>
      <c r="G14" s="52">
        <f>Pr9!J39*$C14</f>
        <v>0</v>
      </c>
      <c r="H14" s="52">
        <f>Pr9!K39*$C14</f>
        <v>0</v>
      </c>
      <c r="I14" s="52">
        <f>Pr9!L39*$C14</f>
        <v>0</v>
      </c>
      <c r="J14" s="52">
        <f>Pr9!M39*$C14</f>
        <v>0</v>
      </c>
      <c r="K14" s="52">
        <f>Pr9!N39*$C14</f>
        <v>0</v>
      </c>
      <c r="L14" s="52">
        <f>Pr9!O39*$C14</f>
        <v>0</v>
      </c>
      <c r="M14" s="60">
        <f>Pr9!P39*$C14</f>
        <v>0</v>
      </c>
    </row>
    <row r="15" spans="2:13" ht="15" customHeight="1">
      <c r="B15" s="50" t="str">
        <f>Pr10!B6</f>
        <v>10. </v>
      </c>
      <c r="C15" s="80"/>
      <c r="D15" s="52">
        <f>Pr10!G39*$C15</f>
        <v>0</v>
      </c>
      <c r="E15" s="52">
        <f>Pr10!H39*$C15</f>
        <v>0</v>
      </c>
      <c r="F15" s="52">
        <f>Pr10!I39*$C15</f>
        <v>0</v>
      </c>
      <c r="G15" s="52">
        <f>Pr10!J39*$C15</f>
        <v>0</v>
      </c>
      <c r="H15" s="52">
        <f>Pr10!K39*$C15</f>
        <v>0</v>
      </c>
      <c r="I15" s="52">
        <f>Pr10!L39*$C15</f>
        <v>0</v>
      </c>
      <c r="J15" s="52">
        <f>Pr10!M39*$C15</f>
        <v>0</v>
      </c>
      <c r="K15" s="52">
        <f>Pr10!N39*$C15</f>
        <v>0</v>
      </c>
      <c r="L15" s="52">
        <f>Pr10!O39*$C15</f>
        <v>0</v>
      </c>
      <c r="M15" s="60">
        <f>Pr10!P39*$C15</f>
        <v>0</v>
      </c>
    </row>
    <row r="16" spans="2:13" ht="15" customHeight="1">
      <c r="B16" s="50" t="str">
        <f>Pr11!B6</f>
        <v>11. </v>
      </c>
      <c r="C16" s="80"/>
      <c r="D16" s="52">
        <f>Pr11!G39*$C16</f>
        <v>0</v>
      </c>
      <c r="E16" s="52">
        <f>Pr11!H39*$C16</f>
        <v>0</v>
      </c>
      <c r="F16" s="52">
        <f>Pr11!I39*$C16</f>
        <v>0</v>
      </c>
      <c r="G16" s="52">
        <f>Pr11!J39*$C16</f>
        <v>0</v>
      </c>
      <c r="H16" s="52">
        <f>Pr11!K39*$C16</f>
        <v>0</v>
      </c>
      <c r="I16" s="52">
        <f>Pr11!L39*$C16</f>
        <v>0</v>
      </c>
      <c r="J16" s="52">
        <f>Pr11!M39*$C16</f>
        <v>0</v>
      </c>
      <c r="K16" s="52">
        <f>Pr11!N39*$C16</f>
        <v>0</v>
      </c>
      <c r="L16" s="52">
        <f>Pr11!O39*$C16</f>
        <v>0</v>
      </c>
      <c r="M16" s="60">
        <f>Pr11!P39*$C16</f>
        <v>0</v>
      </c>
    </row>
    <row r="17" spans="2:13" ht="15" customHeight="1">
      <c r="B17" s="50" t="str">
        <f>Pr12!B6</f>
        <v>12. </v>
      </c>
      <c r="C17" s="80"/>
      <c r="D17" s="52">
        <f>Pr12!G39*$C17</f>
        <v>0</v>
      </c>
      <c r="E17" s="52">
        <f>Pr12!H39*$C17</f>
        <v>0</v>
      </c>
      <c r="F17" s="52">
        <f>Pr12!I39*$C17</f>
        <v>0</v>
      </c>
      <c r="G17" s="52">
        <f>Pr12!J39*$C17</f>
        <v>0</v>
      </c>
      <c r="H17" s="52">
        <f>Pr12!K39*$C17</f>
        <v>0</v>
      </c>
      <c r="I17" s="52">
        <f>Pr12!L39*$C17</f>
        <v>0</v>
      </c>
      <c r="J17" s="52">
        <f>Pr12!M39*$C17</f>
        <v>0</v>
      </c>
      <c r="K17" s="52">
        <f>Pr12!N39*$C17</f>
        <v>0</v>
      </c>
      <c r="L17" s="52">
        <f>Pr12!O39*$C17</f>
        <v>0</v>
      </c>
      <c r="M17" s="60">
        <f>Pr12!P39*$C17</f>
        <v>0</v>
      </c>
    </row>
    <row r="18" spans="2:13" ht="15" customHeight="1">
      <c r="B18" s="50" t="str">
        <f>Pr13!B6</f>
        <v>13. </v>
      </c>
      <c r="C18" s="80"/>
      <c r="D18" s="52">
        <f>Pr13!G39*$C18</f>
        <v>0</v>
      </c>
      <c r="E18" s="52">
        <f>Pr13!H39*$C18</f>
        <v>0</v>
      </c>
      <c r="F18" s="52">
        <f>Pr13!I39*$C18</f>
        <v>0</v>
      </c>
      <c r="G18" s="52">
        <f>Pr13!J39*$C18</f>
        <v>0</v>
      </c>
      <c r="H18" s="52">
        <f>Pr13!K39*$C18</f>
        <v>0</v>
      </c>
      <c r="I18" s="52">
        <f>Pr13!L39*$C18</f>
        <v>0</v>
      </c>
      <c r="J18" s="52">
        <f>Pr13!M39*$C18</f>
        <v>0</v>
      </c>
      <c r="K18" s="52">
        <f>Pr13!N39*$C18</f>
        <v>0</v>
      </c>
      <c r="L18" s="52">
        <f>Pr13!O39*$C18</f>
        <v>0</v>
      </c>
      <c r="M18" s="60">
        <f>Pr13!P39*$C18</f>
        <v>0</v>
      </c>
    </row>
    <row r="19" spans="2:13" ht="15" customHeight="1">
      <c r="B19" s="50" t="str">
        <f>Pr14!B6</f>
        <v>14. </v>
      </c>
      <c r="C19" s="80"/>
      <c r="D19" s="52">
        <f>Pr14!G39*$C19</f>
        <v>0</v>
      </c>
      <c r="E19" s="52">
        <f>Pr14!H39*$C19</f>
        <v>0</v>
      </c>
      <c r="F19" s="52">
        <f>Pr14!I39*$C19</f>
        <v>0</v>
      </c>
      <c r="G19" s="52">
        <f>Pr14!J39*$C19</f>
        <v>0</v>
      </c>
      <c r="H19" s="52">
        <f>Pr14!K39*$C19</f>
        <v>0</v>
      </c>
      <c r="I19" s="52">
        <f>Pr14!L39*$C19</f>
        <v>0</v>
      </c>
      <c r="J19" s="52">
        <f>Pr14!M39*$C19</f>
        <v>0</v>
      </c>
      <c r="K19" s="52">
        <f>Pr14!N39*$C19</f>
        <v>0</v>
      </c>
      <c r="L19" s="52">
        <f>Pr14!O39*$C19</f>
        <v>0</v>
      </c>
      <c r="M19" s="60">
        <f>Pr14!P39*$C19</f>
        <v>0</v>
      </c>
    </row>
    <row r="20" spans="2:13" ht="15" customHeight="1">
      <c r="B20" s="50" t="str">
        <f>Pr15!B6</f>
        <v>15. </v>
      </c>
      <c r="C20" s="80"/>
      <c r="D20" s="52">
        <f>Pr15!G39*$C20</f>
        <v>0</v>
      </c>
      <c r="E20" s="52">
        <f>Pr15!H39*$C20</f>
        <v>0</v>
      </c>
      <c r="F20" s="52">
        <f>Pr15!I39*$C20</f>
        <v>0</v>
      </c>
      <c r="G20" s="52">
        <f>Pr15!J39*$C20</f>
        <v>0</v>
      </c>
      <c r="H20" s="52">
        <f>Pr15!K39*$C20</f>
        <v>0</v>
      </c>
      <c r="I20" s="52">
        <f>Pr15!L39*$C20</f>
        <v>0</v>
      </c>
      <c r="J20" s="52">
        <f>Pr15!M39*$C20</f>
        <v>0</v>
      </c>
      <c r="K20" s="52">
        <f>Pr15!N39*$C20</f>
        <v>0</v>
      </c>
      <c r="L20" s="52">
        <f>Pr15!O39*$C20</f>
        <v>0</v>
      </c>
      <c r="M20" s="60">
        <f>Pr15!P39*$C20</f>
        <v>0</v>
      </c>
    </row>
    <row r="21" spans="2:13" ht="15" customHeight="1">
      <c r="B21" s="50" t="str">
        <f>Pr16!B6</f>
        <v>16. </v>
      </c>
      <c r="C21" s="80"/>
      <c r="D21" s="52">
        <f>Pr16!G39*$C21</f>
        <v>0</v>
      </c>
      <c r="E21" s="52">
        <f>Pr16!H39*$C21</f>
        <v>0</v>
      </c>
      <c r="F21" s="52">
        <f>Pr16!I39*$C21</f>
        <v>0</v>
      </c>
      <c r="G21" s="52">
        <f>Pr16!J39*$C21</f>
        <v>0</v>
      </c>
      <c r="H21" s="52">
        <f>Pr16!K39*$C21</f>
        <v>0</v>
      </c>
      <c r="I21" s="52">
        <f>Pr16!L39*$C21</f>
        <v>0</v>
      </c>
      <c r="J21" s="52">
        <f>Pr16!M39*$C21</f>
        <v>0</v>
      </c>
      <c r="K21" s="52">
        <f>Pr16!N39*$C21</f>
        <v>0</v>
      </c>
      <c r="L21" s="52">
        <f>Pr16!O39*$C21</f>
        <v>0</v>
      </c>
      <c r="M21" s="60">
        <f>Pr16!P39*$C21</f>
        <v>0</v>
      </c>
    </row>
    <row r="22" spans="2:13" ht="15" customHeight="1">
      <c r="B22" s="50" t="str">
        <f>Pr17!B6</f>
        <v>17.  </v>
      </c>
      <c r="C22" s="80"/>
      <c r="D22" s="52">
        <f>Pr17!G39*$C22</f>
        <v>0</v>
      </c>
      <c r="E22" s="52">
        <f>Pr17!H39*$C22</f>
        <v>0</v>
      </c>
      <c r="F22" s="52">
        <f>Pr17!I39*$C22</f>
        <v>0</v>
      </c>
      <c r="G22" s="52">
        <f>Pr17!J39*$C22</f>
        <v>0</v>
      </c>
      <c r="H22" s="52">
        <f>Pr17!K39*$C22</f>
        <v>0</v>
      </c>
      <c r="I22" s="52">
        <f>Pr17!L39*$C22</f>
        <v>0</v>
      </c>
      <c r="J22" s="52">
        <f>Pr17!M39*$C22</f>
        <v>0</v>
      </c>
      <c r="K22" s="52">
        <f>Pr17!N39*$C22</f>
        <v>0</v>
      </c>
      <c r="L22" s="52">
        <f>Pr17!O39*$C22</f>
        <v>0</v>
      </c>
      <c r="M22" s="60">
        <f>Pr17!P39*$C22</f>
        <v>0</v>
      </c>
    </row>
    <row r="23" spans="2:13" ht="15" customHeight="1">
      <c r="B23" s="50" t="str">
        <f>Pr18!B6</f>
        <v>18. </v>
      </c>
      <c r="C23" s="80"/>
      <c r="D23" s="52">
        <f>Pr18!G39*$C23</f>
        <v>0</v>
      </c>
      <c r="E23" s="52">
        <f>Pr18!H39*$C23</f>
        <v>0</v>
      </c>
      <c r="F23" s="52">
        <f>Pr18!I39*$C23</f>
        <v>0</v>
      </c>
      <c r="G23" s="52">
        <f>Pr18!J39*$C23</f>
        <v>0</v>
      </c>
      <c r="H23" s="52">
        <f>Pr18!K39*$C23</f>
        <v>0</v>
      </c>
      <c r="I23" s="52">
        <f>Pr18!L39*$C23</f>
        <v>0</v>
      </c>
      <c r="J23" s="52">
        <f>Pr18!M39*$C23</f>
        <v>0</v>
      </c>
      <c r="K23" s="52">
        <f>Pr18!N39*$C23</f>
        <v>0</v>
      </c>
      <c r="L23" s="52">
        <f>Pr18!O39*$C23</f>
        <v>0</v>
      </c>
      <c r="M23" s="60">
        <f>Pr18!P39*$C23</f>
        <v>0</v>
      </c>
    </row>
    <row r="24" spans="2:13" ht="15" customHeight="1">
      <c r="B24" s="50" t="str">
        <f>Pr19!B6</f>
        <v>19. </v>
      </c>
      <c r="C24" s="80"/>
      <c r="D24" s="52">
        <f>Pr19!G39*$C24</f>
        <v>0</v>
      </c>
      <c r="E24" s="52">
        <f>Pr19!H39*$C24</f>
        <v>0</v>
      </c>
      <c r="F24" s="52">
        <f>Pr19!I39*$C24</f>
        <v>0</v>
      </c>
      <c r="G24" s="52">
        <f>Pr19!J39*$C24</f>
        <v>0</v>
      </c>
      <c r="H24" s="52">
        <f>Pr19!K39*$C24</f>
        <v>0</v>
      </c>
      <c r="I24" s="52">
        <f>Pr19!L39*$C24</f>
        <v>0</v>
      </c>
      <c r="J24" s="52">
        <f>Pr19!M39*$C24</f>
        <v>0</v>
      </c>
      <c r="K24" s="52">
        <f>Pr19!N39*$C24</f>
        <v>0</v>
      </c>
      <c r="L24" s="52">
        <f>Pr19!O39*$C24</f>
        <v>0</v>
      </c>
      <c r="M24" s="60">
        <f>Pr19!P39*$C24</f>
        <v>0</v>
      </c>
    </row>
    <row r="25" spans="2:13" ht="15" customHeight="1">
      <c r="B25" s="50" t="str">
        <f>Pr20!B6</f>
        <v>20. </v>
      </c>
      <c r="C25" s="80"/>
      <c r="D25" s="52">
        <f>Pr20!G39*$C25</f>
        <v>0</v>
      </c>
      <c r="E25" s="52">
        <f>Pr20!H39*$C25</f>
        <v>0</v>
      </c>
      <c r="F25" s="52">
        <f>Pr20!I39*$C25</f>
        <v>0</v>
      </c>
      <c r="G25" s="52">
        <f>Pr20!J39*$C25</f>
        <v>0</v>
      </c>
      <c r="H25" s="52">
        <f>Pr20!K39*$C25</f>
        <v>0</v>
      </c>
      <c r="I25" s="52">
        <f>Pr20!L39*$C25</f>
        <v>0</v>
      </c>
      <c r="J25" s="52">
        <f>Pr20!M39*$C25</f>
        <v>0</v>
      </c>
      <c r="K25" s="52">
        <f>Pr20!N39*$C25</f>
        <v>0</v>
      </c>
      <c r="L25" s="52">
        <f>Pr20!O39*$C25</f>
        <v>0</v>
      </c>
      <c r="M25" s="60">
        <f>Pr20!P39*$C25</f>
        <v>0</v>
      </c>
    </row>
    <row r="26" spans="2:13" ht="15" customHeight="1">
      <c r="B26" s="50" t="str">
        <f>Pr21!B6</f>
        <v>21. </v>
      </c>
      <c r="C26" s="80"/>
      <c r="D26" s="52">
        <f>Pr21!G39*$C26</f>
        <v>0</v>
      </c>
      <c r="E26" s="52">
        <f>Pr21!H39*$C26</f>
        <v>0</v>
      </c>
      <c r="F26" s="52">
        <f>Pr21!I39*$C26</f>
        <v>0</v>
      </c>
      <c r="G26" s="52">
        <f>Pr21!J39*$C26</f>
        <v>0</v>
      </c>
      <c r="H26" s="52">
        <f>Pr21!K39*$C26</f>
        <v>0</v>
      </c>
      <c r="I26" s="52">
        <f>Pr21!L39*$C26</f>
        <v>0</v>
      </c>
      <c r="J26" s="52">
        <f>Pr21!M39*$C26</f>
        <v>0</v>
      </c>
      <c r="K26" s="52">
        <f>Pr21!N39*$C26</f>
        <v>0</v>
      </c>
      <c r="L26" s="52">
        <f>Pr21!O39*$C26</f>
        <v>0</v>
      </c>
      <c r="M26" s="60">
        <f>Pr21!P39*$C26</f>
        <v>0</v>
      </c>
    </row>
    <row r="27" spans="2:13" ht="15" customHeight="1">
      <c r="B27" s="50" t="str">
        <f>Pr22!B6</f>
        <v>22. </v>
      </c>
      <c r="C27" s="80"/>
      <c r="D27" s="52">
        <f>Pr22!G39*$C27</f>
        <v>0</v>
      </c>
      <c r="E27" s="52">
        <f>Pr22!H39*$C27</f>
        <v>0</v>
      </c>
      <c r="F27" s="52">
        <f>Pr22!I39*$C27</f>
        <v>0</v>
      </c>
      <c r="G27" s="52">
        <f>Pr22!J39*$C27</f>
        <v>0</v>
      </c>
      <c r="H27" s="52">
        <f>Pr22!K39*$C27</f>
        <v>0</v>
      </c>
      <c r="I27" s="52">
        <f>Pr22!L39*$C27</f>
        <v>0</v>
      </c>
      <c r="J27" s="52">
        <f>Pr22!M39*$C27</f>
        <v>0</v>
      </c>
      <c r="K27" s="52">
        <f>Pr22!N39*$C27</f>
        <v>0</v>
      </c>
      <c r="L27" s="52">
        <f>Pr22!O39*$C27</f>
        <v>0</v>
      </c>
      <c r="M27" s="60">
        <f>Pr22!P39*$C27</f>
        <v>0</v>
      </c>
    </row>
    <row r="28" spans="2:13" ht="15" customHeight="1">
      <c r="B28" s="50" t="str">
        <f>Pr23!B6</f>
        <v>23. </v>
      </c>
      <c r="C28" s="80"/>
      <c r="D28" s="52">
        <f>Pr23!G39*$C28</f>
        <v>0</v>
      </c>
      <c r="E28" s="52">
        <f>Pr23!H39*$C28</f>
        <v>0</v>
      </c>
      <c r="F28" s="52">
        <f>Pr23!I39*$C28</f>
        <v>0</v>
      </c>
      <c r="G28" s="52">
        <f>Pr23!J39*$C28</f>
        <v>0</v>
      </c>
      <c r="H28" s="52">
        <f>Pr23!K39*$C28</f>
        <v>0</v>
      </c>
      <c r="I28" s="52">
        <f>Pr23!L39*$C28</f>
        <v>0</v>
      </c>
      <c r="J28" s="52">
        <f>Pr23!M39*$C28</f>
        <v>0</v>
      </c>
      <c r="K28" s="52">
        <f>Pr23!N39*$C28</f>
        <v>0</v>
      </c>
      <c r="L28" s="52">
        <f>Pr23!O39*$C28</f>
        <v>0</v>
      </c>
      <c r="M28" s="60">
        <f>Pr23!P39*$C28</f>
        <v>0</v>
      </c>
    </row>
    <row r="29" spans="2:13" ht="15" customHeight="1">
      <c r="B29" s="50" t="str">
        <f>Pr24!B6</f>
        <v>24. </v>
      </c>
      <c r="C29" s="80"/>
      <c r="D29" s="52">
        <f>Pr24!G39*$C29</f>
        <v>0</v>
      </c>
      <c r="E29" s="52">
        <f>Pr24!H39*$C29</f>
        <v>0</v>
      </c>
      <c r="F29" s="52">
        <f>Pr24!I39*$C29</f>
        <v>0</v>
      </c>
      <c r="G29" s="52">
        <f>Pr24!J39*$C29</f>
        <v>0</v>
      </c>
      <c r="H29" s="52">
        <f>Pr24!K39*$C29</f>
        <v>0</v>
      </c>
      <c r="I29" s="52">
        <f>Pr24!L39*$C29</f>
        <v>0</v>
      </c>
      <c r="J29" s="52">
        <f>Pr24!M39*$C29</f>
        <v>0</v>
      </c>
      <c r="K29" s="52">
        <f>Pr24!N39*$C29</f>
        <v>0</v>
      </c>
      <c r="L29" s="52">
        <f>Pr24!O39*$C29</f>
        <v>0</v>
      </c>
      <c r="M29" s="60">
        <f>Pr24!P39*$C29</f>
        <v>0</v>
      </c>
    </row>
    <row r="30" spans="2:13" ht="15" customHeight="1" thickBot="1">
      <c r="B30" s="51" t="str">
        <f>Pr25!B6</f>
        <v>25. </v>
      </c>
      <c r="C30" s="81"/>
      <c r="D30" s="52">
        <f>Pr25!G39*$C30</f>
        <v>0</v>
      </c>
      <c r="E30" s="52">
        <f>Pr25!H39*$C30</f>
        <v>0</v>
      </c>
      <c r="F30" s="52">
        <f>Pr25!I39*$C30</f>
        <v>0</v>
      </c>
      <c r="G30" s="52">
        <f>Pr25!J39*$C30</f>
        <v>0</v>
      </c>
      <c r="H30" s="52">
        <f>Pr25!K39*$C30</f>
        <v>0</v>
      </c>
      <c r="I30" s="52">
        <f>Pr25!L39*$C30</f>
        <v>0</v>
      </c>
      <c r="J30" s="52">
        <f>Pr25!M39*$C30</f>
        <v>0</v>
      </c>
      <c r="K30" s="52">
        <f>Pr25!N39*$C30</f>
        <v>0</v>
      </c>
      <c r="L30" s="52">
        <f>Pr25!O39*$C30</f>
        <v>0</v>
      </c>
      <c r="M30" s="60">
        <f>Pr25!P39*$C30</f>
        <v>0</v>
      </c>
    </row>
    <row r="31" spans="2:13" ht="15" customHeight="1" thickTop="1">
      <c r="B31" s="30"/>
      <c r="C31" s="21" t="s">
        <v>40</v>
      </c>
      <c r="D31" s="56">
        <f aca="true" t="shared" si="0" ref="D31:M31">SUM(D5:D30)</f>
        <v>89802.9</v>
      </c>
      <c r="E31" s="56">
        <f t="shared" si="0"/>
        <v>391066.89</v>
      </c>
      <c r="F31" s="56">
        <f t="shared" si="0"/>
        <v>52200</v>
      </c>
      <c r="G31" s="56">
        <f t="shared" si="0"/>
        <v>20350.409999999996</v>
      </c>
      <c r="H31" s="56">
        <f t="shared" si="0"/>
        <v>0</v>
      </c>
      <c r="I31" s="56">
        <f t="shared" si="0"/>
        <v>0</v>
      </c>
      <c r="J31" s="56">
        <f t="shared" si="0"/>
        <v>0</v>
      </c>
      <c r="K31" s="56">
        <f t="shared" si="0"/>
        <v>0</v>
      </c>
      <c r="L31" s="56">
        <f t="shared" si="0"/>
        <v>0</v>
      </c>
      <c r="M31" s="56">
        <f t="shared" si="0"/>
        <v>0</v>
      </c>
    </row>
  </sheetData>
  <sheetProtection sheet="1" objects="1" scenarios="1"/>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95" r:id="rId1"/>
  <headerFooter alignWithMargins="0">
    <oddHeader>&amp;LErmittlung der Vollzugskosten&amp;RHäufigkeit der Leistungsprozesse</oddHeader>
    <oddFooter>&amp;LArbeitsmappe:  &amp;F&amp;CArbeitsblatt:  &amp;A&amp;R&amp;D</oddFooter>
  </headerFooter>
</worksheet>
</file>

<file path=xl/worksheets/sheet28.xml><?xml version="1.0" encoding="utf-8"?>
<worksheet xmlns="http://schemas.openxmlformats.org/spreadsheetml/2006/main" xmlns:r="http://schemas.openxmlformats.org/officeDocument/2006/relationships">
  <dimension ref="B2:L12"/>
  <sheetViews>
    <sheetView showGridLines="0" view="pageBreakPreview" zoomScale="75" zoomScaleNormal="70" zoomScaleSheetLayoutView="75" workbookViewId="0" topLeftCell="A1">
      <selection activeCell="D18" sqref="D18"/>
    </sheetView>
  </sheetViews>
  <sheetFormatPr defaultColWidth="11.421875" defaultRowHeight="12.75"/>
  <cols>
    <col min="1" max="1" width="6.7109375" style="0" customWidth="1"/>
    <col min="2" max="2" width="7.7109375" style="0" customWidth="1"/>
    <col min="3" max="3" width="24.57421875" style="0" customWidth="1"/>
    <col min="4" max="4" width="21.8515625" style="0" customWidth="1"/>
    <col min="5" max="5" width="21.140625" style="0" customWidth="1"/>
    <col min="6" max="6" width="21.28125" style="0" customWidth="1"/>
  </cols>
  <sheetData>
    <row r="2" spans="2:12" ht="68.25" customHeight="1">
      <c r="B2" s="161" t="s">
        <v>15</v>
      </c>
      <c r="C2" s="162"/>
      <c r="D2" s="162"/>
      <c r="E2" s="162"/>
      <c r="F2" s="162"/>
      <c r="G2" s="162"/>
      <c r="H2" s="162"/>
      <c r="I2" s="162"/>
      <c r="J2" s="103"/>
      <c r="K2" s="103"/>
      <c r="L2" s="103"/>
    </row>
    <row r="3" spans="2:9" ht="40.5" customHeight="1">
      <c r="B3" s="163" t="s">
        <v>14</v>
      </c>
      <c r="C3" s="163"/>
      <c r="D3" s="163"/>
      <c r="E3" s="163"/>
      <c r="F3" s="163"/>
      <c r="G3" s="163"/>
      <c r="H3" s="163"/>
      <c r="I3" s="163"/>
    </row>
    <row r="4" spans="2:9" ht="49.5" customHeight="1">
      <c r="B4" s="164" t="s">
        <v>17</v>
      </c>
      <c r="C4" s="165"/>
      <c r="D4" s="165"/>
      <c r="E4" s="165"/>
      <c r="F4" s="165"/>
      <c r="G4" s="118"/>
      <c r="H4" s="118"/>
      <c r="I4" s="118"/>
    </row>
    <row r="5" spans="2:9" ht="21.75" customHeight="1">
      <c r="B5" s="117"/>
      <c r="C5" s="118"/>
      <c r="D5" s="118"/>
      <c r="E5" s="118"/>
      <c r="F5" s="118"/>
      <c r="G5" s="118"/>
      <c r="H5" s="118"/>
      <c r="I5" s="118"/>
    </row>
    <row r="6" spans="3:6" ht="21" customHeight="1">
      <c r="C6" s="105" t="s">
        <v>118</v>
      </c>
      <c r="D6" s="105" t="s">
        <v>119</v>
      </c>
      <c r="E6" s="105" t="s">
        <v>120</v>
      </c>
      <c r="F6" s="149" t="s">
        <v>121</v>
      </c>
    </row>
    <row r="7" spans="2:6" ht="15">
      <c r="B7" s="106" t="s">
        <v>27</v>
      </c>
      <c r="C7" s="107">
        <f>Zeit!D31/60/8*1.3/210</f>
        <v>1.1581723214285713</v>
      </c>
      <c r="D7" s="107">
        <f>C7*14</f>
        <v>16.214412499999998</v>
      </c>
      <c r="E7" s="107">
        <f>D7*30%</f>
        <v>4.86432375</v>
      </c>
      <c r="F7" s="108">
        <f>E7*6.7*12</f>
        <v>391.0916295</v>
      </c>
    </row>
    <row r="8" spans="2:6" ht="15">
      <c r="B8" s="106" t="s">
        <v>28</v>
      </c>
      <c r="C8" s="107">
        <f>Zeit!E31/60/8*1.3/210</f>
        <v>5.043521398809524</v>
      </c>
      <c r="D8" s="107">
        <f>C8*14</f>
        <v>70.60929958333334</v>
      </c>
      <c r="E8" s="107">
        <f>D8*30%</f>
        <v>21.182789875</v>
      </c>
      <c r="F8" s="108">
        <f>E8*6.7*12</f>
        <v>1703.09630595</v>
      </c>
    </row>
    <row r="9" spans="2:6" ht="15">
      <c r="B9" s="106" t="s">
        <v>29</v>
      </c>
      <c r="C9" s="107">
        <f>Zeit!F31/60/8*1.3/210</f>
        <v>0.6732142857142858</v>
      </c>
      <c r="D9" s="107">
        <f>C9*14</f>
        <v>9.425</v>
      </c>
      <c r="E9" s="107">
        <f>D9*30%</f>
        <v>2.8275</v>
      </c>
      <c r="F9" s="108">
        <f>E9*6.7*12</f>
        <v>227.33100000000002</v>
      </c>
    </row>
    <row r="10" spans="2:6" ht="15">
      <c r="B10" s="106" t="s">
        <v>30</v>
      </c>
      <c r="C10" s="107">
        <f>Zeit!G31/60/8*1.3/210</f>
        <v>0.26245568452380946</v>
      </c>
      <c r="D10" s="107">
        <f>C10*14</f>
        <v>3.6743795833333324</v>
      </c>
      <c r="E10" s="107">
        <f>D10*30%</f>
        <v>1.1023138749999997</v>
      </c>
      <c r="F10" s="108">
        <f>E10*6.7*12</f>
        <v>88.62603554999997</v>
      </c>
    </row>
    <row r="11" spans="2:6" ht="15.75" thickBot="1">
      <c r="B11" s="111" t="s">
        <v>31</v>
      </c>
      <c r="C11" s="112">
        <f>Zeit!H31/60/8*1.3/210</f>
        <v>0</v>
      </c>
      <c r="D11" s="112">
        <f>C11*14</f>
        <v>0</v>
      </c>
      <c r="E11" s="112">
        <f>D11*30%</f>
        <v>0</v>
      </c>
      <c r="F11" s="113">
        <f>E11*6.7*12</f>
        <v>0</v>
      </c>
    </row>
    <row r="12" spans="2:6" ht="15" thickTop="1">
      <c r="B12" s="153"/>
      <c r="C12" s="109">
        <f>SUM(C7:C11)</f>
        <v>7.137363690476191</v>
      </c>
      <c r="D12" s="109">
        <f>SUM(D7:D11)</f>
        <v>99.92309166666666</v>
      </c>
      <c r="E12" s="109">
        <f>SUM(E7:E11)</f>
        <v>29.976927500000002</v>
      </c>
      <c r="F12" s="110">
        <f>SUM(F7:F11)</f>
        <v>2410.144971</v>
      </c>
    </row>
  </sheetData>
  <mergeCells count="3">
    <mergeCell ref="B2:I2"/>
    <mergeCell ref="B3:I3"/>
    <mergeCell ref="B4:F4"/>
  </mergeCells>
  <printOptions/>
  <pageMargins left="0.75" right="0.75" top="1" bottom="1" header="0.4921259845" footer="0.4921259845"/>
  <pageSetup horizontalDpi="600" verticalDpi="600" orientation="portrait" paperSize="9" scale="88" r:id="rId1"/>
  <headerFooter alignWithMargins="0">
    <oddHeader>&amp;LErmittlung der Vollzugskosten&amp;RSumme der Raumkosten</oddHeader>
    <oddFooter>&amp;LArbeitsmappe: &amp;F&amp;CArbeitsblatt: &amp;A&amp;R&amp;D</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30"/>
  <sheetViews>
    <sheetView showGridLines="0" zoomScale="65" zoomScaleNormal="65" zoomScaleSheetLayoutView="50" workbookViewId="0" topLeftCell="A2">
      <selection activeCell="D5" sqref="D5"/>
    </sheetView>
  </sheetViews>
  <sheetFormatPr defaultColWidth="11.421875" defaultRowHeight="12.75"/>
  <cols>
    <col min="1" max="1" width="49.140625" style="0" customWidth="1"/>
    <col min="2" max="2" width="13.7109375" style="0" customWidth="1"/>
    <col min="3" max="3" width="9.28125" style="4" customWidth="1"/>
    <col min="4" max="4" width="14.7109375" style="4" customWidth="1"/>
    <col min="5" max="6" width="9.7109375" style="4" customWidth="1"/>
    <col min="7" max="12" width="9.7109375" style="0" customWidth="1"/>
  </cols>
  <sheetData>
    <row r="1" spans="1:12" s="24" customFormat="1" ht="67.5" customHeight="1">
      <c r="A1" s="166" t="s">
        <v>16</v>
      </c>
      <c r="B1" s="166"/>
      <c r="C1" s="166"/>
      <c r="D1" s="166"/>
      <c r="E1" s="166"/>
      <c r="F1" s="166"/>
      <c r="G1" s="166"/>
      <c r="H1" s="166"/>
      <c r="I1" s="167"/>
      <c r="J1" s="167"/>
      <c r="K1" s="167"/>
      <c r="L1" s="167"/>
    </row>
    <row r="2" spans="1:12" ht="40.5" customHeight="1">
      <c r="A2" s="168" t="s">
        <v>143</v>
      </c>
      <c r="B2" s="169"/>
      <c r="C2" s="169"/>
      <c r="D2" s="169"/>
      <c r="E2" s="169"/>
      <c r="F2" s="169"/>
      <c r="G2" s="169"/>
      <c r="H2" s="169"/>
      <c r="I2" s="165"/>
      <c r="J2" s="165"/>
      <c r="K2" s="165"/>
      <c r="L2" s="165"/>
    </row>
    <row r="3" ht="13.5" thickBot="1"/>
    <row r="4" spans="1:12" ht="18" customHeight="1" thickBot="1" thickTop="1">
      <c r="A4" s="27" t="s">
        <v>66</v>
      </c>
      <c r="B4" s="32" t="s">
        <v>41</v>
      </c>
      <c r="C4" s="19" t="s">
        <v>27</v>
      </c>
      <c r="D4" s="19" t="s">
        <v>28</v>
      </c>
      <c r="E4" s="19" t="s">
        <v>29</v>
      </c>
      <c r="F4" s="20" t="s">
        <v>30</v>
      </c>
      <c r="G4" s="20" t="s">
        <v>31</v>
      </c>
      <c r="H4" s="20" t="s">
        <v>32</v>
      </c>
      <c r="I4" s="20" t="s">
        <v>33</v>
      </c>
      <c r="J4" s="20" t="s">
        <v>34</v>
      </c>
      <c r="K4" s="20" t="s">
        <v>35</v>
      </c>
      <c r="L4" s="20" t="s">
        <v>36</v>
      </c>
    </row>
    <row r="5" spans="1:12" ht="15" customHeight="1">
      <c r="A5" s="50" t="str">
        <f>Pr1!B6</f>
        <v>1. Maßnahmen für Anlagen gem. § 4 IG-L MaßnahmenVO</v>
      </c>
      <c r="B5" s="58">
        <f>SUM(C5:L5)</f>
        <v>26060.43703017857</v>
      </c>
      <c r="C5" s="52">
        <f>Zeit!D6/60/8*1.3*'PK-Basis'!I$8</f>
        <v>903.6579407142859</v>
      </c>
      <c r="D5" s="52">
        <f>Zeit!E6/60/8*1.3*'PK-Basis'!I$9</f>
        <v>1551.9463955357144</v>
      </c>
      <c r="E5" s="52">
        <f>Zeit!F6/60/8*1.3*'PK-Basis'!I$10</f>
        <v>23503.806160714284</v>
      </c>
      <c r="F5" s="52">
        <f>Zeit!G6/60/8*1.3*'PK-Basis'!I$11</f>
        <v>101.02653321428572</v>
      </c>
      <c r="G5" s="52">
        <f>Zeit!H6/60/8*1.3*'PK-Basis'!I$12</f>
        <v>0</v>
      </c>
      <c r="H5" s="52">
        <f>Zeit!I6/60/8*1.3*'PK-Basis'!I$13</f>
        <v>0</v>
      </c>
      <c r="I5" s="52">
        <f>Zeit!J6/60/8*1.3*'PK-Basis'!I$14</f>
        <v>0</v>
      </c>
      <c r="J5" s="52">
        <f>Zeit!K6/60/8*1.3*'PK-Basis'!I$15</f>
        <v>0</v>
      </c>
      <c r="K5" s="52">
        <f>Zeit!L6/60/8*1.3*'PK-Basis'!I$16</f>
        <v>0</v>
      </c>
      <c r="L5" s="53">
        <f>Zeit!M6/60/8*1.3*'PK-Basis'!I$17</f>
        <v>0</v>
      </c>
    </row>
    <row r="6" spans="1:12" ht="15" customHeight="1">
      <c r="A6" s="50" t="str">
        <f>Pr2!B6</f>
        <v>2. Brauchtumsfeuer gem. § 5 IG-L MaßnahmenVO</v>
      </c>
      <c r="B6" s="58">
        <f>SUM(C6:L6)</f>
        <v>18886.1903295</v>
      </c>
      <c r="C6" s="52">
        <f>Zeit!D7/60/8*1.3*'PK-Basis'!I$8</f>
        <v>2530.2422340000003</v>
      </c>
      <c r="D6" s="52">
        <f>Zeit!E7/60/8*1.3*'PK-Basis'!I$9</f>
        <v>1448.4833025000005</v>
      </c>
      <c r="E6" s="52">
        <f>Zeit!F7/60/8*1.3*'PK-Basis'!I$10</f>
        <v>14624.5905</v>
      </c>
      <c r="F6" s="53">
        <f>Zeit!G7/60/8*1.3*'PK-Basis'!I$11</f>
        <v>282.87429299999997</v>
      </c>
      <c r="G6" s="53">
        <f>Zeit!H7/60/8*1.3*'PK-Basis'!I$12</f>
        <v>0</v>
      </c>
      <c r="H6" s="53">
        <f>Zeit!I7/60/8*1.3*'PK-Basis'!I$13</f>
        <v>0</v>
      </c>
      <c r="I6" s="53">
        <f>Zeit!J7/60/8*1.3*'PK-Basis'!I$14</f>
        <v>0</v>
      </c>
      <c r="J6" s="53">
        <f>Zeit!K7/60/8*1.3*'PK-Basis'!I$15</f>
        <v>0</v>
      </c>
      <c r="K6" s="53">
        <f>Zeit!L7/60/8*1.3*'PK-Basis'!I$16</f>
        <v>0</v>
      </c>
      <c r="L6" s="53">
        <f>Zeit!M7/60/8*1.3*'PK-Basis'!I$17</f>
        <v>0</v>
      </c>
    </row>
    <row r="7" spans="1:12" ht="15" customHeight="1">
      <c r="A7" s="50" t="str">
        <f>Pr3!B6</f>
        <v>3. Geschwindigkeitsbeschränkungen gem. § 6 IG-L MaßnahmenVO</v>
      </c>
      <c r="B7" s="58">
        <f aca="true" t="shared" si="0" ref="B7:B29">SUM(C7:L7)</f>
        <v>200397.67776878574</v>
      </c>
      <c r="C7" s="52">
        <f>Zeit!D8/60/8*1.3*'PK-Basis'!I$8</f>
        <v>3433.9001747142865</v>
      </c>
      <c r="D7" s="52">
        <f>Zeit!E8/60/8*1.3*'PK-Basis'!I$9</f>
        <v>196579.87676785717</v>
      </c>
      <c r="E7" s="52">
        <f>Zeit!F8/60/8*1.3*'PK-Basis'!I$10</f>
        <v>0</v>
      </c>
      <c r="F7" s="53">
        <f>Zeit!G8/60/8*1.3*'PK-Basis'!I$11</f>
        <v>383.9008262142858</v>
      </c>
      <c r="G7" s="53">
        <f>Zeit!H8/60/8*1.3*'PK-Basis'!I$12</f>
        <v>0</v>
      </c>
      <c r="H7" s="53">
        <f>Zeit!I8/60/8*1.3*'PK-Basis'!I$13</f>
        <v>0</v>
      </c>
      <c r="I7" s="53">
        <f>Zeit!J8/60/8*1.3*'PK-Basis'!I$14</f>
        <v>0</v>
      </c>
      <c r="J7" s="53">
        <f>Zeit!K8/60/8*1.3*'PK-Basis'!I$15</f>
        <v>0</v>
      </c>
      <c r="K7" s="53">
        <f>Zeit!L8/60/8*1.3*'PK-Basis'!I$16</f>
        <v>0</v>
      </c>
      <c r="L7" s="53">
        <f>Zeit!M8/60/8*1.3*'PK-Basis'!I$17</f>
        <v>0</v>
      </c>
    </row>
    <row r="8" spans="1:12" ht="15" customHeight="1">
      <c r="A8" s="50" t="str">
        <f>Pr4!B6</f>
        <v>4. Fahrverbot für alte Schwerfahrzeuge gem. § 7 IG-L MaßnahmenVO</v>
      </c>
      <c r="B8" s="58">
        <f t="shared" si="0"/>
        <v>1364.8773135887502</v>
      </c>
      <c r="C8" s="52">
        <f>Zeit!D9/60/8*1.3*'PK-Basis'!I$8</f>
        <v>31.628027925000012</v>
      </c>
      <c r="D8" s="52">
        <f>Zeit!E9/60/8*1.3*'PK-Basis'!I$9</f>
        <v>1329.9490855787503</v>
      </c>
      <c r="E8" s="52">
        <f>Zeit!F9/60/8*1.3*'PK-Basis'!I$10</f>
        <v>0</v>
      </c>
      <c r="F8" s="53">
        <f>Zeit!G9/60/8*1.3*'PK-Basis'!I$11</f>
        <v>3.300200085</v>
      </c>
      <c r="G8" s="53">
        <f>Zeit!H9/60/8*1.3*'PK-Basis'!I$12</f>
        <v>0</v>
      </c>
      <c r="H8" s="53">
        <f>Zeit!I9/60/8*1.3*'PK-Basis'!I$13</f>
        <v>0</v>
      </c>
      <c r="I8" s="53">
        <f>Zeit!J9/60/8*1.3*'PK-Basis'!I$14</f>
        <v>0</v>
      </c>
      <c r="J8" s="53">
        <f>Zeit!K9/60/8*1.3*'PK-Basis'!I$15</f>
        <v>0</v>
      </c>
      <c r="K8" s="53">
        <f>Zeit!L9/60/8*1.3*'PK-Basis'!I$16</f>
        <v>0</v>
      </c>
      <c r="L8" s="53">
        <f>Zeit!M9/60/8*1.3*'PK-Basis'!I$17</f>
        <v>0</v>
      </c>
    </row>
    <row r="9" spans="1:12" ht="15" customHeight="1">
      <c r="A9" s="50" t="str">
        <f>Pr5!B6</f>
        <v>5. Fahrbeschränkungen gem. §§ 8 und 9 IG-L MaßnahmenVO </v>
      </c>
      <c r="B9" s="58">
        <f t="shared" si="0"/>
        <v>142810.5328975</v>
      </c>
      <c r="C9" s="52">
        <f>Zeit!D10/60/8*1.3*'PK-Basis'!I$8</f>
        <v>47793.464420000004</v>
      </c>
      <c r="D9" s="52">
        <f>Zeit!E10/60/8*1.3*'PK-Basis'!I$9</f>
        <v>82885.43342083335</v>
      </c>
      <c r="E9" s="52">
        <f>Zeit!F10/60/8*1.3*'PK-Basis'!I$10</f>
        <v>7312.29525</v>
      </c>
      <c r="F9" s="53">
        <f>Zeit!G10/60/8*1.3*'PK-Basis'!I$11</f>
        <v>4819.339806666666</v>
      </c>
      <c r="G9" s="53">
        <f>Zeit!H10/60/8*1.3*'PK-Basis'!I$12</f>
        <v>0</v>
      </c>
      <c r="H9" s="53">
        <f>Zeit!I10/60/8*1.3*'PK-Basis'!I$13</f>
        <v>0</v>
      </c>
      <c r="I9" s="53">
        <f>Zeit!J10/60/8*1.3*'PK-Basis'!I$14</f>
        <v>0</v>
      </c>
      <c r="J9" s="53">
        <f>Zeit!K10/60/8*1.3*'PK-Basis'!I$15</f>
        <v>0</v>
      </c>
      <c r="K9" s="53">
        <f>Zeit!L10/60/8*1.3*'PK-Basis'!I$16</f>
        <v>0</v>
      </c>
      <c r="L9" s="53">
        <f>Zeit!M10/60/8*1.3*'PK-Basis'!I$17</f>
        <v>0</v>
      </c>
    </row>
    <row r="10" spans="1:12" ht="15" customHeight="1">
      <c r="A10" s="50" t="str">
        <f>Pr6!B6</f>
        <v>6. Fahrverbote gem. § 10 IG-L MaßnahmenVO ab 1.11.2008</v>
      </c>
      <c r="B10" s="58">
        <f t="shared" si="0"/>
        <v>270996.475295</v>
      </c>
      <c r="C10" s="52">
        <f>Zeit!D11/60/8*1.3*'PK-Basis'!I$8</f>
        <v>95586.92884000001</v>
      </c>
      <c r="D10" s="52">
        <f>Zeit!E11/60/8*1.3*'PK-Basis'!I$9</f>
        <v>165770.8668416667</v>
      </c>
      <c r="E10" s="52">
        <f>Zeit!F11/60/8*1.3*'PK-Basis'!I$10</f>
        <v>0</v>
      </c>
      <c r="F10" s="53">
        <f>Zeit!G11/60/8*1.3*'PK-Basis'!I$11</f>
        <v>9638.679613333332</v>
      </c>
      <c r="G10" s="53">
        <f>Zeit!H11/60/8*1.3*'PK-Basis'!I$12</f>
        <v>0</v>
      </c>
      <c r="H10" s="53">
        <f>Zeit!I11/60/8*1.3*'PK-Basis'!I$13</f>
        <v>0</v>
      </c>
      <c r="I10" s="53">
        <f>Zeit!J11/60/8*1.3*'PK-Basis'!I$14</f>
        <v>0</v>
      </c>
      <c r="J10" s="53">
        <f>Zeit!K11/60/8*1.3*'PK-Basis'!I$15</f>
        <v>0</v>
      </c>
      <c r="K10" s="53">
        <f>Zeit!L11/60/8*1.3*'PK-Basis'!I$16</f>
        <v>0</v>
      </c>
      <c r="L10" s="53">
        <f>Zeit!M11/60/8*1.3*'PK-Basis'!I$17</f>
        <v>0</v>
      </c>
    </row>
    <row r="11" spans="1:12" ht="15" customHeight="1">
      <c r="A11" s="50" t="str">
        <f>Pr7!B6</f>
        <v>7. </v>
      </c>
      <c r="B11" s="58">
        <f t="shared" si="0"/>
        <v>0</v>
      </c>
      <c r="C11" s="52">
        <f>Zeit!D12/60/8*1.3*'PK-Basis'!I$8</f>
        <v>0</v>
      </c>
      <c r="D11" s="52">
        <f>Zeit!E12/60/8*1.3*'PK-Basis'!I$9</f>
        <v>0</v>
      </c>
      <c r="E11" s="52">
        <f>Zeit!F12/60/8*1.3*'PK-Basis'!I$10</f>
        <v>0</v>
      </c>
      <c r="F11" s="53">
        <f>Zeit!G12/60/8*1.3*'PK-Basis'!I$11</f>
        <v>0</v>
      </c>
      <c r="G11" s="53">
        <f>Zeit!H12/60/8*1.3*'PK-Basis'!I$12</f>
        <v>0</v>
      </c>
      <c r="H11" s="53">
        <f>Zeit!I12/60/8*1.3*'PK-Basis'!I$13</f>
        <v>0</v>
      </c>
      <c r="I11" s="53">
        <f>Zeit!J12/60/8*1.3*'PK-Basis'!I$14</f>
        <v>0</v>
      </c>
      <c r="J11" s="53">
        <f>Zeit!K12/60/8*1.3*'PK-Basis'!I$15</f>
        <v>0</v>
      </c>
      <c r="K11" s="53">
        <f>Zeit!L12/60/8*1.3*'PK-Basis'!I$16</f>
        <v>0</v>
      </c>
      <c r="L11" s="53">
        <f>Zeit!M12/60/8*1.3*'PK-Basis'!I$17</f>
        <v>0</v>
      </c>
    </row>
    <row r="12" spans="1:12" ht="15" customHeight="1">
      <c r="A12" s="50" t="str">
        <f>Pr8!B6</f>
        <v>8. </v>
      </c>
      <c r="B12" s="58">
        <f t="shared" si="0"/>
        <v>0</v>
      </c>
      <c r="C12" s="52">
        <f>Zeit!D13/60/8*1.3*'PK-Basis'!I$8</f>
        <v>0</v>
      </c>
      <c r="D12" s="52">
        <f>Zeit!E13/60/8*1.3*'PK-Basis'!I$9</f>
        <v>0</v>
      </c>
      <c r="E12" s="52">
        <f>Zeit!F13/60/8*1.3*'PK-Basis'!I$10</f>
        <v>0</v>
      </c>
      <c r="F12" s="53">
        <f>Zeit!G13/60/8*1.3*'PK-Basis'!I$11</f>
        <v>0</v>
      </c>
      <c r="G12" s="53">
        <f>Zeit!H13/60/8*1.3*'PK-Basis'!I$12</f>
        <v>0</v>
      </c>
      <c r="H12" s="53">
        <f>Zeit!I13/60/8*1.3*'PK-Basis'!I$13</f>
        <v>0</v>
      </c>
      <c r="I12" s="53">
        <f>Zeit!J13/60/8*1.3*'PK-Basis'!I$14</f>
        <v>0</v>
      </c>
      <c r="J12" s="53">
        <f>Zeit!K13/60/8*1.3*'PK-Basis'!I$15</f>
        <v>0</v>
      </c>
      <c r="K12" s="53">
        <f>Zeit!L13/60/8*1.3*'PK-Basis'!I$16</f>
        <v>0</v>
      </c>
      <c r="L12" s="53">
        <f>Zeit!M13/60/8*1.3*'PK-Basis'!I$17</f>
        <v>0</v>
      </c>
    </row>
    <row r="13" spans="1:12" ht="15" customHeight="1">
      <c r="A13" s="50" t="str">
        <f>Pr9!B6</f>
        <v>9. </v>
      </c>
      <c r="B13" s="58">
        <f t="shared" si="0"/>
        <v>0</v>
      </c>
      <c r="C13" s="52">
        <f>Zeit!D14/60/8*1.3*'PK-Basis'!I$8</f>
        <v>0</v>
      </c>
      <c r="D13" s="52">
        <f>Zeit!E14/60/8*1.3*'PK-Basis'!I$9</f>
        <v>0</v>
      </c>
      <c r="E13" s="52">
        <f>Zeit!F14/60/8*1.3*'PK-Basis'!I$10</f>
        <v>0</v>
      </c>
      <c r="F13" s="53">
        <f>Zeit!G14/60/8*1.3*'PK-Basis'!I$11</f>
        <v>0</v>
      </c>
      <c r="G13" s="53">
        <f>Zeit!H14/60/8*1.3*'PK-Basis'!I$12</f>
        <v>0</v>
      </c>
      <c r="H13" s="53">
        <f>Zeit!I14/60/8*1.3*'PK-Basis'!I$13</f>
        <v>0</v>
      </c>
      <c r="I13" s="53">
        <f>Zeit!J14/60/8*1.3*'PK-Basis'!I$14</f>
        <v>0</v>
      </c>
      <c r="J13" s="53">
        <f>Zeit!K14/60/8*1.3*'PK-Basis'!I$15</f>
        <v>0</v>
      </c>
      <c r="K13" s="53">
        <f>Zeit!L14/60/8*1.3*'PK-Basis'!I$16</f>
        <v>0</v>
      </c>
      <c r="L13" s="53">
        <f>Zeit!M14/60/8*1.3*'PK-Basis'!I$17</f>
        <v>0</v>
      </c>
    </row>
    <row r="14" spans="1:12" ht="15" customHeight="1">
      <c r="A14" s="50" t="str">
        <f>Pr10!B6</f>
        <v>10. </v>
      </c>
      <c r="B14" s="58">
        <f t="shared" si="0"/>
        <v>0</v>
      </c>
      <c r="C14" s="52">
        <f>Zeit!D15/60/8*1.3*'PK-Basis'!I$8</f>
        <v>0</v>
      </c>
      <c r="D14" s="52">
        <f>Zeit!E15/60/8*1.3*'PK-Basis'!I$9</f>
        <v>0</v>
      </c>
      <c r="E14" s="52">
        <f>Zeit!F15/60/8*1.3*'PK-Basis'!I$10</f>
        <v>0</v>
      </c>
      <c r="F14" s="53">
        <f>Zeit!G15/60/8*1.3*'PK-Basis'!I$11</f>
        <v>0</v>
      </c>
      <c r="G14" s="53">
        <f>Zeit!H15/60/8*1.3*'PK-Basis'!I$12</f>
        <v>0</v>
      </c>
      <c r="H14" s="53">
        <f>Zeit!I15/60/8*1.3*'PK-Basis'!I$13</f>
        <v>0</v>
      </c>
      <c r="I14" s="53">
        <f>Zeit!J15/60/8*1.3*'PK-Basis'!I$14</f>
        <v>0</v>
      </c>
      <c r="J14" s="53">
        <f>Zeit!K15/60/8*1.3*'PK-Basis'!I$15</f>
        <v>0</v>
      </c>
      <c r="K14" s="53">
        <f>Zeit!L15/60/8*1.3*'PK-Basis'!I$16</f>
        <v>0</v>
      </c>
      <c r="L14" s="53">
        <f>Zeit!M15/60/8*1.3*'PK-Basis'!I$17</f>
        <v>0</v>
      </c>
    </row>
    <row r="15" spans="1:12" ht="15" customHeight="1">
      <c r="A15" s="50" t="str">
        <f>Pr11!B6</f>
        <v>11. </v>
      </c>
      <c r="B15" s="58">
        <f t="shared" si="0"/>
        <v>0</v>
      </c>
      <c r="C15" s="52">
        <f>Zeit!D16/60/8*1.3*'PK-Basis'!I$8</f>
        <v>0</v>
      </c>
      <c r="D15" s="52">
        <f>Zeit!E16/60/8*1.3*'PK-Basis'!I$9</f>
        <v>0</v>
      </c>
      <c r="E15" s="52">
        <f>Zeit!F16/60/8*1.3*'PK-Basis'!I$10</f>
        <v>0</v>
      </c>
      <c r="F15" s="53">
        <f>Zeit!G16/60/8*1.3*'PK-Basis'!I$11</f>
        <v>0</v>
      </c>
      <c r="G15" s="53">
        <f>Zeit!H16/60/8*1.3*'PK-Basis'!I$12</f>
        <v>0</v>
      </c>
      <c r="H15" s="53">
        <f>Zeit!I16/60/8*1.3*'PK-Basis'!I$13</f>
        <v>0</v>
      </c>
      <c r="I15" s="53">
        <f>Zeit!J16/60/8*1.3*'PK-Basis'!I$14</f>
        <v>0</v>
      </c>
      <c r="J15" s="53">
        <f>Zeit!K16/60/8*1.3*'PK-Basis'!I$15</f>
        <v>0</v>
      </c>
      <c r="K15" s="53">
        <f>Zeit!L16/60/8*1.3*'PK-Basis'!I$16</f>
        <v>0</v>
      </c>
      <c r="L15" s="53">
        <f>Zeit!M16/60/8*1.3*'PK-Basis'!I$17</f>
        <v>0</v>
      </c>
    </row>
    <row r="16" spans="1:12" ht="15" customHeight="1">
      <c r="A16" s="50" t="str">
        <f>Pr12!B6</f>
        <v>12. </v>
      </c>
      <c r="B16" s="58">
        <f t="shared" si="0"/>
        <v>0</v>
      </c>
      <c r="C16" s="52">
        <f>Zeit!D17/60/8*1.3*'PK-Basis'!I$8</f>
        <v>0</v>
      </c>
      <c r="D16" s="52">
        <f>Zeit!E17/60/8*1.3*'PK-Basis'!I$9</f>
        <v>0</v>
      </c>
      <c r="E16" s="52">
        <f>Zeit!F17/60/8*1.3*'PK-Basis'!I$10</f>
        <v>0</v>
      </c>
      <c r="F16" s="53">
        <f>Zeit!G17/60/8*1.3*'PK-Basis'!I$11</f>
        <v>0</v>
      </c>
      <c r="G16" s="53">
        <f>Zeit!H17/60/8*1.3*'PK-Basis'!I$12</f>
        <v>0</v>
      </c>
      <c r="H16" s="53">
        <f>Zeit!I17/60/8*1.3*'PK-Basis'!I$13</f>
        <v>0</v>
      </c>
      <c r="I16" s="53">
        <f>Zeit!J17/60/8*1.3*'PK-Basis'!I$14</f>
        <v>0</v>
      </c>
      <c r="J16" s="53">
        <f>Zeit!K17/60/8*1.3*'PK-Basis'!I$15</f>
        <v>0</v>
      </c>
      <c r="K16" s="53">
        <f>Zeit!L17/60/8*1.3*'PK-Basis'!I$16</f>
        <v>0</v>
      </c>
      <c r="L16" s="53">
        <f>Zeit!M17/60/8*1.3*'PK-Basis'!I$17</f>
        <v>0</v>
      </c>
    </row>
    <row r="17" spans="1:12" ht="15" customHeight="1">
      <c r="A17" s="50" t="str">
        <f>Pr13!B6</f>
        <v>13. </v>
      </c>
      <c r="B17" s="58">
        <f t="shared" si="0"/>
        <v>0</v>
      </c>
      <c r="C17" s="52">
        <f>Zeit!D18/60/8*1.3*'PK-Basis'!I$8</f>
        <v>0</v>
      </c>
      <c r="D17" s="52">
        <f>Zeit!E18/60/8*1.3*'PK-Basis'!I$9</f>
        <v>0</v>
      </c>
      <c r="E17" s="52">
        <f>Zeit!F18/60/8*1.3*'PK-Basis'!I$10</f>
        <v>0</v>
      </c>
      <c r="F17" s="53">
        <f>Zeit!G18/60/8*1.3*'PK-Basis'!I$11</f>
        <v>0</v>
      </c>
      <c r="G17" s="53">
        <f>Zeit!H18/60/8*1.3*'PK-Basis'!I$12</f>
        <v>0</v>
      </c>
      <c r="H17" s="53">
        <f>Zeit!I18/60/8*1.3*'PK-Basis'!I$13</f>
        <v>0</v>
      </c>
      <c r="I17" s="53">
        <f>Zeit!J18/60/8*1.3*'PK-Basis'!I$14</f>
        <v>0</v>
      </c>
      <c r="J17" s="53">
        <f>Zeit!K18/60/8*1.3*'PK-Basis'!I$15</f>
        <v>0</v>
      </c>
      <c r="K17" s="53">
        <f>Zeit!L18/60/8*1.3*'PK-Basis'!I$16</f>
        <v>0</v>
      </c>
      <c r="L17" s="53">
        <f>Zeit!M18/60/8*1.3*'PK-Basis'!I$17</f>
        <v>0</v>
      </c>
    </row>
    <row r="18" spans="1:12" ht="15" customHeight="1">
      <c r="A18" s="50" t="str">
        <f>Pr14!B6</f>
        <v>14. </v>
      </c>
      <c r="B18" s="58">
        <f t="shared" si="0"/>
        <v>0</v>
      </c>
      <c r="C18" s="52">
        <f>Zeit!D19/60/8*1.3*'PK-Basis'!I$8</f>
        <v>0</v>
      </c>
      <c r="D18" s="52">
        <f>Zeit!E19/60/8*1.3*'PK-Basis'!I$9</f>
        <v>0</v>
      </c>
      <c r="E18" s="52">
        <f>Zeit!F19/60/8*1.3*'PK-Basis'!I$10</f>
        <v>0</v>
      </c>
      <c r="F18" s="53">
        <f>Zeit!G19/60/8*1.3*'PK-Basis'!I$11</f>
        <v>0</v>
      </c>
      <c r="G18" s="53">
        <f>Zeit!H19/60/8*1.3*'PK-Basis'!I$12</f>
        <v>0</v>
      </c>
      <c r="H18" s="53">
        <f>Zeit!I19/60/8*1.3*'PK-Basis'!I$13</f>
        <v>0</v>
      </c>
      <c r="I18" s="53">
        <f>Zeit!J19/60/8*1.3*'PK-Basis'!I$14</f>
        <v>0</v>
      </c>
      <c r="J18" s="53">
        <f>Zeit!K19/60/8*1.3*'PK-Basis'!I$15</f>
        <v>0</v>
      </c>
      <c r="K18" s="53">
        <f>Zeit!L19/60/8*1.3*'PK-Basis'!I$16</f>
        <v>0</v>
      </c>
      <c r="L18" s="53">
        <f>Zeit!M19/60/8*1.3*'PK-Basis'!I$17</f>
        <v>0</v>
      </c>
    </row>
    <row r="19" spans="1:12" ht="15" customHeight="1">
      <c r="A19" s="50" t="str">
        <f>Pr15!B6</f>
        <v>15. </v>
      </c>
      <c r="B19" s="58">
        <f t="shared" si="0"/>
        <v>0</v>
      </c>
      <c r="C19" s="52">
        <f>Zeit!D20/60/8*1.3*'PK-Basis'!I$8</f>
        <v>0</v>
      </c>
      <c r="D19" s="52">
        <f>Zeit!E20/60/8*1.3*'PK-Basis'!I$9</f>
        <v>0</v>
      </c>
      <c r="E19" s="52">
        <f>Zeit!F20/60/8*1.3*'PK-Basis'!I$10</f>
        <v>0</v>
      </c>
      <c r="F19" s="53">
        <f>Zeit!G20/60/8*1.3*'PK-Basis'!I$11</f>
        <v>0</v>
      </c>
      <c r="G19" s="53">
        <f>Zeit!H20/60/8*1.3*'PK-Basis'!I$12</f>
        <v>0</v>
      </c>
      <c r="H19" s="53">
        <f>Zeit!I20/60/8*1.3*'PK-Basis'!I$13</f>
        <v>0</v>
      </c>
      <c r="I19" s="53">
        <f>Zeit!J20/60/8*1.3*'PK-Basis'!I$14</f>
        <v>0</v>
      </c>
      <c r="J19" s="53">
        <f>Zeit!K20/60/8*1.3*'PK-Basis'!I$15</f>
        <v>0</v>
      </c>
      <c r="K19" s="53">
        <f>Zeit!L20/60/8*1.3*'PK-Basis'!I$16</f>
        <v>0</v>
      </c>
      <c r="L19" s="53">
        <f>Zeit!M20/60/8*1.3*'PK-Basis'!I$17</f>
        <v>0</v>
      </c>
    </row>
    <row r="20" spans="1:12" ht="15" customHeight="1">
      <c r="A20" s="50" t="str">
        <f>Pr16!B6</f>
        <v>16. </v>
      </c>
      <c r="B20" s="58">
        <f t="shared" si="0"/>
        <v>0</v>
      </c>
      <c r="C20" s="52">
        <f>Zeit!D21/60/8*1.3*'PK-Basis'!I$8</f>
        <v>0</v>
      </c>
      <c r="D20" s="52">
        <f>Zeit!E21/60/8*1.3*'PK-Basis'!I$9</f>
        <v>0</v>
      </c>
      <c r="E20" s="52">
        <f>Zeit!F21/60/8*1.3*'PK-Basis'!I$10</f>
        <v>0</v>
      </c>
      <c r="F20" s="53">
        <f>Zeit!G21/60/8*1.3*'PK-Basis'!I$11</f>
        <v>0</v>
      </c>
      <c r="G20" s="53">
        <f>Zeit!H21/60/8*1.3*'PK-Basis'!I$12</f>
        <v>0</v>
      </c>
      <c r="H20" s="53">
        <f>Zeit!I21/60/8*1.3*'PK-Basis'!I$13</f>
        <v>0</v>
      </c>
      <c r="I20" s="53">
        <f>Zeit!J21/60/8*1.3*'PK-Basis'!I$14</f>
        <v>0</v>
      </c>
      <c r="J20" s="53">
        <f>Zeit!K21/60/8*1.3*'PK-Basis'!I$15</f>
        <v>0</v>
      </c>
      <c r="K20" s="53">
        <f>Zeit!L21/60/8*1.3*'PK-Basis'!I$16</f>
        <v>0</v>
      </c>
      <c r="L20" s="53">
        <f>Zeit!M21/60/8*1.3*'PK-Basis'!I$17</f>
        <v>0</v>
      </c>
    </row>
    <row r="21" spans="1:12" ht="15" customHeight="1">
      <c r="A21" s="50" t="str">
        <f>Pr17!B6</f>
        <v>17.  </v>
      </c>
      <c r="B21" s="58">
        <f t="shared" si="0"/>
        <v>0</v>
      </c>
      <c r="C21" s="52">
        <f>Zeit!D22/60/8*1.3*'PK-Basis'!I$8</f>
        <v>0</v>
      </c>
      <c r="D21" s="52">
        <f>Zeit!E22/60/8*1.3*'PK-Basis'!I$9</f>
        <v>0</v>
      </c>
      <c r="E21" s="52">
        <f>Zeit!F22/60/8*1.3*'PK-Basis'!I$10</f>
        <v>0</v>
      </c>
      <c r="F21" s="53">
        <f>Zeit!G22/60/8*1.3*'PK-Basis'!I$11</f>
        <v>0</v>
      </c>
      <c r="G21" s="53">
        <f>Zeit!H22/60/8*1.3*'PK-Basis'!I$12</f>
        <v>0</v>
      </c>
      <c r="H21" s="53">
        <f>Zeit!I22/60/8*1.3*'PK-Basis'!I$13</f>
        <v>0</v>
      </c>
      <c r="I21" s="53">
        <f>Zeit!J22/60/8*1.3*'PK-Basis'!I$14</f>
        <v>0</v>
      </c>
      <c r="J21" s="53">
        <f>Zeit!K22/60/8*1.3*'PK-Basis'!I$15</f>
        <v>0</v>
      </c>
      <c r="K21" s="53">
        <f>Zeit!L22/60/8*1.3*'PK-Basis'!I$16</f>
        <v>0</v>
      </c>
      <c r="L21" s="53">
        <f>Zeit!M22/60/8*1.3*'PK-Basis'!I$17</f>
        <v>0</v>
      </c>
    </row>
    <row r="22" spans="1:12" ht="15" customHeight="1">
      <c r="A22" s="50" t="str">
        <f>Pr18!B6</f>
        <v>18. </v>
      </c>
      <c r="B22" s="58">
        <f t="shared" si="0"/>
        <v>0</v>
      </c>
      <c r="C22" s="52">
        <f>Zeit!D23/60/8*1.3*'PK-Basis'!I$8</f>
        <v>0</v>
      </c>
      <c r="D22" s="52">
        <f>Zeit!E23/60/8*1.3*'PK-Basis'!I$9</f>
        <v>0</v>
      </c>
      <c r="E22" s="52">
        <f>Zeit!F23/60/8*1.3*'PK-Basis'!I$10</f>
        <v>0</v>
      </c>
      <c r="F22" s="53">
        <f>Zeit!G23/60/8*1.3*'PK-Basis'!I$11</f>
        <v>0</v>
      </c>
      <c r="G22" s="53">
        <f>Zeit!H23/60/8*1.3*'PK-Basis'!I$12</f>
        <v>0</v>
      </c>
      <c r="H22" s="53">
        <f>Zeit!I23/60/8*1.3*'PK-Basis'!I$13</f>
        <v>0</v>
      </c>
      <c r="I22" s="53">
        <f>Zeit!J23/60/8*1.3*'PK-Basis'!I$14</f>
        <v>0</v>
      </c>
      <c r="J22" s="53">
        <f>Zeit!K23/60/8*1.3*'PK-Basis'!I$15</f>
        <v>0</v>
      </c>
      <c r="K22" s="53">
        <f>Zeit!L23/60/8*1.3*'PK-Basis'!I$16</f>
        <v>0</v>
      </c>
      <c r="L22" s="53">
        <f>Zeit!M23/60/8*1.3*'PK-Basis'!I$17</f>
        <v>0</v>
      </c>
    </row>
    <row r="23" spans="1:12" ht="15" customHeight="1">
      <c r="A23" s="50" t="str">
        <f>Pr19!B6</f>
        <v>19. </v>
      </c>
      <c r="B23" s="58">
        <f t="shared" si="0"/>
        <v>0</v>
      </c>
      <c r="C23" s="52">
        <f>Zeit!D24/60/8*1.3*'PK-Basis'!I$8</f>
        <v>0</v>
      </c>
      <c r="D23" s="52">
        <f>Zeit!E24/60/8*1.3*'PK-Basis'!I$9</f>
        <v>0</v>
      </c>
      <c r="E23" s="52">
        <f>Zeit!F24/60/8*1.3*'PK-Basis'!I$10</f>
        <v>0</v>
      </c>
      <c r="F23" s="53">
        <f>Zeit!G24/60/8*1.3*'PK-Basis'!I$11</f>
        <v>0</v>
      </c>
      <c r="G23" s="53">
        <f>Zeit!H24/60/8*1.3*'PK-Basis'!I$12</f>
        <v>0</v>
      </c>
      <c r="H23" s="53">
        <f>Zeit!I24/60/8*1.3*'PK-Basis'!I$13</f>
        <v>0</v>
      </c>
      <c r="I23" s="53">
        <f>Zeit!J24/60/8*1.3*'PK-Basis'!I$14</f>
        <v>0</v>
      </c>
      <c r="J23" s="53">
        <f>Zeit!K24/60/8*1.3*'PK-Basis'!I$15</f>
        <v>0</v>
      </c>
      <c r="K23" s="53">
        <f>Zeit!L24/60/8*1.3*'PK-Basis'!I$16</f>
        <v>0</v>
      </c>
      <c r="L23" s="53">
        <f>Zeit!M24/60/8*1.3*'PK-Basis'!I$17</f>
        <v>0</v>
      </c>
    </row>
    <row r="24" spans="1:12" ht="15" customHeight="1">
      <c r="A24" s="50" t="str">
        <f>Pr20!B6</f>
        <v>20. </v>
      </c>
      <c r="B24" s="58">
        <f t="shared" si="0"/>
        <v>0</v>
      </c>
      <c r="C24" s="52">
        <f>Zeit!D25/60/8*1.3*'PK-Basis'!I$8</f>
        <v>0</v>
      </c>
      <c r="D24" s="52">
        <f>Zeit!E25/60/8*1.3*'PK-Basis'!I$9</f>
        <v>0</v>
      </c>
      <c r="E24" s="52">
        <f>Zeit!F25/60/8*1.3*'PK-Basis'!I$10</f>
        <v>0</v>
      </c>
      <c r="F24" s="53">
        <f>Zeit!G25/60/8*1.3*'PK-Basis'!I$11</f>
        <v>0</v>
      </c>
      <c r="G24" s="53">
        <f>Zeit!H25/60/8*1.3*'PK-Basis'!I$12</f>
        <v>0</v>
      </c>
      <c r="H24" s="53">
        <f>Zeit!I25/60/8*1.3*'PK-Basis'!I$13</f>
        <v>0</v>
      </c>
      <c r="I24" s="53">
        <f>Zeit!J25/60/8*1.3*'PK-Basis'!I$14</f>
        <v>0</v>
      </c>
      <c r="J24" s="53">
        <f>Zeit!K25/60/8*1.3*'PK-Basis'!I$15</f>
        <v>0</v>
      </c>
      <c r="K24" s="53">
        <f>Zeit!L25/60/8*1.3*'PK-Basis'!I$16</f>
        <v>0</v>
      </c>
      <c r="L24" s="53">
        <f>Zeit!M25/60/8*1.3*'PK-Basis'!I$17</f>
        <v>0</v>
      </c>
    </row>
    <row r="25" spans="1:12" ht="15" customHeight="1">
      <c r="A25" s="50" t="str">
        <f>Pr21!B6</f>
        <v>21. </v>
      </c>
      <c r="B25" s="58">
        <f t="shared" si="0"/>
        <v>0</v>
      </c>
      <c r="C25" s="52">
        <f>Zeit!D26/60/8*1.3*'PK-Basis'!I$8</f>
        <v>0</v>
      </c>
      <c r="D25" s="52">
        <f>Zeit!E26/60/8*1.3*'PK-Basis'!I$9</f>
        <v>0</v>
      </c>
      <c r="E25" s="52">
        <f>Zeit!F26/60/8*1.3*'PK-Basis'!I$10</f>
        <v>0</v>
      </c>
      <c r="F25" s="53">
        <f>Zeit!G26/60/8*1.3*'PK-Basis'!I$11</f>
        <v>0</v>
      </c>
      <c r="G25" s="53">
        <f>Zeit!H26/60/8*1.3*'PK-Basis'!I$12</f>
        <v>0</v>
      </c>
      <c r="H25" s="53">
        <f>Zeit!I26/60/8*1.3*'PK-Basis'!I$13</f>
        <v>0</v>
      </c>
      <c r="I25" s="53">
        <f>Zeit!J26/60/8*1.3*'PK-Basis'!I$14</f>
        <v>0</v>
      </c>
      <c r="J25" s="53">
        <f>Zeit!K26/60/8*1.3*'PK-Basis'!I$15</f>
        <v>0</v>
      </c>
      <c r="K25" s="53">
        <f>Zeit!L26/60/8*1.3*'PK-Basis'!I$16</f>
        <v>0</v>
      </c>
      <c r="L25" s="53">
        <f>Zeit!M26/60/8*1.3*'PK-Basis'!I$17</f>
        <v>0</v>
      </c>
    </row>
    <row r="26" spans="1:12" ht="15" customHeight="1">
      <c r="A26" s="50" t="str">
        <f>Pr22!B6</f>
        <v>22. </v>
      </c>
      <c r="B26" s="58">
        <f t="shared" si="0"/>
        <v>0</v>
      </c>
      <c r="C26" s="52">
        <f>Zeit!D27/60/8*1.3*'PK-Basis'!I$8</f>
        <v>0</v>
      </c>
      <c r="D26" s="52">
        <f>Zeit!E27/60/8*1.3*'PK-Basis'!I$9</f>
        <v>0</v>
      </c>
      <c r="E26" s="52">
        <f>Zeit!F27/60/8*1.3*'PK-Basis'!I$10</f>
        <v>0</v>
      </c>
      <c r="F26" s="53">
        <f>Zeit!G27/60/8*1.3*'PK-Basis'!I$11</f>
        <v>0</v>
      </c>
      <c r="G26" s="53">
        <f>Zeit!H27/60/8*1.3*'PK-Basis'!I$12</f>
        <v>0</v>
      </c>
      <c r="H26" s="53">
        <f>Zeit!I27/60/8*1.3*'PK-Basis'!I$13</f>
        <v>0</v>
      </c>
      <c r="I26" s="53">
        <f>Zeit!J27/60/8*1.3*'PK-Basis'!I$14</f>
        <v>0</v>
      </c>
      <c r="J26" s="53">
        <f>Zeit!K27/60/8*1.3*'PK-Basis'!I$15</f>
        <v>0</v>
      </c>
      <c r="K26" s="53">
        <f>Zeit!L27/60/8*1.3*'PK-Basis'!I$16</f>
        <v>0</v>
      </c>
      <c r="L26" s="53">
        <f>Zeit!M27/60/8*1.3*'PK-Basis'!I$17</f>
        <v>0</v>
      </c>
    </row>
    <row r="27" spans="1:12" ht="15" customHeight="1">
      <c r="A27" s="50" t="str">
        <f>Pr23!B6</f>
        <v>23. </v>
      </c>
      <c r="B27" s="58">
        <f t="shared" si="0"/>
        <v>0</v>
      </c>
      <c r="C27" s="52">
        <f>Zeit!D28/60/8*1.3*'PK-Basis'!I$8</f>
        <v>0</v>
      </c>
      <c r="D27" s="52">
        <f>Zeit!E28/60/8*1.3*'PK-Basis'!I$9</f>
        <v>0</v>
      </c>
      <c r="E27" s="52">
        <f>Zeit!F28/60/8*1.3*'PK-Basis'!I$10</f>
        <v>0</v>
      </c>
      <c r="F27" s="53">
        <f>Zeit!G28/60/8*1.3*'PK-Basis'!I$11</f>
        <v>0</v>
      </c>
      <c r="G27" s="53">
        <f>Zeit!H28/60/8*1.3*'PK-Basis'!I$12</f>
        <v>0</v>
      </c>
      <c r="H27" s="53">
        <f>Zeit!I28/60/8*1.3*'PK-Basis'!I$13</f>
        <v>0</v>
      </c>
      <c r="I27" s="53">
        <f>Zeit!J28/60/8*1.3*'PK-Basis'!I$14</f>
        <v>0</v>
      </c>
      <c r="J27" s="53">
        <f>Zeit!K28/60/8*1.3*'PK-Basis'!I$15</f>
        <v>0</v>
      </c>
      <c r="K27" s="53">
        <f>Zeit!L28/60/8*1.3*'PK-Basis'!I$16</f>
        <v>0</v>
      </c>
      <c r="L27" s="53">
        <f>Zeit!M28/60/8*1.3*'PK-Basis'!I$17</f>
        <v>0</v>
      </c>
    </row>
    <row r="28" spans="1:12" ht="15" customHeight="1">
      <c r="A28" s="50" t="str">
        <f>Pr24!B6</f>
        <v>24. </v>
      </c>
      <c r="B28" s="58">
        <f t="shared" si="0"/>
        <v>0</v>
      </c>
      <c r="C28" s="52">
        <f>Zeit!D29/60/8*1.3*'PK-Basis'!I$8</f>
        <v>0</v>
      </c>
      <c r="D28" s="52">
        <f>Zeit!E29/60/8*1.3*'PK-Basis'!I$9</f>
        <v>0</v>
      </c>
      <c r="E28" s="52">
        <f>Zeit!F29/60/8*1.3*'PK-Basis'!I$10</f>
        <v>0</v>
      </c>
      <c r="F28" s="53">
        <f>Zeit!G29/60/8*1.3*'PK-Basis'!I$11</f>
        <v>0</v>
      </c>
      <c r="G28" s="53">
        <f>Zeit!H29/60/8*1.3*'PK-Basis'!I$12</f>
        <v>0</v>
      </c>
      <c r="H28" s="53">
        <f>Zeit!I29/60/8*1.3*'PK-Basis'!I$13</f>
        <v>0</v>
      </c>
      <c r="I28" s="53">
        <f>Zeit!J29/60/8*1.3*'PK-Basis'!I$14</f>
        <v>0</v>
      </c>
      <c r="J28" s="53">
        <f>Zeit!K29/60/8*1.3*'PK-Basis'!I$15</f>
        <v>0</v>
      </c>
      <c r="K28" s="53">
        <f>Zeit!L29/60/8*1.3*'PK-Basis'!I$16</f>
        <v>0</v>
      </c>
      <c r="L28" s="53">
        <f>Zeit!M29/60/8*1.3*'PK-Basis'!I$17</f>
        <v>0</v>
      </c>
    </row>
    <row r="29" spans="1:12" ht="15" customHeight="1" thickBot="1">
      <c r="A29" s="51" t="str">
        <f>Pr25!B6</f>
        <v>25. </v>
      </c>
      <c r="B29" s="58">
        <f t="shared" si="0"/>
        <v>0</v>
      </c>
      <c r="C29" s="54">
        <f>Zeit!D30/60/8*1.3*'PK-Basis'!I$8</f>
        <v>0</v>
      </c>
      <c r="D29" s="54">
        <f>Zeit!E30/60/8*1.3*'PK-Basis'!I$9</f>
        <v>0</v>
      </c>
      <c r="E29" s="54">
        <f>Zeit!F30/60/8*1.3*'PK-Basis'!I$10</f>
        <v>0</v>
      </c>
      <c r="F29" s="55">
        <f>Zeit!G30/60/8*1.3*'PK-Basis'!I$11</f>
        <v>0</v>
      </c>
      <c r="G29" s="55">
        <f>Zeit!H30/60/8*1.3*'PK-Basis'!I$12</f>
        <v>0</v>
      </c>
      <c r="H29" s="55">
        <f>Zeit!I30/60/8*1.3*'PK-Basis'!I$13</f>
        <v>0</v>
      </c>
      <c r="I29" s="55">
        <f>Zeit!J30/60/8*1.3*'PK-Basis'!I$14</f>
        <v>0</v>
      </c>
      <c r="J29" s="55">
        <f>Zeit!K30/60/8*1.3*'PK-Basis'!I$15</f>
        <v>0</v>
      </c>
      <c r="K29" s="55">
        <f>Zeit!L30/60/8*1.3*'PK-Basis'!I$16</f>
        <v>0</v>
      </c>
      <c r="L29" s="55">
        <f>Zeit!M30/60/8*1.3*'PK-Basis'!I$17</f>
        <v>0</v>
      </c>
    </row>
    <row r="30" spans="1:12" ht="15" customHeight="1" thickBot="1">
      <c r="A30" s="30" t="s">
        <v>47</v>
      </c>
      <c r="B30" s="59">
        <f>SUM(B5:B29)</f>
        <v>660516.1906345531</v>
      </c>
      <c r="C30" s="56">
        <f aca="true" t="shared" si="1" ref="C30:L30">SUM(C4:C29)</f>
        <v>150279.82163735357</v>
      </c>
      <c r="D30" s="56">
        <f>SUM(D4:D29)</f>
        <v>449566.5558139717</v>
      </c>
      <c r="E30" s="56">
        <f>SUM(E4:E29)</f>
        <v>45440.69191071429</v>
      </c>
      <c r="F30" s="56">
        <f>SUM(F4:F29)</f>
        <v>15229.12127251357</v>
      </c>
      <c r="G30" s="56">
        <f t="shared" si="1"/>
        <v>0</v>
      </c>
      <c r="H30" s="56">
        <f t="shared" si="1"/>
        <v>0</v>
      </c>
      <c r="I30" s="56">
        <f t="shared" si="1"/>
        <v>0</v>
      </c>
      <c r="J30" s="56">
        <f t="shared" si="1"/>
        <v>0</v>
      </c>
      <c r="K30" s="56">
        <f t="shared" si="1"/>
        <v>0</v>
      </c>
      <c r="L30" s="57">
        <f t="shared" si="1"/>
        <v>0</v>
      </c>
    </row>
    <row r="31" ht="13.5" thickTop="1"/>
  </sheetData>
  <sheetProtection sheet="1" objects="1" scenarios="1"/>
  <mergeCells count="2">
    <mergeCell ref="A1:L1"/>
    <mergeCell ref="A2:L2"/>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0" r:id="rId1"/>
  <headerFooter alignWithMargins="0">
    <oddHeader>&amp;LErmittlung der Vollzugskosten&amp;RSumme der Personalkosten</oddHeader>
    <oddFooter>&amp;LArbeitsmappe:  &amp;F&amp;CArbeitsblatt:  &amp;A&amp;R&amp;D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5"/>
  <sheetViews>
    <sheetView showGridLines="0" zoomScale="65" zoomScaleNormal="65" workbookViewId="0" topLeftCell="A1">
      <selection activeCell="A13" sqref="A13"/>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17.25" customHeight="1">
      <c r="A1" s="159" t="s">
        <v>146</v>
      </c>
      <c r="B1" s="160"/>
      <c r="C1" s="160"/>
      <c r="D1" s="160"/>
      <c r="E1" s="160"/>
      <c r="F1" s="160"/>
      <c r="G1" s="160"/>
      <c r="H1" s="160"/>
      <c r="I1" s="160"/>
      <c r="J1" s="160"/>
      <c r="K1" s="160"/>
      <c r="L1" s="160"/>
      <c r="M1" s="160"/>
      <c r="N1" s="160"/>
      <c r="O1" s="160"/>
    </row>
    <row r="2" spans="1:2" ht="17.25" customHeight="1">
      <c r="A2" s="18"/>
      <c r="B2" t="s">
        <v>77</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202</v>
      </c>
      <c r="C6" s="46"/>
      <c r="D6" s="46"/>
      <c r="E6" s="47"/>
      <c r="F6" s="47"/>
      <c r="G6" s="48"/>
      <c r="H6" s="48"/>
      <c r="I6" s="49"/>
      <c r="J6" s="13"/>
      <c r="K6" s="85" t="s">
        <v>200</v>
      </c>
      <c r="L6" s="82"/>
      <c r="M6" s="83"/>
      <c r="N6" s="83"/>
      <c r="O6" s="83"/>
      <c r="P6" s="84"/>
    </row>
    <row r="7" ht="18" thickTop="1">
      <c r="A7" s="15"/>
    </row>
    <row r="8" spans="1:19"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c r="Q8" s="9"/>
      <c r="R8" s="9"/>
      <c r="S8" s="9"/>
    </row>
    <row r="9" spans="1:16" ht="12.75">
      <c r="A9" s="71">
        <v>1</v>
      </c>
      <c r="B9" s="72" t="s">
        <v>201</v>
      </c>
      <c r="C9" s="73" t="s">
        <v>199</v>
      </c>
      <c r="D9" s="73">
        <v>1</v>
      </c>
      <c r="E9" s="72">
        <v>40</v>
      </c>
      <c r="F9" s="74">
        <v>10</v>
      </c>
      <c r="G9" s="36" t="str">
        <f aca="true" t="shared" si="0" ref="G9:G34">IF($C9="A",$D9*$E9*$F9/100,"-")</f>
        <v>-</v>
      </c>
      <c r="H9" s="36" t="str">
        <f aca="true" t="shared" si="1" ref="H9:H34">IF($C9="B",$D9*$E9*$F9/100,"-")</f>
        <v>-</v>
      </c>
      <c r="I9" s="36">
        <f aca="true" t="shared" si="2" ref="I9:I34">IF($C9="C",$D9*$E9*$F9/100,"-")</f>
        <v>4</v>
      </c>
      <c r="J9" s="37" t="str">
        <f aca="true" t="shared" si="3" ref="J9:J34">IF($C9="D",$D9*$E9*$F9/100,"-")</f>
        <v>-</v>
      </c>
      <c r="K9" s="37" t="str">
        <f aca="true" t="shared" si="4" ref="K9:K34">IF($C9="E",$D9*$E9*$F9/100,"-")</f>
        <v>-</v>
      </c>
      <c r="L9" s="37" t="str">
        <f aca="true" t="shared" si="5" ref="L9:L34">IF($C9="P1",$D9*$E9*$F9/100,"-")</f>
        <v>-</v>
      </c>
      <c r="M9" s="37" t="str">
        <f aca="true" t="shared" si="6" ref="M9:M34">IF($C9="P2",$D9*$E9*$F9/100,"-")</f>
        <v>-</v>
      </c>
      <c r="N9" s="37" t="str">
        <f aca="true" t="shared" si="7" ref="N9:N34">IF($C9="P3",$D9*$E9*$F9/100,"-")</f>
        <v>-</v>
      </c>
      <c r="O9" s="37" t="str">
        <f aca="true" t="shared" si="8" ref="O9:O34">IF($C9="P4",$D9*$E9*$F9/100,"-")</f>
        <v>-</v>
      </c>
      <c r="P9" s="37" t="str">
        <f aca="true" t="shared" si="9" ref="P9:P34">IF($C9="P5",$D9*$E9*$F9/100,"-")</f>
        <v>-</v>
      </c>
    </row>
    <row r="10" spans="1:16" ht="12.75">
      <c r="A10" s="71">
        <v>2</v>
      </c>
      <c r="B10" s="72" t="s">
        <v>203</v>
      </c>
      <c r="C10" s="73" t="s">
        <v>193</v>
      </c>
      <c r="D10" s="73">
        <v>1</v>
      </c>
      <c r="E10" s="72">
        <v>10</v>
      </c>
      <c r="F10" s="74">
        <v>1</v>
      </c>
      <c r="G10" s="36" t="str">
        <f t="shared" si="0"/>
        <v>-</v>
      </c>
      <c r="H10" s="36">
        <f t="shared" si="1"/>
        <v>0.1</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v>3</v>
      </c>
      <c r="B11" s="72" t="s">
        <v>194</v>
      </c>
      <c r="C11" s="73" t="s">
        <v>193</v>
      </c>
      <c r="D11" s="73">
        <v>1</v>
      </c>
      <c r="E11" s="72">
        <v>20</v>
      </c>
      <c r="F11" s="74">
        <v>1</v>
      </c>
      <c r="G11" s="36" t="str">
        <f t="shared" si="0"/>
        <v>-</v>
      </c>
      <c r="H11" s="36">
        <f t="shared" si="1"/>
        <v>0.2</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v>4</v>
      </c>
      <c r="B12" s="72" t="s">
        <v>195</v>
      </c>
      <c r="C12" s="73" t="s">
        <v>196</v>
      </c>
      <c r="D12" s="73">
        <v>1</v>
      </c>
      <c r="E12" s="72">
        <v>120</v>
      </c>
      <c r="F12" s="74">
        <v>0.3</v>
      </c>
      <c r="G12" s="36">
        <f t="shared" si="0"/>
        <v>0.36</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v>5</v>
      </c>
      <c r="B13" s="72" t="s">
        <v>195</v>
      </c>
      <c r="C13" s="73" t="s">
        <v>197</v>
      </c>
      <c r="D13" s="73">
        <v>1</v>
      </c>
      <c r="E13" s="72">
        <v>30</v>
      </c>
      <c r="F13" s="74">
        <v>0.3</v>
      </c>
      <c r="G13" s="36" t="str">
        <f t="shared" si="0"/>
        <v>-</v>
      </c>
      <c r="H13" s="36" t="str">
        <f t="shared" si="1"/>
        <v>-</v>
      </c>
      <c r="I13" s="36" t="str">
        <f t="shared" si="2"/>
        <v>-</v>
      </c>
      <c r="J13" s="37">
        <f t="shared" si="3"/>
        <v>0.09</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3.5" thickBot="1">
      <c r="A34" s="75"/>
      <c r="B34" s="76"/>
      <c r="C34" s="77"/>
      <c r="D34" s="77"/>
      <c r="E34" s="76"/>
      <c r="F34" s="78"/>
      <c r="G34" s="38" t="str">
        <f t="shared" si="0"/>
        <v>-</v>
      </c>
      <c r="H34" s="38" t="str">
        <f t="shared" si="1"/>
        <v>-</v>
      </c>
      <c r="I34" s="38" t="str">
        <f t="shared" si="2"/>
        <v>-</v>
      </c>
      <c r="J34" s="39" t="str">
        <f t="shared" si="3"/>
        <v>-</v>
      </c>
      <c r="K34" s="39" t="str">
        <f t="shared" si="4"/>
        <v>-</v>
      </c>
      <c r="L34" s="39" t="str">
        <f t="shared" si="5"/>
        <v>-</v>
      </c>
      <c r="M34" s="39" t="str">
        <f t="shared" si="6"/>
        <v>-</v>
      </c>
      <c r="N34" s="39" t="str">
        <f t="shared" si="7"/>
        <v>-</v>
      </c>
      <c r="O34" s="39" t="str">
        <f t="shared" si="8"/>
        <v>-</v>
      </c>
      <c r="P34" s="39" t="str">
        <f t="shared" si="9"/>
        <v>-</v>
      </c>
    </row>
    <row r="35" spans="1:16" s="1" customFormat="1" ht="15" thickTop="1">
      <c r="A35" s="17"/>
      <c r="B35" s="9"/>
      <c r="C35" s="10"/>
      <c r="D35" s="10"/>
      <c r="E35" s="8" t="s">
        <v>37</v>
      </c>
      <c r="F35" s="8"/>
      <c r="G35" s="34">
        <f aca="true" t="shared" si="10" ref="G35:P35">SUM(G9:G34)</f>
        <v>0.36</v>
      </c>
      <c r="H35" s="34">
        <f t="shared" si="10"/>
        <v>0.30000000000000004</v>
      </c>
      <c r="I35" s="34">
        <f t="shared" si="10"/>
        <v>4</v>
      </c>
      <c r="J35" s="35">
        <f t="shared" si="10"/>
        <v>0.09</v>
      </c>
      <c r="K35" s="35">
        <f t="shared" si="10"/>
        <v>0</v>
      </c>
      <c r="L35" s="35">
        <f t="shared" si="10"/>
        <v>0</v>
      </c>
      <c r="M35" s="35">
        <f t="shared" si="10"/>
        <v>0</v>
      </c>
      <c r="N35" s="35">
        <f t="shared" si="10"/>
        <v>0</v>
      </c>
      <c r="O35" s="35">
        <f t="shared" si="10"/>
        <v>0</v>
      </c>
      <c r="P35" s="35">
        <f t="shared" si="10"/>
        <v>0</v>
      </c>
    </row>
  </sheetData>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&amp;LErmittlung der Vollzugskosten&amp;RLeistungsprozesse</oddHeader>
    <oddFooter>&amp;LArbeitsmappe:  &amp;F&amp;CArbeitsblatt:  &amp;A&amp;R&amp;D</oddFooter>
  </headerFooter>
</worksheet>
</file>

<file path=xl/worksheets/sheet30.xml><?xml version="1.0" encoding="utf-8"?>
<worksheet xmlns="http://schemas.openxmlformats.org/spreadsheetml/2006/main" xmlns:r="http://schemas.openxmlformats.org/officeDocument/2006/relationships">
  <dimension ref="B2:J21"/>
  <sheetViews>
    <sheetView showGridLines="0" workbookViewId="0" topLeftCell="C1">
      <selection activeCell="C15" sqref="C15"/>
    </sheetView>
  </sheetViews>
  <sheetFormatPr defaultColWidth="11.421875" defaultRowHeight="12.75"/>
  <cols>
    <col min="1" max="1" width="5.140625" style="0" customWidth="1"/>
    <col min="2" max="2" width="12.00390625" style="0" customWidth="1"/>
    <col min="3" max="3" width="10.28125" style="0" customWidth="1"/>
    <col min="4" max="4" width="8.57421875" style="0" customWidth="1"/>
    <col min="5" max="5" width="13.28125" style="0" customWidth="1"/>
    <col min="6" max="7" width="13.57421875" style="0" customWidth="1"/>
    <col min="9" max="9" width="21.28125" style="0" customWidth="1"/>
  </cols>
  <sheetData>
    <row r="2" spans="2:10" ht="48" customHeight="1">
      <c r="B2" s="170" t="s">
        <v>0</v>
      </c>
      <c r="C2" s="170"/>
      <c r="D2" s="170"/>
      <c r="E2" s="170"/>
      <c r="F2" s="170"/>
      <c r="G2" s="170"/>
      <c r="H2" s="170"/>
      <c r="I2" s="170"/>
      <c r="J2" s="102"/>
    </row>
    <row r="3" spans="2:10" ht="35.25" customHeight="1">
      <c r="B3" s="180" t="s">
        <v>116</v>
      </c>
      <c r="C3" s="180"/>
      <c r="D3" s="180"/>
      <c r="E3" s="180"/>
      <c r="F3" s="180"/>
      <c r="G3" s="180"/>
      <c r="H3" s="180"/>
      <c r="I3" s="180"/>
      <c r="J3" s="102"/>
    </row>
    <row r="4" ht="13.5" thickBot="1"/>
    <row r="5" spans="2:9" ht="19.5" customHeight="1">
      <c r="B5" s="176" t="s">
        <v>69</v>
      </c>
      <c r="C5" s="171" t="s">
        <v>67</v>
      </c>
      <c r="D5" s="155" t="s">
        <v>68</v>
      </c>
      <c r="E5" s="171" t="s">
        <v>70</v>
      </c>
      <c r="F5" s="171" t="s">
        <v>72</v>
      </c>
      <c r="G5" s="171" t="s">
        <v>71</v>
      </c>
      <c r="H5" s="173" t="s">
        <v>123</v>
      </c>
      <c r="I5" s="89" t="s">
        <v>73</v>
      </c>
    </row>
    <row r="6" spans="2:9" ht="20.25" customHeight="1" thickBot="1">
      <c r="B6" s="177"/>
      <c r="C6" s="172"/>
      <c r="D6" s="156"/>
      <c r="E6" s="172"/>
      <c r="F6" s="172"/>
      <c r="G6" s="172"/>
      <c r="H6" s="174"/>
      <c r="I6" s="90">
        <v>210</v>
      </c>
    </row>
    <row r="7" spans="2:9" ht="18" customHeight="1" thickBot="1">
      <c r="B7" s="178"/>
      <c r="C7" s="179"/>
      <c r="D7" s="157"/>
      <c r="E7" s="179"/>
      <c r="F7" s="91">
        <v>54.6</v>
      </c>
      <c r="G7" s="92">
        <v>32</v>
      </c>
      <c r="H7" s="175"/>
      <c r="I7" s="104" t="s">
        <v>124</v>
      </c>
    </row>
    <row r="8" spans="2:9" ht="12.75">
      <c r="B8" s="96" t="s">
        <v>27</v>
      </c>
      <c r="C8" s="88">
        <v>70782</v>
      </c>
      <c r="D8" s="87">
        <v>51046</v>
      </c>
      <c r="E8" s="87">
        <v>69022</v>
      </c>
      <c r="F8" s="93">
        <f>C8*F$7%</f>
        <v>38646.972</v>
      </c>
      <c r="G8" s="93">
        <f>E8*G$7%</f>
        <v>22087.04</v>
      </c>
      <c r="H8" s="99">
        <f aca="true" t="shared" si="0" ref="H8:H17">SUM(E8:G8)</f>
        <v>129756.01200000002</v>
      </c>
      <c r="I8" s="101">
        <f>H8/I$6</f>
        <v>617.8857714285715</v>
      </c>
    </row>
    <row r="9" spans="2:9" ht="12.75">
      <c r="B9" s="97" t="s">
        <v>28</v>
      </c>
      <c r="C9" s="88">
        <v>48309</v>
      </c>
      <c r="D9" s="87">
        <v>43341</v>
      </c>
      <c r="E9" s="87">
        <v>47546</v>
      </c>
      <c r="F9" s="93">
        <f aca="true" t="shared" si="1" ref="F9:F17">C9*F$7%</f>
        <v>26376.714000000004</v>
      </c>
      <c r="G9" s="93">
        <f aca="true" t="shared" si="2" ref="G9:G17">E9*G$7%</f>
        <v>15214.720000000001</v>
      </c>
      <c r="H9" s="100">
        <f t="shared" si="0"/>
        <v>89137.43400000001</v>
      </c>
      <c r="I9" s="101">
        <f aca="true" t="shared" si="3" ref="I9:I17">H9/I$6</f>
        <v>424.4639714285715</v>
      </c>
    </row>
    <row r="10" spans="2:9" ht="12.75">
      <c r="B10" s="97" t="s">
        <v>29</v>
      </c>
      <c r="C10" s="88">
        <v>35855</v>
      </c>
      <c r="D10" s="87">
        <v>37050</v>
      </c>
      <c r="E10" s="87">
        <v>36304</v>
      </c>
      <c r="F10" s="93">
        <f t="shared" si="1"/>
        <v>19576.83</v>
      </c>
      <c r="G10" s="93">
        <f t="shared" si="2"/>
        <v>11617.28</v>
      </c>
      <c r="H10" s="100">
        <f t="shared" si="0"/>
        <v>67498.11</v>
      </c>
      <c r="I10" s="101">
        <f t="shared" si="3"/>
        <v>321.41957142857143</v>
      </c>
    </row>
    <row r="11" spans="2:9" ht="12.75">
      <c r="B11" s="97" t="s">
        <v>30</v>
      </c>
      <c r="C11" s="88">
        <v>30896</v>
      </c>
      <c r="D11" s="87">
        <v>31229</v>
      </c>
      <c r="E11" s="87">
        <v>31179</v>
      </c>
      <c r="F11" s="93">
        <f t="shared" si="1"/>
        <v>16869.216</v>
      </c>
      <c r="G11" s="93">
        <f t="shared" si="2"/>
        <v>9977.28</v>
      </c>
      <c r="H11" s="100">
        <f t="shared" si="0"/>
        <v>58025.496</v>
      </c>
      <c r="I11" s="101">
        <f t="shared" si="3"/>
        <v>276.3118857142857</v>
      </c>
    </row>
    <row r="12" spans="2:9" ht="12.75">
      <c r="B12" s="97" t="s">
        <v>31</v>
      </c>
      <c r="C12" s="88">
        <v>0</v>
      </c>
      <c r="D12" s="87">
        <v>27562</v>
      </c>
      <c r="E12" s="87">
        <v>27562</v>
      </c>
      <c r="F12" s="93">
        <f t="shared" si="1"/>
        <v>0</v>
      </c>
      <c r="G12" s="93">
        <f t="shared" si="2"/>
        <v>8819.84</v>
      </c>
      <c r="H12" s="100">
        <f t="shared" si="0"/>
        <v>36381.84</v>
      </c>
      <c r="I12" s="101">
        <f t="shared" si="3"/>
        <v>173.24685714285712</v>
      </c>
    </row>
    <row r="13" spans="2:9" ht="12.75">
      <c r="B13" s="97" t="s">
        <v>42</v>
      </c>
      <c r="C13" s="88">
        <v>0</v>
      </c>
      <c r="D13" s="87">
        <v>49658</v>
      </c>
      <c r="E13" s="87">
        <v>49658</v>
      </c>
      <c r="F13" s="93">
        <f t="shared" si="1"/>
        <v>0</v>
      </c>
      <c r="G13" s="93">
        <f t="shared" si="2"/>
        <v>15890.56</v>
      </c>
      <c r="H13" s="100">
        <f t="shared" si="0"/>
        <v>65548.56</v>
      </c>
      <c r="I13" s="101">
        <f t="shared" si="3"/>
        <v>312.13599999999997</v>
      </c>
    </row>
    <row r="14" spans="2:9" ht="12.75">
      <c r="B14" s="97" t="s">
        <v>43</v>
      </c>
      <c r="C14" s="88">
        <v>31242</v>
      </c>
      <c r="D14" s="87">
        <v>39748</v>
      </c>
      <c r="E14" s="87">
        <v>39625</v>
      </c>
      <c r="F14" s="93">
        <f t="shared" si="1"/>
        <v>17058.132</v>
      </c>
      <c r="G14" s="93">
        <f t="shared" si="2"/>
        <v>12680</v>
      </c>
      <c r="H14" s="100">
        <f t="shared" si="0"/>
        <v>69363.132</v>
      </c>
      <c r="I14" s="101">
        <f t="shared" si="3"/>
        <v>330.30062857142855</v>
      </c>
    </row>
    <row r="15" spans="2:9" ht="12.75">
      <c r="B15" s="97" t="s">
        <v>44</v>
      </c>
      <c r="C15" s="88">
        <v>39138</v>
      </c>
      <c r="D15" s="87">
        <v>37479</v>
      </c>
      <c r="E15" s="87">
        <v>37522</v>
      </c>
      <c r="F15" s="93">
        <f t="shared" si="1"/>
        <v>21369.348</v>
      </c>
      <c r="G15" s="93">
        <f t="shared" si="2"/>
        <v>12007.04</v>
      </c>
      <c r="H15" s="100">
        <f t="shared" si="0"/>
        <v>70898.388</v>
      </c>
      <c r="I15" s="101">
        <f t="shared" si="3"/>
        <v>337.61137142857143</v>
      </c>
    </row>
    <row r="16" spans="2:9" ht="12.75">
      <c r="B16" s="97" t="s">
        <v>45</v>
      </c>
      <c r="C16" s="88">
        <v>0</v>
      </c>
      <c r="D16" s="87">
        <v>32494</v>
      </c>
      <c r="E16" s="87">
        <v>32494</v>
      </c>
      <c r="F16" s="93">
        <f t="shared" si="1"/>
        <v>0</v>
      </c>
      <c r="G16" s="93">
        <f t="shared" si="2"/>
        <v>10398.08</v>
      </c>
      <c r="H16" s="100">
        <f t="shared" si="0"/>
        <v>42892.08</v>
      </c>
      <c r="I16" s="101">
        <f t="shared" si="3"/>
        <v>204.24800000000002</v>
      </c>
    </row>
    <row r="17" spans="2:9" ht="13.5" thickBot="1">
      <c r="B17" s="98" t="s">
        <v>46</v>
      </c>
      <c r="C17" s="154"/>
      <c r="D17" s="87">
        <v>26912</v>
      </c>
      <c r="E17" s="87">
        <v>26912</v>
      </c>
      <c r="F17" s="93">
        <f t="shared" si="1"/>
        <v>0</v>
      </c>
      <c r="G17" s="93">
        <f t="shared" si="2"/>
        <v>8611.84</v>
      </c>
      <c r="H17" s="100">
        <f t="shared" si="0"/>
        <v>35523.84</v>
      </c>
      <c r="I17" s="101">
        <f t="shared" si="3"/>
        <v>169.16114285714283</v>
      </c>
    </row>
    <row r="18" spans="2:9" ht="12.75">
      <c r="B18" s="94"/>
      <c r="C18" s="94"/>
      <c r="D18" s="94"/>
      <c r="E18" s="94"/>
      <c r="F18" s="94"/>
      <c r="G18" s="94"/>
      <c r="H18" s="94"/>
      <c r="I18" s="94"/>
    </row>
    <row r="19" spans="2:9" ht="12.75">
      <c r="B19" s="94"/>
      <c r="C19" s="94"/>
      <c r="D19" s="94"/>
      <c r="E19" s="94"/>
      <c r="F19" s="94"/>
      <c r="G19" s="94"/>
      <c r="H19" s="94"/>
      <c r="I19" s="94"/>
    </row>
    <row r="20" spans="2:9" ht="12.75">
      <c r="B20" s="95" t="s">
        <v>192</v>
      </c>
      <c r="C20" s="94"/>
      <c r="D20" s="94"/>
      <c r="E20" s="94"/>
      <c r="F20" s="94"/>
      <c r="G20" s="94"/>
      <c r="H20" s="94"/>
      <c r="I20" s="94"/>
    </row>
    <row r="21" spans="2:9" ht="12.75">
      <c r="B21" s="94"/>
      <c r="C21" s="94"/>
      <c r="D21" s="94"/>
      <c r="E21" s="94"/>
      <c r="F21" s="94"/>
      <c r="G21" s="94"/>
      <c r="H21" s="94"/>
      <c r="I21" s="94"/>
    </row>
  </sheetData>
  <sheetProtection sheet="1" objects="1" scenarios="1"/>
  <mergeCells count="9">
    <mergeCell ref="B2:I2"/>
    <mergeCell ref="G5:G6"/>
    <mergeCell ref="H5:H7"/>
    <mergeCell ref="B5:B7"/>
    <mergeCell ref="E5:E7"/>
    <mergeCell ref="C5:C7"/>
    <mergeCell ref="D5:D7"/>
    <mergeCell ref="F5:F6"/>
    <mergeCell ref="B3:I3"/>
  </mergeCells>
  <printOptions/>
  <pageMargins left="0.75" right="0.75" top="1" bottom="1" header="0.4921259845" footer="0.4921259845"/>
  <pageSetup horizontalDpi="600" verticalDpi="600" orientation="landscape" paperSize="9" scale="84" r:id="rId1"/>
  <headerFooter alignWithMargins="0">
    <oddHeader>&amp;LErmittlung der Vollzugskosten&amp;RPersonalkosten-Basis</oddHeader>
    <oddFooter>&amp;LArbeitsmappe: &amp;F&amp;CArbeitsblatt: &amp;A&amp;R&amp;D</oddFooter>
  </headerFooter>
</worksheet>
</file>

<file path=xl/worksheets/sheet31.xml><?xml version="1.0" encoding="utf-8"?>
<worksheet xmlns="http://schemas.openxmlformats.org/spreadsheetml/2006/main" xmlns:r="http://schemas.openxmlformats.org/officeDocument/2006/relationships">
  <dimension ref="A2:L13"/>
  <sheetViews>
    <sheetView showGridLines="0" tabSelected="1" zoomScale="90" zoomScaleNormal="90" workbookViewId="0" topLeftCell="A1">
      <selection activeCell="B15" sqref="B15"/>
    </sheetView>
  </sheetViews>
  <sheetFormatPr defaultColWidth="11.421875" defaultRowHeight="12.75"/>
  <cols>
    <col min="1" max="1" width="48.57421875" style="0" customWidth="1"/>
    <col min="2" max="2" width="35.421875" style="0" customWidth="1"/>
  </cols>
  <sheetData>
    <row r="2" spans="1:12" ht="78" customHeight="1">
      <c r="A2" s="166" t="s">
        <v>1</v>
      </c>
      <c r="B2" s="166"/>
      <c r="C2" s="166"/>
      <c r="D2" s="166"/>
      <c r="E2" s="166"/>
      <c r="F2" s="166"/>
      <c r="G2" s="116"/>
      <c r="H2" s="116"/>
      <c r="I2" s="126"/>
      <c r="J2" s="126"/>
      <c r="K2" s="126"/>
      <c r="L2" s="126"/>
    </row>
    <row r="5" ht="21">
      <c r="A5" s="125" t="s">
        <v>122</v>
      </c>
    </row>
    <row r="7" spans="1:4" ht="77.25" customHeight="1">
      <c r="A7" s="121" t="s">
        <v>191</v>
      </c>
      <c r="B7" s="122">
        <f>Personalkosten!B30</f>
        <v>660516.1906345531</v>
      </c>
      <c r="D7" s="150"/>
    </row>
    <row r="8" spans="1:2" ht="26.25" customHeight="1">
      <c r="A8" s="121" t="s">
        <v>117</v>
      </c>
      <c r="B8" s="122">
        <f>Raumkosten!F12</f>
        <v>2410.144971</v>
      </c>
    </row>
    <row r="9" spans="1:2" ht="26.25" customHeight="1">
      <c r="A9" s="121" t="s">
        <v>18</v>
      </c>
      <c r="B9" s="151"/>
    </row>
    <row r="10" spans="1:3" ht="26.25" customHeight="1">
      <c r="A10" s="121" t="s">
        <v>19</v>
      </c>
      <c r="B10" s="152"/>
      <c r="C10" s="86"/>
    </row>
    <row r="11" spans="1:2" ht="24.75" customHeight="1" thickBot="1">
      <c r="A11" s="123" t="s">
        <v>41</v>
      </c>
      <c r="B11" s="124">
        <f>SUM(B7:B10)</f>
        <v>662926.3356055531</v>
      </c>
    </row>
    <row r="12" spans="1:2" ht="13.5" thickTop="1">
      <c r="A12" s="119"/>
      <c r="B12" s="120"/>
    </row>
    <row r="13" spans="1:2" ht="12.75">
      <c r="A13" s="119"/>
      <c r="B13" s="119"/>
    </row>
  </sheetData>
  <mergeCells count="1">
    <mergeCell ref="A2:F2"/>
  </mergeCells>
  <printOptions/>
  <pageMargins left="0.75" right="0.75" top="1" bottom="1" header="0.4921259845" footer="0.4921259845"/>
  <pageSetup horizontalDpi="600" verticalDpi="600" orientation="portrait" paperSize="9" r:id="rId1"/>
  <headerFooter alignWithMargins="0">
    <oddHeader>&amp;LErmittlung der Vollzugskosten&amp;RSumme der Vollzugskosten</oddHeader>
    <oddFooter>&amp;LArbeitsmappe: &amp;F&amp;CArbeitsblatt: &amp;A&amp;R&amp;D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showGridLines="0" zoomScale="65" zoomScaleNormal="65" workbookViewId="0" topLeftCell="A1">
      <selection activeCell="E10" sqref="E10"/>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18.75" customHeight="1">
      <c r="A1" s="159" t="s">
        <v>147</v>
      </c>
      <c r="B1" s="160"/>
      <c r="C1" s="160"/>
      <c r="D1" s="160"/>
      <c r="E1" s="160"/>
      <c r="F1" s="160"/>
      <c r="G1" s="160"/>
      <c r="H1" s="160"/>
      <c r="I1" s="160"/>
      <c r="J1" s="160"/>
      <c r="K1" s="160"/>
      <c r="L1" s="160"/>
      <c r="M1" s="160"/>
      <c r="N1" s="160"/>
      <c r="O1" s="160"/>
    </row>
    <row r="2" spans="1:2" ht="15" customHeight="1">
      <c r="A2" s="18"/>
      <c r="B2" t="s">
        <v>78</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ht="18" thickBot="1" thickTop="1">
      <c r="A6" s="15"/>
      <c r="B6" s="79" t="s">
        <v>209</v>
      </c>
      <c r="C6" s="46"/>
      <c r="D6" s="46"/>
      <c r="E6" s="47"/>
      <c r="F6" s="47"/>
      <c r="G6" s="48"/>
      <c r="H6" s="48"/>
      <c r="I6" s="49"/>
      <c r="J6" s="13"/>
      <c r="K6" s="85" t="s">
        <v>200</v>
      </c>
      <c r="L6" s="82"/>
      <c r="M6" s="83"/>
      <c r="N6" s="83"/>
      <c r="O6" s="83"/>
      <c r="P6" s="84"/>
    </row>
    <row r="7" ht="18" thickTop="1">
      <c r="A7" s="15"/>
    </row>
    <row r="8" spans="1:16"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67">
        <v>1</v>
      </c>
      <c r="B9" s="72" t="s">
        <v>203</v>
      </c>
      <c r="C9" s="73" t="s">
        <v>193</v>
      </c>
      <c r="D9" s="73">
        <v>1</v>
      </c>
      <c r="E9" s="72">
        <v>10</v>
      </c>
      <c r="F9" s="74">
        <v>100</v>
      </c>
      <c r="G9" s="36" t="str">
        <f aca="true" t="shared" si="0" ref="G9:G38">IF($C9="A",$D9*$E9*$F9/100,"-")</f>
        <v>-</v>
      </c>
      <c r="H9" s="36">
        <f aca="true" t="shared" si="1" ref="H9:H38">IF($C9="B",$D9*$E9*$F9/100,"-")</f>
        <v>10</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row>
    <row r="10" spans="1:16" ht="12.75">
      <c r="A10" s="71">
        <v>2</v>
      </c>
      <c r="B10" s="72" t="s">
        <v>194</v>
      </c>
      <c r="C10" s="73" t="s">
        <v>193</v>
      </c>
      <c r="D10" s="73">
        <v>1</v>
      </c>
      <c r="E10" s="72">
        <v>20</v>
      </c>
      <c r="F10" s="74">
        <v>100</v>
      </c>
      <c r="G10" s="36" t="str">
        <f t="shared" si="0"/>
        <v>-</v>
      </c>
      <c r="H10" s="36">
        <f t="shared" si="1"/>
        <v>20</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v>3</v>
      </c>
      <c r="B11" s="72" t="s">
        <v>195</v>
      </c>
      <c r="C11" s="73" t="s">
        <v>196</v>
      </c>
      <c r="D11" s="73">
        <v>1</v>
      </c>
      <c r="E11" s="72">
        <v>120</v>
      </c>
      <c r="F11" s="74">
        <v>0.3</v>
      </c>
      <c r="G11" s="36">
        <f t="shared" si="0"/>
        <v>0.36</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v>4</v>
      </c>
      <c r="B12" s="72" t="s">
        <v>195</v>
      </c>
      <c r="C12" s="73" t="s">
        <v>197</v>
      </c>
      <c r="D12" s="73">
        <v>1</v>
      </c>
      <c r="E12" s="72">
        <v>30</v>
      </c>
      <c r="F12" s="74">
        <v>0.3</v>
      </c>
      <c r="G12" s="36" t="str">
        <f t="shared" si="0"/>
        <v>-</v>
      </c>
      <c r="H12" s="36" t="str">
        <f t="shared" si="1"/>
        <v>-</v>
      </c>
      <c r="I12" s="36" t="str">
        <f t="shared" si="2"/>
        <v>-</v>
      </c>
      <c r="J12" s="37">
        <f t="shared" si="3"/>
        <v>0.09</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s="1" customFormat="1" ht="1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ht="15" thickTop="1">
      <c r="A39" s="17"/>
      <c r="B39" s="9"/>
      <c r="C39" s="10"/>
      <c r="D39" s="10"/>
      <c r="E39" s="8" t="s">
        <v>37</v>
      </c>
      <c r="F39" s="8"/>
      <c r="G39" s="34">
        <f aca="true" t="shared" si="10" ref="G39:P39">SUM(G9:G38)</f>
        <v>0.36</v>
      </c>
      <c r="H39" s="34">
        <f t="shared" si="10"/>
        <v>30</v>
      </c>
      <c r="I39" s="34">
        <f t="shared" si="10"/>
        <v>0</v>
      </c>
      <c r="J39" s="35">
        <f t="shared" si="10"/>
        <v>0.09</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&amp;LErmittlung der Vollzugskosten&amp;RLeistungsprozesse</oddHeader>
    <oddFooter>&amp;LArbeitsmappe:  &amp;F&amp;CArbeitsblatt:  &amp;A&amp;R&amp;D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38"/>
  <sheetViews>
    <sheetView showGridLines="0" zoomScale="65" zoomScaleNormal="65" workbookViewId="0" topLeftCell="A1">
      <selection activeCell="B13" sqref="B13"/>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19.5" customHeight="1">
      <c r="A1" s="159" t="s">
        <v>148</v>
      </c>
      <c r="B1" s="160"/>
      <c r="C1" s="160"/>
      <c r="D1" s="160"/>
      <c r="E1" s="160"/>
      <c r="F1" s="160"/>
      <c r="G1" s="160"/>
      <c r="H1" s="160"/>
      <c r="I1" s="160"/>
      <c r="J1" s="160"/>
      <c r="K1" s="160"/>
      <c r="L1" s="160"/>
      <c r="M1" s="160"/>
      <c r="N1" s="160"/>
      <c r="O1" s="160"/>
    </row>
    <row r="2" spans="1:2" ht="17.25" customHeight="1">
      <c r="A2" s="18"/>
      <c r="B2" t="s">
        <v>75</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ht="18" thickBot="1" thickTop="1">
      <c r="A6" s="15"/>
      <c r="B6" s="79" t="s">
        <v>210</v>
      </c>
      <c r="C6" s="46"/>
      <c r="D6" s="46"/>
      <c r="E6" s="47"/>
      <c r="F6" s="47"/>
      <c r="G6" s="48"/>
      <c r="H6" s="48"/>
      <c r="I6" s="49"/>
      <c r="J6" s="13"/>
      <c r="K6" s="85" t="s">
        <v>200</v>
      </c>
      <c r="L6" s="82"/>
      <c r="M6" s="83"/>
      <c r="N6" s="83"/>
      <c r="O6" s="83"/>
      <c r="P6" s="84"/>
    </row>
    <row r="7" ht="18" thickTop="1">
      <c r="A7" s="15"/>
    </row>
    <row r="8" spans="1:16"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row>
    <row r="9" spans="1:16" ht="13.5" thickTop="1">
      <c r="A9" s="40">
        <v>1</v>
      </c>
      <c r="B9" s="68" t="s">
        <v>205</v>
      </c>
      <c r="C9" s="69" t="s">
        <v>193</v>
      </c>
      <c r="D9" s="69">
        <v>1</v>
      </c>
      <c r="E9" s="68">
        <v>10</v>
      </c>
      <c r="F9" s="70">
        <v>100</v>
      </c>
      <c r="G9" s="36" t="str">
        <f aca="true" t="shared" si="0" ref="G9:G37">IF($C9="A",$D9*$E9*$F9/100,"-")</f>
        <v>-</v>
      </c>
      <c r="H9" s="36">
        <f aca="true" t="shared" si="1" ref="H9:H37">IF($C9="B",$D9*$E9*$F9/100,"-")</f>
        <v>10</v>
      </c>
      <c r="I9" s="36" t="str">
        <f aca="true" t="shared" si="2" ref="I9:I37">IF($C9="C",$D9*$E9*$F9/100,"-")</f>
        <v>-</v>
      </c>
      <c r="J9" s="37" t="str">
        <f aca="true" t="shared" si="3" ref="J9:J37">IF($C9="D",$D9*$E9*$F9/100,"-")</f>
        <v>-</v>
      </c>
      <c r="K9" s="37" t="str">
        <f aca="true" t="shared" si="4" ref="K9:K37">IF($C9="E",$D9*$E9*$F9/100,"-")</f>
        <v>-</v>
      </c>
      <c r="L9" s="37" t="str">
        <f aca="true" t="shared" si="5" ref="L9:L37">IF($C9="P1",$D9*$E9*$F9/100,"-")</f>
        <v>-</v>
      </c>
      <c r="M9" s="37" t="str">
        <f aca="true" t="shared" si="6" ref="M9:M37">IF($C9="P2",$D9*$E9*$F9/100,"-")</f>
        <v>-</v>
      </c>
      <c r="N9" s="37" t="str">
        <f aca="true" t="shared" si="7" ref="N9:N37">IF($C9="P3",$D9*$E9*$F9/100,"-")</f>
        <v>-</v>
      </c>
      <c r="O9" s="37" t="str">
        <f aca="true" t="shared" si="8" ref="O9:O37">IF($C9="P4",$D9*$E9*$F9/100,"-")</f>
        <v>-</v>
      </c>
      <c r="P9" s="37" t="str">
        <f aca="true" t="shared" si="9" ref="P9:P37">IF($C9="P5",$D9*$E9*$F9/100,"-")</f>
        <v>-</v>
      </c>
    </row>
    <row r="10" spans="1:16" ht="12.75">
      <c r="A10" s="44">
        <v>2</v>
      </c>
      <c r="B10" s="72" t="s">
        <v>204</v>
      </c>
      <c r="C10" s="73" t="s">
        <v>193</v>
      </c>
      <c r="D10" s="73">
        <v>1</v>
      </c>
      <c r="E10" s="72">
        <v>45</v>
      </c>
      <c r="F10" s="74">
        <v>100</v>
      </c>
      <c r="G10" s="36" t="str">
        <f t="shared" si="0"/>
        <v>-</v>
      </c>
      <c r="H10" s="36">
        <f t="shared" si="1"/>
        <v>45</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44">
        <v>3</v>
      </c>
      <c r="B11" s="72" t="s">
        <v>195</v>
      </c>
      <c r="C11" s="73" t="s">
        <v>196</v>
      </c>
      <c r="D11" s="73">
        <v>1</v>
      </c>
      <c r="E11" s="72">
        <v>180</v>
      </c>
      <c r="F11" s="74">
        <v>0.3</v>
      </c>
      <c r="G11" s="36">
        <f t="shared" si="0"/>
        <v>0.54</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44">
        <v>4</v>
      </c>
      <c r="B12" s="72" t="s">
        <v>195</v>
      </c>
      <c r="C12" s="73" t="s">
        <v>197</v>
      </c>
      <c r="D12" s="73">
        <v>1</v>
      </c>
      <c r="E12" s="72">
        <v>40</v>
      </c>
      <c r="F12" s="74">
        <v>0.3</v>
      </c>
      <c r="G12" s="36" t="str">
        <f t="shared" si="0"/>
        <v>-</v>
      </c>
      <c r="H12" s="36" t="str">
        <f t="shared" si="1"/>
        <v>-</v>
      </c>
      <c r="I12" s="36" t="str">
        <f t="shared" si="2"/>
        <v>-</v>
      </c>
      <c r="J12" s="37">
        <f t="shared" si="3"/>
        <v>0.12</v>
      </c>
      <c r="K12" s="37" t="str">
        <f t="shared" si="4"/>
        <v>-</v>
      </c>
      <c r="L12" s="37" t="str">
        <f t="shared" si="5"/>
        <v>-</v>
      </c>
      <c r="M12" s="37" t="str">
        <f t="shared" si="6"/>
        <v>-</v>
      </c>
      <c r="N12" s="37" t="str">
        <f t="shared" si="7"/>
        <v>-</v>
      </c>
      <c r="O12" s="37" t="str">
        <f t="shared" si="8"/>
        <v>-</v>
      </c>
      <c r="P12" s="37" t="str">
        <f t="shared" si="9"/>
        <v>-</v>
      </c>
    </row>
    <row r="13" spans="1:16" ht="12.75">
      <c r="A13" s="44">
        <v>5</v>
      </c>
      <c r="B13" s="72" t="s">
        <v>203</v>
      </c>
      <c r="C13" s="73" t="s">
        <v>193</v>
      </c>
      <c r="D13" s="73">
        <v>1</v>
      </c>
      <c r="E13" s="72">
        <v>10</v>
      </c>
      <c r="F13" s="74">
        <v>0.3</v>
      </c>
      <c r="G13" s="36" t="str">
        <f t="shared" si="0"/>
        <v>-</v>
      </c>
      <c r="H13" s="36">
        <f t="shared" si="1"/>
        <v>0.03</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44">
        <v>6</v>
      </c>
      <c r="B14" s="72" t="s">
        <v>194</v>
      </c>
      <c r="C14" s="73" t="s">
        <v>193</v>
      </c>
      <c r="D14" s="73">
        <v>1</v>
      </c>
      <c r="E14" s="72">
        <v>20</v>
      </c>
      <c r="F14" s="74">
        <v>0.3</v>
      </c>
      <c r="G14" s="36" t="str">
        <f t="shared" si="0"/>
        <v>-</v>
      </c>
      <c r="H14" s="36">
        <f t="shared" si="1"/>
        <v>0.06</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44">
        <v>7</v>
      </c>
      <c r="B15" s="72" t="s">
        <v>195</v>
      </c>
      <c r="C15" s="73" t="s">
        <v>196</v>
      </c>
      <c r="D15" s="73">
        <v>1</v>
      </c>
      <c r="E15" s="72">
        <v>120</v>
      </c>
      <c r="F15" s="74">
        <v>0.3</v>
      </c>
      <c r="G15" s="36">
        <f t="shared" si="0"/>
        <v>0.36</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44">
        <v>8</v>
      </c>
      <c r="B16" s="72" t="s">
        <v>195</v>
      </c>
      <c r="C16" s="73" t="s">
        <v>197</v>
      </c>
      <c r="D16" s="73">
        <v>1</v>
      </c>
      <c r="E16" s="72">
        <v>30</v>
      </c>
      <c r="F16" s="74">
        <v>0.3</v>
      </c>
      <c r="G16" s="36" t="str">
        <f t="shared" si="0"/>
        <v>-</v>
      </c>
      <c r="H16" s="36" t="str">
        <f t="shared" si="1"/>
        <v>-</v>
      </c>
      <c r="I16" s="36" t="str">
        <f t="shared" si="2"/>
        <v>-</v>
      </c>
      <c r="J16" s="37">
        <f t="shared" si="3"/>
        <v>0.09</v>
      </c>
      <c r="K16" s="37" t="str">
        <f t="shared" si="4"/>
        <v>-</v>
      </c>
      <c r="L16" s="37" t="str">
        <f t="shared" si="5"/>
        <v>-</v>
      </c>
      <c r="M16" s="37" t="str">
        <f t="shared" si="6"/>
        <v>-</v>
      </c>
      <c r="N16" s="37" t="str">
        <f t="shared" si="7"/>
        <v>-</v>
      </c>
      <c r="O16" s="37" t="str">
        <f t="shared" si="8"/>
        <v>-</v>
      </c>
      <c r="P16" s="37" t="str">
        <f t="shared" si="9"/>
        <v>-</v>
      </c>
    </row>
    <row r="17" spans="1:16" ht="12.75">
      <c r="A17" s="44"/>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44"/>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44"/>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44"/>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44"/>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44"/>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44"/>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44"/>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44"/>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44"/>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44"/>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44"/>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44"/>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44"/>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44"/>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44"/>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44"/>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s="1" customFormat="1" ht="15">
      <c r="A34" s="44"/>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44"/>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44"/>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3.5" thickBot="1">
      <c r="A37" s="45"/>
      <c r="B37" s="76"/>
      <c r="C37" s="77"/>
      <c r="D37" s="77"/>
      <c r="E37" s="76"/>
      <c r="F37" s="78"/>
      <c r="G37" s="38" t="str">
        <f t="shared" si="0"/>
        <v>-</v>
      </c>
      <c r="H37" s="38" t="str">
        <f t="shared" si="1"/>
        <v>-</v>
      </c>
      <c r="I37" s="38" t="str">
        <f t="shared" si="2"/>
        <v>-</v>
      </c>
      <c r="J37" s="39" t="str">
        <f t="shared" si="3"/>
        <v>-</v>
      </c>
      <c r="K37" s="39" t="str">
        <f t="shared" si="4"/>
        <v>-</v>
      </c>
      <c r="L37" s="39" t="str">
        <f t="shared" si="5"/>
        <v>-</v>
      </c>
      <c r="M37" s="39" t="str">
        <f t="shared" si="6"/>
        <v>-</v>
      </c>
      <c r="N37" s="39" t="str">
        <f t="shared" si="7"/>
        <v>-</v>
      </c>
      <c r="O37" s="39" t="str">
        <f t="shared" si="8"/>
        <v>-</v>
      </c>
      <c r="P37" s="39" t="str">
        <f t="shared" si="9"/>
        <v>-</v>
      </c>
    </row>
    <row r="38" spans="1:16" ht="15" thickTop="1">
      <c r="A38" s="17"/>
      <c r="B38" s="9"/>
      <c r="C38" s="10"/>
      <c r="D38" s="10"/>
      <c r="E38" s="8" t="s">
        <v>37</v>
      </c>
      <c r="F38" s="8"/>
      <c r="G38" s="34">
        <f aca="true" t="shared" si="10" ref="G38:P38">SUM(G9:G37)</f>
        <v>0.9</v>
      </c>
      <c r="H38" s="34">
        <f t="shared" si="10"/>
        <v>55.09</v>
      </c>
      <c r="I38" s="34">
        <f t="shared" si="10"/>
        <v>0</v>
      </c>
      <c r="J38" s="35">
        <f t="shared" si="10"/>
        <v>0.21</v>
      </c>
      <c r="K38" s="35">
        <f t="shared" si="10"/>
        <v>0</v>
      </c>
      <c r="L38" s="35">
        <f t="shared" si="10"/>
        <v>0</v>
      </c>
      <c r="M38" s="35">
        <f t="shared" si="10"/>
        <v>0</v>
      </c>
      <c r="N38" s="35">
        <f t="shared" si="10"/>
        <v>0</v>
      </c>
      <c r="O38" s="35">
        <f t="shared" si="10"/>
        <v>0</v>
      </c>
      <c r="P38" s="35">
        <f t="shared" si="10"/>
        <v>0</v>
      </c>
    </row>
  </sheetData>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&amp;LErmittlung der Vollzugskosten&amp;RLeistungsprozesse</oddHeader>
    <oddFooter>&amp;LArbeitsmappe:  &amp;F&amp;CArbeitsblatt:  &amp;A&amp;R&amp;D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9"/>
  <sheetViews>
    <sheetView showGridLines="0" zoomScale="65" zoomScaleNormal="65" workbookViewId="0" topLeftCell="A1">
      <selection activeCell="B28" sqref="B28"/>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149</v>
      </c>
      <c r="B1" s="160"/>
      <c r="C1" s="160"/>
      <c r="D1" s="160"/>
      <c r="E1" s="160"/>
      <c r="F1" s="160"/>
      <c r="G1" s="160"/>
      <c r="H1" s="160"/>
      <c r="I1" s="160"/>
      <c r="J1" s="160"/>
      <c r="K1" s="160"/>
      <c r="L1" s="160"/>
      <c r="M1" s="160"/>
      <c r="N1" s="160"/>
      <c r="O1" s="160"/>
    </row>
    <row r="2" spans="1:2" ht="15" customHeight="1">
      <c r="A2" s="18"/>
      <c r="B2" t="s">
        <v>74</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211</v>
      </c>
      <c r="C6" s="46"/>
      <c r="D6" s="46"/>
      <c r="E6" s="47"/>
      <c r="F6" s="47"/>
      <c r="G6" s="48"/>
      <c r="H6" s="48"/>
      <c r="I6" s="49"/>
      <c r="J6" s="13"/>
      <c r="K6" s="85" t="s">
        <v>200</v>
      </c>
      <c r="L6" s="82"/>
      <c r="M6" s="83"/>
      <c r="N6" s="83"/>
      <c r="O6" s="83"/>
      <c r="P6" s="84"/>
    </row>
    <row r="7" ht="18" thickTop="1">
      <c r="A7" s="15"/>
    </row>
    <row r="8" spans="1:19"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c r="Q8" s="9"/>
      <c r="R8" s="9"/>
      <c r="S8" s="9"/>
    </row>
    <row r="9" spans="1:19" ht="13.5" thickTop="1">
      <c r="A9" s="67">
        <v>1</v>
      </c>
      <c r="B9" s="68" t="s">
        <v>205</v>
      </c>
      <c r="C9" s="69" t="s">
        <v>193</v>
      </c>
      <c r="D9" s="69">
        <v>1</v>
      </c>
      <c r="E9" s="68">
        <v>10</v>
      </c>
      <c r="F9" s="70">
        <v>100</v>
      </c>
      <c r="G9" s="36" t="str">
        <f aca="true" t="shared" si="0" ref="G9:G38">IF($C9="A",$D9*$E9*$F9/100,"-")</f>
        <v>-</v>
      </c>
      <c r="H9" s="36">
        <f aca="true" t="shared" si="1" ref="H9:H38">IF($C9="B",$D9*$E9*$F9/100,"-")</f>
        <v>10</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c r="Q9" s="119"/>
      <c r="R9" s="119"/>
      <c r="S9" s="119"/>
    </row>
    <row r="10" spans="1:16" ht="12.75">
      <c r="A10" s="71">
        <v>2</v>
      </c>
      <c r="B10" s="72" t="s">
        <v>204</v>
      </c>
      <c r="C10" s="73" t="s">
        <v>193</v>
      </c>
      <c r="D10" s="73">
        <v>1</v>
      </c>
      <c r="E10" s="72">
        <v>40</v>
      </c>
      <c r="F10" s="74">
        <v>100</v>
      </c>
      <c r="G10" s="36" t="str">
        <f t="shared" si="0"/>
        <v>-</v>
      </c>
      <c r="H10" s="36">
        <f t="shared" si="1"/>
        <v>40</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v>3</v>
      </c>
      <c r="B11" s="72" t="s">
        <v>195</v>
      </c>
      <c r="C11" s="73" t="s">
        <v>196</v>
      </c>
      <c r="D11" s="73">
        <v>1</v>
      </c>
      <c r="E11" s="72">
        <v>180</v>
      </c>
      <c r="F11" s="74">
        <v>10</v>
      </c>
      <c r="G11" s="36">
        <f t="shared" si="0"/>
        <v>18</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v>4</v>
      </c>
      <c r="B12" s="72" t="s">
        <v>195</v>
      </c>
      <c r="C12" s="73" t="s">
        <v>197</v>
      </c>
      <c r="D12" s="73">
        <v>1</v>
      </c>
      <c r="E12" s="72">
        <v>40</v>
      </c>
      <c r="F12" s="74">
        <v>10</v>
      </c>
      <c r="G12" s="36" t="str">
        <f t="shared" si="0"/>
        <v>-</v>
      </c>
      <c r="H12" s="36" t="str">
        <f t="shared" si="1"/>
        <v>-</v>
      </c>
      <c r="I12" s="36" t="str">
        <f t="shared" si="2"/>
        <v>-</v>
      </c>
      <c r="J12" s="37">
        <f t="shared" si="3"/>
        <v>4</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v>5</v>
      </c>
      <c r="B14" s="72" t="s">
        <v>203</v>
      </c>
      <c r="C14" s="73" t="s">
        <v>193</v>
      </c>
      <c r="D14" s="73">
        <v>1</v>
      </c>
      <c r="E14" s="72">
        <v>10</v>
      </c>
      <c r="F14" s="74">
        <v>5</v>
      </c>
      <c r="G14" s="36" t="str">
        <f t="shared" si="0"/>
        <v>-</v>
      </c>
      <c r="H14" s="36">
        <f t="shared" si="1"/>
        <v>0.5</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v>6</v>
      </c>
      <c r="B15" s="72" t="s">
        <v>194</v>
      </c>
      <c r="C15" s="73" t="s">
        <v>193</v>
      </c>
      <c r="D15" s="73">
        <v>1</v>
      </c>
      <c r="E15" s="72">
        <v>20</v>
      </c>
      <c r="F15" s="74">
        <v>5</v>
      </c>
      <c r="G15" s="36" t="str">
        <f t="shared" si="0"/>
        <v>-</v>
      </c>
      <c r="H15" s="36">
        <f t="shared" si="1"/>
        <v>1</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v>7</v>
      </c>
      <c r="B16" s="72" t="s">
        <v>195</v>
      </c>
      <c r="C16" s="73" t="s">
        <v>196</v>
      </c>
      <c r="D16" s="73">
        <v>1</v>
      </c>
      <c r="E16" s="72">
        <v>120</v>
      </c>
      <c r="F16" s="74">
        <v>2</v>
      </c>
      <c r="G16" s="36">
        <f t="shared" si="0"/>
        <v>2.4</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v>8</v>
      </c>
      <c r="B17" s="72" t="s">
        <v>195</v>
      </c>
      <c r="C17" s="73" t="s">
        <v>197</v>
      </c>
      <c r="D17" s="73">
        <v>1</v>
      </c>
      <c r="E17" s="72">
        <v>30</v>
      </c>
      <c r="F17" s="74">
        <v>2</v>
      </c>
      <c r="G17" s="36" t="str">
        <f t="shared" si="0"/>
        <v>-</v>
      </c>
      <c r="H17" s="36" t="str">
        <f t="shared" si="1"/>
        <v>-</v>
      </c>
      <c r="I17" s="36" t="str">
        <f t="shared" si="2"/>
        <v>-</v>
      </c>
      <c r="J17" s="37">
        <f t="shared" si="3"/>
        <v>0.6</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v>9</v>
      </c>
      <c r="B19" s="72" t="s">
        <v>206</v>
      </c>
      <c r="C19" s="73" t="s">
        <v>199</v>
      </c>
      <c r="D19" s="73">
        <v>2</v>
      </c>
      <c r="E19" s="72">
        <v>15</v>
      </c>
      <c r="F19" s="74">
        <v>20</v>
      </c>
      <c r="G19" s="36" t="str">
        <f t="shared" si="0"/>
        <v>-</v>
      </c>
      <c r="H19" s="36" t="str">
        <f t="shared" si="1"/>
        <v>-</v>
      </c>
      <c r="I19" s="36">
        <f t="shared" si="2"/>
        <v>6</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20.4</v>
      </c>
      <c r="H39" s="34">
        <f t="shared" si="10"/>
        <v>51.5</v>
      </c>
      <c r="I39" s="34">
        <f t="shared" si="10"/>
        <v>6</v>
      </c>
      <c r="J39" s="35">
        <f t="shared" si="10"/>
        <v>4.6</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&amp;LErmittlung der Vollzugskosten&amp;RLeistungsprozesse</oddHeader>
    <oddFooter>&amp;LArbeitsmappe:  &amp;F&amp;CArbeitsblatt: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39"/>
  <sheetViews>
    <sheetView showGridLines="0" zoomScale="65" zoomScaleNormal="65" workbookViewId="0" topLeftCell="A1">
      <selection activeCell="B28" sqref="B28"/>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150</v>
      </c>
      <c r="B1" s="160"/>
      <c r="C1" s="160"/>
      <c r="D1" s="160"/>
      <c r="E1" s="160"/>
      <c r="F1" s="160"/>
      <c r="G1" s="160"/>
      <c r="H1" s="160"/>
      <c r="I1" s="160"/>
      <c r="J1" s="160"/>
      <c r="K1" s="160"/>
      <c r="L1" s="160"/>
      <c r="M1" s="160"/>
      <c r="N1" s="160"/>
      <c r="O1" s="160"/>
    </row>
    <row r="2" spans="1:2" ht="15" customHeight="1">
      <c r="A2" s="18"/>
      <c r="B2" t="s">
        <v>79</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208</v>
      </c>
      <c r="C6" s="46"/>
      <c r="D6" s="46"/>
      <c r="E6" s="47"/>
      <c r="F6" s="47"/>
      <c r="G6" s="48"/>
      <c r="H6" s="48"/>
      <c r="I6" s="49"/>
      <c r="J6" s="13"/>
      <c r="K6" s="85" t="s">
        <v>200</v>
      </c>
      <c r="L6" s="82"/>
      <c r="M6" s="83"/>
      <c r="N6" s="83"/>
      <c r="O6" s="83"/>
      <c r="P6" s="84"/>
    </row>
    <row r="7" ht="18" thickTop="1">
      <c r="A7" s="15"/>
    </row>
    <row r="8" spans="1:19"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c r="Q8" s="9"/>
      <c r="R8" s="9"/>
      <c r="S8" s="9"/>
    </row>
    <row r="9" spans="1:19" ht="13.5" thickTop="1">
      <c r="A9" s="67">
        <v>1</v>
      </c>
      <c r="B9" s="68" t="s">
        <v>207</v>
      </c>
      <c r="C9" s="69" t="s">
        <v>193</v>
      </c>
      <c r="D9" s="69">
        <v>1</v>
      </c>
      <c r="E9" s="68">
        <v>10</v>
      </c>
      <c r="F9" s="70">
        <v>100</v>
      </c>
      <c r="G9" s="36" t="str">
        <f aca="true" t="shared" si="0" ref="G9:G38">IF($C9="A",$D9*$E9*$F9/100,"-")</f>
        <v>-</v>
      </c>
      <c r="H9" s="36">
        <f aca="true" t="shared" si="1" ref="H9:H38">IF($C9="B",$D9*$E9*$F9/100,"-")</f>
        <v>10</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c r="Q9" s="119"/>
      <c r="R9" s="119"/>
      <c r="S9" s="119"/>
    </row>
    <row r="10" spans="1:16" ht="12.75">
      <c r="A10" s="71">
        <v>2</v>
      </c>
      <c r="B10" s="72" t="s">
        <v>204</v>
      </c>
      <c r="C10" s="73" t="s">
        <v>193</v>
      </c>
      <c r="D10" s="73">
        <v>1</v>
      </c>
      <c r="E10" s="72">
        <v>40</v>
      </c>
      <c r="F10" s="74">
        <v>100</v>
      </c>
      <c r="G10" s="36" t="str">
        <f t="shared" si="0"/>
        <v>-</v>
      </c>
      <c r="H10" s="36">
        <f t="shared" si="1"/>
        <v>40</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v>3</v>
      </c>
      <c r="B11" s="72" t="s">
        <v>195</v>
      </c>
      <c r="C11" s="73" t="s">
        <v>196</v>
      </c>
      <c r="D11" s="73">
        <v>1</v>
      </c>
      <c r="E11" s="72">
        <v>180</v>
      </c>
      <c r="F11" s="74">
        <v>10</v>
      </c>
      <c r="G11" s="36">
        <f t="shared" si="0"/>
        <v>18</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v>4</v>
      </c>
      <c r="B12" s="72" t="s">
        <v>195</v>
      </c>
      <c r="C12" s="73" t="s">
        <v>197</v>
      </c>
      <c r="D12" s="73">
        <v>1</v>
      </c>
      <c r="E12" s="72">
        <v>40</v>
      </c>
      <c r="F12" s="74">
        <v>10</v>
      </c>
      <c r="G12" s="36" t="str">
        <f t="shared" si="0"/>
        <v>-</v>
      </c>
      <c r="H12" s="36" t="str">
        <f t="shared" si="1"/>
        <v>-</v>
      </c>
      <c r="I12" s="36" t="str">
        <f t="shared" si="2"/>
        <v>-</v>
      </c>
      <c r="J12" s="37">
        <f t="shared" si="3"/>
        <v>4</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v>5</v>
      </c>
      <c r="B14" s="72" t="s">
        <v>203</v>
      </c>
      <c r="C14" s="73" t="s">
        <v>193</v>
      </c>
      <c r="D14" s="73">
        <v>1</v>
      </c>
      <c r="E14" s="72">
        <v>10</v>
      </c>
      <c r="F14" s="74">
        <v>5</v>
      </c>
      <c r="G14" s="36" t="str">
        <f t="shared" si="0"/>
        <v>-</v>
      </c>
      <c r="H14" s="36">
        <f t="shared" si="1"/>
        <v>0.5</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v>6</v>
      </c>
      <c r="B15" s="72" t="s">
        <v>194</v>
      </c>
      <c r="C15" s="73" t="s">
        <v>193</v>
      </c>
      <c r="D15" s="73">
        <v>1</v>
      </c>
      <c r="E15" s="72">
        <v>20</v>
      </c>
      <c r="F15" s="74">
        <v>5</v>
      </c>
      <c r="G15" s="36" t="str">
        <f t="shared" si="0"/>
        <v>-</v>
      </c>
      <c r="H15" s="36">
        <f t="shared" si="1"/>
        <v>1</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v>7</v>
      </c>
      <c r="B16" s="72" t="s">
        <v>195</v>
      </c>
      <c r="C16" s="73" t="s">
        <v>196</v>
      </c>
      <c r="D16" s="73">
        <v>1</v>
      </c>
      <c r="E16" s="72">
        <v>120</v>
      </c>
      <c r="F16" s="74">
        <v>2</v>
      </c>
      <c r="G16" s="36">
        <f t="shared" si="0"/>
        <v>2.4</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v>8</v>
      </c>
      <c r="B17" s="72" t="s">
        <v>195</v>
      </c>
      <c r="C17" s="73" t="s">
        <v>197</v>
      </c>
      <c r="D17" s="73">
        <v>1</v>
      </c>
      <c r="E17" s="72">
        <v>30</v>
      </c>
      <c r="F17" s="74">
        <v>2</v>
      </c>
      <c r="G17" s="36" t="str">
        <f t="shared" si="0"/>
        <v>-</v>
      </c>
      <c r="H17" s="36" t="str">
        <f t="shared" si="1"/>
        <v>-</v>
      </c>
      <c r="I17" s="36" t="str">
        <f t="shared" si="2"/>
        <v>-</v>
      </c>
      <c r="J17" s="37">
        <f t="shared" si="3"/>
        <v>0.6</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20.4</v>
      </c>
      <c r="H39" s="34">
        <f t="shared" si="10"/>
        <v>51.5</v>
      </c>
      <c r="I39" s="34">
        <f t="shared" si="10"/>
        <v>0</v>
      </c>
      <c r="J39" s="35">
        <f t="shared" si="10"/>
        <v>4.6</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&amp;LErmittlung der Vollzugskosten&amp;RLeistungsprozesse
</oddHeader>
    <oddFooter>&amp;LArbeitsmappe:  &amp;F&amp;CArbeitsblatt:  &amp;A&amp;R&amp;D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39"/>
  <sheetViews>
    <sheetView showGridLines="0" zoomScale="65" zoomScaleNormal="65" workbookViewId="0" topLeftCell="A1">
      <selection activeCell="K6" sqref="K6"/>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151</v>
      </c>
      <c r="B1" s="160"/>
      <c r="C1" s="160"/>
      <c r="D1" s="160"/>
      <c r="E1" s="160"/>
      <c r="F1" s="160"/>
      <c r="G1" s="160"/>
      <c r="H1" s="160"/>
      <c r="I1" s="160"/>
      <c r="J1" s="160"/>
      <c r="K1" s="160"/>
      <c r="L1" s="160"/>
      <c r="M1" s="160"/>
      <c r="N1" s="160"/>
      <c r="O1" s="160"/>
    </row>
    <row r="2" spans="1:2" ht="15" customHeight="1">
      <c r="A2" s="18"/>
      <c r="B2" t="s">
        <v>80</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212</v>
      </c>
      <c r="C6" s="46"/>
      <c r="D6" s="46"/>
      <c r="E6" s="47"/>
      <c r="F6" s="47"/>
      <c r="G6" s="48"/>
      <c r="H6" s="48"/>
      <c r="I6" s="49"/>
      <c r="J6" s="13"/>
      <c r="K6" s="85"/>
      <c r="L6" s="82"/>
      <c r="M6" s="83"/>
      <c r="N6" s="83"/>
      <c r="O6" s="83"/>
      <c r="P6" s="84"/>
    </row>
    <row r="7" ht="18" thickTop="1">
      <c r="A7" s="15"/>
    </row>
    <row r="8" spans="1:26"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c r="Q8" s="9"/>
      <c r="R8" s="9"/>
      <c r="S8" s="9"/>
      <c r="T8" s="9"/>
      <c r="U8" s="9"/>
      <c r="V8" s="9"/>
      <c r="W8" s="9"/>
      <c r="X8" s="9"/>
      <c r="Y8" s="9"/>
      <c r="Z8" s="9"/>
    </row>
    <row r="9" spans="1:26"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c r="Q9" s="119"/>
      <c r="R9" s="119"/>
      <c r="S9" s="119"/>
      <c r="T9" s="119"/>
      <c r="U9" s="119"/>
      <c r="V9" s="119"/>
      <c r="W9" s="119"/>
      <c r="X9" s="119"/>
      <c r="Y9" s="119"/>
      <c r="Z9" s="119"/>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&amp;LErmittlung der Vollzugskosten&amp;RLeistungsprozesse</oddHeader>
    <oddFooter>&amp;LArbeitsmappe:  &amp;F&amp;CArbeitsblatt:  &amp;A&amp;R&amp;D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showGridLines="0" zoomScale="65" zoomScaleNormal="65" workbookViewId="0" topLeftCell="A1">
      <selection activeCell="B25" sqref="B25"/>
    </sheetView>
  </sheetViews>
  <sheetFormatPr defaultColWidth="11.421875" defaultRowHeight="12.75"/>
  <cols>
    <col min="1" max="1" width="4.00390625" style="14" customWidth="1"/>
    <col min="2" max="2" width="46.57421875" style="0" customWidth="1"/>
    <col min="3" max="3" width="6.7109375" style="3" customWidth="1"/>
    <col min="4" max="4" width="6.00390625" style="3" customWidth="1"/>
    <col min="5" max="5" width="8.28125" style="0" customWidth="1"/>
    <col min="6" max="6" width="4.00390625" style="0" customWidth="1"/>
    <col min="7" max="10" width="7.7109375" style="4" customWidth="1"/>
    <col min="11" max="16" width="7.7109375" style="0" customWidth="1"/>
  </cols>
  <sheetData>
    <row r="1" spans="1:15" ht="21.75" customHeight="1">
      <c r="A1" s="159" t="s">
        <v>152</v>
      </c>
      <c r="B1" s="160"/>
      <c r="C1" s="160"/>
      <c r="D1" s="160"/>
      <c r="E1" s="160"/>
      <c r="F1" s="160"/>
      <c r="G1" s="160"/>
      <c r="H1" s="160"/>
      <c r="I1" s="160"/>
      <c r="J1" s="160"/>
      <c r="K1" s="160"/>
      <c r="L1" s="160"/>
      <c r="M1" s="160"/>
      <c r="N1" s="160"/>
      <c r="O1" s="160"/>
    </row>
    <row r="2" spans="1:2" ht="15" customHeight="1">
      <c r="A2" s="18"/>
      <c r="B2" t="s">
        <v>82</v>
      </c>
    </row>
    <row r="3" spans="1:2" ht="17.25" customHeight="1">
      <c r="A3" s="18"/>
      <c r="B3" t="s">
        <v>134</v>
      </c>
    </row>
    <row r="4" ht="17.25" customHeight="1">
      <c r="A4" s="18"/>
    </row>
    <row r="5" spans="3:16" ht="14.25" customHeight="1" thickBot="1">
      <c r="C5" s="147"/>
      <c r="E5" s="158" t="s">
        <v>132</v>
      </c>
      <c r="F5" s="158"/>
      <c r="G5" s="158"/>
      <c r="H5" s="158"/>
      <c r="I5" s="158"/>
      <c r="L5" s="158" t="s">
        <v>133</v>
      </c>
      <c r="M5" s="158"/>
      <c r="N5" s="158"/>
      <c r="O5" s="158"/>
      <c r="P5" s="158"/>
    </row>
    <row r="6" spans="1:16" s="5" customFormat="1" ht="19.5" customHeight="1" thickBot="1" thickTop="1">
      <c r="A6" s="15"/>
      <c r="B6" s="79" t="s">
        <v>48</v>
      </c>
      <c r="C6" s="46"/>
      <c r="D6" s="46"/>
      <c r="E6" s="47"/>
      <c r="F6" s="47"/>
      <c r="G6" s="48"/>
      <c r="H6" s="48"/>
      <c r="I6" s="49"/>
      <c r="J6" s="13"/>
      <c r="K6" s="85"/>
      <c r="L6" s="82"/>
      <c r="M6" s="83"/>
      <c r="N6" s="83"/>
      <c r="O6" s="83"/>
      <c r="P6" s="84"/>
    </row>
    <row r="7" ht="18" thickTop="1">
      <c r="A7" s="15"/>
    </row>
    <row r="8" spans="1:25" s="2" customFormat="1" ht="15" thickBot="1">
      <c r="A8" s="16" t="s">
        <v>21</v>
      </c>
      <c r="B8" s="6" t="s">
        <v>22</v>
      </c>
      <c r="C8" s="7" t="s">
        <v>23</v>
      </c>
      <c r="D8" s="7" t="s">
        <v>24</v>
      </c>
      <c r="E8" s="7" t="s">
        <v>25</v>
      </c>
      <c r="F8" s="7" t="s">
        <v>26</v>
      </c>
      <c r="G8" s="11" t="s">
        <v>27</v>
      </c>
      <c r="H8" s="11" t="s">
        <v>28</v>
      </c>
      <c r="I8" s="11" t="s">
        <v>29</v>
      </c>
      <c r="J8" s="12" t="s">
        <v>30</v>
      </c>
      <c r="K8" s="12" t="s">
        <v>31</v>
      </c>
      <c r="L8" s="12" t="s">
        <v>32</v>
      </c>
      <c r="M8" s="12" t="s">
        <v>33</v>
      </c>
      <c r="N8" s="12" t="s">
        <v>34</v>
      </c>
      <c r="O8" s="12" t="s">
        <v>35</v>
      </c>
      <c r="P8" s="12" t="s">
        <v>36</v>
      </c>
      <c r="Q8" s="9"/>
      <c r="R8" s="9"/>
      <c r="S8" s="9"/>
      <c r="T8" s="9"/>
      <c r="U8" s="9"/>
      <c r="V8" s="9"/>
      <c r="W8" s="9"/>
      <c r="X8" s="9"/>
      <c r="Y8" s="9"/>
    </row>
    <row r="9" spans="1:25" ht="13.5" thickTop="1">
      <c r="A9" s="67"/>
      <c r="B9" s="68"/>
      <c r="C9" s="69"/>
      <c r="D9" s="69"/>
      <c r="E9" s="68"/>
      <c r="F9" s="70"/>
      <c r="G9" s="36" t="str">
        <f aca="true" t="shared" si="0" ref="G9:G38">IF($C9="A",$D9*$E9*$F9/100,"-")</f>
        <v>-</v>
      </c>
      <c r="H9" s="36" t="str">
        <f aca="true" t="shared" si="1" ref="H9:H38">IF($C9="B",$D9*$E9*$F9/100,"-")</f>
        <v>-</v>
      </c>
      <c r="I9" s="36" t="str">
        <f aca="true" t="shared" si="2" ref="I9:I38">IF($C9="C",$D9*$E9*$F9/100,"-")</f>
        <v>-</v>
      </c>
      <c r="J9" s="37" t="str">
        <f aca="true" t="shared" si="3" ref="J9:J38">IF($C9="D",$D9*$E9*$F9/100,"-")</f>
        <v>-</v>
      </c>
      <c r="K9" s="37" t="str">
        <f aca="true" t="shared" si="4" ref="K9:K38">IF($C9="E",$D9*$E9*$F9/100,"-")</f>
        <v>-</v>
      </c>
      <c r="L9" s="37" t="str">
        <f aca="true" t="shared" si="5" ref="L9:L38">IF($C9="P1",$D9*$E9*$F9/100,"-")</f>
        <v>-</v>
      </c>
      <c r="M9" s="37" t="str">
        <f aca="true" t="shared" si="6" ref="M9:M38">IF($C9="P2",$D9*$E9*$F9/100,"-")</f>
        <v>-</v>
      </c>
      <c r="N9" s="37" t="str">
        <f aca="true" t="shared" si="7" ref="N9:N38">IF($C9="P3",$D9*$E9*$F9/100,"-")</f>
        <v>-</v>
      </c>
      <c r="O9" s="37" t="str">
        <f aca="true" t="shared" si="8" ref="O9:O38">IF($C9="P4",$D9*$E9*$F9/100,"-")</f>
        <v>-</v>
      </c>
      <c r="P9" s="37" t="str">
        <f aca="true" t="shared" si="9" ref="P9:P38">IF($C9="P5",$D9*$E9*$F9/100,"-")</f>
        <v>-</v>
      </c>
      <c r="Q9" s="119"/>
      <c r="R9" s="119"/>
      <c r="S9" s="119"/>
      <c r="T9" s="119"/>
      <c r="U9" s="119"/>
      <c r="V9" s="119"/>
      <c r="W9" s="119"/>
      <c r="X9" s="119"/>
      <c r="Y9" s="119"/>
    </row>
    <row r="10" spans="1:16" ht="12.75">
      <c r="A10" s="71"/>
      <c r="B10" s="72"/>
      <c r="C10" s="73"/>
      <c r="D10" s="73"/>
      <c r="E10" s="72"/>
      <c r="F10" s="74"/>
      <c r="G10" s="36" t="str">
        <f t="shared" si="0"/>
        <v>-</v>
      </c>
      <c r="H10" s="36" t="str">
        <f t="shared" si="1"/>
        <v>-</v>
      </c>
      <c r="I10" s="36" t="str">
        <f t="shared" si="2"/>
        <v>-</v>
      </c>
      <c r="J10" s="37" t="str">
        <f t="shared" si="3"/>
        <v>-</v>
      </c>
      <c r="K10" s="37" t="str">
        <f t="shared" si="4"/>
        <v>-</v>
      </c>
      <c r="L10" s="37" t="str">
        <f t="shared" si="5"/>
        <v>-</v>
      </c>
      <c r="M10" s="37" t="str">
        <f t="shared" si="6"/>
        <v>-</v>
      </c>
      <c r="N10" s="37" t="str">
        <f t="shared" si="7"/>
        <v>-</v>
      </c>
      <c r="O10" s="37" t="str">
        <f t="shared" si="8"/>
        <v>-</v>
      </c>
      <c r="P10" s="37" t="str">
        <f t="shared" si="9"/>
        <v>-</v>
      </c>
    </row>
    <row r="11" spans="1:16" ht="12.75">
      <c r="A11" s="71"/>
      <c r="B11" s="72"/>
      <c r="C11" s="73"/>
      <c r="D11" s="73"/>
      <c r="E11" s="72"/>
      <c r="F11" s="74"/>
      <c r="G11" s="36" t="str">
        <f t="shared" si="0"/>
        <v>-</v>
      </c>
      <c r="H11" s="36" t="str">
        <f t="shared" si="1"/>
        <v>-</v>
      </c>
      <c r="I11" s="36" t="str">
        <f t="shared" si="2"/>
        <v>-</v>
      </c>
      <c r="J11" s="37" t="str">
        <f t="shared" si="3"/>
        <v>-</v>
      </c>
      <c r="K11" s="37" t="str">
        <f t="shared" si="4"/>
        <v>-</v>
      </c>
      <c r="L11" s="37" t="str">
        <f t="shared" si="5"/>
        <v>-</v>
      </c>
      <c r="M11" s="37" t="str">
        <f t="shared" si="6"/>
        <v>-</v>
      </c>
      <c r="N11" s="37" t="str">
        <f t="shared" si="7"/>
        <v>-</v>
      </c>
      <c r="O11" s="37" t="str">
        <f t="shared" si="8"/>
        <v>-</v>
      </c>
      <c r="P11" s="37" t="str">
        <f t="shared" si="9"/>
        <v>-</v>
      </c>
    </row>
    <row r="12" spans="1:16" ht="12.75">
      <c r="A12" s="71"/>
      <c r="B12" s="72"/>
      <c r="C12" s="73"/>
      <c r="D12" s="73"/>
      <c r="E12" s="72"/>
      <c r="F12" s="74"/>
      <c r="G12" s="36" t="str">
        <f t="shared" si="0"/>
        <v>-</v>
      </c>
      <c r="H12" s="36" t="str">
        <f t="shared" si="1"/>
        <v>-</v>
      </c>
      <c r="I12" s="36" t="str">
        <f t="shared" si="2"/>
        <v>-</v>
      </c>
      <c r="J12" s="37" t="str">
        <f t="shared" si="3"/>
        <v>-</v>
      </c>
      <c r="K12" s="37" t="str">
        <f t="shared" si="4"/>
        <v>-</v>
      </c>
      <c r="L12" s="37" t="str">
        <f t="shared" si="5"/>
        <v>-</v>
      </c>
      <c r="M12" s="37" t="str">
        <f t="shared" si="6"/>
        <v>-</v>
      </c>
      <c r="N12" s="37" t="str">
        <f t="shared" si="7"/>
        <v>-</v>
      </c>
      <c r="O12" s="37" t="str">
        <f t="shared" si="8"/>
        <v>-</v>
      </c>
      <c r="P12" s="37" t="str">
        <f t="shared" si="9"/>
        <v>-</v>
      </c>
    </row>
    <row r="13" spans="1:16" ht="12.75">
      <c r="A13" s="71"/>
      <c r="B13" s="72"/>
      <c r="C13" s="73"/>
      <c r="D13" s="73"/>
      <c r="E13" s="72"/>
      <c r="F13" s="74"/>
      <c r="G13" s="36" t="str">
        <f t="shared" si="0"/>
        <v>-</v>
      </c>
      <c r="H13" s="36" t="str">
        <f t="shared" si="1"/>
        <v>-</v>
      </c>
      <c r="I13" s="36" t="str">
        <f t="shared" si="2"/>
        <v>-</v>
      </c>
      <c r="J13" s="37" t="str">
        <f t="shared" si="3"/>
        <v>-</v>
      </c>
      <c r="K13" s="37" t="str">
        <f t="shared" si="4"/>
        <v>-</v>
      </c>
      <c r="L13" s="37" t="str">
        <f t="shared" si="5"/>
        <v>-</v>
      </c>
      <c r="M13" s="37" t="str">
        <f t="shared" si="6"/>
        <v>-</v>
      </c>
      <c r="N13" s="37" t="str">
        <f t="shared" si="7"/>
        <v>-</v>
      </c>
      <c r="O13" s="37" t="str">
        <f t="shared" si="8"/>
        <v>-</v>
      </c>
      <c r="P13" s="37" t="str">
        <f t="shared" si="9"/>
        <v>-</v>
      </c>
    </row>
    <row r="14" spans="1:16" ht="12.75">
      <c r="A14" s="71"/>
      <c r="B14" s="72"/>
      <c r="C14" s="73"/>
      <c r="D14" s="73"/>
      <c r="E14" s="72"/>
      <c r="F14" s="74"/>
      <c r="G14" s="36" t="str">
        <f t="shared" si="0"/>
        <v>-</v>
      </c>
      <c r="H14" s="36" t="str">
        <f t="shared" si="1"/>
        <v>-</v>
      </c>
      <c r="I14" s="36" t="str">
        <f t="shared" si="2"/>
        <v>-</v>
      </c>
      <c r="J14" s="37" t="str">
        <f t="shared" si="3"/>
        <v>-</v>
      </c>
      <c r="K14" s="37" t="str">
        <f t="shared" si="4"/>
        <v>-</v>
      </c>
      <c r="L14" s="37" t="str">
        <f t="shared" si="5"/>
        <v>-</v>
      </c>
      <c r="M14" s="37" t="str">
        <f t="shared" si="6"/>
        <v>-</v>
      </c>
      <c r="N14" s="37" t="str">
        <f t="shared" si="7"/>
        <v>-</v>
      </c>
      <c r="O14" s="37" t="str">
        <f t="shared" si="8"/>
        <v>-</v>
      </c>
      <c r="P14" s="37" t="str">
        <f t="shared" si="9"/>
        <v>-</v>
      </c>
    </row>
    <row r="15" spans="1:16" ht="12.75">
      <c r="A15" s="71"/>
      <c r="B15" s="72"/>
      <c r="C15" s="73"/>
      <c r="D15" s="73"/>
      <c r="E15" s="72"/>
      <c r="F15" s="74"/>
      <c r="G15" s="36" t="str">
        <f t="shared" si="0"/>
        <v>-</v>
      </c>
      <c r="H15" s="36" t="str">
        <f t="shared" si="1"/>
        <v>-</v>
      </c>
      <c r="I15" s="36" t="str">
        <f t="shared" si="2"/>
        <v>-</v>
      </c>
      <c r="J15" s="37" t="str">
        <f t="shared" si="3"/>
        <v>-</v>
      </c>
      <c r="K15" s="37" t="str">
        <f t="shared" si="4"/>
        <v>-</v>
      </c>
      <c r="L15" s="37" t="str">
        <f t="shared" si="5"/>
        <v>-</v>
      </c>
      <c r="M15" s="37" t="str">
        <f t="shared" si="6"/>
        <v>-</v>
      </c>
      <c r="N15" s="37" t="str">
        <f t="shared" si="7"/>
        <v>-</v>
      </c>
      <c r="O15" s="37" t="str">
        <f t="shared" si="8"/>
        <v>-</v>
      </c>
      <c r="P15" s="37" t="str">
        <f t="shared" si="9"/>
        <v>-</v>
      </c>
    </row>
    <row r="16" spans="1:16" ht="12.75">
      <c r="A16" s="71"/>
      <c r="B16" s="72"/>
      <c r="C16" s="73"/>
      <c r="D16" s="73"/>
      <c r="E16" s="72"/>
      <c r="F16" s="74"/>
      <c r="G16" s="36" t="str">
        <f t="shared" si="0"/>
        <v>-</v>
      </c>
      <c r="H16" s="36" t="str">
        <f t="shared" si="1"/>
        <v>-</v>
      </c>
      <c r="I16" s="36" t="str">
        <f t="shared" si="2"/>
        <v>-</v>
      </c>
      <c r="J16" s="37" t="str">
        <f t="shared" si="3"/>
        <v>-</v>
      </c>
      <c r="K16" s="37" t="str">
        <f t="shared" si="4"/>
        <v>-</v>
      </c>
      <c r="L16" s="37" t="str">
        <f t="shared" si="5"/>
        <v>-</v>
      </c>
      <c r="M16" s="37" t="str">
        <f t="shared" si="6"/>
        <v>-</v>
      </c>
      <c r="N16" s="37" t="str">
        <f t="shared" si="7"/>
        <v>-</v>
      </c>
      <c r="O16" s="37" t="str">
        <f t="shared" si="8"/>
        <v>-</v>
      </c>
      <c r="P16" s="37" t="str">
        <f t="shared" si="9"/>
        <v>-</v>
      </c>
    </row>
    <row r="17" spans="1:16" ht="12.75">
      <c r="A17" s="71"/>
      <c r="B17" s="72"/>
      <c r="C17" s="73"/>
      <c r="D17" s="73"/>
      <c r="E17" s="72"/>
      <c r="F17" s="74"/>
      <c r="G17" s="36" t="str">
        <f t="shared" si="0"/>
        <v>-</v>
      </c>
      <c r="H17" s="36" t="str">
        <f t="shared" si="1"/>
        <v>-</v>
      </c>
      <c r="I17" s="36" t="str">
        <f t="shared" si="2"/>
        <v>-</v>
      </c>
      <c r="J17" s="37" t="str">
        <f t="shared" si="3"/>
        <v>-</v>
      </c>
      <c r="K17" s="37" t="str">
        <f t="shared" si="4"/>
        <v>-</v>
      </c>
      <c r="L17" s="37" t="str">
        <f t="shared" si="5"/>
        <v>-</v>
      </c>
      <c r="M17" s="37" t="str">
        <f t="shared" si="6"/>
        <v>-</v>
      </c>
      <c r="N17" s="37" t="str">
        <f t="shared" si="7"/>
        <v>-</v>
      </c>
      <c r="O17" s="37" t="str">
        <f t="shared" si="8"/>
        <v>-</v>
      </c>
      <c r="P17" s="37" t="str">
        <f t="shared" si="9"/>
        <v>-</v>
      </c>
    </row>
    <row r="18" spans="1:16" ht="12.75">
      <c r="A18" s="71"/>
      <c r="B18" s="72"/>
      <c r="C18" s="73"/>
      <c r="D18" s="73"/>
      <c r="E18" s="72"/>
      <c r="F18" s="74"/>
      <c r="G18" s="36" t="str">
        <f t="shared" si="0"/>
        <v>-</v>
      </c>
      <c r="H18" s="36" t="str">
        <f t="shared" si="1"/>
        <v>-</v>
      </c>
      <c r="I18" s="36" t="str">
        <f t="shared" si="2"/>
        <v>-</v>
      </c>
      <c r="J18" s="37" t="str">
        <f t="shared" si="3"/>
        <v>-</v>
      </c>
      <c r="K18" s="37" t="str">
        <f t="shared" si="4"/>
        <v>-</v>
      </c>
      <c r="L18" s="37" t="str">
        <f t="shared" si="5"/>
        <v>-</v>
      </c>
      <c r="M18" s="37" t="str">
        <f t="shared" si="6"/>
        <v>-</v>
      </c>
      <c r="N18" s="37" t="str">
        <f t="shared" si="7"/>
        <v>-</v>
      </c>
      <c r="O18" s="37" t="str">
        <f t="shared" si="8"/>
        <v>-</v>
      </c>
      <c r="P18" s="37" t="str">
        <f t="shared" si="9"/>
        <v>-</v>
      </c>
    </row>
    <row r="19" spans="1:16" ht="12.75">
      <c r="A19" s="71"/>
      <c r="B19" s="72"/>
      <c r="C19" s="73"/>
      <c r="D19" s="73"/>
      <c r="E19" s="72"/>
      <c r="F19" s="74"/>
      <c r="G19" s="36" t="str">
        <f t="shared" si="0"/>
        <v>-</v>
      </c>
      <c r="H19" s="36" t="str">
        <f t="shared" si="1"/>
        <v>-</v>
      </c>
      <c r="I19" s="36" t="str">
        <f t="shared" si="2"/>
        <v>-</v>
      </c>
      <c r="J19" s="37" t="str">
        <f t="shared" si="3"/>
        <v>-</v>
      </c>
      <c r="K19" s="37" t="str">
        <f t="shared" si="4"/>
        <v>-</v>
      </c>
      <c r="L19" s="37" t="str">
        <f t="shared" si="5"/>
        <v>-</v>
      </c>
      <c r="M19" s="37" t="str">
        <f t="shared" si="6"/>
        <v>-</v>
      </c>
      <c r="N19" s="37" t="str">
        <f t="shared" si="7"/>
        <v>-</v>
      </c>
      <c r="O19" s="37" t="str">
        <f t="shared" si="8"/>
        <v>-</v>
      </c>
      <c r="P19" s="37" t="str">
        <f t="shared" si="9"/>
        <v>-</v>
      </c>
    </row>
    <row r="20" spans="1:16" ht="12.75">
      <c r="A20" s="71"/>
      <c r="B20" s="72"/>
      <c r="C20" s="73"/>
      <c r="D20" s="73"/>
      <c r="E20" s="72"/>
      <c r="F20" s="74"/>
      <c r="G20" s="36" t="str">
        <f t="shared" si="0"/>
        <v>-</v>
      </c>
      <c r="H20" s="36" t="str">
        <f t="shared" si="1"/>
        <v>-</v>
      </c>
      <c r="I20" s="36" t="str">
        <f t="shared" si="2"/>
        <v>-</v>
      </c>
      <c r="J20" s="37" t="str">
        <f t="shared" si="3"/>
        <v>-</v>
      </c>
      <c r="K20" s="37" t="str">
        <f t="shared" si="4"/>
        <v>-</v>
      </c>
      <c r="L20" s="37" t="str">
        <f t="shared" si="5"/>
        <v>-</v>
      </c>
      <c r="M20" s="37" t="str">
        <f t="shared" si="6"/>
        <v>-</v>
      </c>
      <c r="N20" s="37" t="str">
        <f t="shared" si="7"/>
        <v>-</v>
      </c>
      <c r="O20" s="37" t="str">
        <f t="shared" si="8"/>
        <v>-</v>
      </c>
      <c r="P20" s="37" t="str">
        <f t="shared" si="9"/>
        <v>-</v>
      </c>
    </row>
    <row r="21" spans="1:16" ht="12.75">
      <c r="A21" s="71"/>
      <c r="B21" s="72"/>
      <c r="C21" s="73"/>
      <c r="D21" s="73"/>
      <c r="E21" s="72"/>
      <c r="F21" s="74"/>
      <c r="G21" s="36" t="str">
        <f t="shared" si="0"/>
        <v>-</v>
      </c>
      <c r="H21" s="36" t="str">
        <f t="shared" si="1"/>
        <v>-</v>
      </c>
      <c r="I21" s="36" t="str">
        <f t="shared" si="2"/>
        <v>-</v>
      </c>
      <c r="J21" s="37" t="str">
        <f t="shared" si="3"/>
        <v>-</v>
      </c>
      <c r="K21" s="37" t="str">
        <f t="shared" si="4"/>
        <v>-</v>
      </c>
      <c r="L21" s="37" t="str">
        <f t="shared" si="5"/>
        <v>-</v>
      </c>
      <c r="M21" s="37" t="str">
        <f t="shared" si="6"/>
        <v>-</v>
      </c>
      <c r="N21" s="37" t="str">
        <f t="shared" si="7"/>
        <v>-</v>
      </c>
      <c r="O21" s="37" t="str">
        <f t="shared" si="8"/>
        <v>-</v>
      </c>
      <c r="P21" s="37" t="str">
        <f t="shared" si="9"/>
        <v>-</v>
      </c>
    </row>
    <row r="22" spans="1:16" ht="12.75">
      <c r="A22" s="71"/>
      <c r="B22" s="72"/>
      <c r="C22" s="73"/>
      <c r="D22" s="73"/>
      <c r="E22" s="72"/>
      <c r="F22" s="74"/>
      <c r="G22" s="36" t="str">
        <f t="shared" si="0"/>
        <v>-</v>
      </c>
      <c r="H22" s="36" t="str">
        <f t="shared" si="1"/>
        <v>-</v>
      </c>
      <c r="I22" s="36" t="str">
        <f t="shared" si="2"/>
        <v>-</v>
      </c>
      <c r="J22" s="37" t="str">
        <f t="shared" si="3"/>
        <v>-</v>
      </c>
      <c r="K22" s="37" t="str">
        <f t="shared" si="4"/>
        <v>-</v>
      </c>
      <c r="L22" s="37" t="str">
        <f t="shared" si="5"/>
        <v>-</v>
      </c>
      <c r="M22" s="37" t="str">
        <f t="shared" si="6"/>
        <v>-</v>
      </c>
      <c r="N22" s="37" t="str">
        <f t="shared" si="7"/>
        <v>-</v>
      </c>
      <c r="O22" s="37" t="str">
        <f t="shared" si="8"/>
        <v>-</v>
      </c>
      <c r="P22" s="37" t="str">
        <f t="shared" si="9"/>
        <v>-</v>
      </c>
    </row>
    <row r="23" spans="1:16" ht="12.75">
      <c r="A23" s="71"/>
      <c r="B23" s="72"/>
      <c r="C23" s="73"/>
      <c r="D23" s="73"/>
      <c r="E23" s="72"/>
      <c r="F23" s="74"/>
      <c r="G23" s="36" t="str">
        <f t="shared" si="0"/>
        <v>-</v>
      </c>
      <c r="H23" s="36" t="str">
        <f t="shared" si="1"/>
        <v>-</v>
      </c>
      <c r="I23" s="36" t="str">
        <f t="shared" si="2"/>
        <v>-</v>
      </c>
      <c r="J23" s="37" t="str">
        <f t="shared" si="3"/>
        <v>-</v>
      </c>
      <c r="K23" s="37" t="str">
        <f t="shared" si="4"/>
        <v>-</v>
      </c>
      <c r="L23" s="37" t="str">
        <f t="shared" si="5"/>
        <v>-</v>
      </c>
      <c r="M23" s="37" t="str">
        <f t="shared" si="6"/>
        <v>-</v>
      </c>
      <c r="N23" s="37" t="str">
        <f t="shared" si="7"/>
        <v>-</v>
      </c>
      <c r="O23" s="37" t="str">
        <f t="shared" si="8"/>
        <v>-</v>
      </c>
      <c r="P23" s="37" t="str">
        <f t="shared" si="9"/>
        <v>-</v>
      </c>
    </row>
    <row r="24" spans="1:16" ht="12.75">
      <c r="A24" s="71"/>
      <c r="B24" s="72"/>
      <c r="C24" s="73"/>
      <c r="D24" s="73"/>
      <c r="E24" s="72"/>
      <c r="F24" s="74"/>
      <c r="G24" s="36" t="str">
        <f t="shared" si="0"/>
        <v>-</v>
      </c>
      <c r="H24" s="36" t="str">
        <f t="shared" si="1"/>
        <v>-</v>
      </c>
      <c r="I24" s="36" t="str">
        <f t="shared" si="2"/>
        <v>-</v>
      </c>
      <c r="J24" s="37" t="str">
        <f t="shared" si="3"/>
        <v>-</v>
      </c>
      <c r="K24" s="37" t="str">
        <f t="shared" si="4"/>
        <v>-</v>
      </c>
      <c r="L24" s="37" t="str">
        <f t="shared" si="5"/>
        <v>-</v>
      </c>
      <c r="M24" s="37" t="str">
        <f t="shared" si="6"/>
        <v>-</v>
      </c>
      <c r="N24" s="37" t="str">
        <f t="shared" si="7"/>
        <v>-</v>
      </c>
      <c r="O24" s="37" t="str">
        <f t="shared" si="8"/>
        <v>-</v>
      </c>
      <c r="P24" s="37" t="str">
        <f t="shared" si="9"/>
        <v>-</v>
      </c>
    </row>
    <row r="25" spans="1:16" ht="12.75">
      <c r="A25" s="71"/>
      <c r="B25" s="72"/>
      <c r="C25" s="73"/>
      <c r="D25" s="73"/>
      <c r="E25" s="72"/>
      <c r="F25" s="74"/>
      <c r="G25" s="36" t="str">
        <f t="shared" si="0"/>
        <v>-</v>
      </c>
      <c r="H25" s="36" t="str">
        <f t="shared" si="1"/>
        <v>-</v>
      </c>
      <c r="I25" s="36" t="str">
        <f t="shared" si="2"/>
        <v>-</v>
      </c>
      <c r="J25" s="37" t="str">
        <f t="shared" si="3"/>
        <v>-</v>
      </c>
      <c r="K25" s="37" t="str">
        <f t="shared" si="4"/>
        <v>-</v>
      </c>
      <c r="L25" s="37" t="str">
        <f t="shared" si="5"/>
        <v>-</v>
      </c>
      <c r="M25" s="37" t="str">
        <f t="shared" si="6"/>
        <v>-</v>
      </c>
      <c r="N25" s="37" t="str">
        <f t="shared" si="7"/>
        <v>-</v>
      </c>
      <c r="O25" s="37" t="str">
        <f t="shared" si="8"/>
        <v>-</v>
      </c>
      <c r="P25" s="37" t="str">
        <f t="shared" si="9"/>
        <v>-</v>
      </c>
    </row>
    <row r="26" spans="1:16" ht="12.75">
      <c r="A26" s="71"/>
      <c r="B26" s="72"/>
      <c r="C26" s="73"/>
      <c r="D26" s="73"/>
      <c r="E26" s="72"/>
      <c r="F26" s="74"/>
      <c r="G26" s="36" t="str">
        <f t="shared" si="0"/>
        <v>-</v>
      </c>
      <c r="H26" s="36" t="str">
        <f t="shared" si="1"/>
        <v>-</v>
      </c>
      <c r="I26" s="36" t="str">
        <f t="shared" si="2"/>
        <v>-</v>
      </c>
      <c r="J26" s="37" t="str">
        <f t="shared" si="3"/>
        <v>-</v>
      </c>
      <c r="K26" s="37" t="str">
        <f t="shared" si="4"/>
        <v>-</v>
      </c>
      <c r="L26" s="37" t="str">
        <f t="shared" si="5"/>
        <v>-</v>
      </c>
      <c r="M26" s="37" t="str">
        <f t="shared" si="6"/>
        <v>-</v>
      </c>
      <c r="N26" s="37" t="str">
        <f t="shared" si="7"/>
        <v>-</v>
      </c>
      <c r="O26" s="37" t="str">
        <f t="shared" si="8"/>
        <v>-</v>
      </c>
      <c r="P26" s="37" t="str">
        <f t="shared" si="9"/>
        <v>-</v>
      </c>
    </row>
    <row r="27" spans="1:16" ht="12.75">
      <c r="A27" s="71"/>
      <c r="B27" s="72"/>
      <c r="C27" s="73"/>
      <c r="D27" s="73"/>
      <c r="E27" s="72"/>
      <c r="F27" s="74"/>
      <c r="G27" s="36" t="str">
        <f t="shared" si="0"/>
        <v>-</v>
      </c>
      <c r="H27" s="36" t="str">
        <f t="shared" si="1"/>
        <v>-</v>
      </c>
      <c r="I27" s="36" t="str">
        <f t="shared" si="2"/>
        <v>-</v>
      </c>
      <c r="J27" s="37" t="str">
        <f t="shared" si="3"/>
        <v>-</v>
      </c>
      <c r="K27" s="37" t="str">
        <f t="shared" si="4"/>
        <v>-</v>
      </c>
      <c r="L27" s="37" t="str">
        <f t="shared" si="5"/>
        <v>-</v>
      </c>
      <c r="M27" s="37" t="str">
        <f t="shared" si="6"/>
        <v>-</v>
      </c>
      <c r="N27" s="37" t="str">
        <f t="shared" si="7"/>
        <v>-</v>
      </c>
      <c r="O27" s="37" t="str">
        <f t="shared" si="8"/>
        <v>-</v>
      </c>
      <c r="P27" s="37" t="str">
        <f t="shared" si="9"/>
        <v>-</v>
      </c>
    </row>
    <row r="28" spans="1:16" ht="12.75">
      <c r="A28" s="71"/>
      <c r="B28" s="72"/>
      <c r="C28" s="73"/>
      <c r="D28" s="73"/>
      <c r="E28" s="72"/>
      <c r="F28" s="74"/>
      <c r="G28" s="36" t="str">
        <f t="shared" si="0"/>
        <v>-</v>
      </c>
      <c r="H28" s="36" t="str">
        <f t="shared" si="1"/>
        <v>-</v>
      </c>
      <c r="I28" s="36" t="str">
        <f t="shared" si="2"/>
        <v>-</v>
      </c>
      <c r="J28" s="37" t="str">
        <f t="shared" si="3"/>
        <v>-</v>
      </c>
      <c r="K28" s="37" t="str">
        <f t="shared" si="4"/>
        <v>-</v>
      </c>
      <c r="L28" s="37" t="str">
        <f t="shared" si="5"/>
        <v>-</v>
      </c>
      <c r="M28" s="37" t="str">
        <f t="shared" si="6"/>
        <v>-</v>
      </c>
      <c r="N28" s="37" t="str">
        <f t="shared" si="7"/>
        <v>-</v>
      </c>
      <c r="O28" s="37" t="str">
        <f t="shared" si="8"/>
        <v>-</v>
      </c>
      <c r="P28" s="37" t="str">
        <f t="shared" si="9"/>
        <v>-</v>
      </c>
    </row>
    <row r="29" spans="1:16" ht="12.75">
      <c r="A29" s="71"/>
      <c r="B29" s="72"/>
      <c r="C29" s="73"/>
      <c r="D29" s="73"/>
      <c r="E29" s="72"/>
      <c r="F29" s="74"/>
      <c r="G29" s="36" t="str">
        <f t="shared" si="0"/>
        <v>-</v>
      </c>
      <c r="H29" s="36" t="str">
        <f t="shared" si="1"/>
        <v>-</v>
      </c>
      <c r="I29" s="36" t="str">
        <f t="shared" si="2"/>
        <v>-</v>
      </c>
      <c r="J29" s="37" t="str">
        <f t="shared" si="3"/>
        <v>-</v>
      </c>
      <c r="K29" s="37" t="str">
        <f t="shared" si="4"/>
        <v>-</v>
      </c>
      <c r="L29" s="37" t="str">
        <f t="shared" si="5"/>
        <v>-</v>
      </c>
      <c r="M29" s="37" t="str">
        <f t="shared" si="6"/>
        <v>-</v>
      </c>
      <c r="N29" s="37" t="str">
        <f t="shared" si="7"/>
        <v>-</v>
      </c>
      <c r="O29" s="37" t="str">
        <f t="shared" si="8"/>
        <v>-</v>
      </c>
      <c r="P29" s="37" t="str">
        <f t="shared" si="9"/>
        <v>-</v>
      </c>
    </row>
    <row r="30" spans="1:16" ht="12.75">
      <c r="A30" s="71"/>
      <c r="B30" s="72"/>
      <c r="C30" s="73"/>
      <c r="D30" s="73"/>
      <c r="E30" s="72"/>
      <c r="F30" s="74"/>
      <c r="G30" s="36" t="str">
        <f t="shared" si="0"/>
        <v>-</v>
      </c>
      <c r="H30" s="36" t="str">
        <f t="shared" si="1"/>
        <v>-</v>
      </c>
      <c r="I30" s="36" t="str">
        <f t="shared" si="2"/>
        <v>-</v>
      </c>
      <c r="J30" s="37" t="str">
        <f t="shared" si="3"/>
        <v>-</v>
      </c>
      <c r="K30" s="37" t="str">
        <f t="shared" si="4"/>
        <v>-</v>
      </c>
      <c r="L30" s="37" t="str">
        <f t="shared" si="5"/>
        <v>-</v>
      </c>
      <c r="M30" s="37" t="str">
        <f t="shared" si="6"/>
        <v>-</v>
      </c>
      <c r="N30" s="37" t="str">
        <f t="shared" si="7"/>
        <v>-</v>
      </c>
      <c r="O30" s="37" t="str">
        <f t="shared" si="8"/>
        <v>-</v>
      </c>
      <c r="P30" s="37" t="str">
        <f t="shared" si="9"/>
        <v>-</v>
      </c>
    </row>
    <row r="31" spans="1:16" ht="12.75">
      <c r="A31" s="71"/>
      <c r="B31" s="72"/>
      <c r="C31" s="73"/>
      <c r="D31" s="73"/>
      <c r="E31" s="72"/>
      <c r="F31" s="74"/>
      <c r="G31" s="36" t="str">
        <f t="shared" si="0"/>
        <v>-</v>
      </c>
      <c r="H31" s="36" t="str">
        <f t="shared" si="1"/>
        <v>-</v>
      </c>
      <c r="I31" s="36" t="str">
        <f t="shared" si="2"/>
        <v>-</v>
      </c>
      <c r="J31" s="37" t="str">
        <f t="shared" si="3"/>
        <v>-</v>
      </c>
      <c r="K31" s="37" t="str">
        <f t="shared" si="4"/>
        <v>-</v>
      </c>
      <c r="L31" s="37" t="str">
        <f t="shared" si="5"/>
        <v>-</v>
      </c>
      <c r="M31" s="37" t="str">
        <f t="shared" si="6"/>
        <v>-</v>
      </c>
      <c r="N31" s="37" t="str">
        <f t="shared" si="7"/>
        <v>-</v>
      </c>
      <c r="O31" s="37" t="str">
        <f t="shared" si="8"/>
        <v>-</v>
      </c>
      <c r="P31" s="37" t="str">
        <f t="shared" si="9"/>
        <v>-</v>
      </c>
    </row>
    <row r="32" spans="1:16" ht="12.75">
      <c r="A32" s="71"/>
      <c r="B32" s="72"/>
      <c r="C32" s="73"/>
      <c r="D32" s="73"/>
      <c r="E32" s="72"/>
      <c r="F32" s="74"/>
      <c r="G32" s="36" t="str">
        <f t="shared" si="0"/>
        <v>-</v>
      </c>
      <c r="H32" s="36" t="str">
        <f t="shared" si="1"/>
        <v>-</v>
      </c>
      <c r="I32" s="36" t="str">
        <f t="shared" si="2"/>
        <v>-</v>
      </c>
      <c r="J32" s="37" t="str">
        <f t="shared" si="3"/>
        <v>-</v>
      </c>
      <c r="K32" s="37" t="str">
        <f t="shared" si="4"/>
        <v>-</v>
      </c>
      <c r="L32" s="37" t="str">
        <f t="shared" si="5"/>
        <v>-</v>
      </c>
      <c r="M32" s="37" t="str">
        <f t="shared" si="6"/>
        <v>-</v>
      </c>
      <c r="N32" s="37" t="str">
        <f t="shared" si="7"/>
        <v>-</v>
      </c>
      <c r="O32" s="37" t="str">
        <f t="shared" si="8"/>
        <v>-</v>
      </c>
      <c r="P32" s="37" t="str">
        <f t="shared" si="9"/>
        <v>-</v>
      </c>
    </row>
    <row r="33" spans="1:16" ht="12.75">
      <c r="A33" s="71"/>
      <c r="B33" s="72"/>
      <c r="C33" s="73"/>
      <c r="D33" s="73"/>
      <c r="E33" s="72"/>
      <c r="F33" s="74"/>
      <c r="G33" s="36" t="str">
        <f t="shared" si="0"/>
        <v>-</v>
      </c>
      <c r="H33" s="36" t="str">
        <f t="shared" si="1"/>
        <v>-</v>
      </c>
      <c r="I33" s="36" t="str">
        <f t="shared" si="2"/>
        <v>-</v>
      </c>
      <c r="J33" s="37" t="str">
        <f t="shared" si="3"/>
        <v>-</v>
      </c>
      <c r="K33" s="37" t="str">
        <f t="shared" si="4"/>
        <v>-</v>
      </c>
      <c r="L33" s="37" t="str">
        <f t="shared" si="5"/>
        <v>-</v>
      </c>
      <c r="M33" s="37" t="str">
        <f t="shared" si="6"/>
        <v>-</v>
      </c>
      <c r="N33" s="37" t="str">
        <f t="shared" si="7"/>
        <v>-</v>
      </c>
      <c r="O33" s="37" t="str">
        <f t="shared" si="8"/>
        <v>-</v>
      </c>
      <c r="P33" s="37" t="str">
        <f t="shared" si="9"/>
        <v>-</v>
      </c>
    </row>
    <row r="34" spans="1:16" ht="12.75">
      <c r="A34" s="71"/>
      <c r="B34" s="72"/>
      <c r="C34" s="73"/>
      <c r="D34" s="73"/>
      <c r="E34" s="72"/>
      <c r="F34" s="74"/>
      <c r="G34" s="36" t="str">
        <f t="shared" si="0"/>
        <v>-</v>
      </c>
      <c r="H34" s="36" t="str">
        <f t="shared" si="1"/>
        <v>-</v>
      </c>
      <c r="I34" s="36" t="str">
        <f t="shared" si="2"/>
        <v>-</v>
      </c>
      <c r="J34" s="37" t="str">
        <f t="shared" si="3"/>
        <v>-</v>
      </c>
      <c r="K34" s="37" t="str">
        <f t="shared" si="4"/>
        <v>-</v>
      </c>
      <c r="L34" s="37" t="str">
        <f t="shared" si="5"/>
        <v>-</v>
      </c>
      <c r="M34" s="37" t="str">
        <f t="shared" si="6"/>
        <v>-</v>
      </c>
      <c r="N34" s="37" t="str">
        <f t="shared" si="7"/>
        <v>-</v>
      </c>
      <c r="O34" s="37" t="str">
        <f t="shared" si="8"/>
        <v>-</v>
      </c>
      <c r="P34" s="37" t="str">
        <f t="shared" si="9"/>
        <v>-</v>
      </c>
    </row>
    <row r="35" spans="1:16" ht="12.75">
      <c r="A35" s="71"/>
      <c r="B35" s="72"/>
      <c r="C35" s="73"/>
      <c r="D35" s="73"/>
      <c r="E35" s="72"/>
      <c r="F35" s="74"/>
      <c r="G35" s="36" t="str">
        <f t="shared" si="0"/>
        <v>-</v>
      </c>
      <c r="H35" s="36" t="str">
        <f t="shared" si="1"/>
        <v>-</v>
      </c>
      <c r="I35" s="36" t="str">
        <f t="shared" si="2"/>
        <v>-</v>
      </c>
      <c r="J35" s="37" t="str">
        <f t="shared" si="3"/>
        <v>-</v>
      </c>
      <c r="K35" s="37" t="str">
        <f t="shared" si="4"/>
        <v>-</v>
      </c>
      <c r="L35" s="37" t="str">
        <f t="shared" si="5"/>
        <v>-</v>
      </c>
      <c r="M35" s="37" t="str">
        <f t="shared" si="6"/>
        <v>-</v>
      </c>
      <c r="N35" s="37" t="str">
        <f t="shared" si="7"/>
        <v>-</v>
      </c>
      <c r="O35" s="37" t="str">
        <f t="shared" si="8"/>
        <v>-</v>
      </c>
      <c r="P35" s="37" t="str">
        <f t="shared" si="9"/>
        <v>-</v>
      </c>
    </row>
    <row r="36" spans="1:16" ht="12.75">
      <c r="A36" s="71"/>
      <c r="B36" s="72"/>
      <c r="C36" s="73"/>
      <c r="D36" s="73"/>
      <c r="E36" s="72"/>
      <c r="F36" s="74"/>
      <c r="G36" s="36" t="str">
        <f t="shared" si="0"/>
        <v>-</v>
      </c>
      <c r="H36" s="36" t="str">
        <f t="shared" si="1"/>
        <v>-</v>
      </c>
      <c r="I36" s="36" t="str">
        <f t="shared" si="2"/>
        <v>-</v>
      </c>
      <c r="J36" s="37" t="str">
        <f t="shared" si="3"/>
        <v>-</v>
      </c>
      <c r="K36" s="37" t="str">
        <f t="shared" si="4"/>
        <v>-</v>
      </c>
      <c r="L36" s="37" t="str">
        <f t="shared" si="5"/>
        <v>-</v>
      </c>
      <c r="M36" s="37" t="str">
        <f t="shared" si="6"/>
        <v>-</v>
      </c>
      <c r="N36" s="37" t="str">
        <f t="shared" si="7"/>
        <v>-</v>
      </c>
      <c r="O36" s="37" t="str">
        <f t="shared" si="8"/>
        <v>-</v>
      </c>
      <c r="P36" s="37" t="str">
        <f t="shared" si="9"/>
        <v>-</v>
      </c>
    </row>
    <row r="37" spans="1:16" ht="12.75">
      <c r="A37" s="71"/>
      <c r="B37" s="72"/>
      <c r="C37" s="73"/>
      <c r="D37" s="73"/>
      <c r="E37" s="72"/>
      <c r="F37" s="74"/>
      <c r="G37" s="36" t="str">
        <f t="shared" si="0"/>
        <v>-</v>
      </c>
      <c r="H37" s="36" t="str">
        <f t="shared" si="1"/>
        <v>-</v>
      </c>
      <c r="I37" s="36" t="str">
        <f t="shared" si="2"/>
        <v>-</v>
      </c>
      <c r="J37" s="37" t="str">
        <f t="shared" si="3"/>
        <v>-</v>
      </c>
      <c r="K37" s="37" t="str">
        <f t="shared" si="4"/>
        <v>-</v>
      </c>
      <c r="L37" s="37" t="str">
        <f t="shared" si="5"/>
        <v>-</v>
      </c>
      <c r="M37" s="37" t="str">
        <f t="shared" si="6"/>
        <v>-</v>
      </c>
      <c r="N37" s="37" t="str">
        <f t="shared" si="7"/>
        <v>-</v>
      </c>
      <c r="O37" s="37" t="str">
        <f t="shared" si="8"/>
        <v>-</v>
      </c>
      <c r="P37" s="37" t="str">
        <f t="shared" si="9"/>
        <v>-</v>
      </c>
    </row>
    <row r="38" spans="1:16" ht="13.5" thickBot="1">
      <c r="A38" s="75"/>
      <c r="B38" s="76"/>
      <c r="C38" s="77"/>
      <c r="D38" s="77"/>
      <c r="E38" s="76"/>
      <c r="F38" s="78"/>
      <c r="G38" s="38" t="str">
        <f t="shared" si="0"/>
        <v>-</v>
      </c>
      <c r="H38" s="38" t="str">
        <f t="shared" si="1"/>
        <v>-</v>
      </c>
      <c r="I38" s="38" t="str">
        <f t="shared" si="2"/>
        <v>-</v>
      </c>
      <c r="J38" s="39" t="str">
        <f t="shared" si="3"/>
        <v>-</v>
      </c>
      <c r="K38" s="39" t="str">
        <f t="shared" si="4"/>
        <v>-</v>
      </c>
      <c r="L38" s="39" t="str">
        <f t="shared" si="5"/>
        <v>-</v>
      </c>
      <c r="M38" s="39" t="str">
        <f t="shared" si="6"/>
        <v>-</v>
      </c>
      <c r="N38" s="39" t="str">
        <f t="shared" si="7"/>
        <v>-</v>
      </c>
      <c r="O38" s="39" t="str">
        <f t="shared" si="8"/>
        <v>-</v>
      </c>
      <c r="P38" s="39" t="str">
        <f t="shared" si="9"/>
        <v>-</v>
      </c>
    </row>
    <row r="39" spans="1:16" s="1" customFormat="1" ht="15" thickTop="1">
      <c r="A39" s="17"/>
      <c r="B39" s="9"/>
      <c r="C39" s="10"/>
      <c r="D39" s="10"/>
      <c r="E39" s="8" t="s">
        <v>37</v>
      </c>
      <c r="F39" s="8"/>
      <c r="G39" s="34">
        <f aca="true" t="shared" si="10" ref="G39:P39">SUM(G9:G38)</f>
        <v>0</v>
      </c>
      <c r="H39" s="34">
        <f t="shared" si="10"/>
        <v>0</v>
      </c>
      <c r="I39" s="34">
        <f t="shared" si="10"/>
        <v>0</v>
      </c>
      <c r="J39" s="35">
        <f t="shared" si="10"/>
        <v>0</v>
      </c>
      <c r="K39" s="35">
        <f t="shared" si="10"/>
        <v>0</v>
      </c>
      <c r="L39" s="35">
        <f t="shared" si="10"/>
        <v>0</v>
      </c>
      <c r="M39" s="35">
        <f t="shared" si="10"/>
        <v>0</v>
      </c>
      <c r="N39" s="35">
        <f t="shared" si="10"/>
        <v>0</v>
      </c>
      <c r="O39" s="35">
        <f t="shared" si="10"/>
        <v>0</v>
      </c>
      <c r="P39" s="35">
        <f t="shared" si="10"/>
        <v>0</v>
      </c>
    </row>
  </sheetData>
  <sheetProtection sheet="1" objects="1" scenarios="1"/>
  <mergeCells count="3">
    <mergeCell ref="A1:O1"/>
    <mergeCell ref="E5:I5"/>
    <mergeCell ref="L5:P5"/>
  </mergeCells>
  <printOptions horizontalCentered="1" verticalCentered="1"/>
  <pageMargins left="0.7874015748031497" right="0.7874015748031497" top="0.7874015748031497" bottom="0.7874015748031497" header="0.5118110236220472" footer="0.5118110236220472"/>
  <pageSetup blackAndWhite="1" fitToHeight="1" fitToWidth="1" horizontalDpi="300" verticalDpi="300" orientation="landscape" paperSize="9" scale="86" r:id="rId1"/>
  <headerFooter alignWithMargins="0">
    <oddHeader>&amp;LErmittlung der Vollzugskosten&amp;RLeistungsprozesse</oddHeader>
    <oddFooter>&amp;LArbeitsmappe:  &amp;F&amp;CArbeitsblatt:  &amp;A&amp;R&amp;D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Landesstandard</cp:lastModifiedBy>
  <cp:lastPrinted>2006-07-17T06:46:43Z</cp:lastPrinted>
  <dcterms:created xsi:type="dcterms:W3CDTF">1999-01-11T13:15:41Z</dcterms:created>
  <dcterms:modified xsi:type="dcterms:W3CDTF">2006-07-24T11:18:39Z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-32873956</vt:i4>
  </property>
  <property fmtid="{D5CDD505-2E9C-101B-9397-08002B2CF9AE}" pid="3" name="_EmailSubject">
    <vt:lpwstr>IG-L-VO</vt:lpwstr>
  </property>
  <property fmtid="{D5CDD505-2E9C-101B-9397-08002B2CF9AE}" pid="4" name="_AuthorEmail">
    <vt:lpwstr>bmscherbler@tele2.at</vt:lpwstr>
  </property>
  <property fmtid="{D5CDD505-2E9C-101B-9397-08002B2CF9AE}" pid="5" name="_AuthorEmailDisplayName">
    <vt:lpwstr>Brigitte Maria Scherbler</vt:lpwstr>
  </property>
  <property fmtid="{D5CDD505-2E9C-101B-9397-08002B2CF9AE}" pid="6" name="_ReviewingToolsShownOnce">
    <vt:lpwstr/>
  </property>
</Properties>
</file>