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zausgleich\01_Auflösung Sozialhilfeverbände\Schlussrechnung_SHV\620 Endabrechnung Murtal\02 Final\"/>
    </mc:Choice>
  </mc:AlternateContent>
  <xr:revisionPtr revIDLastSave="0" documentId="13_ncr:1_{9C86948E-66E8-4DA5-A13A-0B2D3493DAD8}" xr6:coauthVersionLast="47" xr6:coauthVersionMax="47" xr10:uidLastSave="{00000000-0000-0000-0000-000000000000}"/>
  <bookViews>
    <workbookView xWindow="-28965" yWindow="-1905" windowWidth="29130" windowHeight="17610" xr2:uid="{AE7F3D85-1399-45C7-914C-01BECEF06C1D}"/>
  </bookViews>
  <sheets>
    <sheet name="Endabrechnung SHV Murtal" sheetId="1" r:id="rId1"/>
  </sheets>
  <externalReferences>
    <externalReference r:id="rId2"/>
  </externalReferences>
  <definedNames>
    <definedName name="_xlnm.Print_Area" localSheetId="0">'Endabrechnung SHV Murtal'!$A$1:$K$95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5" i="1" l="1"/>
  <c r="I38" i="1"/>
  <c r="D38" i="1"/>
  <c r="E35" i="1" s="1"/>
  <c r="E36" i="1"/>
  <c r="G29" i="1"/>
  <c r="G38" i="1" s="1"/>
  <c r="E29" i="1"/>
  <c r="E19" i="1"/>
  <c r="J17" i="1"/>
  <c r="A13" i="1"/>
  <c r="F36" i="1" l="1"/>
  <c r="H36" i="1" s="1"/>
  <c r="K36" i="1" s="1"/>
  <c r="F29" i="1"/>
  <c r="H29" i="1" s="1"/>
  <c r="F20" i="1"/>
  <c r="H20" i="1" s="1"/>
  <c r="F27" i="1"/>
  <c r="H27" i="1" s="1"/>
  <c r="F19" i="1"/>
  <c r="H19" i="1" s="1"/>
  <c r="F26" i="1"/>
  <c r="H26" i="1" s="1"/>
  <c r="F35" i="1"/>
  <c r="H35" i="1" s="1"/>
  <c r="F32" i="1"/>
  <c r="H32" i="1" s="1"/>
  <c r="E18" i="1"/>
  <c r="E23" i="1"/>
  <c r="F23" i="1" s="1"/>
  <c r="H23" i="1" s="1"/>
  <c r="E21" i="1"/>
  <c r="F21" i="1" s="1"/>
  <c r="H21" i="1" s="1"/>
  <c r="K21" i="1" s="1"/>
  <c r="E26" i="1"/>
  <c r="E33" i="1"/>
  <c r="F33" i="1" s="1"/>
  <c r="H33" i="1" s="1"/>
  <c r="J35" i="1"/>
  <c r="J21" i="1"/>
  <c r="E24" i="1"/>
  <c r="F24" i="1" s="1"/>
  <c r="H24" i="1" s="1"/>
  <c r="E31" i="1"/>
  <c r="J31" i="1" s="1"/>
  <c r="E34" i="1"/>
  <c r="F34" i="1" s="1"/>
  <c r="H34" i="1" s="1"/>
  <c r="K34" i="1" s="1"/>
  <c r="E20" i="1"/>
  <c r="J36" i="1"/>
  <c r="E25" i="1"/>
  <c r="F25" i="1" s="1"/>
  <c r="H25" i="1" s="1"/>
  <c r="J29" i="1"/>
  <c r="E32" i="1"/>
  <c r="J32" i="1" s="1"/>
  <c r="E22" i="1"/>
  <c r="J22" i="1" s="1"/>
  <c r="J27" i="1"/>
  <c r="J34" i="1"/>
  <c r="E37" i="1"/>
  <c r="J37" i="1" s="1"/>
  <c r="J26" i="1"/>
  <c r="E27" i="1"/>
  <c r="J19" i="1"/>
  <c r="J20" i="1"/>
  <c r="E30" i="1"/>
  <c r="F30" i="1" s="1"/>
  <c r="H30" i="1" s="1"/>
  <c r="E28" i="1"/>
  <c r="F28" i="1" s="1"/>
  <c r="H28" i="1" s="1"/>
  <c r="K19" i="1" l="1"/>
  <c r="K29" i="1"/>
  <c r="K27" i="1"/>
  <c r="J24" i="1"/>
  <c r="K24" i="1" s="1"/>
  <c r="J25" i="1"/>
  <c r="K25" i="1" s="1"/>
  <c r="F31" i="1"/>
  <c r="H31" i="1" s="1"/>
  <c r="K31" i="1" s="1"/>
  <c r="K20" i="1"/>
  <c r="E38" i="1"/>
  <c r="J28" i="1"/>
  <c r="K28" i="1" s="1"/>
  <c r="F22" i="1"/>
  <c r="H22" i="1" s="1"/>
  <c r="K22" i="1" s="1"/>
  <c r="F18" i="1"/>
  <c r="J33" i="1"/>
  <c r="K33" i="1" s="1"/>
  <c r="F37" i="1"/>
  <c r="H37" i="1" s="1"/>
  <c r="K37" i="1" s="1"/>
  <c r="K32" i="1"/>
  <c r="J30" i="1"/>
  <c r="K30" i="1" s="1"/>
  <c r="J23" i="1"/>
  <c r="K23" i="1" s="1"/>
  <c r="K35" i="1"/>
  <c r="K26" i="1"/>
  <c r="J18" i="1"/>
  <c r="J38" i="1" s="1"/>
  <c r="H18" i="1" l="1"/>
  <c r="F38" i="1"/>
  <c r="H38" i="1" l="1"/>
  <c r="K18" i="1"/>
  <c r="K38" i="1" s="1"/>
  <c r="K40" i="1" s="1"/>
</calcChain>
</file>

<file path=xl/sharedStrings.xml><?xml version="1.0" encoding="utf-8"?>
<sst xmlns="http://schemas.openxmlformats.org/spreadsheetml/2006/main" count="70" uniqueCount="50">
  <si>
    <t>Sozialhilfeverband Murtal</t>
  </si>
  <si>
    <t>Abrechnung</t>
  </si>
  <si>
    <t>Zahlungsmittel</t>
  </si>
  <si>
    <t>Ausgangwert Liquide Mittel per 31.12.2023</t>
  </si>
  <si>
    <t>ABT07-22657/2020-46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</si>
  <si>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</si>
  <si>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</si>
  <si>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</si>
  <si>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</si>
  <si>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</si>
  <si>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</si>
  <si>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</t>
  </si>
  <si>
    <t>Offene Umlagen per 31.12.2023</t>
  </si>
  <si>
    <t>Endabrechnung SHV Murtal (Gesamt per 31.12.2023)</t>
  </si>
  <si>
    <t>Umlagenzahlung nach 31.12.2023 ( Vorauszahlung im Sinne StSPLFG)</t>
  </si>
  <si>
    <t>Zu leistende Zahlungen (per Festsetzung der Abrechnung durch BH)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</si>
  <si>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</si>
  <si>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</si>
  <si>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</si>
  <si>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</si>
  <si>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</si>
  <si>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</si>
  <si>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</si>
  <si>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</si>
  <si>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</si>
  <si>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Fohnsdorf</t>
  </si>
  <si>
    <t>Murtal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</si>
  <si>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</si>
  <si>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</si>
  <si>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</si>
  <si>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</si>
  <si>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</si>
  <si>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</si>
  <si>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</si>
  <si>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</si>
  <si>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</si>
  <si>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Lobmingtal</t>
  </si>
  <si>
    <t>Judenburg</t>
  </si>
  <si>
    <t>ABT07-155473/2024-215 keine Zahlung erfolgt (Umlage 12/2023 offen)</t>
  </si>
  <si>
    <t>Knittelfeld</t>
  </si>
  <si>
    <t xml:space="preserve">Obdach 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</si>
  <si>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</si>
  <si>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</si>
  <si>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</si>
  <si>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</si>
  <si>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</si>
  <si>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</si>
  <si>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Eingangsstück ABT07-155473/2024-230</t>
  </si>
  <si>
    <t>VR E-Mail vom 18.03.2025</t>
  </si>
  <si>
    <t>VR E-Mail vom 10.03.2025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</si>
</sst>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[$€-1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0" fillId="3" borderId="0" xfId="0" applyNumberFormat="1" applyFill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165" fontId="0" fillId="0" borderId="1" xfId="0" applyNumberFormat="1" applyBorder="1"/>
    <xf numFmtId="10" fontId="0" fillId="0" borderId="1" xfId="1" applyNumberFormat="1" applyFont="1" applyBorder="1"/>
    <xf numFmtId="164" fontId="4" fillId="0" borderId="1" xfId="0" applyNumberFormat="1" applyFont="1" applyBorder="1"/>
    <xf numFmtId="164" fontId="0" fillId="0" borderId="1" xfId="0" applyNumberFormat="1" applyBorder="1"/>
    <xf numFmtId="4" fontId="0" fillId="2" borderId="1" xfId="0" applyNumberFormat="1" applyFill="1" applyBorder="1"/>
    <xf numFmtId="0" fontId="0" fillId="0" borderId="2" xfId="0" applyBorder="1"/>
    <xf numFmtId="4" fontId="0" fillId="0" borderId="2" xfId="0" applyNumberFormat="1" applyBorder="1"/>
    <xf numFmtId="165" fontId="2" fillId="0" borderId="2" xfId="0" applyNumberFormat="1" applyFont="1" applyBorder="1"/>
    <xf numFmtId="10" fontId="2" fillId="0" borderId="2" xfId="0" applyNumberFormat="1" applyFont="1" applyBorder="1"/>
    <xf numFmtId="4" fontId="2" fillId="0" borderId="2" xfId="0" applyNumberFormat="1" applyFont="1" applyBorder="1"/>
    <xf numFmtId="164" fontId="2" fillId="0" borderId="2" xfId="0" applyNumberFormat="1" applyFont="1" applyBorder="1"/>
    <xf numFmtId="164" fontId="0" fillId="0" borderId="0" xfId="0" applyNumberFormat="1"/>
    <xf numFmtId="0" fontId="0" fillId="2" borderId="0" xfId="0" applyFill="1"/>
    <xf numFmtId="4" fontId="0" fillId="2" borderId="0" xfId="0" applyNumberFormat="1" applyFill="1"/>
    <xf numFmtId="0" fontId="2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6</xdr:col>
      <xdr:colOff>263479</xdr:colOff>
      <xdr:row>76</xdr:row>
      <xdr:rowOff>77088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2F8D627-3F82-4E0D-9F3A-ADFFEE068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72550"/>
          <a:ext cx="11036254" cy="6363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59531</xdr:rowOff>
    </xdr:from>
    <xdr:to>
      <xdr:col>5</xdr:col>
      <xdr:colOff>522931</xdr:colOff>
      <xdr:row>91</xdr:row>
      <xdr:rowOff>12245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8DABB5A-0A65-403F-B166-39FB710B0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99581"/>
          <a:ext cx="10286056" cy="24292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>
        <row r="14">
          <cell r="A14" t="str">
            <v xml:space="preserve">Umlagenzahlung nach 31.12.2023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  <row r="19">
          <cell r="J19" t="str">
            <v>Abrechnung 2024 SHV</v>
          </cell>
        </row>
      </sheetData>
      <sheetData sheetId="9"/>
      <sheetData sheetId="10"/>
      <sheetData sheetId="11"/>
      <sheetData sheetId="12"/>
      <sheetData sheetId="13">
        <row r="3">
          <cell r="Q3">
            <v>110.9</v>
          </cell>
        </row>
        <row r="275">
          <cell r="Q275">
            <v>901.24</v>
          </cell>
        </row>
        <row r="276">
          <cell r="Q276">
            <v>25018.13</v>
          </cell>
        </row>
        <row r="277">
          <cell r="Q277">
            <v>46584.27</v>
          </cell>
        </row>
        <row r="278">
          <cell r="Q278">
            <v>152001.79</v>
          </cell>
        </row>
        <row r="279">
          <cell r="Q279">
            <v>87963.73</v>
          </cell>
        </row>
        <row r="280">
          <cell r="Q280">
            <v>6697.51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1A40B-A5DF-4608-A91A-B410F2CBDA1C}">
  <sheetPr>
    <tabColor theme="9" tint="0.79998168889431442"/>
  </sheetPr>
  <dimension ref="A1:N95"/>
  <sheetViews>
    <sheetView tabSelected="1" view="pageBreakPreview" zoomScale="80" zoomScaleNormal="100" zoomScaleSheetLayoutView="80" workbookViewId="0">
      <selection activeCell="O35" sqref="O35"/>
    </sheetView>
  </sheetViews>
  <sheetFormatPr baseColWidth="10" defaultRowHeight="15" x14ac:dyDescent="0.25"/>
  <cols>
    <col min="1" max="1" width="68.7109375" bestFit="1" customWidth="1"/>
    <col min="2" max="2" width="28.140625" style="4" customWidth="1"/>
    <col min="3" max="3" width="20.140625" bestFit="1" customWidth="1"/>
    <col min="4" max="4" width="18" customWidth="1"/>
    <col min="6" max="6" width="15.140625" customWidth="1"/>
    <col min="8" max="8" width="15.140625" customWidth="1"/>
    <col min="10" max="10" width="11.7109375" bestFit="1" customWidth="1"/>
    <col min="11" max="11" width="15.5703125" customWidth="1"/>
    <col min="28" max="28" width="67.28515625" customWidth="1"/>
    <col min="29" max="29" width="50.140625" customWidth="1"/>
  </cols>
  <sheetData>
    <row r="1" spans="1:14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B2" s="1" t="s">
        <v>1</v>
      </c>
      <c r="C2" s="2" t="s">
        <v>2</v>
      </c>
    </row>
    <row r="3" spans="1:14" x14ac:dyDescent="0.25">
      <c r="A3" t="s">
        <v>3</v>
      </c>
      <c r="B3" s="3">
        <v>5618717.3799999999</v>
      </c>
      <c r="C3" s="4">
        <v>5618717.3799999999</v>
      </c>
      <c r="D3" t="s">
        <v>4</v>
      </c>
    </row>
    <row r="4" spans="1:14" x14ac:dyDescent="0.25">
      <c r="A4" t="s">
        <v>5</v>
      </c>
      <c r="B4" s="3">
        <v>-1249.5093333333296</v>
      </c>
      <c r="C4" s="4">
        <v>-1249.5093333333296</v>
      </c>
    </row>
    <row r="5" spans="1:14" x14ac:dyDescent="0.25">
      <c r="A5" t="s">
        <v>6</v>
      </c>
      <c r="B5" s="3">
        <v>-4234066.3</v>
      </c>
      <c r="C5" s="4">
        <v>-4234066.3</v>
      </c>
    </row>
    <row r="6" spans="1:14" x14ac:dyDescent="0.25">
      <c r="A6" t="s">
        <v>7</v>
      </c>
      <c r="B6" s="3">
        <v>-1879291.2839999998</v>
      </c>
      <c r="C6" s="4">
        <v>-1879291.2839999998</v>
      </c>
    </row>
    <row r="7" spans="1:14" s="5" customFormat="1" x14ac:dyDescent="0.25">
      <c r="A7" s="5" t="s">
        <v>8</v>
      </c>
      <c r="B7" s="6">
        <v>-495889.71333333268</v>
      </c>
    </row>
    <row r="8" spans="1:14" x14ac:dyDescent="0.25">
      <c r="A8" t="s">
        <v>9</v>
      </c>
      <c r="B8" s="3">
        <v>3844893.2399999998</v>
      </c>
      <c r="C8" s="4">
        <v>3844893.2399999998</v>
      </c>
    </row>
    <row r="9" spans="1:14" x14ac:dyDescent="0.25">
      <c r="A9" t="s">
        <v>10</v>
      </c>
      <c r="B9" s="3">
        <v>0</v>
      </c>
    </row>
    <row r="10" spans="1:14" s="5" customFormat="1" x14ac:dyDescent="0.25">
      <c r="A10" s="5" t="s">
        <v>11</v>
      </c>
      <c r="B10" s="6">
        <v>3349003.5266666673</v>
      </c>
    </row>
    <row r="11" spans="1:14" x14ac:dyDescent="0.25">
      <c r="A11" t="s">
        <v>12</v>
      </c>
      <c r="B11" s="3">
        <v>319166.67</v>
      </c>
      <c r="C11" s="4"/>
    </row>
    <row r="12" spans="1:14" s="5" customFormat="1" x14ac:dyDescent="0.25">
      <c r="A12" s="5" t="s">
        <v>13</v>
      </c>
      <c r="B12" s="6">
        <v>3668170.1966666672</v>
      </c>
      <c r="C12" s="6"/>
    </row>
    <row r="13" spans="1:14" s="5" customFormat="1" x14ac:dyDescent="0.25">
      <c r="A13" t="str">
        <f>'[1]Endabrechnung SHV Weiz'!A14</f>
        <v>Nachlaufende Zahlungen - SHV im Jahr 2024</v>
      </c>
      <c r="B13" s="3">
        <v>-74843.210000000021</v>
      </c>
      <c r="C13" s="4">
        <v>-74843.210000000021</v>
      </c>
    </row>
    <row r="14" spans="1:14" s="5" customFormat="1" x14ac:dyDescent="0.25">
      <c r="A14" t="s">
        <v>14</v>
      </c>
      <c r="B14" s="3">
        <v>0</v>
      </c>
      <c r="C14" s="4">
        <v>0</v>
      </c>
    </row>
    <row r="15" spans="1:14" s="5" customFormat="1" x14ac:dyDescent="0.25">
      <c r="A15" s="5" t="s">
        <v>15</v>
      </c>
      <c r="B15" s="6"/>
      <c r="C15" s="6">
        <v>3274160.3166666673</v>
      </c>
    </row>
    <row r="17" spans="1:13" ht="75" x14ac:dyDescent="0.25">
      <c r="A17" s="7" t="s">
        <v>16</v>
      </c>
      <c r="B17" s="7" t="s">
        <v>17</v>
      </c>
      <c r="C17" s="7" t="s">
        <v>18</v>
      </c>
      <c r="D17" s="8" t="s">
        <v>19</v>
      </c>
      <c r="E17" s="8" t="s">
        <v>20</v>
      </c>
      <c r="F17" s="8" t="s">
        <v>21</v>
      </c>
      <c r="G17" s="8" t="s">
        <v>22</v>
      </c>
      <c r="H17" s="8" t="s">
        <v>23</v>
      </c>
      <c r="I17" s="9" t="s">
        <v>24</v>
      </c>
      <c r="J17" s="9" t="str">
        <f>'[1]Endabrechnung SHV Weiz'!J19</f>
        <v>Abrechnung 2024 SHV</v>
      </c>
      <c r="K17" s="8" t="s">
        <v>23</v>
      </c>
    </row>
    <row r="18" spans="1:13" x14ac:dyDescent="0.25">
      <c r="A18" s="10">
        <v>62007</v>
      </c>
      <c r="B18" s="11" t="s">
        <v>25</v>
      </c>
      <c r="C18" s="10" t="s">
        <v>26</v>
      </c>
      <c r="D18" s="12">
        <v>10044051.16</v>
      </c>
      <c r="E18" s="13">
        <f>D18/D$38</f>
        <v>0.1056756019936587</v>
      </c>
      <c r="F18" s="14">
        <f>B$12*E18</f>
        <v>387636.09374794748</v>
      </c>
      <c r="G18" s="11"/>
      <c r="H18" s="15">
        <f>F18-G18</f>
        <v>387636.09374794748</v>
      </c>
      <c r="I18" s="10"/>
      <c r="J18" s="11">
        <f>$B$13*E18</f>
        <v>-7909.1012718878192</v>
      </c>
      <c r="K18" s="15">
        <f>H18+I18+J18</f>
        <v>379726.99247605965</v>
      </c>
    </row>
    <row r="19" spans="1:13" x14ac:dyDescent="0.25">
      <c r="A19" s="10">
        <v>62008</v>
      </c>
      <c r="B19" s="11" t="s">
        <v>27</v>
      </c>
      <c r="C19" s="10" t="s">
        <v>26</v>
      </c>
      <c r="D19" s="12">
        <v>1424493.11</v>
      </c>
      <c r="E19" s="13">
        <f t="shared" ref="E19:E37" si="0">D19/D$38</f>
        <v>1.4987395477888934E-2</v>
      </c>
      <c r="F19" s="14">
        <f t="shared" ref="F19:F37" si="1">B$12*E19</f>
        <v>54976.31741764897</v>
      </c>
      <c r="G19" s="10"/>
      <c r="H19" s="15">
        <f t="shared" ref="H19:H37" si="2">F19-G19</f>
        <v>54976.31741764897</v>
      </c>
      <c r="I19" s="10"/>
      <c r="J19" s="11">
        <f t="shared" ref="J19:J37" si="3">$B$13*E19</f>
        <v>-1121.7047871046921</v>
      </c>
      <c r="K19" s="15">
        <f t="shared" ref="K19:K37" si="4">H19+I19+J19</f>
        <v>53854.612630544281</v>
      </c>
    </row>
    <row r="20" spans="1:13" x14ac:dyDescent="0.25">
      <c r="A20" s="10">
        <v>62010</v>
      </c>
      <c r="B20" s="11" t="s">
        <v>28</v>
      </c>
      <c r="C20" s="10" t="s">
        <v>26</v>
      </c>
      <c r="D20" s="12">
        <v>404693.59</v>
      </c>
      <c r="E20" s="13">
        <f t="shared" si="0"/>
        <v>4.2578674744847582E-3</v>
      </c>
      <c r="F20" s="14">
        <f t="shared" si="1"/>
        <v>15618.58257126136</v>
      </c>
      <c r="G20" s="10"/>
      <c r="H20" s="15">
        <f t="shared" si="2"/>
        <v>15618.58257126136</v>
      </c>
      <c r="I20" s="10"/>
      <c r="J20" s="11">
        <f t="shared" si="3"/>
        <v>-318.67246954503247</v>
      </c>
      <c r="K20" s="15">
        <f t="shared" si="4"/>
        <v>15299.910101716328</v>
      </c>
    </row>
    <row r="21" spans="1:13" x14ac:dyDescent="0.25">
      <c r="A21" s="10">
        <v>62014</v>
      </c>
      <c r="B21" s="11" t="s">
        <v>29</v>
      </c>
      <c r="C21" s="10" t="s">
        <v>26</v>
      </c>
      <c r="D21" s="12">
        <v>2351674.37</v>
      </c>
      <c r="E21" s="13">
        <f t="shared" si="0"/>
        <v>2.4742467036857278E-2</v>
      </c>
      <c r="F21" s="14">
        <f t="shared" si="1"/>
        <v>90759.580176607298</v>
      </c>
      <c r="G21" s="10"/>
      <c r="H21" s="15">
        <f t="shared" si="2"/>
        <v>90759.580176607298</v>
      </c>
      <c r="I21" s="10"/>
      <c r="J21" s="11">
        <f t="shared" si="3"/>
        <v>-1851.8056563575876</v>
      </c>
      <c r="K21" s="15">
        <f t="shared" si="4"/>
        <v>88907.774520249717</v>
      </c>
    </row>
    <row r="22" spans="1:13" x14ac:dyDescent="0.25">
      <c r="A22" s="10">
        <v>62021</v>
      </c>
      <c r="B22" s="11" t="s">
        <v>30</v>
      </c>
      <c r="C22" s="10" t="s">
        <v>26</v>
      </c>
      <c r="D22" s="12">
        <v>427978.21</v>
      </c>
      <c r="E22" s="13">
        <f t="shared" si="0"/>
        <v>4.5028499219550459E-3</v>
      </c>
      <c r="F22" s="14">
        <f t="shared" si="1"/>
        <v>16517.219883778329</v>
      </c>
      <c r="G22" s="10"/>
      <c r="H22" s="15">
        <f t="shared" si="2"/>
        <v>16517.219883778329</v>
      </c>
      <c r="I22" s="10"/>
      <c r="J22" s="11">
        <f t="shared" si="3"/>
        <v>-337.00774230736522</v>
      </c>
      <c r="K22" s="15">
        <f t="shared" si="4"/>
        <v>16180.212141470964</v>
      </c>
    </row>
    <row r="23" spans="1:13" x14ac:dyDescent="0.25">
      <c r="A23" s="10">
        <v>62026</v>
      </c>
      <c r="B23" s="11" t="s">
        <v>31</v>
      </c>
      <c r="C23" s="10" t="s">
        <v>26</v>
      </c>
      <c r="D23" s="12">
        <v>956161.09</v>
      </c>
      <c r="E23" s="13">
        <f t="shared" si="0"/>
        <v>1.0059974524130448E-2</v>
      </c>
      <c r="F23" s="14">
        <f t="shared" si="1"/>
        <v>36901.698728641248</v>
      </c>
      <c r="G23" s="11"/>
      <c r="H23" s="15">
        <f t="shared" si="2"/>
        <v>36901.698728641248</v>
      </c>
      <c r="I23" s="10"/>
      <c r="J23" s="11">
        <f t="shared" si="3"/>
        <v>-752.92078590414542</v>
      </c>
      <c r="K23" s="15">
        <f t="shared" si="4"/>
        <v>36148.777942737099</v>
      </c>
    </row>
    <row r="24" spans="1:13" x14ac:dyDescent="0.25">
      <c r="A24" s="10">
        <v>62032</v>
      </c>
      <c r="B24" s="11" t="s">
        <v>32</v>
      </c>
      <c r="C24" s="10" t="s">
        <v>26</v>
      </c>
      <c r="D24" s="12">
        <v>1231528.82</v>
      </c>
      <c r="E24" s="13">
        <f t="shared" si="0"/>
        <v>1.2957177074558048E-2</v>
      </c>
      <c r="F24" s="14">
        <f t="shared" si="1"/>
        <v>47529.130777826424</v>
      </c>
      <c r="G24" s="11"/>
      <c r="H24" s="15">
        <f t="shared" si="2"/>
        <v>47529.130777826424</v>
      </c>
      <c r="I24" s="10"/>
      <c r="J24" s="11">
        <f t="shared" si="3"/>
        <v>-969.75672479833383</v>
      </c>
      <c r="K24" s="15">
        <f t="shared" si="4"/>
        <v>46559.374053028092</v>
      </c>
    </row>
    <row r="25" spans="1:13" x14ac:dyDescent="0.25">
      <c r="A25" s="10">
        <v>62034</v>
      </c>
      <c r="B25" s="11" t="s">
        <v>33</v>
      </c>
      <c r="C25" s="10" t="s">
        <v>26</v>
      </c>
      <c r="D25" s="12">
        <v>1368749.71</v>
      </c>
      <c r="E25" s="13">
        <f t="shared" si="0"/>
        <v>1.4400907291166743E-2</v>
      </c>
      <c r="F25" s="14">
        <f t="shared" si="1"/>
        <v>52824.97893041755</v>
      </c>
      <c r="G25" s="11"/>
      <c r="H25" s="15">
        <f t="shared" si="2"/>
        <v>52824.97893041755</v>
      </c>
      <c r="I25" s="10"/>
      <c r="J25" s="11">
        <f t="shared" si="3"/>
        <v>-1077.8101285833241</v>
      </c>
      <c r="K25" s="15">
        <f t="shared" si="4"/>
        <v>51747.168801834225</v>
      </c>
    </row>
    <row r="26" spans="1:13" x14ac:dyDescent="0.25">
      <c r="A26" s="10">
        <v>62036</v>
      </c>
      <c r="B26" s="11" t="s">
        <v>34</v>
      </c>
      <c r="C26" s="10" t="s">
        <v>26</v>
      </c>
      <c r="D26" s="12">
        <v>1509848.55</v>
      </c>
      <c r="E26" s="13">
        <f t="shared" si="0"/>
        <v>1.5885438245866395E-2</v>
      </c>
      <c r="F26" s="14">
        <f t="shared" si="1"/>
        <v>58270.491134475931</v>
      </c>
      <c r="G26" s="10"/>
      <c r="H26" s="15">
        <f t="shared" si="2"/>
        <v>58270.491134475931</v>
      </c>
      <c r="I26" s="10"/>
      <c r="J26" s="11">
        <f t="shared" si="3"/>
        <v>-1188.9171905774106</v>
      </c>
      <c r="K26" s="15">
        <f t="shared" si="4"/>
        <v>57081.573943898518</v>
      </c>
    </row>
    <row r="27" spans="1:13" x14ac:dyDescent="0.25">
      <c r="A27" s="10">
        <v>62038</v>
      </c>
      <c r="B27" s="11" t="s">
        <v>35</v>
      </c>
      <c r="C27" s="10" t="s">
        <v>26</v>
      </c>
      <c r="D27" s="12">
        <v>11460663.32</v>
      </c>
      <c r="E27" s="13">
        <f t="shared" si="0"/>
        <v>0.12058008031767566</v>
      </c>
      <c r="F27" s="14">
        <f t="shared" si="1"/>
        <v>442308.25693297083</v>
      </c>
      <c r="G27" s="10"/>
      <c r="H27" s="15">
        <f t="shared" si="2"/>
        <v>442308.25693297083</v>
      </c>
      <c r="I27" s="10"/>
      <c r="J27" s="11">
        <f t="shared" si="3"/>
        <v>-9024.6002730326691</v>
      </c>
      <c r="K27" s="15">
        <f t="shared" si="4"/>
        <v>433283.65665993816</v>
      </c>
    </row>
    <row r="28" spans="1:13" x14ac:dyDescent="0.25">
      <c r="A28" s="10">
        <v>62039</v>
      </c>
      <c r="B28" s="11" t="s">
        <v>36</v>
      </c>
      <c r="C28" s="10" t="s">
        <v>26</v>
      </c>
      <c r="D28" s="12">
        <v>2061578.69</v>
      </c>
      <c r="E28" s="13">
        <f t="shared" si="0"/>
        <v>2.1690308586903722E-2</v>
      </c>
      <c r="F28" s="14">
        <f t="shared" si="1"/>
        <v>79563.743514983333</v>
      </c>
      <c r="G28" s="10"/>
      <c r="H28" s="15">
        <f t="shared" si="2"/>
        <v>79563.743514983333</v>
      </c>
      <c r="I28" s="10"/>
      <c r="J28" s="11">
        <f t="shared" si="3"/>
        <v>-1623.372320534439</v>
      </c>
      <c r="K28" s="15">
        <f t="shared" si="4"/>
        <v>77940.37119444889</v>
      </c>
    </row>
    <row r="29" spans="1:13" x14ac:dyDescent="0.25">
      <c r="A29" s="10">
        <v>62040</v>
      </c>
      <c r="B29" s="11" t="s">
        <v>37</v>
      </c>
      <c r="C29" s="10" t="s">
        <v>26</v>
      </c>
      <c r="D29" s="12">
        <v>14623531.310000001</v>
      </c>
      <c r="E29" s="13">
        <f t="shared" si="0"/>
        <v>0.15385728824357828</v>
      </c>
      <c r="F29" s="14">
        <f t="shared" si="1"/>
        <v>564374.71927504661</v>
      </c>
      <c r="G29" s="16">
        <f>'[1]Offene Umlagen'!Q275+'[1]Offene Umlagen'!Q276+'[1]Offene Umlagen'!Q277+'[1]Offene Umlagen'!Q278+'[1]Offene Umlagen'!Q279+'[1]Offene Umlagen'!Q280</f>
        <v>319166.67</v>
      </c>
      <c r="H29" s="15">
        <f t="shared" si="2"/>
        <v>245208.04927504662</v>
      </c>
      <c r="I29" s="16">
        <v>0</v>
      </c>
      <c r="J29" s="11">
        <f t="shared" si="3"/>
        <v>-11515.173334044663</v>
      </c>
      <c r="K29" s="15">
        <f t="shared" si="4"/>
        <v>233692.87594100196</v>
      </c>
      <c r="M29" t="s">
        <v>38</v>
      </c>
    </row>
    <row r="30" spans="1:13" x14ac:dyDescent="0.25">
      <c r="A30" s="10">
        <v>62041</v>
      </c>
      <c r="B30" s="11" t="s">
        <v>39</v>
      </c>
      <c r="C30" s="10" t="s">
        <v>26</v>
      </c>
      <c r="D30" s="12">
        <v>17575521.52</v>
      </c>
      <c r="E30" s="13">
        <f t="shared" si="0"/>
        <v>0.18491580612165098</v>
      </c>
      <c r="F30" s="14">
        <f t="shared" si="1"/>
        <v>678302.64890803176</v>
      </c>
      <c r="G30" s="10"/>
      <c r="H30" s="15">
        <f t="shared" si="2"/>
        <v>678302.64890803176</v>
      </c>
      <c r="I30" s="10"/>
      <c r="J30" s="11">
        <f t="shared" si="3"/>
        <v>-13839.692509882014</v>
      </c>
      <c r="K30" s="15">
        <f t="shared" si="4"/>
        <v>664462.95639814972</v>
      </c>
    </row>
    <row r="31" spans="1:13" x14ac:dyDescent="0.25">
      <c r="A31" s="10">
        <v>62042</v>
      </c>
      <c r="B31" s="11" t="s">
        <v>40</v>
      </c>
      <c r="C31" s="10" t="s">
        <v>26</v>
      </c>
      <c r="D31" s="12">
        <v>4830073.26</v>
      </c>
      <c r="E31" s="13">
        <f t="shared" si="0"/>
        <v>5.0818229745453983E-2</v>
      </c>
      <c r="F31" s="14">
        <f t="shared" si="1"/>
        <v>186409.9157996338</v>
      </c>
      <c r="G31" s="10"/>
      <c r="H31" s="15">
        <f t="shared" si="2"/>
        <v>186409.9157996338</v>
      </c>
      <c r="I31" s="10"/>
      <c r="J31" s="11">
        <f t="shared" si="3"/>
        <v>-3803.39944066726</v>
      </c>
      <c r="K31" s="15">
        <f t="shared" si="4"/>
        <v>182606.51635896653</v>
      </c>
    </row>
    <row r="32" spans="1:13" x14ac:dyDescent="0.25">
      <c r="A32" s="10">
        <v>62043</v>
      </c>
      <c r="B32" s="11" t="s">
        <v>41</v>
      </c>
      <c r="C32" s="10" t="s">
        <v>26</v>
      </c>
      <c r="D32" s="12">
        <v>4030130.92</v>
      </c>
      <c r="E32" s="13">
        <f t="shared" si="0"/>
        <v>4.2401865970210534E-2</v>
      </c>
      <c r="F32" s="14">
        <f t="shared" si="1"/>
        <v>155537.26103498085</v>
      </c>
      <c r="G32" s="11"/>
      <c r="H32" s="15">
        <f t="shared" si="2"/>
        <v>155537.26103498085</v>
      </c>
      <c r="I32" s="10"/>
      <c r="J32" s="11">
        <f t="shared" si="3"/>
        <v>-3173.4917592003217</v>
      </c>
      <c r="K32" s="15">
        <f t="shared" si="4"/>
        <v>152363.76927578053</v>
      </c>
    </row>
    <row r="33" spans="1:11" x14ac:dyDescent="0.25">
      <c r="A33" s="10">
        <v>62044</v>
      </c>
      <c r="B33" s="11" t="s">
        <v>42</v>
      </c>
      <c r="C33" s="10" t="s">
        <v>26</v>
      </c>
      <c r="D33" s="12">
        <v>3032454.22</v>
      </c>
      <c r="E33" s="13">
        <f t="shared" si="0"/>
        <v>3.190509686897202E-2</v>
      </c>
      <c r="F33" s="14">
        <f t="shared" si="1"/>
        <v>117033.32545652616</v>
      </c>
      <c r="G33" s="10"/>
      <c r="H33" s="15">
        <f t="shared" si="2"/>
        <v>117033.32545652616</v>
      </c>
      <c r="I33" s="10"/>
      <c r="J33" s="11">
        <f t="shared" si="3"/>
        <v>-2387.8798650348162</v>
      </c>
      <c r="K33" s="15">
        <f t="shared" si="4"/>
        <v>114645.44559149134</v>
      </c>
    </row>
    <row r="34" spans="1:11" x14ac:dyDescent="0.25">
      <c r="A34" s="10">
        <v>62045</v>
      </c>
      <c r="B34" s="11" t="s">
        <v>43</v>
      </c>
      <c r="C34" s="10" t="s">
        <v>26</v>
      </c>
      <c r="D34" s="12">
        <v>2092866.74</v>
      </c>
      <c r="E34" s="13">
        <f t="shared" si="0"/>
        <v>2.2019496826418596E-2</v>
      </c>
      <c r="F34" s="14">
        <f t="shared" si="1"/>
        <v>80771.262004264951</v>
      </c>
      <c r="G34" s="10"/>
      <c r="H34" s="15">
        <f t="shared" si="2"/>
        <v>80771.262004264951</v>
      </c>
      <c r="I34" s="10"/>
      <c r="J34" s="11">
        <f t="shared" si="3"/>
        <v>-1648.0098250739811</v>
      </c>
      <c r="K34" s="15">
        <f t="shared" si="4"/>
        <v>79123.252179190968</v>
      </c>
    </row>
    <row r="35" spans="1:11" x14ac:dyDescent="0.25">
      <c r="A35" s="10">
        <v>62046</v>
      </c>
      <c r="B35" s="11" t="s">
        <v>44</v>
      </c>
      <c r="C35" s="10" t="s">
        <v>26</v>
      </c>
      <c r="D35" s="12">
        <v>2949884.65</v>
      </c>
      <c r="E35" s="13">
        <f t="shared" si="0"/>
        <v>3.103636483275372E-2</v>
      </c>
      <c r="F35" s="14">
        <f t="shared" si="1"/>
        <v>113846.66849238065</v>
      </c>
      <c r="G35" s="10"/>
      <c r="H35" s="15">
        <f t="shared" si="2"/>
        <v>113846.66849238065</v>
      </c>
      <c r="I35" s="10"/>
      <c r="J35" s="11">
        <f t="shared" si="3"/>
        <v>-2322.8611708144022</v>
      </c>
      <c r="K35" s="15">
        <f t="shared" si="4"/>
        <v>111523.80732156624</v>
      </c>
    </row>
    <row r="36" spans="1:11" x14ac:dyDescent="0.25">
      <c r="A36" s="10">
        <v>62047</v>
      </c>
      <c r="B36" s="11" t="s">
        <v>45</v>
      </c>
      <c r="C36" s="10" t="s">
        <v>26</v>
      </c>
      <c r="D36" s="12">
        <v>7178675.6399999997</v>
      </c>
      <c r="E36" s="13">
        <f t="shared" si="0"/>
        <v>7.5528375721078386E-2</v>
      </c>
      <c r="F36" s="14">
        <f t="shared" si="1"/>
        <v>277050.93682270206</v>
      </c>
      <c r="G36" s="10"/>
      <c r="H36" s="15">
        <f t="shared" si="2"/>
        <v>277050.93682270206</v>
      </c>
      <c r="I36" s="10"/>
      <c r="J36" s="11">
        <f t="shared" si="3"/>
        <v>-5652.7860850515726</v>
      </c>
      <c r="K36" s="15">
        <f t="shared" si="4"/>
        <v>271398.15073765046</v>
      </c>
    </row>
    <row r="37" spans="1:11" x14ac:dyDescent="0.25">
      <c r="A37" s="10">
        <v>62048</v>
      </c>
      <c r="B37" s="11" t="s">
        <v>46</v>
      </c>
      <c r="C37" s="10" t="s">
        <v>26</v>
      </c>
      <c r="D37" s="12">
        <v>5491515.8099999996</v>
      </c>
      <c r="E37" s="13">
        <f t="shared" si="0"/>
        <v>5.7777407724737662E-2</v>
      </c>
      <c r="F37" s="14">
        <f t="shared" si="1"/>
        <v>211937.36505654117</v>
      </c>
      <c r="G37" s="10"/>
      <c r="H37" s="15">
        <f t="shared" si="2"/>
        <v>211937.36505654117</v>
      </c>
      <c r="I37" s="10"/>
      <c r="J37" s="11">
        <f t="shared" si="3"/>
        <v>-4324.2466595981641</v>
      </c>
      <c r="K37" s="15">
        <f t="shared" si="4"/>
        <v>207613.118396943</v>
      </c>
    </row>
    <row r="38" spans="1:11" ht="15.75" thickBot="1" x14ac:dyDescent="0.3">
      <c r="A38" s="17"/>
      <c r="B38" s="18"/>
      <c r="C38" s="17"/>
      <c r="D38" s="19">
        <f t="shared" ref="D38:H38" si="5">SUM(D18:D37)</f>
        <v>95046074.690000013</v>
      </c>
      <c r="E38" s="20">
        <f t="shared" si="5"/>
        <v>1</v>
      </c>
      <c r="F38" s="21">
        <f t="shared" si="5"/>
        <v>3668170.1966666668</v>
      </c>
      <c r="G38" s="21">
        <f t="shared" si="5"/>
        <v>319166.67</v>
      </c>
      <c r="H38" s="22">
        <f t="shared" si="5"/>
        <v>3349003.5266666668</v>
      </c>
      <c r="I38" s="22">
        <f t="shared" ref="I38:K38" si="6">SUM(I18:I37)</f>
        <v>0</v>
      </c>
      <c r="J38" s="22">
        <f t="shared" si="6"/>
        <v>-74843.210000000021</v>
      </c>
      <c r="K38" s="22">
        <f t="shared" si="6"/>
        <v>3274160.3166666669</v>
      </c>
    </row>
    <row r="39" spans="1:11" ht="15.75" thickTop="1" x14ac:dyDescent="0.25"/>
    <row r="40" spans="1:11" x14ac:dyDescent="0.25">
      <c r="F40" s="4"/>
      <c r="H40" s="23"/>
      <c r="K40" s="23">
        <f>K38-C15</f>
        <v>0</v>
      </c>
    </row>
    <row r="42" spans="1:11" x14ac:dyDescent="0.25">
      <c r="A42" s="27" t="s">
        <v>47</v>
      </c>
      <c r="B42" s="27"/>
      <c r="C42" s="27"/>
      <c r="D42" s="27"/>
    </row>
    <row r="73" spans="8:8" x14ac:dyDescent="0.25">
      <c r="H73" s="4">
        <v>-76477.570000000007</v>
      </c>
    </row>
    <row r="87" spans="1:8" x14ac:dyDescent="0.25">
      <c r="H87" s="4">
        <v>5881.87</v>
      </c>
    </row>
    <row r="94" spans="1:8" x14ac:dyDescent="0.25">
      <c r="A94" s="24" t="s">
        <v>48</v>
      </c>
      <c r="B94" s="25">
        <v>-81.849999999999994</v>
      </c>
    </row>
    <row r="95" spans="1:8" x14ac:dyDescent="0.25">
      <c r="A95" s="24" t="s">
        <v>49</v>
      </c>
      <c r="B95" s="25">
        <f>-4092.68-72.98</f>
        <v>-4165.66</v>
      </c>
    </row>
  </sheetData>
  <mergeCells count="2">
    <mergeCell ref="A1:N1"/>
    <mergeCell ref="A42:D42"/>
  </mergeCells>
  <pageMargins left="0.70866141732283472" right="0.70866141732283472" top="0.78740157480314965" bottom="0.78740157480314965" header="0.31496062992125984" footer="0.31496062992125984"/>
  <pageSetup paperSize="8" scale="80" fitToHeight="2" orientation="landscape"/>
  <rowBreaks count="1" manualBreakCount="1">
    <brk id="41" max="1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Murtal</vt:lpstr>
      <vt:lpstr>'Endabrechnung SHV Murtal'!Druckbereich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Hörmann Hans-Jörg</cp:lastModifiedBy>
  <cp:lastPrinted>2025-08-04T09:57:01Z</cp:lastPrinted>
  <dcterms:created xsi:type="dcterms:W3CDTF">2025-06-05T14:12:19Z</dcterms:created>
  <dcterms:modified xsi:type="dcterms:W3CDTF">2025-08-04T15:27:47Z</dcterms:modified>
</cp:coreProperties>
</file>