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zausgleich\01_Auflösung Sozialhilfeverbände\Schlussrechnung_SHV\612 Endabrechnung Liezen\02 Final\"/>
    </mc:Choice>
  </mc:AlternateContent>
  <xr:revisionPtr revIDLastSave="0" documentId="13_ncr:1_{71C18703-73BA-4AE9-AD42-98C168FABF5E}" xr6:coauthVersionLast="47" xr6:coauthVersionMax="47" xr10:uidLastSave="{00000000-0000-0000-0000-000000000000}"/>
  <bookViews>
    <workbookView xWindow="-28965" yWindow="-1905" windowWidth="29130" windowHeight="17610" xr2:uid="{4C987831-4544-489F-98D5-EECC8294280A}"/>
  </bookViews>
  <sheets>
    <sheet name="Endabrechnung SHV Liezen" sheetId="1" r:id="rId1"/>
  </sheets>
  <externalReferences>
    <externalReference r:id="rId2"/>
  </externalReferences>
  <definedNames>
    <definedName name="_xlnm.Print_Area" localSheetId="0">'Endabrechnung SHV Liezen'!$A$1:$K$117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F83" i="1"/>
  <c r="I47" i="1"/>
  <c r="D47" i="1"/>
  <c r="E44" i="1" s="1"/>
  <c r="E45" i="1"/>
  <c r="E42" i="1"/>
  <c r="E40" i="1"/>
  <c r="E38" i="1"/>
  <c r="E37" i="1"/>
  <c r="E35" i="1"/>
  <c r="E33" i="1"/>
  <c r="G32" i="1"/>
  <c r="E31" i="1"/>
  <c r="E30" i="1"/>
  <c r="G29" i="1"/>
  <c r="E28" i="1"/>
  <c r="J28" i="1" s="1"/>
  <c r="E26" i="1"/>
  <c r="G25" i="1"/>
  <c r="G24" i="1"/>
  <c r="E24" i="1"/>
  <c r="G23" i="1"/>
  <c r="E22" i="1"/>
  <c r="E21" i="1"/>
  <c r="E19" i="1"/>
  <c r="J19" i="1" s="1"/>
  <c r="J17" i="1"/>
  <c r="A13" i="1"/>
  <c r="G47" i="1" l="1"/>
  <c r="F31" i="1"/>
  <c r="H31" i="1" s="1"/>
  <c r="F45" i="1"/>
  <c r="H45" i="1" s="1"/>
  <c r="F41" i="1"/>
  <c r="H41" i="1" s="1"/>
  <c r="F27" i="1"/>
  <c r="H27" i="1" s="1"/>
  <c r="F33" i="1"/>
  <c r="H33" i="1" s="1"/>
  <c r="F22" i="1"/>
  <c r="H22" i="1" s="1"/>
  <c r="F40" i="1"/>
  <c r="H40" i="1" s="1"/>
  <c r="F29" i="1"/>
  <c r="H29" i="1" s="1"/>
  <c r="F20" i="1"/>
  <c r="H20" i="1" s="1"/>
  <c r="F24" i="1"/>
  <c r="H24" i="1" s="1"/>
  <c r="K24" i="1" s="1"/>
  <c r="F44" i="1"/>
  <c r="H44" i="1" s="1"/>
  <c r="F38" i="1"/>
  <c r="H38" i="1" s="1"/>
  <c r="K38" i="1" s="1"/>
  <c r="F26" i="1"/>
  <c r="H26" i="1" s="1"/>
  <c r="F21" i="1"/>
  <c r="H21" i="1" s="1"/>
  <c r="F35" i="1"/>
  <c r="H35" i="1" s="1"/>
  <c r="F42" i="1"/>
  <c r="H42" i="1" s="1"/>
  <c r="F28" i="1"/>
  <c r="H28" i="1" s="1"/>
  <c r="K28" i="1" s="1"/>
  <c r="F19" i="1"/>
  <c r="H19" i="1" s="1"/>
  <c r="K19" i="1" s="1"/>
  <c r="F37" i="1"/>
  <c r="H37" i="1" s="1"/>
  <c r="F30" i="1"/>
  <c r="H30" i="1" s="1"/>
  <c r="J41" i="1"/>
  <c r="J21" i="1"/>
  <c r="J32" i="1"/>
  <c r="J44" i="1"/>
  <c r="J30" i="1"/>
  <c r="J37" i="1"/>
  <c r="J42" i="1"/>
  <c r="E20" i="1"/>
  <c r="E29" i="1"/>
  <c r="J29" i="1" s="1"/>
  <c r="J40" i="1"/>
  <c r="E43" i="1"/>
  <c r="F43" i="1" s="1"/>
  <c r="H43" i="1" s="1"/>
  <c r="J22" i="1"/>
  <c r="J24" i="1"/>
  <c r="J33" i="1"/>
  <c r="E36" i="1"/>
  <c r="F36" i="1" s="1"/>
  <c r="H36" i="1" s="1"/>
  <c r="J45" i="1"/>
  <c r="J31" i="1"/>
  <c r="J38" i="1"/>
  <c r="E41" i="1"/>
  <c r="J35" i="1"/>
  <c r="E27" i="1"/>
  <c r="J20" i="1"/>
  <c r="E23" i="1"/>
  <c r="J23" i="1" s="1"/>
  <c r="E25" i="1"/>
  <c r="J25" i="1" s="1"/>
  <c r="E34" i="1"/>
  <c r="J34" i="1" s="1"/>
  <c r="J43" i="1"/>
  <c r="E46" i="1"/>
  <c r="J46" i="1" s="1"/>
  <c r="J26" i="1"/>
  <c r="E18" i="1"/>
  <c r="F18" i="1" s="1"/>
  <c r="E32" i="1"/>
  <c r="F32" i="1" s="1"/>
  <c r="H32" i="1" s="1"/>
  <c r="K32" i="1" s="1"/>
  <c r="E39" i="1"/>
  <c r="J39" i="1" s="1"/>
  <c r="J27" i="1"/>
  <c r="K21" i="1" l="1"/>
  <c r="K37" i="1"/>
  <c r="K33" i="1"/>
  <c r="K27" i="1"/>
  <c r="K43" i="1"/>
  <c r="K35" i="1"/>
  <c r="K41" i="1"/>
  <c r="H18" i="1"/>
  <c r="K45" i="1"/>
  <c r="K31" i="1"/>
  <c r="K44" i="1"/>
  <c r="K20" i="1"/>
  <c r="F23" i="1"/>
  <c r="H23" i="1" s="1"/>
  <c r="K23" i="1" s="1"/>
  <c r="K30" i="1"/>
  <c r="K29" i="1"/>
  <c r="F25" i="1"/>
  <c r="H25" i="1" s="1"/>
  <c r="K25" i="1" s="1"/>
  <c r="F34" i="1"/>
  <c r="H34" i="1" s="1"/>
  <c r="K34" i="1" s="1"/>
  <c r="J36" i="1"/>
  <c r="K36" i="1" s="1"/>
  <c r="F46" i="1"/>
  <c r="H46" i="1" s="1"/>
  <c r="K46" i="1" s="1"/>
  <c r="K40" i="1"/>
  <c r="J18" i="1"/>
  <c r="E47" i="1"/>
  <c r="K26" i="1"/>
  <c r="K42" i="1"/>
  <c r="K22" i="1"/>
  <c r="F39" i="1"/>
  <c r="H39" i="1" s="1"/>
  <c r="K39" i="1" s="1"/>
  <c r="J47" i="1" l="1"/>
  <c r="F47" i="1"/>
  <c r="H47" i="1"/>
  <c r="K18" i="1"/>
  <c r="K47" i="1" s="1"/>
</calcChain>
</file>

<file path=xl/sharedStrings.xml><?xml version="1.0" encoding="utf-8"?>
<sst xmlns="http://schemas.openxmlformats.org/spreadsheetml/2006/main" count="97" uniqueCount="67">
  <si>
    <t>Sozialhilfeverband Liezen</t>
  </si>
  <si>
    <t>Abrechnung</t>
  </si>
  <si>
    <t>Zahlungsmittel</t>
  </si>
  <si>
    <t>Ausgangwert Liquide Mittel per 31.12.2023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</si>
  <si>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</si>
  <si>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</si>
  <si>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</si>
  <si>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</si>
  <si>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</si>
  <si>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</si>
  <si>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</t>
  </si>
  <si>
    <t>Offene Umlagen per 31.12.2023</t>
  </si>
  <si>
    <t>Endabrechnung SHV Liezen (Gesamt per 31.12.2023)</t>
  </si>
  <si>
    <t>Umlagenzahlung nach 31.12.2023</t>
  </si>
  <si>
    <t>Zu leistende Zahlungen (per Festsetzung der Abrechnung durch BH)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</si>
  <si>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</si>
  <si>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</si>
  <si>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</si>
  <si>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</si>
  <si>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</si>
  <si>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</si>
  <si>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</si>
  <si>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</si>
  <si>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</si>
  <si>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Aigen im Ennstal</t>
  </si>
  <si>
    <t>Liezen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</si>
  <si>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</si>
  <si>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</si>
  <si>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</si>
  <si>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</si>
  <si>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</si>
  <si>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</si>
  <si>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</si>
  <si>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</si>
  <si>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</si>
  <si>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</si>
  <si>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</si>
  <si>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</si>
  <si>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</si>
  <si>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</si>
  <si>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</si>
  <si>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</si>
  <si>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</si>
  <si>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</si>
  <si>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</si>
  <si>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Michaelerberg-Pruggern</t>
  </si>
  <si>
    <t>Mitterberg-Sankt Martin</t>
  </si>
  <si>
    <t>Öblarn</t>
  </si>
  <si>
    <t>Rottenmann</t>
  </si>
  <si>
    <t>Sankt Gallen</t>
  </si>
  <si>
    <t>Schladming</t>
  </si>
  <si>
    <t>Sölk</t>
  </si>
  <si>
    <t>Stainach-Pürgg</t>
  </si>
  <si>
    <t>Eingangsstück ABT07-155473/2024-230</t>
  </si>
  <si>
    <t>Abteilung 8:</t>
  </si>
  <si>
    <t>SHV-Liezen Betr.W.4.Qu.2023 Donnersb.4024036629</t>
  </si>
  <si>
    <t>SHV-Liezen Betr.W.4.Qu.2023 Hieflau 4024036630</t>
  </si>
  <si>
    <t>SHV-Liezen Betr.W.4.Qu.2023 Wörschach 4024036634</t>
  </si>
  <si>
    <t>SHV-Liezen Betr.W.4.Qu.2023 Weißenb. 4024036664</t>
  </si>
  <si>
    <t>SHV-Liezen Betr.W.4.Qu.2023 St.Gallen 4024036672</t>
  </si>
  <si>
    <t>SHV-Liezen Betr.W.4.Qu.2023 Rottenm.4024036716</t>
  </si>
  <si>
    <t>SHV-Liezen Betr.W.4.Qu.2023 Stainach 4024039842</t>
  </si>
  <si>
    <t>SHV-Liezen Betr.W.4.Qu.2023 Trieben,4024039908</t>
  </si>
  <si>
    <t>SHV-Liezen Betr.W.4.Qu.2023 Gröbming 4024039914</t>
  </si>
  <si>
    <t>SHV-Liezen Betr.W.4.Qu.2023 Liezen,4024039917</t>
  </si>
  <si>
    <t>SHV-Liezen Betr.W.4.Qu.2023 Öblarn 4024039925</t>
  </si>
  <si>
    <t>SHV-Liezen Betr.W.4.Qu.2023 Ramsau 4024039932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</si>
</sst>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#,##0.00_ ;[Red]\-#,##0.00\ "/>
    <numFmt numFmtId="165" formatCode="#,##0.00\ [$€-1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0" fillId="3" borderId="0" xfId="0" applyNumberFormat="1" applyFill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4" fontId="2" fillId="4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/>
    <xf numFmtId="164" fontId="0" fillId="2" borderId="0" xfId="0" applyNumberFormat="1" applyFill="1" applyAlignment="1">
      <alignment horizontal="right" vertical="top"/>
    </xf>
    <xf numFmtId="164" fontId="0" fillId="2" borderId="0" xfId="0" applyNumberFormat="1" applyFill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165" fontId="0" fillId="0" borderId="1" xfId="0" applyNumberFormat="1" applyBorder="1"/>
    <xf numFmtId="10" fontId="0" fillId="0" borderId="1" xfId="2" applyNumberFormat="1" applyFont="1" applyBorder="1"/>
    <xf numFmtId="164" fontId="4" fillId="0" borderId="1" xfId="0" applyNumberFormat="1" applyFont="1" applyBorder="1"/>
    <xf numFmtId="164" fontId="0" fillId="0" borderId="1" xfId="0" applyNumberFormat="1" applyBorder="1"/>
    <xf numFmtId="4" fontId="0" fillId="2" borderId="1" xfId="0" applyNumberFormat="1" applyFill="1" applyBorder="1"/>
    <xf numFmtId="165" fontId="2" fillId="0" borderId="1" xfId="0" applyNumberFormat="1" applyFont="1" applyBorder="1"/>
    <xf numFmtId="10" fontId="2" fillId="0" borderId="1" xfId="0" applyNumberFormat="1" applyFont="1" applyBorder="1"/>
    <xf numFmtId="4" fontId="2" fillId="0" borderId="1" xfId="0" applyNumberFormat="1" applyFont="1" applyBorder="1"/>
    <xf numFmtId="0" fontId="0" fillId="0" borderId="0" xfId="0" applyAlignment="1">
      <alignment horizontal="left" vertical="top"/>
    </xf>
    <xf numFmtId="0" fontId="2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5</xdr:col>
      <xdr:colOff>229024</xdr:colOff>
      <xdr:row>70</xdr:row>
      <xdr:rowOff>114795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3EA75BF-548D-4133-BABB-5E927F485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58425"/>
          <a:ext cx="10620799" cy="3543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4</xdr:col>
      <xdr:colOff>1139124</xdr:colOff>
      <xdr:row>87</xdr:row>
      <xdr:rowOff>399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7A22921-6B6A-4264-AFA9-D9FF84C3F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068425"/>
          <a:ext cx="10140249" cy="2857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17319</xdr:rowOff>
    </xdr:from>
    <xdr:to>
      <xdr:col>5</xdr:col>
      <xdr:colOff>423334</xdr:colOff>
      <xdr:row>117</xdr:row>
      <xdr:rowOff>5241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F240321-A537-4269-BF22-BEFB4D731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514744"/>
          <a:ext cx="10815109" cy="5131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>
        <row r="14">
          <cell r="A14" t="str">
            <v xml:space="preserve">Umlagenzahlung nach 31.12.2023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  <row r="19">
          <cell r="J19" t="str">
            <v>Abrechnung 2024 SHV</v>
          </cell>
        </row>
      </sheetData>
      <sheetData sheetId="9"/>
      <sheetData sheetId="10"/>
      <sheetData sheetId="11"/>
      <sheetData sheetId="12"/>
      <sheetData sheetId="13">
        <row r="3">
          <cell r="Q3">
            <v>110.9</v>
          </cell>
        </row>
        <row r="162">
          <cell r="Q162">
            <v>0.09</v>
          </cell>
        </row>
        <row r="163">
          <cell r="Q163">
            <v>1094.1099999999999</v>
          </cell>
        </row>
        <row r="164">
          <cell r="Q164">
            <v>1945.92</v>
          </cell>
        </row>
        <row r="165">
          <cell r="Q165">
            <v>16189.57</v>
          </cell>
        </row>
        <row r="166">
          <cell r="Q166">
            <v>12162.69</v>
          </cell>
        </row>
        <row r="167">
          <cell r="Q167">
            <v>1041.05</v>
          </cell>
        </row>
        <row r="168">
          <cell r="Q168">
            <v>889.7</v>
          </cell>
        </row>
        <row r="169">
          <cell r="Q169">
            <v>1582.36</v>
          </cell>
        </row>
        <row r="170">
          <cell r="Q170">
            <v>13164.87</v>
          </cell>
        </row>
        <row r="171">
          <cell r="Q171">
            <v>9890.2800000000007</v>
          </cell>
        </row>
        <row r="172">
          <cell r="Q172">
            <v>846.55</v>
          </cell>
        </row>
        <row r="173">
          <cell r="Q173">
            <v>424.84</v>
          </cell>
        </row>
        <row r="174">
          <cell r="Q174">
            <v>755.59</v>
          </cell>
        </row>
        <row r="175">
          <cell r="Q175">
            <v>6286.36</v>
          </cell>
        </row>
        <row r="176">
          <cell r="Q176">
            <v>4722.71</v>
          </cell>
        </row>
        <row r="177">
          <cell r="Q177">
            <v>404.23</v>
          </cell>
        </row>
        <row r="178">
          <cell r="Q178">
            <v>1446.6</v>
          </cell>
        </row>
        <row r="179">
          <cell r="Q179">
            <v>2572.8200000000002</v>
          </cell>
        </row>
        <row r="180">
          <cell r="Q180">
            <v>21405.25</v>
          </cell>
        </row>
        <row r="181">
          <cell r="Q181">
            <v>16080.97</v>
          </cell>
        </row>
        <row r="182">
          <cell r="Q182">
            <v>1376.43</v>
          </cell>
        </row>
        <row r="183">
          <cell r="Q183">
            <v>2295.31</v>
          </cell>
        </row>
        <row r="184">
          <cell r="Q184">
            <v>7643.09</v>
          </cell>
        </row>
        <row r="185">
          <cell r="Q185">
            <v>3657.32</v>
          </cell>
        </row>
        <row r="186">
          <cell r="Q186">
            <v>29555.05</v>
          </cell>
        </row>
        <row r="187">
          <cell r="Q187">
            <v>28346.22</v>
          </cell>
        </row>
        <row r="188">
          <cell r="Q188">
            <v>429.9</v>
          </cell>
        </row>
        <row r="189">
          <cell r="Q189">
            <v>2677.56</v>
          </cell>
        </row>
        <row r="190">
          <cell r="Q190">
            <v>8915.93</v>
          </cell>
        </row>
        <row r="191">
          <cell r="Q191">
            <v>38743.39</v>
          </cell>
        </row>
        <row r="192">
          <cell r="Q192">
            <v>29781.01</v>
          </cell>
        </row>
        <row r="193">
          <cell r="Q193">
            <v>3285.85</v>
          </cell>
        </row>
        <row r="194">
          <cell r="Q194">
            <v>501.5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A0838-9919-4E7C-908F-D707BF4BB07D}">
  <sheetPr>
    <tabColor theme="9" tint="0.79998168889431442"/>
    <pageSetUpPr fitToPage="1"/>
  </sheetPr>
  <dimension ref="A1:Q112"/>
  <sheetViews>
    <sheetView tabSelected="1" view="pageBreakPreview" zoomScale="60" zoomScaleNormal="80" workbookViewId="0">
      <selection activeCell="B3" sqref="B3:C15"/>
    </sheetView>
  </sheetViews>
  <sheetFormatPr baseColWidth="10" defaultRowHeight="15" x14ac:dyDescent="0.25"/>
  <cols>
    <col min="1" max="1" width="62.140625" bestFit="1" customWidth="1"/>
    <col min="2" max="2" width="26" style="4" bestFit="1" customWidth="1"/>
    <col min="3" max="3" width="17.140625" customWidth="1"/>
    <col min="4" max="4" width="29.7109375" bestFit="1" customWidth="1"/>
    <col min="5" max="5" width="20.85546875" bestFit="1" customWidth="1"/>
    <col min="6" max="6" width="30.140625" customWidth="1"/>
    <col min="7" max="7" width="18.140625" bestFit="1" customWidth="1"/>
    <col min="8" max="8" width="32.140625" bestFit="1" customWidth="1"/>
    <col min="9" max="9" width="16.140625" bestFit="1" customWidth="1"/>
    <col min="10" max="10" width="16.140625" customWidth="1"/>
    <col min="11" max="11" width="18" customWidth="1"/>
  </cols>
  <sheetData>
    <row r="1" spans="1:14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B2" s="1" t="s">
        <v>1</v>
      </c>
      <c r="C2" s="2" t="s">
        <v>2</v>
      </c>
    </row>
    <row r="3" spans="1:14" x14ac:dyDescent="0.25">
      <c r="A3" t="s">
        <v>3</v>
      </c>
      <c r="B3" s="3">
        <v>4261258.26</v>
      </c>
      <c r="C3" s="4">
        <v>4261258.26</v>
      </c>
    </row>
    <row r="4" spans="1:14" ht="14.25" customHeight="1" x14ac:dyDescent="0.25">
      <c r="A4" t="s">
        <v>4</v>
      </c>
      <c r="B4" s="3">
        <v>1878.1786666666683</v>
      </c>
      <c r="C4" s="4">
        <v>1878.1786666666683</v>
      </c>
    </row>
    <row r="5" spans="1:14" x14ac:dyDescent="0.25">
      <c r="A5" t="s">
        <v>5</v>
      </c>
      <c r="B5" s="3">
        <v>-996776.37000000011</v>
      </c>
      <c r="C5" s="4">
        <v>-996776.37000000011</v>
      </c>
    </row>
    <row r="6" spans="1:14" x14ac:dyDescent="0.25">
      <c r="A6" t="s">
        <v>6</v>
      </c>
      <c r="B6" s="3">
        <v>-994362.35800000001</v>
      </c>
      <c r="C6" s="4">
        <v>-994362.35800000001</v>
      </c>
    </row>
    <row r="7" spans="1:14" s="5" customFormat="1" x14ac:dyDescent="0.25">
      <c r="A7" s="5" t="s">
        <v>7</v>
      </c>
      <c r="B7" s="6">
        <v>2271997.7106666667</v>
      </c>
    </row>
    <row r="8" spans="1:14" x14ac:dyDescent="0.25">
      <c r="A8" t="s">
        <v>8</v>
      </c>
      <c r="B8" s="3">
        <v>1497521.71</v>
      </c>
      <c r="C8" s="4">
        <v>1497521.71</v>
      </c>
    </row>
    <row r="9" spans="1:14" x14ac:dyDescent="0.25">
      <c r="A9" t="s">
        <v>9</v>
      </c>
      <c r="B9" s="3">
        <v>0</v>
      </c>
    </row>
    <row r="10" spans="1:14" s="5" customFormat="1" x14ac:dyDescent="0.25">
      <c r="A10" s="5" t="s">
        <v>10</v>
      </c>
      <c r="B10" s="6">
        <v>3769519.4206666667</v>
      </c>
    </row>
    <row r="11" spans="1:14" x14ac:dyDescent="0.25">
      <c r="A11" t="s">
        <v>11</v>
      </c>
      <c r="B11" s="3">
        <v>270115.12</v>
      </c>
      <c r="C11" s="4"/>
    </row>
    <row r="12" spans="1:14" s="5" customFormat="1" x14ac:dyDescent="0.25">
      <c r="A12" s="5" t="s">
        <v>12</v>
      </c>
      <c r="B12" s="6">
        <v>4039634.5406666668</v>
      </c>
      <c r="C12" s="6"/>
    </row>
    <row r="13" spans="1:14" s="5" customFormat="1" x14ac:dyDescent="0.25">
      <c r="A13" t="str">
        <f>'[1]Endabrechnung SHV Weiz'!A14</f>
        <v>Nachlaufende Zahlungen - SHV im Jahr 2024</v>
      </c>
      <c r="B13" s="3">
        <v>-41490.229999999996</v>
      </c>
      <c r="C13" s="4">
        <v>-41490.229999999996</v>
      </c>
    </row>
    <row r="14" spans="1:14" s="5" customFormat="1" x14ac:dyDescent="0.25">
      <c r="A14" t="s">
        <v>13</v>
      </c>
      <c r="B14" s="3">
        <v>87909.23000000001</v>
      </c>
      <c r="C14" s="4">
        <v>87909.23000000001</v>
      </c>
    </row>
    <row r="15" spans="1:14" s="5" customFormat="1" x14ac:dyDescent="0.25">
      <c r="A15" s="5" t="s">
        <v>14</v>
      </c>
      <c r="B15" s="6"/>
      <c r="C15" s="6">
        <v>3815938.4206666667</v>
      </c>
    </row>
    <row r="17" spans="1:17" s="10" customFormat="1" ht="43.5" customHeight="1" x14ac:dyDescent="0.25">
      <c r="A17" s="14" t="s">
        <v>15</v>
      </c>
      <c r="B17" s="14" t="s">
        <v>16</v>
      </c>
      <c r="C17" s="14" t="s">
        <v>17</v>
      </c>
      <c r="D17" s="15" t="s">
        <v>18</v>
      </c>
      <c r="E17" s="15" t="s">
        <v>19</v>
      </c>
      <c r="F17" s="15" t="s">
        <v>20</v>
      </c>
      <c r="G17" s="15" t="s">
        <v>21</v>
      </c>
      <c r="H17" s="15" t="s">
        <v>22</v>
      </c>
      <c r="I17" s="16" t="s">
        <v>23</v>
      </c>
      <c r="J17" s="16" t="str">
        <f>'[1]Endabrechnung SHV Weiz'!J19</f>
        <v>Abrechnung 2024 SHV</v>
      </c>
      <c r="K17" s="15" t="s">
        <v>22</v>
      </c>
      <c r="L17" s="8"/>
      <c r="M17" s="7"/>
      <c r="N17" s="7"/>
      <c r="O17" s="9"/>
      <c r="P17" s="7"/>
      <c r="Q17" s="7"/>
    </row>
    <row r="18" spans="1:17" x14ac:dyDescent="0.25">
      <c r="A18" s="17">
        <v>61203</v>
      </c>
      <c r="B18" s="18" t="s">
        <v>24</v>
      </c>
      <c r="C18" s="17" t="s">
        <v>25</v>
      </c>
      <c r="D18" s="19">
        <v>3019707.56</v>
      </c>
      <c r="E18" s="20">
        <f>D18/D$47</f>
        <v>2.734341503230369E-2</v>
      </c>
      <c r="F18" s="21">
        <f>B$12*E18</f>
        <v>110457.40382427815</v>
      </c>
      <c r="G18" s="18"/>
      <c r="H18" s="22">
        <f>F18-G18</f>
        <v>110457.40382427815</v>
      </c>
      <c r="I18" s="18"/>
      <c r="J18" s="18">
        <f>$B$13*E18</f>
        <v>-1134.4845786757373</v>
      </c>
      <c r="K18" s="22">
        <f>H18+I18+J18</f>
        <v>109322.91924560242</v>
      </c>
    </row>
    <row r="19" spans="1:17" x14ac:dyDescent="0.25">
      <c r="A19" s="17">
        <v>61204</v>
      </c>
      <c r="B19" s="18" t="s">
        <v>26</v>
      </c>
      <c r="C19" s="17" t="s">
        <v>25</v>
      </c>
      <c r="D19" s="19">
        <v>2796287.61</v>
      </c>
      <c r="E19" s="20">
        <f t="shared" ref="E19:E46" si="0">D19/D$47</f>
        <v>2.5320350116922762E-2</v>
      </c>
      <c r="F19" s="21">
        <f t="shared" ref="F19:F46" si="1">B$12*E19</f>
        <v>102284.96091409447</v>
      </c>
      <c r="G19" s="17"/>
      <c r="H19" s="22">
        <f t="shared" ref="H19:H46" si="2">F19-G19</f>
        <v>102284.96091409447</v>
      </c>
      <c r="I19" s="18"/>
      <c r="J19" s="18">
        <f t="shared" ref="J19:J46" si="3">$B$13*E19</f>
        <v>-1050.5471500316521</v>
      </c>
      <c r="K19" s="22">
        <f t="shared" ref="K19:K46" si="4">H19+I19+J19</f>
        <v>101234.41376406282</v>
      </c>
    </row>
    <row r="20" spans="1:17" x14ac:dyDescent="0.25">
      <c r="A20" s="17">
        <v>61205</v>
      </c>
      <c r="B20" s="18" t="s">
        <v>27</v>
      </c>
      <c r="C20" s="17" t="s">
        <v>25</v>
      </c>
      <c r="D20" s="19">
        <v>1801184.17</v>
      </c>
      <c r="E20" s="20">
        <f t="shared" si="0"/>
        <v>1.6309700635357367E-2</v>
      </c>
      <c r="F20" s="21">
        <f t="shared" si="1"/>
        <v>65885.230034522698</v>
      </c>
      <c r="G20" s="17"/>
      <c r="H20" s="22">
        <f t="shared" si="2"/>
        <v>65885.230034522698</v>
      </c>
      <c r="I20" s="18"/>
      <c r="J20" s="18">
        <f t="shared" si="3"/>
        <v>-676.6932305921232</v>
      </c>
      <c r="K20" s="22">
        <f t="shared" si="4"/>
        <v>65208.536803930576</v>
      </c>
    </row>
    <row r="21" spans="1:17" x14ac:dyDescent="0.25">
      <c r="A21" s="17">
        <v>61206</v>
      </c>
      <c r="B21" s="18" t="s">
        <v>28</v>
      </c>
      <c r="C21" s="17" t="s">
        <v>25</v>
      </c>
      <c r="D21" s="19">
        <v>1333239.8400000001</v>
      </c>
      <c r="E21" s="20">
        <f t="shared" si="0"/>
        <v>1.2072470449000091E-2</v>
      </c>
      <c r="F21" s="21">
        <f t="shared" si="1"/>
        <v>48768.368616958389</v>
      </c>
      <c r="G21" s="17"/>
      <c r="H21" s="22">
        <f t="shared" si="2"/>
        <v>48768.368616958389</v>
      </c>
      <c r="I21" s="18"/>
      <c r="J21" s="18">
        <f t="shared" si="3"/>
        <v>-500.889575597217</v>
      </c>
      <c r="K21" s="22">
        <f t="shared" si="4"/>
        <v>48267.47904136117</v>
      </c>
    </row>
    <row r="22" spans="1:17" x14ac:dyDescent="0.25">
      <c r="A22" s="17">
        <v>61207</v>
      </c>
      <c r="B22" s="18" t="s">
        <v>29</v>
      </c>
      <c r="C22" s="17" t="s">
        <v>25</v>
      </c>
      <c r="D22" s="19">
        <v>6693343.4500000002</v>
      </c>
      <c r="E22" s="20">
        <f t="shared" si="0"/>
        <v>6.0608143096843932E-2</v>
      </c>
      <c r="F22" s="21">
        <f t="shared" si="1"/>
        <v>244834.74829967876</v>
      </c>
      <c r="G22" s="17"/>
      <c r="H22" s="22">
        <f t="shared" si="2"/>
        <v>244834.74829967876</v>
      </c>
      <c r="I22" s="18"/>
      <c r="J22" s="18">
        <f t="shared" si="3"/>
        <v>-2514.6457969609669</v>
      </c>
      <c r="K22" s="22">
        <f t="shared" si="4"/>
        <v>242320.10250271778</v>
      </c>
    </row>
    <row r="23" spans="1:17" x14ac:dyDescent="0.25">
      <c r="A23" s="17">
        <v>61213</v>
      </c>
      <c r="B23" s="18" t="s">
        <v>30</v>
      </c>
      <c r="C23" s="17" t="s">
        <v>25</v>
      </c>
      <c r="D23" s="19">
        <v>4247423.51</v>
      </c>
      <c r="E23" s="20">
        <f t="shared" si="0"/>
        <v>3.8460367947647914E-2</v>
      </c>
      <c r="F23" s="21">
        <f t="shared" si="1"/>
        <v>155365.83080806767</v>
      </c>
      <c r="G23" s="23">
        <f>'[1]Offene Umlagen'!Q189+'[1]Offene Umlagen'!Q190+'[1]Offene Umlagen'!Q191+'[1]Offene Umlagen'!Q192+'[1]Offene Umlagen'!Q194+'[1]Offene Umlagen'!Q193</f>
        <v>83905.24</v>
      </c>
      <c r="H23" s="22">
        <f t="shared" si="2"/>
        <v>71460.59080806766</v>
      </c>
      <c r="I23" s="23">
        <v>0</v>
      </c>
      <c r="J23" s="18">
        <f t="shared" si="3"/>
        <v>-1595.7295120325398</v>
      </c>
      <c r="K23" s="22">
        <f t="shared" si="4"/>
        <v>69864.861296035117</v>
      </c>
    </row>
    <row r="24" spans="1:17" x14ac:dyDescent="0.25">
      <c r="A24" s="17">
        <v>61215</v>
      </c>
      <c r="B24" s="18" t="s">
        <v>31</v>
      </c>
      <c r="C24" s="17" t="s">
        <v>25</v>
      </c>
      <c r="D24" s="19">
        <v>1743449.88</v>
      </c>
      <c r="E24" s="20">
        <f t="shared" si="0"/>
        <v>1.5786917345353819E-2</v>
      </c>
      <c r="F24" s="21">
        <f t="shared" si="1"/>
        <v>63773.376598941009</v>
      </c>
      <c r="G24" s="23">
        <f>'[1]Offene Umlagen'!Q173+'[1]Offene Umlagen'!Q174+'[1]Offene Umlagen'!Q175+'[1]Offene Umlagen'!Q176+'[1]Offene Umlagen'!Q177</f>
        <v>12593.73</v>
      </c>
      <c r="H24" s="22">
        <f t="shared" si="2"/>
        <v>51179.646598941006</v>
      </c>
      <c r="I24" s="23">
        <v>12593.73</v>
      </c>
      <c r="J24" s="18">
        <f t="shared" si="3"/>
        <v>-655.00283164971938</v>
      </c>
      <c r="K24" s="22">
        <f t="shared" si="4"/>
        <v>63118.373767291283</v>
      </c>
    </row>
    <row r="25" spans="1:17" x14ac:dyDescent="0.25">
      <c r="A25" s="17">
        <v>61217</v>
      </c>
      <c r="B25" s="18" t="s">
        <v>32</v>
      </c>
      <c r="C25" s="17" t="s">
        <v>25</v>
      </c>
      <c r="D25" s="19">
        <v>3665451.43</v>
      </c>
      <c r="E25" s="20">
        <f t="shared" si="0"/>
        <v>3.3190617879315792E-2</v>
      </c>
      <c r="F25" s="21">
        <f t="shared" si="1"/>
        <v>134077.96641135271</v>
      </c>
      <c r="G25" s="23">
        <f>'[1]Offene Umlagen'!Q168+'[1]Offene Umlagen'!Q169+'[1]Offene Umlagen'!Q170+'[1]Offene Umlagen'!Q171+'[1]Offene Umlagen'!Q172+'[1]Offene Umlagen'!Q183+'[1]Offene Umlagen'!Q184+'[1]Offene Umlagen'!Q185+'[1]Offene Umlagen'!Q186+'[1]Offene Umlagen'!Q187+'[1]Offene Umlagen'!Q188</f>
        <v>98300.65</v>
      </c>
      <c r="H25" s="22">
        <f t="shared" si="2"/>
        <v>35777.316411352716</v>
      </c>
      <c r="I25" s="23">
        <v>0</v>
      </c>
      <c r="J25" s="18">
        <f t="shared" si="3"/>
        <v>-1377.0863696549243</v>
      </c>
      <c r="K25" s="22">
        <f t="shared" si="4"/>
        <v>34400.230041697789</v>
      </c>
      <c r="M25" s="11"/>
    </row>
    <row r="26" spans="1:17" x14ac:dyDescent="0.25">
      <c r="A26" s="17">
        <v>61222</v>
      </c>
      <c r="B26" s="18" t="s">
        <v>33</v>
      </c>
      <c r="C26" s="17" t="s">
        <v>25</v>
      </c>
      <c r="D26" s="19">
        <v>1884299.14</v>
      </c>
      <c r="E26" s="20">
        <f t="shared" si="0"/>
        <v>1.7062305672418461E-2</v>
      </c>
      <c r="F26" s="21">
        <f t="shared" si="1"/>
        <v>68925.479337714409</v>
      </c>
      <c r="G26" s="17"/>
      <c r="H26" s="22">
        <f t="shared" si="2"/>
        <v>68925.479337714409</v>
      </c>
      <c r="I26" s="18"/>
      <c r="J26" s="18">
        <f t="shared" si="3"/>
        <v>-707.91898667894657</v>
      </c>
      <c r="K26" s="22">
        <f t="shared" si="4"/>
        <v>68217.560351035456</v>
      </c>
    </row>
    <row r="27" spans="1:17" x14ac:dyDescent="0.25">
      <c r="A27" s="17">
        <v>61236</v>
      </c>
      <c r="B27" s="18" t="s">
        <v>34</v>
      </c>
      <c r="C27" s="17" t="s">
        <v>25</v>
      </c>
      <c r="D27" s="19">
        <v>4233019.26</v>
      </c>
      <c r="E27" s="20">
        <f t="shared" si="0"/>
        <v>3.8329937640025985E-2</v>
      </c>
      <c r="F27" s="21">
        <f t="shared" si="1"/>
        <v>154838.94003224836</v>
      </c>
      <c r="G27" s="17"/>
      <c r="H27" s="22">
        <f t="shared" si="2"/>
        <v>154838.94003224836</v>
      </c>
      <c r="I27" s="18"/>
      <c r="J27" s="18">
        <f t="shared" si="3"/>
        <v>-1590.3179285703352</v>
      </c>
      <c r="K27" s="22">
        <f t="shared" si="4"/>
        <v>153248.62210367803</v>
      </c>
    </row>
    <row r="28" spans="1:17" x14ac:dyDescent="0.25">
      <c r="A28" s="17">
        <v>61243</v>
      </c>
      <c r="B28" s="18" t="s">
        <v>35</v>
      </c>
      <c r="C28" s="17" t="s">
        <v>25</v>
      </c>
      <c r="D28" s="19">
        <v>1637283.32</v>
      </c>
      <c r="E28" s="20">
        <f t="shared" si="0"/>
        <v>1.4825580442706212E-2</v>
      </c>
      <c r="F28" s="21">
        <f t="shared" si="1"/>
        <v>59889.926841788227</v>
      </c>
      <c r="G28" s="17"/>
      <c r="H28" s="22">
        <f t="shared" si="2"/>
        <v>59889.926841788227</v>
      </c>
      <c r="I28" s="18"/>
      <c r="J28" s="18">
        <f t="shared" si="3"/>
        <v>-615.11674245138249</v>
      </c>
      <c r="K28" s="22">
        <f t="shared" si="4"/>
        <v>59274.810099336843</v>
      </c>
    </row>
    <row r="29" spans="1:17" x14ac:dyDescent="0.25">
      <c r="A29" s="17">
        <v>61247</v>
      </c>
      <c r="B29" s="18" t="s">
        <v>36</v>
      </c>
      <c r="C29" s="17" t="s">
        <v>25</v>
      </c>
      <c r="D29" s="19">
        <v>4510832.99</v>
      </c>
      <c r="E29" s="20">
        <f t="shared" si="0"/>
        <v>4.0845537568206573E-2</v>
      </c>
      <c r="F29" s="21">
        <f t="shared" si="1"/>
        <v>165001.04439262525</v>
      </c>
      <c r="G29" s="23">
        <f>'[1]Offene Umlagen'!Q162+'[1]Offene Umlagen'!Q163+'[1]Offene Umlagen'!Q164+'[1]Offene Umlagen'!Q165+'[1]Offene Umlagen'!Q166+'[1]Offene Umlagen'!Q167</f>
        <v>32433.429999999997</v>
      </c>
      <c r="H29" s="22">
        <f t="shared" si="2"/>
        <v>132567.61439262526</v>
      </c>
      <c r="I29" s="23">
        <v>32433.43</v>
      </c>
      <c r="J29" s="18">
        <f t="shared" si="3"/>
        <v>-1694.6907481785313</v>
      </c>
      <c r="K29" s="22">
        <f t="shared" si="4"/>
        <v>163306.3536444467</v>
      </c>
      <c r="M29" s="11"/>
    </row>
    <row r="30" spans="1:17" x14ac:dyDescent="0.25">
      <c r="A30" s="17">
        <v>61251</v>
      </c>
      <c r="B30" s="18" t="s">
        <v>37</v>
      </c>
      <c r="C30" s="17" t="s">
        <v>25</v>
      </c>
      <c r="D30" s="19">
        <v>749870.98</v>
      </c>
      <c r="E30" s="20">
        <f t="shared" si="0"/>
        <v>6.7900725548470982E-3</v>
      </c>
      <c r="F30" s="21">
        <f t="shared" si="1"/>
        <v>27429.411626193098</v>
      </c>
      <c r="G30" s="17"/>
      <c r="H30" s="22">
        <f t="shared" si="2"/>
        <v>27429.411626193098</v>
      </c>
      <c r="I30" s="18"/>
      <c r="J30" s="18">
        <f t="shared" si="3"/>
        <v>-281.72167201729371</v>
      </c>
      <c r="K30" s="22">
        <f t="shared" si="4"/>
        <v>27147.689954175803</v>
      </c>
    </row>
    <row r="31" spans="1:17" x14ac:dyDescent="0.25">
      <c r="A31" s="17">
        <v>61252</v>
      </c>
      <c r="B31" s="18" t="s">
        <v>38</v>
      </c>
      <c r="C31" s="17" t="s">
        <v>25</v>
      </c>
      <c r="D31" s="19">
        <v>1302877.97</v>
      </c>
      <c r="E31" s="20">
        <f t="shared" si="0"/>
        <v>1.1797544087400077E-2</v>
      </c>
      <c r="F31" s="21">
        <f t="shared" si="1"/>
        <v>47657.766590499159</v>
      </c>
      <c r="G31" s="17"/>
      <c r="H31" s="22">
        <f t="shared" si="2"/>
        <v>47657.766590499159</v>
      </c>
      <c r="I31" s="18"/>
      <c r="J31" s="18">
        <f t="shared" si="3"/>
        <v>-489.48281762136924</v>
      </c>
      <c r="K31" s="22">
        <f t="shared" si="4"/>
        <v>47168.283772877789</v>
      </c>
    </row>
    <row r="32" spans="1:17" x14ac:dyDescent="0.25">
      <c r="A32" s="17">
        <v>61253</v>
      </c>
      <c r="B32" s="18" t="s">
        <v>39</v>
      </c>
      <c r="C32" s="17" t="s">
        <v>25</v>
      </c>
      <c r="D32" s="19">
        <v>5953632.3899999997</v>
      </c>
      <c r="E32" s="20">
        <f t="shared" si="0"/>
        <v>5.3910068493366332E-2</v>
      </c>
      <c r="F32" s="21">
        <f t="shared" si="1"/>
        <v>217776.97477550845</v>
      </c>
      <c r="G32" s="23">
        <f>'[1]Offene Umlagen'!Q178+'[1]Offene Umlagen'!Q179+'[1]Offene Umlagen'!Q180+'[1]Offene Umlagen'!Q181+'[1]Offene Umlagen'!Q182</f>
        <v>42882.07</v>
      </c>
      <c r="H32" s="22">
        <f t="shared" si="2"/>
        <v>174894.90477550845</v>
      </c>
      <c r="I32" s="23">
        <v>42882.07</v>
      </c>
      <c r="J32" s="18">
        <f t="shared" si="3"/>
        <v>-2236.7411411055223</v>
      </c>
      <c r="K32" s="22">
        <f t="shared" si="4"/>
        <v>215540.23363440292</v>
      </c>
      <c r="M32" s="11"/>
      <c r="N32" s="11"/>
      <c r="O32" s="11"/>
      <c r="P32" s="11"/>
    </row>
    <row r="33" spans="1:11" x14ac:dyDescent="0.25">
      <c r="A33" s="17">
        <v>61254</v>
      </c>
      <c r="B33" s="18" t="s">
        <v>40</v>
      </c>
      <c r="C33" s="17" t="s">
        <v>25</v>
      </c>
      <c r="D33" s="19">
        <v>1555486.38</v>
      </c>
      <c r="E33" s="20">
        <f t="shared" si="0"/>
        <v>1.4084910151178893E-2</v>
      </c>
      <c r="F33" s="21">
        <f t="shared" si="1"/>
        <v>56897.889548888823</v>
      </c>
      <c r="G33" s="17"/>
      <c r="H33" s="22">
        <f t="shared" si="2"/>
        <v>56897.889548888823</v>
      </c>
      <c r="I33" s="18"/>
      <c r="J33" s="18">
        <f t="shared" si="3"/>
        <v>-584.38616170174703</v>
      </c>
      <c r="K33" s="22">
        <f t="shared" si="4"/>
        <v>56313.503387187076</v>
      </c>
    </row>
    <row r="34" spans="1:11" x14ac:dyDescent="0.25">
      <c r="A34" s="17">
        <v>61255</v>
      </c>
      <c r="B34" s="18" t="s">
        <v>41</v>
      </c>
      <c r="C34" s="17" t="s">
        <v>25</v>
      </c>
      <c r="D34" s="19">
        <v>7070116.4900000002</v>
      </c>
      <c r="E34" s="20">
        <f t="shared" si="0"/>
        <v>6.4019818367048828E-2</v>
      </c>
      <c r="F34" s="21">
        <f t="shared" si="1"/>
        <v>258616.66956273673</v>
      </c>
      <c r="G34" s="17"/>
      <c r="H34" s="22">
        <f t="shared" si="2"/>
        <v>258616.66956273673</v>
      </c>
      <c r="I34" s="18"/>
      <c r="J34" s="18">
        <f t="shared" si="3"/>
        <v>-2656.1969886070801</v>
      </c>
      <c r="K34" s="22">
        <f t="shared" si="4"/>
        <v>255960.47257412964</v>
      </c>
    </row>
    <row r="35" spans="1:11" x14ac:dyDescent="0.25">
      <c r="A35" s="17">
        <v>61256</v>
      </c>
      <c r="B35" s="18" t="s">
        <v>42</v>
      </c>
      <c r="C35" s="17" t="s">
        <v>25</v>
      </c>
      <c r="D35" s="19">
        <v>1772183.7</v>
      </c>
      <c r="E35" s="20">
        <f t="shared" si="0"/>
        <v>1.6047101734110825E-2</v>
      </c>
      <c r="F35" s="21">
        <f t="shared" si="1"/>
        <v>64824.426442706055</v>
      </c>
      <c r="G35" s="17"/>
      <c r="H35" s="22">
        <f t="shared" si="2"/>
        <v>64824.426442706055</v>
      </c>
      <c r="I35" s="18"/>
      <c r="J35" s="18">
        <f t="shared" si="3"/>
        <v>-665.79794178165696</v>
      </c>
      <c r="K35" s="22">
        <f t="shared" si="4"/>
        <v>64158.628500924395</v>
      </c>
    </row>
    <row r="36" spans="1:11" x14ac:dyDescent="0.25">
      <c r="A36" s="17">
        <v>61257</v>
      </c>
      <c r="B36" s="18" t="s">
        <v>43</v>
      </c>
      <c r="C36" s="17" t="s">
        <v>25</v>
      </c>
      <c r="D36" s="19">
        <v>4869499.9000000004</v>
      </c>
      <c r="E36" s="20">
        <f t="shared" si="0"/>
        <v>4.4093262052654306E-2</v>
      </c>
      <c r="F36" s="21">
        <f t="shared" si="1"/>
        <v>178120.66439856915</v>
      </c>
      <c r="G36" s="17"/>
      <c r="H36" s="22">
        <f t="shared" si="2"/>
        <v>178120.66439856915</v>
      </c>
      <c r="I36" s="18"/>
      <c r="J36" s="18">
        <f t="shared" si="3"/>
        <v>-1829.4395840148991</v>
      </c>
      <c r="K36" s="22">
        <f t="shared" si="4"/>
        <v>176291.22481455424</v>
      </c>
    </row>
    <row r="37" spans="1:11" x14ac:dyDescent="0.25">
      <c r="A37" s="17">
        <v>61258</v>
      </c>
      <c r="B37" s="18" t="s">
        <v>44</v>
      </c>
      <c r="C37" s="17" t="s">
        <v>25</v>
      </c>
      <c r="D37" s="19">
        <v>3128564.24</v>
      </c>
      <c r="E37" s="20">
        <f t="shared" si="0"/>
        <v>2.832911093865784E-2</v>
      </c>
      <c r="F37" s="21">
        <f t="shared" si="1"/>
        <v>114439.2550541801</v>
      </c>
      <c r="G37" s="17"/>
      <c r="H37" s="22">
        <f t="shared" si="2"/>
        <v>114439.2550541801</v>
      </c>
      <c r="I37" s="18"/>
      <c r="J37" s="18">
        <f t="shared" si="3"/>
        <v>-1175.3813285404296</v>
      </c>
      <c r="K37" s="22">
        <f t="shared" si="4"/>
        <v>113263.87372563967</v>
      </c>
    </row>
    <row r="38" spans="1:11" x14ac:dyDescent="0.25">
      <c r="A38" s="17">
        <v>61259</v>
      </c>
      <c r="B38" s="18" t="s">
        <v>25</v>
      </c>
      <c r="C38" s="17" t="s">
        <v>25</v>
      </c>
      <c r="D38" s="19">
        <v>13067012.25</v>
      </c>
      <c r="E38" s="20">
        <f t="shared" si="0"/>
        <v>0.11832163614676199</v>
      </c>
      <c r="F38" s="21">
        <f t="shared" si="1"/>
        <v>477976.16828665335</v>
      </c>
      <c r="G38" s="17"/>
      <c r="H38" s="22">
        <f t="shared" si="2"/>
        <v>477976.16828665335</v>
      </c>
      <c r="I38" s="18"/>
      <c r="J38" s="18">
        <f t="shared" si="3"/>
        <v>-4909.1918977054684</v>
      </c>
      <c r="K38" s="22">
        <f t="shared" si="4"/>
        <v>473066.97638894786</v>
      </c>
    </row>
    <row r="39" spans="1:11" x14ac:dyDescent="0.25">
      <c r="A39" s="17">
        <v>61260</v>
      </c>
      <c r="B39" s="18" t="s">
        <v>45</v>
      </c>
      <c r="C39" s="17" t="s">
        <v>25</v>
      </c>
      <c r="D39" s="19">
        <v>1543775.45</v>
      </c>
      <c r="E39" s="20">
        <f t="shared" si="0"/>
        <v>1.3978867823224375E-2</v>
      </c>
      <c r="F39" s="21">
        <f t="shared" si="1"/>
        <v>56469.517298111045</v>
      </c>
      <c r="G39" s="17"/>
      <c r="H39" s="22">
        <f t="shared" si="2"/>
        <v>56469.517298111045</v>
      </c>
      <c r="I39" s="18"/>
      <c r="J39" s="18">
        <f t="shared" si="3"/>
        <v>-579.98644112517854</v>
      </c>
      <c r="K39" s="22">
        <f t="shared" si="4"/>
        <v>55889.530856985868</v>
      </c>
    </row>
    <row r="40" spans="1:11" x14ac:dyDescent="0.25">
      <c r="A40" s="17">
        <v>61261</v>
      </c>
      <c r="B40" s="18" t="s">
        <v>46</v>
      </c>
      <c r="C40" s="17" t="s">
        <v>25</v>
      </c>
      <c r="D40" s="19">
        <v>2217323.87</v>
      </c>
      <c r="E40" s="20">
        <f t="shared" si="0"/>
        <v>2.0077840530506139E-2</v>
      </c>
      <c r="F40" s="21">
        <f t="shared" si="1"/>
        <v>81107.138109029751</v>
      </c>
      <c r="G40" s="17"/>
      <c r="H40" s="22">
        <f t="shared" si="2"/>
        <v>81107.138109029751</v>
      </c>
      <c r="I40" s="18"/>
      <c r="J40" s="18">
        <f t="shared" si="3"/>
        <v>-833.03422151402162</v>
      </c>
      <c r="K40" s="22">
        <f t="shared" si="4"/>
        <v>80274.103887515725</v>
      </c>
    </row>
    <row r="41" spans="1:11" x14ac:dyDescent="0.25">
      <c r="A41" s="17">
        <v>61262</v>
      </c>
      <c r="B41" s="18" t="s">
        <v>47</v>
      </c>
      <c r="C41" s="17" t="s">
        <v>25</v>
      </c>
      <c r="D41" s="19">
        <v>2161257.16</v>
      </c>
      <c r="E41" s="20">
        <f t="shared" si="0"/>
        <v>1.9570157157012245E-2</v>
      </c>
      <c r="F41" s="21">
        <f t="shared" si="1"/>
        <v>79056.282817741638</v>
      </c>
      <c r="G41" s="17"/>
      <c r="H41" s="22">
        <f t="shared" si="2"/>
        <v>79056.282817741638</v>
      </c>
      <c r="I41" s="18"/>
      <c r="J41" s="18">
        <f t="shared" si="3"/>
        <v>-811.97032158058403</v>
      </c>
      <c r="K41" s="22">
        <f t="shared" si="4"/>
        <v>78244.312496161059</v>
      </c>
    </row>
    <row r="42" spans="1:11" x14ac:dyDescent="0.25">
      <c r="A42" s="17">
        <v>61263</v>
      </c>
      <c r="B42" s="18" t="s">
        <v>48</v>
      </c>
      <c r="C42" s="17" t="s">
        <v>25</v>
      </c>
      <c r="D42" s="19">
        <v>7450216.1500000004</v>
      </c>
      <c r="E42" s="20">
        <f t="shared" si="0"/>
        <v>6.7461616140677458E-2</v>
      </c>
      <c r="F42" s="21">
        <f t="shared" si="1"/>
        <v>272520.27473107656</v>
      </c>
      <c r="G42" s="17"/>
      <c r="H42" s="22">
        <f t="shared" si="2"/>
        <v>272520.27473107656</v>
      </c>
      <c r="I42" s="18"/>
      <c r="J42" s="18">
        <f t="shared" si="3"/>
        <v>-2798.9979698484199</v>
      </c>
      <c r="K42" s="22">
        <f t="shared" si="4"/>
        <v>269721.27676122816</v>
      </c>
    </row>
    <row r="43" spans="1:11" x14ac:dyDescent="0.25">
      <c r="A43" s="17">
        <v>61264</v>
      </c>
      <c r="B43" s="18" t="s">
        <v>49</v>
      </c>
      <c r="C43" s="17" t="s">
        <v>25</v>
      </c>
      <c r="D43" s="19">
        <v>2424838.2200000002</v>
      </c>
      <c r="E43" s="20">
        <f t="shared" si="0"/>
        <v>2.1956880432372903E-2</v>
      </c>
      <c r="F43" s="21">
        <f t="shared" si="1"/>
        <v>88697.77259990164</v>
      </c>
      <c r="G43" s="17"/>
      <c r="H43" s="22">
        <f t="shared" si="2"/>
        <v>88697.77259990164</v>
      </c>
      <c r="I43" s="18"/>
      <c r="J43" s="18">
        <f t="shared" si="3"/>
        <v>-910.99601922165107</v>
      </c>
      <c r="K43" s="22">
        <f t="shared" si="4"/>
        <v>87786.776580679987</v>
      </c>
    </row>
    <row r="44" spans="1:11" x14ac:dyDescent="0.25">
      <c r="A44" s="17">
        <v>61265</v>
      </c>
      <c r="B44" s="18" t="s">
        <v>50</v>
      </c>
      <c r="C44" s="17" t="s">
        <v>25</v>
      </c>
      <c r="D44" s="19">
        <v>11941897.300000001</v>
      </c>
      <c r="E44" s="20">
        <f t="shared" si="0"/>
        <v>0.10813373403186329</v>
      </c>
      <c r="F44" s="21">
        <f t="shared" si="1"/>
        <v>436820.76700637757</v>
      </c>
      <c r="G44" s="17"/>
      <c r="H44" s="22">
        <f t="shared" si="2"/>
        <v>436820.76700637757</v>
      </c>
      <c r="I44" s="18"/>
      <c r="J44" s="18">
        <f t="shared" si="3"/>
        <v>-4486.493495740835</v>
      </c>
      <c r="K44" s="22">
        <f t="shared" si="4"/>
        <v>432334.27351063676</v>
      </c>
    </row>
    <row r="45" spans="1:11" x14ac:dyDescent="0.25">
      <c r="A45" s="17">
        <v>61266</v>
      </c>
      <c r="B45" s="18" t="s">
        <v>51</v>
      </c>
      <c r="C45" s="17" t="s">
        <v>25</v>
      </c>
      <c r="D45" s="19">
        <v>1558066.4</v>
      </c>
      <c r="E45" s="20">
        <f t="shared" si="0"/>
        <v>1.4108272200731679E-2</v>
      </c>
      <c r="F45" s="21">
        <f t="shared" si="1"/>
        <v>56992.263691203021</v>
      </c>
      <c r="G45" s="17"/>
      <c r="H45" s="22">
        <f t="shared" si="2"/>
        <v>56992.263691203021</v>
      </c>
      <c r="I45" s="18"/>
      <c r="J45" s="18">
        <f t="shared" si="3"/>
        <v>-585.35545851096344</v>
      </c>
      <c r="K45" s="22">
        <f t="shared" si="4"/>
        <v>56406.908232692054</v>
      </c>
    </row>
    <row r="46" spans="1:11" x14ac:dyDescent="0.25">
      <c r="A46" s="17">
        <v>61267</v>
      </c>
      <c r="B46" s="18" t="s">
        <v>52</v>
      </c>
      <c r="C46" s="17" t="s">
        <v>25</v>
      </c>
      <c r="D46" s="19">
        <v>4104231.2</v>
      </c>
      <c r="E46" s="20">
        <f t="shared" si="0"/>
        <v>3.7163763331482941E-2</v>
      </c>
      <c r="F46" s="21">
        <f t="shared" si="1"/>
        <v>150128.02201501981</v>
      </c>
      <c r="G46" s="17"/>
      <c r="H46" s="22">
        <f t="shared" si="2"/>
        <v>150128.02201501981</v>
      </c>
      <c r="I46" s="18"/>
      <c r="J46" s="18">
        <f t="shared" si="3"/>
        <v>-1541.9330882887932</v>
      </c>
      <c r="K46" s="22">
        <f t="shared" si="4"/>
        <v>148586.08892673103</v>
      </c>
    </row>
    <row r="47" spans="1:11" x14ac:dyDescent="0.25">
      <c r="A47" s="17"/>
      <c r="B47" s="18"/>
      <c r="C47" s="17"/>
      <c r="D47" s="24">
        <f>SUM(D18:D46)</f>
        <v>110436372.21000002</v>
      </c>
      <c r="E47" s="25">
        <f>SUM(E18:E46)</f>
        <v>0.99999999999999967</v>
      </c>
      <c r="F47" s="26">
        <f t="shared" ref="F47:K47" si="5">SUM(F18:F46)</f>
        <v>4039634.5406666673</v>
      </c>
      <c r="G47" s="26">
        <f>SUM(G18:G46)</f>
        <v>270115.12</v>
      </c>
      <c r="H47" s="26">
        <f t="shared" si="5"/>
        <v>3769519.4206666662</v>
      </c>
      <c r="I47" s="26">
        <f t="shared" si="5"/>
        <v>87909.23000000001</v>
      </c>
      <c r="J47" s="26">
        <f t="shared" si="5"/>
        <v>-41490.229999999996</v>
      </c>
      <c r="K47" s="26">
        <f t="shared" si="5"/>
        <v>3815938.4206666672</v>
      </c>
    </row>
    <row r="51" spans="1:4" x14ac:dyDescent="0.25">
      <c r="A51" s="29" t="s">
        <v>53</v>
      </c>
      <c r="B51" s="29"/>
      <c r="C51" s="29"/>
      <c r="D51" s="29"/>
    </row>
    <row r="66" spans="6:6" x14ac:dyDescent="0.25">
      <c r="F66" s="4">
        <v>57458.21</v>
      </c>
    </row>
    <row r="79" spans="6:6" x14ac:dyDescent="0.25">
      <c r="F79" s="4">
        <v>103877.21</v>
      </c>
    </row>
    <row r="80" spans="6:6" x14ac:dyDescent="0.25">
      <c r="F80" s="4">
        <v>-42882.07</v>
      </c>
    </row>
    <row r="81" spans="1:6" x14ac:dyDescent="0.25">
      <c r="F81" s="4">
        <v>-32433.43</v>
      </c>
    </row>
    <row r="82" spans="1:6" x14ac:dyDescent="0.25">
      <c r="F82" s="4">
        <v>-12593.73</v>
      </c>
    </row>
    <row r="83" spans="1:6" x14ac:dyDescent="0.25">
      <c r="F83" s="6">
        <f>SUM(F79:F82)</f>
        <v>15967.980000000007</v>
      </c>
    </row>
    <row r="84" spans="1:6" x14ac:dyDescent="0.25">
      <c r="F84" s="4"/>
    </row>
    <row r="89" spans="1:6" x14ac:dyDescent="0.25">
      <c r="A89" t="s">
        <v>54</v>
      </c>
    </row>
    <row r="100" spans="6:9" x14ac:dyDescent="0.25">
      <c r="F100" s="12">
        <v>-6184.62</v>
      </c>
      <c r="G100" s="27" t="s">
        <v>55</v>
      </c>
      <c r="H100" s="27"/>
      <c r="I100" s="27"/>
    </row>
    <row r="101" spans="6:9" x14ac:dyDescent="0.25">
      <c r="F101" s="12">
        <v>-7000.92</v>
      </c>
      <c r="G101" s="27" t="s">
        <v>56</v>
      </c>
      <c r="H101" s="27"/>
      <c r="I101" s="27"/>
    </row>
    <row r="102" spans="6:9" x14ac:dyDescent="0.25">
      <c r="F102" s="12">
        <v>-5449.32</v>
      </c>
      <c r="G102" s="27" t="s">
        <v>57</v>
      </c>
      <c r="H102" s="27"/>
      <c r="I102" s="27"/>
    </row>
    <row r="103" spans="6:9" x14ac:dyDescent="0.25">
      <c r="F103" s="12">
        <v>-3655.62</v>
      </c>
      <c r="G103" s="27" t="s">
        <v>58</v>
      </c>
      <c r="H103" s="27"/>
      <c r="I103" s="27"/>
    </row>
    <row r="104" spans="6:9" x14ac:dyDescent="0.25">
      <c r="F104" s="12">
        <v>-5503.32</v>
      </c>
      <c r="G104" s="27" t="s">
        <v>59</v>
      </c>
      <c r="H104" s="27"/>
      <c r="I104" s="27"/>
    </row>
    <row r="105" spans="6:9" x14ac:dyDescent="0.25">
      <c r="F105" s="12">
        <v>-5196.42</v>
      </c>
      <c r="G105" s="27" t="s">
        <v>60</v>
      </c>
      <c r="H105" s="27"/>
      <c r="I105" s="27"/>
    </row>
    <row r="106" spans="6:9" x14ac:dyDescent="0.25">
      <c r="F106" s="12">
        <v>-7932.42</v>
      </c>
      <c r="G106" s="27" t="s">
        <v>61</v>
      </c>
      <c r="H106" s="27"/>
      <c r="I106" s="27"/>
    </row>
    <row r="107" spans="6:9" x14ac:dyDescent="0.25">
      <c r="F107" s="12">
        <v>-6450.12</v>
      </c>
      <c r="G107" s="27" t="s">
        <v>62</v>
      </c>
      <c r="H107" s="27"/>
      <c r="I107" s="27"/>
    </row>
    <row r="108" spans="6:9" x14ac:dyDescent="0.25">
      <c r="F108" s="12">
        <v>-10755.49</v>
      </c>
      <c r="G108" s="27" t="s">
        <v>63</v>
      </c>
      <c r="H108" s="27"/>
      <c r="I108" s="27"/>
    </row>
    <row r="109" spans="6:9" x14ac:dyDescent="0.25">
      <c r="F109" s="12">
        <v>-9697.6200000000008</v>
      </c>
      <c r="G109" s="27" t="s">
        <v>64</v>
      </c>
      <c r="H109" s="27"/>
      <c r="I109" s="27"/>
    </row>
    <row r="110" spans="6:9" x14ac:dyDescent="0.25">
      <c r="F110" s="12">
        <v>-4799.67</v>
      </c>
      <c r="G110" s="27" t="s">
        <v>65</v>
      </c>
      <c r="H110" s="27"/>
      <c r="I110" s="27"/>
    </row>
    <row r="111" spans="6:9" x14ac:dyDescent="0.25">
      <c r="F111" s="12">
        <v>-5386.4</v>
      </c>
      <c r="G111" s="27" t="s">
        <v>66</v>
      </c>
      <c r="H111" s="27"/>
      <c r="I111" s="27"/>
    </row>
    <row r="112" spans="6:9" x14ac:dyDescent="0.25">
      <c r="F112" s="13">
        <f>SUM(F100:F111)</f>
        <v>-78011.939999999988</v>
      </c>
    </row>
  </sheetData>
  <mergeCells count="14">
    <mergeCell ref="G110:I110"/>
    <mergeCell ref="G111:I111"/>
    <mergeCell ref="G104:I104"/>
    <mergeCell ref="G105:I105"/>
    <mergeCell ref="G106:I106"/>
    <mergeCell ref="G107:I107"/>
    <mergeCell ref="G108:I108"/>
    <mergeCell ref="G109:I109"/>
    <mergeCell ref="G103:I103"/>
    <mergeCell ref="A1:N1"/>
    <mergeCell ref="A51:D51"/>
    <mergeCell ref="G100:I100"/>
    <mergeCell ref="G101:I101"/>
    <mergeCell ref="G102:I102"/>
  </mergeCells>
  <pageMargins left="0.70866141732283472" right="0.70866141732283472" top="0.78740157480314965" bottom="0.78740157480314965" header="0.31496062992125984" footer="0.31496062992125984"/>
  <pageSetup paperSize="8" scale="67" fitToHeight="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Liezen</vt:lpstr>
      <vt:lpstr>'Endabrechnung SHV Liezen'!Druckbereich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Hörmann Hans-Jörg</cp:lastModifiedBy>
  <cp:lastPrinted>2025-08-04T09:54:31Z</cp:lastPrinted>
  <dcterms:created xsi:type="dcterms:W3CDTF">2025-06-05T13:46:08Z</dcterms:created>
  <dcterms:modified xsi:type="dcterms:W3CDTF">2025-08-04T15:28:01Z</dcterms:modified>
</cp:coreProperties>
</file>