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Finanzausgleich\01_Auflösung Sozialhilfeverbände\Schlussrechnung_SHV\606 Endabrechnung Graz-Umgebung\Final\"/>
    </mc:Choice>
  </mc:AlternateContent>
  <xr:revisionPtr revIDLastSave="0" documentId="13_ncr:1_{A88A07F1-5CF0-4A0A-AB17-A65EAFF7016B}" xr6:coauthVersionLast="47" xr6:coauthVersionMax="47" xr10:uidLastSave="{00000000-0000-0000-0000-000000000000}"/>
  <bookViews>
    <workbookView xWindow="-28965" yWindow="-1905" windowWidth="29130" windowHeight="17610" xr2:uid="{555322BD-AC3B-49F6-A510-AA18267C8088}"/>
  </bookViews>
  <sheets>
    <sheet name="Endabrechnung SHV GU" sheetId="1" r:id="rId1"/>
  </sheets>
  <externalReferences>
    <externalReference r:id="rId2"/>
  </externalReferences>
  <definedNames>
    <definedName name="_xlnm.Print_Area" localSheetId="0">'Endabrechnung SHV GU'!$A$1:$K$71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I54" i="1"/>
  <c r="G54" i="1"/>
  <c r="D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54" i="1" s="1"/>
  <c r="J17" i="1"/>
  <c r="A13" i="1"/>
  <c r="F19" i="1" l="1"/>
  <c r="H19" i="1" s="1"/>
  <c r="F50" i="1"/>
  <c r="H50" i="1" s="1"/>
  <c r="F26" i="1"/>
  <c r="H26" i="1" s="1"/>
  <c r="F28" i="1"/>
  <c r="H28" i="1" s="1"/>
  <c r="F48" i="1"/>
  <c r="H48" i="1" s="1"/>
  <c r="F36" i="1"/>
  <c r="H36" i="1" s="1"/>
  <c r="K36" i="1" s="1"/>
  <c r="F40" i="1"/>
  <c r="H40" i="1" s="1"/>
  <c r="F45" i="1"/>
  <c r="H45" i="1" s="1"/>
  <c r="F33" i="1"/>
  <c r="H33" i="1" s="1"/>
  <c r="F21" i="1"/>
  <c r="H21" i="1" s="1"/>
  <c r="F52" i="1"/>
  <c r="H52" i="1" s="1"/>
  <c r="F47" i="1"/>
  <c r="H47" i="1" s="1"/>
  <c r="K47" i="1" s="1"/>
  <c r="F35" i="1"/>
  <c r="H35" i="1" s="1"/>
  <c r="F23" i="1"/>
  <c r="H23" i="1" s="1"/>
  <c r="F42" i="1"/>
  <c r="H42" i="1" s="1"/>
  <c r="F30" i="1"/>
  <c r="H30" i="1" s="1"/>
  <c r="F49" i="1"/>
  <c r="H49" i="1" s="1"/>
  <c r="F37" i="1"/>
  <c r="H37" i="1" s="1"/>
  <c r="F25" i="1"/>
  <c r="H25" i="1" s="1"/>
  <c r="F44" i="1"/>
  <c r="H44" i="1" s="1"/>
  <c r="K44" i="1" s="1"/>
  <c r="F32" i="1"/>
  <c r="H32" i="1" s="1"/>
  <c r="K32" i="1" s="1"/>
  <c r="F20" i="1"/>
  <c r="H20" i="1" s="1"/>
  <c r="F51" i="1"/>
  <c r="H51" i="1" s="1"/>
  <c r="K51" i="1" s="1"/>
  <c r="F27" i="1"/>
  <c r="H27" i="1" s="1"/>
  <c r="F39" i="1"/>
  <c r="H39" i="1" s="1"/>
  <c r="K39" i="1" s="1"/>
  <c r="F46" i="1"/>
  <c r="H46" i="1" s="1"/>
  <c r="F34" i="1"/>
  <c r="H34" i="1" s="1"/>
  <c r="F22" i="1"/>
  <c r="H22" i="1" s="1"/>
  <c r="F53" i="1"/>
  <c r="H53" i="1" s="1"/>
  <c r="F41" i="1"/>
  <c r="H41" i="1" s="1"/>
  <c r="F29" i="1"/>
  <c r="H29" i="1" s="1"/>
  <c r="F24" i="1"/>
  <c r="H24" i="1" s="1"/>
  <c r="K24" i="1" s="1"/>
  <c r="F43" i="1"/>
  <c r="H43" i="1" s="1"/>
  <c r="F31" i="1"/>
  <c r="H31" i="1" s="1"/>
  <c r="F38" i="1"/>
  <c r="H38" i="1" s="1"/>
  <c r="K38" i="1" s="1"/>
  <c r="J40" i="1"/>
  <c r="J28" i="1"/>
  <c r="J50" i="1"/>
  <c r="J38" i="1"/>
  <c r="J26" i="1"/>
  <c r="J52" i="1"/>
  <c r="J47" i="1"/>
  <c r="J35" i="1"/>
  <c r="J23" i="1"/>
  <c r="J42" i="1"/>
  <c r="J30" i="1"/>
  <c r="J18" i="1"/>
  <c r="J49" i="1"/>
  <c r="J37" i="1"/>
  <c r="J25" i="1"/>
  <c r="J44" i="1"/>
  <c r="J32" i="1"/>
  <c r="J20" i="1"/>
  <c r="J51" i="1"/>
  <c r="J39" i="1"/>
  <c r="J27" i="1"/>
  <c r="J46" i="1"/>
  <c r="J34" i="1"/>
  <c r="J22" i="1"/>
  <c r="J41" i="1"/>
  <c r="J29" i="1"/>
  <c r="J53" i="1"/>
  <c r="J48" i="1"/>
  <c r="J36" i="1"/>
  <c r="J24" i="1"/>
  <c r="J43" i="1"/>
  <c r="J31" i="1"/>
  <c r="J19" i="1"/>
  <c r="J45" i="1"/>
  <c r="J33" i="1"/>
  <c r="J21" i="1"/>
  <c r="K26" i="1" l="1"/>
  <c r="K31" i="1"/>
  <c r="K43" i="1"/>
  <c r="K41" i="1"/>
  <c r="K49" i="1"/>
  <c r="J54" i="1"/>
  <c r="K20" i="1"/>
  <c r="K52" i="1"/>
  <c r="K33" i="1"/>
  <c r="K29" i="1"/>
  <c r="K25" i="1"/>
  <c r="K45" i="1"/>
  <c r="K37" i="1"/>
  <c r="K40" i="1"/>
  <c r="K22" i="1"/>
  <c r="F54" i="1"/>
  <c r="H18" i="1"/>
  <c r="K48" i="1"/>
  <c r="K53" i="1"/>
  <c r="K34" i="1"/>
  <c r="K30" i="1"/>
  <c r="K28" i="1"/>
  <c r="K46" i="1"/>
  <c r="K42" i="1"/>
  <c r="K23" i="1"/>
  <c r="K50" i="1"/>
  <c r="K21" i="1"/>
  <c r="K27" i="1"/>
  <c r="K35" i="1"/>
  <c r="K19" i="1"/>
  <c r="H54" i="1" l="1"/>
  <c r="K18" i="1"/>
  <c r="K54" i="1" s="1"/>
  <c r="K56" i="1" s="1"/>
</calcChain>
</file>

<file path=xl/sharedStrings.xml><?xml version="1.0" encoding="utf-8"?>
<sst xmlns="http://schemas.openxmlformats.org/spreadsheetml/2006/main" count="99" uniqueCount="63">
  <si>
    <t>Sozialhilfeverband Graz-Umgebung</t>
  </si>
  <si>
    <t>Abrechnung</t>
  </si>
  <si>
    <t>Zahlungmittel</t>
  </si>
  <si>
    <t>Ausgangwert Liquide Mittel per 31.12.2023</t>
  </si>
  <si>
    <t>ABT07-22639/2020-59</t>
  </si>
  <si>
    <t>Schlussrechnung Abteilung 6</t>
  </si>
  <si>
    <t>Schlussrechnung Abteilung 8</t>
  </si>
  <si>
    <t>Schlussrechnung Abteilung 11</t>
  </si>
  <si>
    <t>Zwischensumme I</t>
  </si>
  <si>
    <t>Abrechnung A8 (GSBG)</t>
  </si>
  <si>
    <t>Mehr-Weniger Rechnung lt. § 5 Abs 1 StSPLFG</t>
  </si>
  <si>
    <t>Zwischensumme II</t>
  </si>
  <si>
    <t>Offene Umlagen per 31.12.2023</t>
  </si>
  <si>
    <t>Endabrechnung SHV GU (Gesamt per 31.12.2023)</t>
  </si>
  <si>
    <t xml:space="preserve">Umlagenzahlung nach 31.12.2023 </t>
  </si>
  <si>
    <t>Zu leistende Zahlungen (per Festsetzung der Abrechnung durch BH)</t>
  </si>
  <si>
    <t>GKZ</t>
  </si>
  <si>
    <t>Gemeindename</t>
  </si>
  <si>
    <t>Bezirk</t>
  </si>
  <si>
    <t>Finanzkraft 2021
für das Jahr 2023</t>
  </si>
  <si>
    <t>Anteil FK an Gesamter FK des Bezirks</t>
  </si>
  <si>
    <t>Entfallender Anteil an der Endabrechnung</t>
  </si>
  <si>
    <t>Forderung aus Umlage</t>
  </si>
  <si>
    <t>Forderung/ Verbindlichkeit je Gemeinde</t>
  </si>
  <si>
    <t>Zahlung Umlagen nach 31.12.2023</t>
  </si>
  <si>
    <t>Feldkirchen bei Graz</t>
  </si>
  <si>
    <t>Graz-Umgebung</t>
  </si>
  <si>
    <t>Gössendorf</t>
  </si>
  <si>
    <t>Gratkorn</t>
  </si>
  <si>
    <t>Hart bei Graz</t>
  </si>
  <si>
    <t>Haselsdorf-Tobelbad</t>
  </si>
  <si>
    <t>Hausmannstätten</t>
  </si>
  <si>
    <t>Kainbach bei Graz</t>
  </si>
  <si>
    <t>Kalsdorf bei Graz</t>
  </si>
  <si>
    <t>Kumberg</t>
  </si>
  <si>
    <t>Laßnitzhöhe</t>
  </si>
  <si>
    <t>Lieboch</t>
  </si>
  <si>
    <t>Peggau</t>
  </si>
  <si>
    <t>Sankt Bartholomä</t>
  </si>
  <si>
    <t>Sankt Oswald bei Plankenwarth</t>
  </si>
  <si>
    <t>Sankt Radegund bei Graz</t>
  </si>
  <si>
    <t>Semriach</t>
  </si>
  <si>
    <t>Stattegg</t>
  </si>
  <si>
    <t>Stiwoll</t>
  </si>
  <si>
    <t>Thal</t>
  </si>
  <si>
    <t>Übelbach</t>
  </si>
  <si>
    <t>Vasoldsberg</t>
  </si>
  <si>
    <t>Weinitzen</t>
  </si>
  <si>
    <t>Werndorf</t>
  </si>
  <si>
    <t>Wundschuh</t>
  </si>
  <si>
    <t>Deutschfeistritz</t>
  </si>
  <si>
    <t>Dobl-Zwaring</t>
  </si>
  <si>
    <t xml:space="preserve">Eggersdorf bei Graz </t>
  </si>
  <si>
    <t>Fernitz-Mellach</t>
  </si>
  <si>
    <t>Frohnleiten</t>
  </si>
  <si>
    <t>Gratwein-Straßengel</t>
  </si>
  <si>
    <t>Hitzendorf</t>
  </si>
  <si>
    <t>Nestelbach bei Graz</t>
  </si>
  <si>
    <t>Raaba-Grambach</t>
  </si>
  <si>
    <t>Sankt Marein bei Graz</t>
  </si>
  <si>
    <t>Seiersberg-Pirka</t>
  </si>
  <si>
    <t>Premstätten</t>
  </si>
  <si>
    <t>Eingangsstück ABT07-155473/2024-230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</si>
</sst>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#,##0.00\ [$€-1]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0" fillId="3" borderId="0" xfId="0" applyNumberFormat="1" applyFill="1"/>
    <xf numFmtId="4" fontId="0" fillId="0" borderId="0" xfId="0" applyNumberFormat="1"/>
    <xf numFmtId="0" fontId="2" fillId="0" borderId="0" xfId="0" applyFont="1"/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4" fontId="0" fillId="2" borderId="0" xfId="0" applyNumberFormat="1" applyFill="1"/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0" fontId="0" fillId="0" borderId="1" xfId="1" applyNumberFormat="1" applyFont="1" applyFill="1" applyBorder="1"/>
    <xf numFmtId="164" fontId="0" fillId="0" borderId="1" xfId="0" applyNumberFormat="1" applyBorder="1"/>
    <xf numFmtId="2" fontId="0" fillId="0" borderId="1" xfId="0" applyNumberFormat="1" applyBorder="1"/>
    <xf numFmtId="4" fontId="0" fillId="0" borderId="1" xfId="0" applyNumberFormat="1" applyBorder="1"/>
    <xf numFmtId="165" fontId="2" fillId="3" borderId="1" xfId="0" applyNumberFormat="1" applyFont="1" applyFill="1" applyBorder="1"/>
    <xf numFmtId="10" fontId="2" fillId="0" borderId="1" xfId="0" applyNumberFormat="1" applyFont="1" applyBorder="1"/>
    <xf numFmtId="165" fontId="2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/>
    <xf numFmtId="0" fontId="2" fillId="2" borderId="0" xfId="0" applyFont="1" applyFill="1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59</xdr:row>
      <xdr:rowOff>95250</xdr:rowOff>
    </xdr:from>
    <xdr:to>
      <xdr:col>3</xdr:col>
      <xdr:colOff>1923221</xdr:colOff>
      <xdr:row>70</xdr:row>
      <xdr:rowOff>76490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1C0E003-1D5D-43DD-B8A5-B39EC33C9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1696700"/>
          <a:ext cx="9228896" cy="2076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zausgleich/01_Aufl&#246;sung%20Sozialhilfeverb&#228;nde/Schlussrechnung_SHV/01%20Schlussrechnung/Endabrechnung%20SHV%20202506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dabrechnung Übersicht"/>
      <sheetName val="Endabrechnung SHV DL"/>
      <sheetName val="Endabrechnung SHV GU"/>
      <sheetName val="Endabrechnung SHV Leibnitz"/>
      <sheetName val="Endabrechnung SHV Leoben"/>
      <sheetName val="Endabrechnung SHV Liezen"/>
      <sheetName val="Endabrechnung SHV Murau"/>
      <sheetName val="Endabrechnung SHV Voitsberg"/>
      <sheetName val="Endabrechnung SHV Weiz"/>
      <sheetName val="Endabrechnung SHV Murtal"/>
      <sheetName val="Endabrechnung SHV BM"/>
      <sheetName val="Endabrechnung SHV HF"/>
      <sheetName val="Endabrechnung SHV SO"/>
      <sheetName val="Offene Umlagen"/>
      <sheetName val="A6 End Sept-Dez 2023 SSOA "/>
      <sheetName val="A8_stat. Pflege Endabr 2023"/>
      <sheetName val="A11_Auszahlungen_§2 StPFLG"/>
      <sheetName val="GSBG_Guthaben_SHV"/>
      <sheetName val="JE 2023 GSBG"/>
      <sheetName val="§35a StPEG 09-12 2023"/>
    </sheetNames>
    <sheetDataSet>
      <sheetData sheetId="0"/>
      <sheetData sheetId="1">
        <row r="14">
          <cell r="A14" t="str">
            <v xml:space="preserve">Umlagenzahlung nach 31.12.2023 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14">
          <cell r="A14" t="str">
            <v>Nachlaufende Zahlungen - SHV im Jahr 2024</v>
          </cell>
        </row>
        <row r="19">
          <cell r="J19" t="str">
            <v>Abrechnung 2024 SHV</v>
          </cell>
        </row>
      </sheetData>
      <sheetData sheetId="9"/>
      <sheetData sheetId="10"/>
      <sheetData sheetId="11"/>
      <sheetData sheetId="12"/>
      <sheetData sheetId="13">
        <row r="3">
          <cell r="Q3">
            <v>110.9</v>
          </cell>
        </row>
      </sheetData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B2B4F-D30B-4901-A7D3-3831B7D63F81}">
  <sheetPr>
    <tabColor theme="9" tint="0.79998168889431442"/>
    <pageSetUpPr fitToPage="1"/>
  </sheetPr>
  <dimension ref="A1:N62"/>
  <sheetViews>
    <sheetView tabSelected="1" view="pageBreakPreview" zoomScale="80" zoomScaleNormal="100" zoomScaleSheetLayoutView="80" workbookViewId="0">
      <selection activeCell="H58" sqref="H58"/>
    </sheetView>
  </sheetViews>
  <sheetFormatPr baseColWidth="10" defaultRowHeight="15" x14ac:dyDescent="0.25"/>
  <cols>
    <col min="1" max="1" width="62.140625" bestFit="1" customWidth="1"/>
    <col min="2" max="2" width="29.28515625" style="5" bestFit="1" customWidth="1"/>
    <col min="3" max="3" width="18.42578125" bestFit="1" customWidth="1"/>
    <col min="4" max="4" width="29.42578125" bestFit="1" customWidth="1"/>
    <col min="6" max="6" width="20.5703125" bestFit="1" customWidth="1"/>
    <col min="7" max="7" width="11.28515625" bestFit="1" customWidth="1"/>
    <col min="8" max="8" width="20.28515625" customWidth="1"/>
    <col min="9" max="9" width="13.140625" bestFit="1" customWidth="1"/>
    <col min="10" max="10" width="13.140625" customWidth="1"/>
    <col min="11" max="11" width="15.7109375" customWidth="1"/>
    <col min="12" max="12" width="36.42578125" bestFit="1" customWidth="1"/>
  </cols>
  <sheetData>
    <row r="1" spans="1:14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  <c r="M1" s="1"/>
      <c r="N1" s="1"/>
    </row>
    <row r="2" spans="1:14" x14ac:dyDescent="0.25">
      <c r="B2" s="2" t="s">
        <v>1</v>
      </c>
      <c r="C2" s="3" t="s">
        <v>2</v>
      </c>
    </row>
    <row r="3" spans="1:14" x14ac:dyDescent="0.25">
      <c r="A3" t="s">
        <v>3</v>
      </c>
      <c r="B3" s="4">
        <v>5435335.4699999997</v>
      </c>
      <c r="C3" s="5">
        <v>5435335.4699999997</v>
      </c>
      <c r="D3" t="s">
        <v>4</v>
      </c>
    </row>
    <row r="4" spans="1:14" x14ac:dyDescent="0.25">
      <c r="A4" t="s">
        <v>5</v>
      </c>
      <c r="B4" s="4">
        <v>-1670.64</v>
      </c>
      <c r="C4" s="5">
        <v>-1670.64</v>
      </c>
    </row>
    <row r="5" spans="1:14" x14ac:dyDescent="0.25">
      <c r="A5" t="s">
        <v>6</v>
      </c>
      <c r="B5" s="4">
        <v>1682551.92</v>
      </c>
      <c r="C5" s="5">
        <v>1682551.92</v>
      </c>
    </row>
    <row r="6" spans="1:14" x14ac:dyDescent="0.25">
      <c r="A6" t="s">
        <v>7</v>
      </c>
      <c r="B6" s="4">
        <v>-1914388.0720000002</v>
      </c>
      <c r="C6" s="5">
        <v>-1914388.0720000002</v>
      </c>
    </row>
    <row r="7" spans="1:14" s="6" customFormat="1" x14ac:dyDescent="0.25">
      <c r="A7" s="6" t="s">
        <v>8</v>
      </c>
      <c r="B7" s="7">
        <v>5201828.6779999994</v>
      </c>
    </row>
    <row r="8" spans="1:14" x14ac:dyDescent="0.25">
      <c r="A8" t="s">
        <v>9</v>
      </c>
      <c r="B8" s="4">
        <v>3164349.52</v>
      </c>
      <c r="C8" s="5">
        <v>3164349.52</v>
      </c>
    </row>
    <row r="9" spans="1:14" x14ac:dyDescent="0.25">
      <c r="A9" t="s">
        <v>10</v>
      </c>
      <c r="B9" s="4">
        <v>0</v>
      </c>
    </row>
    <row r="10" spans="1:14" s="6" customFormat="1" x14ac:dyDescent="0.25">
      <c r="A10" s="6" t="s">
        <v>11</v>
      </c>
      <c r="B10" s="7">
        <v>8366178.1979999989</v>
      </c>
    </row>
    <row r="11" spans="1:14" x14ac:dyDescent="0.25">
      <c r="A11" t="s">
        <v>12</v>
      </c>
      <c r="B11" s="4">
        <v>0</v>
      </c>
    </row>
    <row r="12" spans="1:14" s="6" customFormat="1" x14ac:dyDescent="0.25">
      <c r="A12" s="6" t="s">
        <v>13</v>
      </c>
      <c r="B12" s="7">
        <v>8366178.1979999989</v>
      </c>
      <c r="C12" s="7"/>
    </row>
    <row r="13" spans="1:14" s="6" customFormat="1" x14ac:dyDescent="0.25">
      <c r="A13" t="str">
        <f>'[1]Endabrechnung SHV Weiz'!A14</f>
        <v>Nachlaufende Zahlungen - SHV im Jahr 2024</v>
      </c>
      <c r="B13" s="4">
        <v>6498.02</v>
      </c>
      <c r="C13" s="5">
        <v>6498.02</v>
      </c>
    </row>
    <row r="14" spans="1:14" s="6" customFormat="1" x14ac:dyDescent="0.25">
      <c r="A14" t="s">
        <v>14</v>
      </c>
      <c r="B14" s="4">
        <v>0</v>
      </c>
      <c r="C14" s="5">
        <v>0</v>
      </c>
    </row>
    <row r="15" spans="1:14" s="6" customFormat="1" x14ac:dyDescent="0.25">
      <c r="A15" s="6" t="s">
        <v>15</v>
      </c>
      <c r="B15" s="7"/>
      <c r="C15" s="7">
        <v>8372676.2179999985</v>
      </c>
    </row>
    <row r="17" spans="1:14" s="10" customFormat="1" ht="43.5" customHeight="1" x14ac:dyDescent="0.25">
      <c r="A17" s="15" t="s">
        <v>16</v>
      </c>
      <c r="B17" s="15" t="s">
        <v>17</v>
      </c>
      <c r="C17" s="15" t="s">
        <v>18</v>
      </c>
      <c r="D17" s="16" t="s">
        <v>19</v>
      </c>
      <c r="E17" s="16" t="s">
        <v>20</v>
      </c>
      <c r="F17" s="16" t="s">
        <v>21</v>
      </c>
      <c r="G17" s="16" t="s">
        <v>22</v>
      </c>
      <c r="H17" s="16" t="s">
        <v>23</v>
      </c>
      <c r="I17" s="16" t="s">
        <v>24</v>
      </c>
      <c r="J17" s="16" t="str">
        <f>'[1]Endabrechnung SHV Weiz'!J19</f>
        <v>Abrechnung 2024 SHV</v>
      </c>
      <c r="K17" s="16" t="s">
        <v>23</v>
      </c>
      <c r="L17" s="8"/>
      <c r="M17" s="9"/>
      <c r="N17" s="9"/>
    </row>
    <row r="18" spans="1:14" x14ac:dyDescent="0.25">
      <c r="A18" s="17">
        <v>60608</v>
      </c>
      <c r="B18" s="17" t="s">
        <v>25</v>
      </c>
      <c r="C18" s="17" t="s">
        <v>26</v>
      </c>
      <c r="D18" s="18">
        <v>9739051.7400000002</v>
      </c>
      <c r="E18" s="19">
        <f>D18/D$54</f>
        <v>4.3004389862101713E-2</v>
      </c>
      <c r="F18" s="20">
        <f>B$12*E18</f>
        <v>359782.38888260751</v>
      </c>
      <c r="G18" s="20"/>
      <c r="H18" s="20">
        <f>F18-G18</f>
        <v>359782.38888260751</v>
      </c>
      <c r="I18" s="17"/>
      <c r="J18" s="21">
        <f t="shared" ref="J18:J53" si="0">$C$13*E18</f>
        <v>279.4433854117342</v>
      </c>
      <c r="K18" s="20">
        <f>H18+I18+J18</f>
        <v>360061.83226801927</v>
      </c>
      <c r="L18" s="5"/>
    </row>
    <row r="19" spans="1:14" x14ac:dyDescent="0.25">
      <c r="A19" s="17">
        <v>60611</v>
      </c>
      <c r="B19" s="17" t="s">
        <v>27</v>
      </c>
      <c r="C19" s="17" t="s">
        <v>26</v>
      </c>
      <c r="D19" s="18">
        <v>5660253.6399999997</v>
      </c>
      <c r="E19" s="19">
        <f t="shared" ref="E19:E53" si="1">D19/D$54</f>
        <v>2.4993783866368524E-2</v>
      </c>
      <c r="F19" s="20">
        <f t="shared" ref="F19:F53" si="2">B$12*E19</f>
        <v>209102.44966833646</v>
      </c>
      <c r="G19" s="20"/>
      <c r="H19" s="20">
        <f t="shared" ref="H19:H53" si="3">F19-G19</f>
        <v>209102.44966833646</v>
      </c>
      <c r="I19" s="17"/>
      <c r="J19" s="21">
        <f t="shared" si="0"/>
        <v>162.41010743934001</v>
      </c>
      <c r="K19" s="20">
        <f t="shared" ref="K19:K53" si="4">H19+I19+J19</f>
        <v>209264.85977577578</v>
      </c>
      <c r="L19" s="5"/>
    </row>
    <row r="20" spans="1:14" x14ac:dyDescent="0.25">
      <c r="A20" s="17">
        <v>60613</v>
      </c>
      <c r="B20" s="17" t="s">
        <v>28</v>
      </c>
      <c r="C20" s="17" t="s">
        <v>26</v>
      </c>
      <c r="D20" s="18">
        <v>14399363.210000001</v>
      </c>
      <c r="E20" s="19">
        <f t="shared" si="1"/>
        <v>6.3582764090423072E-2</v>
      </c>
      <c r="F20" s="20">
        <f t="shared" si="2"/>
        <v>531944.73470187478</v>
      </c>
      <c r="G20" s="20"/>
      <c r="H20" s="20">
        <f t="shared" si="3"/>
        <v>531944.73470187478</v>
      </c>
      <c r="I20" s="17"/>
      <c r="J20" s="21">
        <f t="shared" si="0"/>
        <v>413.16207271485098</v>
      </c>
      <c r="K20" s="20">
        <f t="shared" si="4"/>
        <v>532357.89677458967</v>
      </c>
      <c r="L20" s="5"/>
    </row>
    <row r="21" spans="1:14" x14ac:dyDescent="0.25">
      <c r="A21" s="17">
        <v>60617</v>
      </c>
      <c r="B21" s="17" t="s">
        <v>29</v>
      </c>
      <c r="C21" s="17" t="s">
        <v>26</v>
      </c>
      <c r="D21" s="18">
        <v>10743759.24</v>
      </c>
      <c r="E21" s="19">
        <f t="shared" si="1"/>
        <v>4.7440841601024041E-2</v>
      </c>
      <c r="F21" s="20">
        <f t="shared" si="2"/>
        <v>396898.53469725867</v>
      </c>
      <c r="G21" s="20"/>
      <c r="H21" s="20">
        <f t="shared" si="3"/>
        <v>396898.53469725867</v>
      </c>
      <c r="I21" s="17"/>
      <c r="J21" s="21">
        <f t="shared" si="0"/>
        <v>308.27153754028626</v>
      </c>
      <c r="K21" s="20">
        <f t="shared" si="4"/>
        <v>397206.80623479898</v>
      </c>
      <c r="L21" s="5"/>
    </row>
    <row r="22" spans="1:14" x14ac:dyDescent="0.25">
      <c r="A22" s="17">
        <v>60618</v>
      </c>
      <c r="B22" s="17" t="s">
        <v>30</v>
      </c>
      <c r="C22" s="17" t="s">
        <v>26</v>
      </c>
      <c r="D22" s="18">
        <v>1679255.9</v>
      </c>
      <c r="E22" s="19">
        <f t="shared" si="1"/>
        <v>7.4150314968790257E-3</v>
      </c>
      <c r="F22" s="20">
        <f t="shared" si="2"/>
        <v>62035.474846672601</v>
      </c>
      <c r="G22" s="20"/>
      <c r="H22" s="20">
        <f t="shared" si="3"/>
        <v>62035.474846672601</v>
      </c>
      <c r="I22" s="17"/>
      <c r="J22" s="21">
        <f t="shared" si="0"/>
        <v>48.183022967349849</v>
      </c>
      <c r="K22" s="20">
        <f t="shared" si="4"/>
        <v>62083.657869639952</v>
      </c>
      <c r="L22" s="5"/>
    </row>
    <row r="23" spans="1:14" x14ac:dyDescent="0.25">
      <c r="A23" s="17">
        <v>60619</v>
      </c>
      <c r="B23" s="17" t="s">
        <v>31</v>
      </c>
      <c r="C23" s="17" t="s">
        <v>26</v>
      </c>
      <c r="D23" s="18">
        <v>4350066.87</v>
      </c>
      <c r="E23" s="19">
        <f t="shared" si="1"/>
        <v>1.920843800791765E-2</v>
      </c>
      <c r="F23" s="20">
        <f t="shared" si="2"/>
        <v>160701.21527947517</v>
      </c>
      <c r="G23" s="20"/>
      <c r="H23" s="20">
        <f t="shared" si="3"/>
        <v>160701.21527947517</v>
      </c>
      <c r="I23" s="17"/>
      <c r="J23" s="21">
        <f t="shared" si="0"/>
        <v>124.81681434420906</v>
      </c>
      <c r="K23" s="20">
        <f t="shared" si="4"/>
        <v>160826.03209381938</v>
      </c>
      <c r="L23" s="5"/>
    </row>
    <row r="24" spans="1:14" x14ac:dyDescent="0.25">
      <c r="A24" s="17">
        <v>60623</v>
      </c>
      <c r="B24" s="17" t="s">
        <v>32</v>
      </c>
      <c r="C24" s="17" t="s">
        <v>26</v>
      </c>
      <c r="D24" s="18">
        <v>2820315.96</v>
      </c>
      <c r="E24" s="19">
        <f t="shared" si="1"/>
        <v>1.2453570462102059E-2</v>
      </c>
      <c r="F24" s="20">
        <f t="shared" si="2"/>
        <v>104188.78968729501</v>
      </c>
      <c r="G24" s="20"/>
      <c r="H24" s="20">
        <f t="shared" si="3"/>
        <v>104188.78968729501</v>
      </c>
      <c r="I24" s="17"/>
      <c r="J24" s="21">
        <f t="shared" si="0"/>
        <v>80.923549934148426</v>
      </c>
      <c r="K24" s="20">
        <f t="shared" si="4"/>
        <v>104269.71323722915</v>
      </c>
      <c r="L24" s="5"/>
    </row>
    <row r="25" spans="1:14" x14ac:dyDescent="0.25">
      <c r="A25" s="17">
        <v>60624</v>
      </c>
      <c r="B25" s="17" t="s">
        <v>33</v>
      </c>
      <c r="C25" s="17" t="s">
        <v>26</v>
      </c>
      <c r="D25" s="18">
        <v>13157602.939999999</v>
      </c>
      <c r="E25" s="19">
        <f t="shared" si="1"/>
        <v>5.8099566732817833E-2</v>
      </c>
      <c r="F25" s="20">
        <f t="shared" si="2"/>
        <v>486071.32851334655</v>
      </c>
      <c r="G25" s="20"/>
      <c r="H25" s="20">
        <f t="shared" si="3"/>
        <v>486071.32851334655</v>
      </c>
      <c r="I25" s="17"/>
      <c r="J25" s="21">
        <f t="shared" si="0"/>
        <v>377.53214662118495</v>
      </c>
      <c r="K25" s="20">
        <f t="shared" si="4"/>
        <v>486448.86065996776</v>
      </c>
      <c r="L25" s="5"/>
    </row>
    <row r="26" spans="1:14" x14ac:dyDescent="0.25">
      <c r="A26" s="17">
        <v>60626</v>
      </c>
      <c r="B26" s="17" t="s">
        <v>34</v>
      </c>
      <c r="C26" s="17" t="s">
        <v>26</v>
      </c>
      <c r="D26" s="18">
        <v>3891171.94</v>
      </c>
      <c r="E26" s="19">
        <f t="shared" si="1"/>
        <v>1.7182111728695944E-2</v>
      </c>
      <c r="F26" s="20">
        <f t="shared" si="2"/>
        <v>143748.60854021608</v>
      </c>
      <c r="G26" s="20"/>
      <c r="H26" s="20">
        <f t="shared" si="3"/>
        <v>143748.60854021608</v>
      </c>
      <c r="I26" s="17"/>
      <c r="J26" s="21">
        <f t="shared" si="0"/>
        <v>111.64970565530082</v>
      </c>
      <c r="K26" s="20">
        <f t="shared" si="4"/>
        <v>143860.25824587137</v>
      </c>
      <c r="L26" s="5"/>
    </row>
    <row r="27" spans="1:14" x14ac:dyDescent="0.25">
      <c r="A27" s="17">
        <v>60628</v>
      </c>
      <c r="B27" s="17" t="s">
        <v>35</v>
      </c>
      <c r="C27" s="17" t="s">
        <v>26</v>
      </c>
      <c r="D27" s="18">
        <v>3732252.64</v>
      </c>
      <c r="E27" s="19">
        <f t="shared" si="1"/>
        <v>1.6480377338504451E-2</v>
      </c>
      <c r="F27" s="20">
        <f t="shared" si="2"/>
        <v>137877.77358420918</v>
      </c>
      <c r="G27" s="20"/>
      <c r="H27" s="20">
        <f t="shared" si="3"/>
        <v>137877.77358420918</v>
      </c>
      <c r="I27" s="17"/>
      <c r="J27" s="21">
        <f t="shared" si="0"/>
        <v>107.0898215531487</v>
      </c>
      <c r="K27" s="20">
        <f t="shared" si="4"/>
        <v>137984.86340576233</v>
      </c>
      <c r="L27" s="5"/>
    </row>
    <row r="28" spans="1:14" x14ac:dyDescent="0.25">
      <c r="A28" s="17">
        <v>60629</v>
      </c>
      <c r="B28" s="17" t="s">
        <v>36</v>
      </c>
      <c r="C28" s="17" t="s">
        <v>26</v>
      </c>
      <c r="D28" s="18">
        <v>7554154.9100000001</v>
      </c>
      <c r="E28" s="19">
        <f t="shared" si="1"/>
        <v>3.3356617410100119E-2</v>
      </c>
      <c r="F28" s="20">
        <f t="shared" si="2"/>
        <v>279067.40533540683</v>
      </c>
      <c r="G28" s="20"/>
      <c r="H28" s="20">
        <f t="shared" si="3"/>
        <v>279067.40533540683</v>
      </c>
      <c r="I28" s="17"/>
      <c r="J28" s="21">
        <f t="shared" si="0"/>
        <v>216.7519670631788</v>
      </c>
      <c r="K28" s="20">
        <f t="shared" si="4"/>
        <v>279284.15730247</v>
      </c>
      <c r="L28" s="5"/>
    </row>
    <row r="29" spans="1:14" x14ac:dyDescent="0.25">
      <c r="A29" s="17">
        <v>60632</v>
      </c>
      <c r="B29" s="17" t="s">
        <v>37</v>
      </c>
      <c r="C29" s="17" t="s">
        <v>26</v>
      </c>
      <c r="D29" s="18">
        <v>4162371.59</v>
      </c>
      <c r="E29" s="19">
        <f t="shared" si="1"/>
        <v>1.8379638530115885E-2</v>
      </c>
      <c r="F29" s="20">
        <f t="shared" si="2"/>
        <v>153767.33115777627</v>
      </c>
      <c r="G29" s="20"/>
      <c r="H29" s="20">
        <f t="shared" si="3"/>
        <v>153767.33115777627</v>
      </c>
      <c r="I29" s="17"/>
      <c r="J29" s="21">
        <f t="shared" si="0"/>
        <v>119.43125876146364</v>
      </c>
      <c r="K29" s="20">
        <f t="shared" si="4"/>
        <v>153886.76241653773</v>
      </c>
      <c r="L29" s="5"/>
    </row>
    <row r="30" spans="1:14" x14ac:dyDescent="0.25">
      <c r="A30" s="17">
        <v>60639</v>
      </c>
      <c r="B30" s="17" t="s">
        <v>38</v>
      </c>
      <c r="C30" s="17" t="s">
        <v>26</v>
      </c>
      <c r="D30" s="18">
        <v>1655727.55</v>
      </c>
      <c r="E30" s="19">
        <f t="shared" si="1"/>
        <v>7.3111381853714751E-3</v>
      </c>
      <c r="F30" s="20">
        <f t="shared" si="2"/>
        <v>61166.284889020113</v>
      </c>
      <c r="G30" s="20"/>
      <c r="H30" s="20">
        <f t="shared" si="3"/>
        <v>61166.284889020113</v>
      </c>
      <c r="I30" s="17"/>
      <c r="J30" s="21">
        <f t="shared" si="0"/>
        <v>47.507922151307554</v>
      </c>
      <c r="K30" s="20">
        <f t="shared" si="4"/>
        <v>61213.792811171421</v>
      </c>
      <c r="L30" s="5"/>
    </row>
    <row r="31" spans="1:14" x14ac:dyDescent="0.25">
      <c r="A31" s="17">
        <v>60641</v>
      </c>
      <c r="B31" s="17" t="s">
        <v>39</v>
      </c>
      <c r="C31" s="17" t="s">
        <v>26</v>
      </c>
      <c r="D31" s="18">
        <v>1262548.7</v>
      </c>
      <c r="E31" s="19">
        <f t="shared" si="1"/>
        <v>5.5749921002770739E-3</v>
      </c>
      <c r="F31" s="20">
        <f t="shared" si="2"/>
        <v>46641.377363360283</v>
      </c>
      <c r="G31" s="20"/>
      <c r="H31" s="20">
        <f t="shared" si="3"/>
        <v>46641.377363360283</v>
      </c>
      <c r="I31" s="17"/>
      <c r="J31" s="21">
        <f t="shared" si="0"/>
        <v>36.226410167442431</v>
      </c>
      <c r="K31" s="20">
        <f t="shared" si="4"/>
        <v>46677.603773527728</v>
      </c>
      <c r="L31" s="5"/>
    </row>
    <row r="32" spans="1:14" x14ac:dyDescent="0.25">
      <c r="A32" s="17">
        <v>60642</v>
      </c>
      <c r="B32" s="17" t="s">
        <v>40</v>
      </c>
      <c r="C32" s="17" t="s">
        <v>26</v>
      </c>
      <c r="D32" s="18">
        <v>2520223.64</v>
      </c>
      <c r="E32" s="19">
        <f t="shared" si="1"/>
        <v>1.1128463309123468E-2</v>
      </c>
      <c r="F32" s="20">
        <f t="shared" si="2"/>
        <v>93102.707114031684</v>
      </c>
      <c r="G32" s="20"/>
      <c r="H32" s="20">
        <f t="shared" si="3"/>
        <v>93102.707114031684</v>
      </c>
      <c r="I32" s="17"/>
      <c r="J32" s="21">
        <f t="shared" si="0"/>
        <v>72.312977151950477</v>
      </c>
      <c r="K32" s="20">
        <f t="shared" si="4"/>
        <v>93175.020091183629</v>
      </c>
      <c r="L32" s="5"/>
    </row>
    <row r="33" spans="1:12" x14ac:dyDescent="0.25">
      <c r="A33" s="17">
        <v>60645</v>
      </c>
      <c r="B33" s="17" t="s">
        <v>41</v>
      </c>
      <c r="C33" s="17" t="s">
        <v>26</v>
      </c>
      <c r="D33" s="18">
        <v>3616779.2</v>
      </c>
      <c r="E33" s="19">
        <f t="shared" si="1"/>
        <v>1.5970485311534072E-2</v>
      </c>
      <c r="F33" s="20">
        <f t="shared" si="2"/>
        <v>133611.92602483559</v>
      </c>
      <c r="G33" s="17"/>
      <c r="H33" s="20">
        <f t="shared" si="3"/>
        <v>133611.92602483559</v>
      </c>
      <c r="I33" s="17"/>
      <c r="J33" s="21">
        <f t="shared" si="0"/>
        <v>103.77653296405464</v>
      </c>
      <c r="K33" s="20">
        <f t="shared" si="4"/>
        <v>133715.70255779964</v>
      </c>
      <c r="L33" s="5"/>
    </row>
    <row r="34" spans="1:12" x14ac:dyDescent="0.25">
      <c r="A34" s="17">
        <v>60646</v>
      </c>
      <c r="B34" s="17" t="s">
        <v>42</v>
      </c>
      <c r="C34" s="17" t="s">
        <v>26</v>
      </c>
      <c r="D34" s="18">
        <v>2981298.9</v>
      </c>
      <c r="E34" s="19">
        <f t="shared" si="1"/>
        <v>1.3164417195205801E-2</v>
      </c>
      <c r="F34" s="20">
        <f t="shared" si="2"/>
        <v>110135.86012790707</v>
      </c>
      <c r="G34" s="17"/>
      <c r="H34" s="20">
        <f t="shared" si="3"/>
        <v>110135.86012790707</v>
      </c>
      <c r="I34" s="17"/>
      <c r="J34" s="21">
        <f t="shared" si="0"/>
        <v>85.542646222791205</v>
      </c>
      <c r="K34" s="20">
        <f t="shared" si="4"/>
        <v>110221.40277412986</v>
      </c>
      <c r="L34" s="5"/>
    </row>
    <row r="35" spans="1:12" x14ac:dyDescent="0.25">
      <c r="A35" s="17">
        <v>60647</v>
      </c>
      <c r="B35" s="17" t="s">
        <v>43</v>
      </c>
      <c r="C35" s="17" t="s">
        <v>26</v>
      </c>
      <c r="D35" s="18">
        <v>652208.37</v>
      </c>
      <c r="E35" s="19">
        <f t="shared" si="1"/>
        <v>2.8799336694771355E-3</v>
      </c>
      <c r="F35" s="20">
        <f t="shared" si="2"/>
        <v>24094.038277265747</v>
      </c>
      <c r="G35" s="17"/>
      <c r="H35" s="20">
        <f t="shared" si="3"/>
        <v>24094.038277265747</v>
      </c>
      <c r="I35" s="17"/>
      <c r="J35" s="21">
        <f t="shared" si="0"/>
        <v>18.713866582935818</v>
      </c>
      <c r="K35" s="20">
        <f t="shared" si="4"/>
        <v>24112.752143848684</v>
      </c>
      <c r="L35" s="5"/>
    </row>
    <row r="36" spans="1:12" x14ac:dyDescent="0.25">
      <c r="A36" s="17">
        <v>60648</v>
      </c>
      <c r="B36" s="17" t="s">
        <v>44</v>
      </c>
      <c r="C36" s="17" t="s">
        <v>26</v>
      </c>
      <c r="D36" s="18">
        <v>2351958.31</v>
      </c>
      <c r="E36" s="19">
        <f t="shared" si="1"/>
        <v>1.038545998140984E-2</v>
      </c>
      <c r="F36" s="20">
        <f t="shared" si="2"/>
        <v>86886.608872672485</v>
      </c>
      <c r="G36" s="20"/>
      <c r="H36" s="20">
        <f t="shared" si="3"/>
        <v>86886.608872672485</v>
      </c>
      <c r="I36" s="17"/>
      <c r="J36" s="21">
        <f t="shared" si="0"/>
        <v>67.484926668400774</v>
      </c>
      <c r="K36" s="20">
        <f t="shared" si="4"/>
        <v>86954.093799340888</v>
      </c>
      <c r="L36" s="5"/>
    </row>
    <row r="37" spans="1:12" x14ac:dyDescent="0.25">
      <c r="A37" s="17">
        <v>60651</v>
      </c>
      <c r="B37" s="17" t="s">
        <v>45</v>
      </c>
      <c r="C37" s="17" t="s">
        <v>26</v>
      </c>
      <c r="D37" s="18">
        <v>2646576.69</v>
      </c>
      <c r="E37" s="19">
        <f t="shared" si="1"/>
        <v>1.1686396049140478E-2</v>
      </c>
      <c r="F37" s="20">
        <f t="shared" si="2"/>
        <v>97770.471839512393</v>
      </c>
      <c r="G37" s="20"/>
      <c r="H37" s="20">
        <f t="shared" si="3"/>
        <v>97770.471839512393</v>
      </c>
      <c r="I37" s="17"/>
      <c r="J37" s="21">
        <f t="shared" si="0"/>
        <v>75.938435255235817</v>
      </c>
      <c r="K37" s="20">
        <f t="shared" si="4"/>
        <v>97846.410274767622</v>
      </c>
      <c r="L37" s="5"/>
    </row>
    <row r="38" spans="1:12" x14ac:dyDescent="0.25">
      <c r="A38" s="17">
        <v>60653</v>
      </c>
      <c r="B38" s="17" t="s">
        <v>46</v>
      </c>
      <c r="C38" s="17" t="s">
        <v>26</v>
      </c>
      <c r="D38" s="18">
        <v>4770369.75</v>
      </c>
      <c r="E38" s="19">
        <f t="shared" si="1"/>
        <v>2.1064354722832253E-2</v>
      </c>
      <c r="F38" s="20">
        <f t="shared" si="2"/>
        <v>176228.14523709752</v>
      </c>
      <c r="G38" s="20"/>
      <c r="H38" s="20">
        <f t="shared" si="3"/>
        <v>176228.14523709752</v>
      </c>
      <c r="I38" s="17"/>
      <c r="J38" s="21">
        <f t="shared" si="0"/>
        <v>136.87659827605844</v>
      </c>
      <c r="K38" s="20">
        <f t="shared" si="4"/>
        <v>176365.02183537357</v>
      </c>
      <c r="L38" s="5"/>
    </row>
    <row r="39" spans="1:12" x14ac:dyDescent="0.25">
      <c r="A39" s="17">
        <v>60654</v>
      </c>
      <c r="B39" s="17" t="s">
        <v>47</v>
      </c>
      <c r="C39" s="17" t="s">
        <v>26</v>
      </c>
      <c r="D39" s="18">
        <v>2897100.13</v>
      </c>
      <c r="E39" s="19">
        <f t="shared" si="1"/>
        <v>1.2792623633814429E-2</v>
      </c>
      <c r="F39" s="20">
        <f t="shared" si="2"/>
        <v>107025.36894043779</v>
      </c>
      <c r="G39" s="20"/>
      <c r="H39" s="20">
        <f t="shared" si="3"/>
        <v>107025.36894043779</v>
      </c>
      <c r="I39" s="17"/>
      <c r="J39" s="21">
        <f t="shared" si="0"/>
        <v>83.126724224998839</v>
      </c>
      <c r="K39" s="20">
        <f t="shared" si="4"/>
        <v>107108.4956646628</v>
      </c>
      <c r="L39" s="5"/>
    </row>
    <row r="40" spans="1:12" x14ac:dyDescent="0.25">
      <c r="A40" s="17">
        <v>60655</v>
      </c>
      <c r="B40" s="17" t="s">
        <v>48</v>
      </c>
      <c r="C40" s="17" t="s">
        <v>26</v>
      </c>
      <c r="D40" s="18">
        <v>4406819.07</v>
      </c>
      <c r="E40" s="19">
        <f t="shared" si="1"/>
        <v>1.9459036710901025E-2</v>
      </c>
      <c r="F40" s="20">
        <f t="shared" si="2"/>
        <v>162797.76868482176</v>
      </c>
      <c r="G40" s="20"/>
      <c r="H40" s="20">
        <f t="shared" si="3"/>
        <v>162797.76868482176</v>
      </c>
      <c r="I40" s="17"/>
      <c r="J40" s="21">
        <f t="shared" si="0"/>
        <v>126.44520972816909</v>
      </c>
      <c r="K40" s="20">
        <f t="shared" si="4"/>
        <v>162924.21389454993</v>
      </c>
      <c r="L40" s="5"/>
    </row>
    <row r="41" spans="1:12" x14ac:dyDescent="0.25">
      <c r="A41" s="17">
        <v>60656</v>
      </c>
      <c r="B41" s="17" t="s">
        <v>49</v>
      </c>
      <c r="C41" s="17" t="s">
        <v>26</v>
      </c>
      <c r="D41" s="18">
        <v>3140862.74</v>
      </c>
      <c r="E41" s="19">
        <f t="shared" si="1"/>
        <v>1.3868997658113788E-2</v>
      </c>
      <c r="F41" s="20">
        <f t="shared" si="2"/>
        <v>116030.50583542461</v>
      </c>
      <c r="G41" s="20"/>
      <c r="H41" s="20">
        <f t="shared" si="3"/>
        <v>116030.50583542461</v>
      </c>
      <c r="I41" s="17"/>
      <c r="J41" s="21">
        <f t="shared" si="0"/>
        <v>90.121024162376571</v>
      </c>
      <c r="K41" s="20">
        <f t="shared" si="4"/>
        <v>116120.62685958699</v>
      </c>
      <c r="L41" s="5"/>
    </row>
    <row r="42" spans="1:12" x14ac:dyDescent="0.25">
      <c r="A42" s="17">
        <v>60659</v>
      </c>
      <c r="B42" s="17" t="s">
        <v>50</v>
      </c>
      <c r="C42" s="17" t="s">
        <v>26</v>
      </c>
      <c r="D42" s="18">
        <v>4766333.01</v>
      </c>
      <c r="E42" s="19">
        <f t="shared" si="1"/>
        <v>2.1046529831316486E-2</v>
      </c>
      <c r="F42" s="20">
        <f t="shared" si="2"/>
        <v>176079.01901831658</v>
      </c>
      <c r="G42" s="20"/>
      <c r="H42" s="20">
        <f t="shared" si="3"/>
        <v>176079.01901831658</v>
      </c>
      <c r="I42" s="17"/>
      <c r="J42" s="21">
        <f t="shared" si="0"/>
        <v>136.76077177449116</v>
      </c>
      <c r="K42" s="20">
        <f t="shared" si="4"/>
        <v>176215.77979009107</v>
      </c>
      <c r="L42" s="5"/>
    </row>
    <row r="43" spans="1:12" x14ac:dyDescent="0.25">
      <c r="A43" s="17">
        <v>60660</v>
      </c>
      <c r="B43" s="17" t="s">
        <v>51</v>
      </c>
      <c r="C43" s="17" t="s">
        <v>26</v>
      </c>
      <c r="D43" s="18">
        <v>5695461.0800000001</v>
      </c>
      <c r="E43" s="19">
        <f t="shared" si="1"/>
        <v>2.514924812677367E-2</v>
      </c>
      <c r="F43" s="20">
        <f t="shared" si="2"/>
        <v>210403.09137430618</v>
      </c>
      <c r="G43" s="20"/>
      <c r="H43" s="20">
        <f t="shared" si="3"/>
        <v>210403.09137430618</v>
      </c>
      <c r="I43" s="17"/>
      <c r="J43" s="21">
        <f t="shared" si="0"/>
        <v>163.42031731273786</v>
      </c>
      <c r="K43" s="20">
        <f t="shared" si="4"/>
        <v>210566.51169161891</v>
      </c>
      <c r="L43" s="5"/>
    </row>
    <row r="44" spans="1:12" x14ac:dyDescent="0.25">
      <c r="A44" s="17">
        <v>60661</v>
      </c>
      <c r="B44" s="17" t="s">
        <v>52</v>
      </c>
      <c r="C44" s="17" t="s">
        <v>26</v>
      </c>
      <c r="D44" s="18">
        <v>7385865.9800000004</v>
      </c>
      <c r="E44" s="19">
        <f t="shared" si="1"/>
        <v>3.2613509872692591E-2</v>
      </c>
      <c r="F44" s="20">
        <f t="shared" si="2"/>
        <v>272850.4352571785</v>
      </c>
      <c r="G44" s="20"/>
      <c r="H44" s="20">
        <f t="shared" si="3"/>
        <v>272850.4352571785</v>
      </c>
      <c r="I44" s="17"/>
      <c r="J44" s="21">
        <f t="shared" si="0"/>
        <v>211.92323942295391</v>
      </c>
      <c r="K44" s="20">
        <f t="shared" si="4"/>
        <v>273062.35849660146</v>
      </c>
      <c r="L44" s="5"/>
    </row>
    <row r="45" spans="1:12" x14ac:dyDescent="0.25">
      <c r="A45" s="17">
        <v>60662</v>
      </c>
      <c r="B45" s="17" t="s">
        <v>53</v>
      </c>
      <c r="C45" s="17" t="s">
        <v>26</v>
      </c>
      <c r="D45" s="18">
        <v>5881514.7000000002</v>
      </c>
      <c r="E45" s="19">
        <f t="shared" si="1"/>
        <v>2.5970798583978175E-2</v>
      </c>
      <c r="F45" s="20">
        <f t="shared" si="2"/>
        <v>217276.32889792745</v>
      </c>
      <c r="G45" s="20"/>
      <c r="H45" s="20">
        <f t="shared" si="3"/>
        <v>217276.32889792745</v>
      </c>
      <c r="I45" s="17"/>
      <c r="J45" s="21">
        <f t="shared" si="0"/>
        <v>168.75876861466188</v>
      </c>
      <c r="K45" s="20">
        <f t="shared" si="4"/>
        <v>217445.08766654212</v>
      </c>
      <c r="L45" s="5"/>
    </row>
    <row r="46" spans="1:12" x14ac:dyDescent="0.25">
      <c r="A46" s="17">
        <v>60663</v>
      </c>
      <c r="B46" s="17" t="s">
        <v>54</v>
      </c>
      <c r="C46" s="17" t="s">
        <v>26</v>
      </c>
      <c r="D46" s="18">
        <v>9289986.6500000004</v>
      </c>
      <c r="E46" s="19">
        <f t="shared" si="1"/>
        <v>4.1021468863283832E-2</v>
      </c>
      <c r="F46" s="20">
        <f t="shared" si="2"/>
        <v>343192.91845394101</v>
      </c>
      <c r="G46" s="20"/>
      <c r="H46" s="20">
        <f t="shared" si="3"/>
        <v>343192.91845394101</v>
      </c>
      <c r="I46" s="17"/>
      <c r="J46" s="21">
        <f t="shared" si="0"/>
        <v>266.55832510299564</v>
      </c>
      <c r="K46" s="20">
        <f t="shared" si="4"/>
        <v>343459.47677904402</v>
      </c>
      <c r="L46" s="5"/>
    </row>
    <row r="47" spans="1:12" x14ac:dyDescent="0.25">
      <c r="A47" s="17">
        <v>60664</v>
      </c>
      <c r="B47" s="17" t="s">
        <v>55</v>
      </c>
      <c r="C47" s="17" t="s">
        <v>26</v>
      </c>
      <c r="D47" s="18">
        <v>15457531.77</v>
      </c>
      <c r="E47" s="19">
        <f t="shared" si="1"/>
        <v>6.825528196063399E-2</v>
      </c>
      <c r="F47" s="20">
        <f t="shared" si="2"/>
        <v>571035.85183739872</v>
      </c>
      <c r="G47" s="20"/>
      <c r="H47" s="20">
        <f t="shared" si="3"/>
        <v>571035.85183739872</v>
      </c>
      <c r="I47" s="17"/>
      <c r="J47" s="21">
        <f t="shared" si="0"/>
        <v>443.52418728583893</v>
      </c>
      <c r="K47" s="20">
        <f t="shared" si="4"/>
        <v>571479.37602468452</v>
      </c>
      <c r="L47" s="5"/>
    </row>
    <row r="48" spans="1:12" x14ac:dyDescent="0.25">
      <c r="A48" s="17">
        <v>60665</v>
      </c>
      <c r="B48" s="17" t="s">
        <v>56</v>
      </c>
      <c r="C48" s="17" t="s">
        <v>26</v>
      </c>
      <c r="D48" s="18">
        <v>7299675.0199999996</v>
      </c>
      <c r="E48" s="19">
        <f t="shared" si="1"/>
        <v>3.2232919467652922E-2</v>
      </c>
      <c r="F48" s="20">
        <f t="shared" si="2"/>
        <v>269666.34810816759</v>
      </c>
      <c r="G48" s="20"/>
      <c r="H48" s="20">
        <f t="shared" si="3"/>
        <v>269666.34810816759</v>
      </c>
      <c r="I48" s="17"/>
      <c r="J48" s="21">
        <f t="shared" si="0"/>
        <v>209.45015535919805</v>
      </c>
      <c r="K48" s="20">
        <f t="shared" si="4"/>
        <v>269875.79826352675</v>
      </c>
      <c r="L48" s="5"/>
    </row>
    <row r="49" spans="1:12" x14ac:dyDescent="0.25">
      <c r="A49" s="17">
        <v>60666</v>
      </c>
      <c r="B49" s="17" t="s">
        <v>57</v>
      </c>
      <c r="C49" s="17" t="s">
        <v>26</v>
      </c>
      <c r="D49" s="18">
        <v>2745483</v>
      </c>
      <c r="E49" s="19">
        <f t="shared" si="1"/>
        <v>1.2123133180086442E-2</v>
      </c>
      <c r="F49" s="20">
        <f t="shared" si="2"/>
        <v>101424.29250268958</v>
      </c>
      <c r="G49" s="20"/>
      <c r="H49" s="20">
        <f t="shared" si="3"/>
        <v>101424.29250268958</v>
      </c>
      <c r="I49" s="17"/>
      <c r="J49" s="21">
        <f t="shared" si="0"/>
        <v>78.776361866865301</v>
      </c>
      <c r="K49" s="20">
        <f t="shared" si="4"/>
        <v>101503.06886455645</v>
      </c>
      <c r="L49" s="5"/>
    </row>
    <row r="50" spans="1:12" x14ac:dyDescent="0.25">
      <c r="A50" s="17">
        <v>60667</v>
      </c>
      <c r="B50" s="17" t="s">
        <v>58</v>
      </c>
      <c r="C50" s="17" t="s">
        <v>26</v>
      </c>
      <c r="D50" s="18">
        <v>14102033.859999999</v>
      </c>
      <c r="E50" s="19">
        <f t="shared" si="1"/>
        <v>6.226985728735835E-2</v>
      </c>
      <c r="F50" s="20">
        <f t="shared" si="2"/>
        <v>520960.72243006877</v>
      </c>
      <c r="G50" s="20"/>
      <c r="H50" s="20">
        <f t="shared" si="3"/>
        <v>520960.72243006877</v>
      </c>
      <c r="I50" s="17"/>
      <c r="J50" s="21">
        <f t="shared" si="0"/>
        <v>404.63077805040035</v>
      </c>
      <c r="K50" s="20">
        <f t="shared" si="4"/>
        <v>521365.35320811917</v>
      </c>
      <c r="L50" s="5"/>
    </row>
    <row r="51" spans="1:12" x14ac:dyDescent="0.25">
      <c r="A51" s="17">
        <v>60668</v>
      </c>
      <c r="B51" s="17" t="s">
        <v>59</v>
      </c>
      <c r="C51" s="17" t="s">
        <v>26</v>
      </c>
      <c r="D51" s="18">
        <v>3749664.56</v>
      </c>
      <c r="E51" s="19">
        <f t="shared" si="1"/>
        <v>1.6557262544160799E-2</v>
      </c>
      <c r="F51" s="20">
        <f t="shared" si="2"/>
        <v>138521.00891552007</v>
      </c>
      <c r="G51" s="20"/>
      <c r="H51" s="20">
        <f t="shared" si="3"/>
        <v>138521.00891552007</v>
      </c>
      <c r="I51" s="17"/>
      <c r="J51" s="21">
        <f t="shared" si="0"/>
        <v>107.58942315720776</v>
      </c>
      <c r="K51" s="20">
        <f t="shared" si="4"/>
        <v>138628.59833867729</v>
      </c>
      <c r="L51" s="5"/>
    </row>
    <row r="52" spans="1:12" x14ac:dyDescent="0.25">
      <c r="A52" s="17">
        <v>60669</v>
      </c>
      <c r="B52" s="17" t="s">
        <v>60</v>
      </c>
      <c r="C52" s="17" t="s">
        <v>26</v>
      </c>
      <c r="D52" s="18">
        <v>19302918.82</v>
      </c>
      <c r="E52" s="19">
        <f t="shared" si="1"/>
        <v>8.5235222953213341E-2</v>
      </c>
      <c r="F52" s="20">
        <f t="shared" si="2"/>
        <v>713093.06397284253</v>
      </c>
      <c r="G52" s="20"/>
      <c r="H52" s="20">
        <f t="shared" si="3"/>
        <v>713093.06397284253</v>
      </c>
      <c r="I52" s="17"/>
      <c r="J52" s="21">
        <f t="shared" si="0"/>
        <v>553.86018345443938</v>
      </c>
      <c r="K52" s="20">
        <f t="shared" si="4"/>
        <v>713646.924156297</v>
      </c>
      <c r="L52" s="5"/>
    </row>
    <row r="53" spans="1:12" x14ac:dyDescent="0.25">
      <c r="A53" s="17">
        <v>60670</v>
      </c>
      <c r="B53" s="17" t="s">
        <v>61</v>
      </c>
      <c r="C53" s="17" t="s">
        <v>26</v>
      </c>
      <c r="D53" s="18">
        <v>15997893.35</v>
      </c>
      <c r="E53" s="19">
        <f t="shared" si="1"/>
        <v>7.064133767459832E-2</v>
      </c>
      <c r="F53" s="20">
        <f t="shared" si="2"/>
        <v>590998.01913078036</v>
      </c>
      <c r="G53" s="20"/>
      <c r="H53" s="20">
        <f t="shared" si="3"/>
        <v>590998.01913078036</v>
      </c>
      <c r="I53" s="17"/>
      <c r="J53" s="21">
        <f t="shared" si="0"/>
        <v>459.02882503629343</v>
      </c>
      <c r="K53" s="20">
        <f t="shared" si="4"/>
        <v>591457.04795581661</v>
      </c>
      <c r="L53" s="5"/>
    </row>
    <row r="54" spans="1:12" x14ac:dyDescent="0.25">
      <c r="A54" s="17"/>
      <c r="B54" s="22"/>
      <c r="C54" s="17"/>
      <c r="D54" s="23">
        <f t="shared" ref="D54:K54" si="5">SUM(D18:D53)</f>
        <v>226466455.42999998</v>
      </c>
      <c r="E54" s="24">
        <f t="shared" si="5"/>
        <v>1</v>
      </c>
      <c r="F54" s="25">
        <f t="shared" si="5"/>
        <v>8366178.1979999999</v>
      </c>
      <c r="G54" s="25">
        <f t="shared" si="5"/>
        <v>0</v>
      </c>
      <c r="H54" s="26">
        <f t="shared" si="5"/>
        <v>8366178.1979999999</v>
      </c>
      <c r="I54" s="27">
        <f t="shared" si="5"/>
        <v>0</v>
      </c>
      <c r="J54" s="26">
        <f t="shared" si="5"/>
        <v>6498.02</v>
      </c>
      <c r="K54" s="26">
        <f t="shared" si="5"/>
        <v>8372676.2179999994</v>
      </c>
    </row>
    <row r="56" spans="1:12" x14ac:dyDescent="0.25">
      <c r="F56" s="12"/>
      <c r="H56" s="11"/>
      <c r="K56" s="11">
        <f>K54-C15</f>
        <v>0</v>
      </c>
    </row>
    <row r="58" spans="1:12" x14ac:dyDescent="0.25">
      <c r="A58" s="13" t="s">
        <v>62</v>
      </c>
    </row>
    <row r="62" spans="1:12" x14ac:dyDescent="0.25">
      <c r="F62" s="14">
        <v>6498.02</v>
      </c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8" scale="6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Endabrechnung SHV GU</vt:lpstr>
      <vt:lpstr>'Endabrechnung SHV GU'!Druckbereich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Hörmann Hans-Jörg</dc:creator>
  <cp:lastModifiedBy>Hörmann Hans-Jörg</cp:lastModifiedBy>
  <cp:lastPrinted>2025-08-04T09:52:53Z</cp:lastPrinted>
  <dcterms:created xsi:type="dcterms:W3CDTF">2025-06-05T13:24:22Z</dcterms:created>
  <dcterms:modified xsi:type="dcterms:W3CDTF">2025-08-04T15:28:11Z</dcterms:modified>
</cp:coreProperties>
</file>