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03 Endabrechnung Deutschlandsberg\Final\"/>
    </mc:Choice>
  </mc:AlternateContent>
  <xr:revisionPtr revIDLastSave="0" documentId="13_ncr:1_{F2493DA0-F246-4AA7-8FA5-1D00C33C3CFF}" xr6:coauthVersionLast="47" xr6:coauthVersionMax="47" xr10:uidLastSave="{00000000-0000-0000-0000-000000000000}"/>
  <bookViews>
    <workbookView xWindow="-28965" yWindow="-1905" windowWidth="29130" windowHeight="17610" xr2:uid="{817C5FE3-11F8-41DA-AD72-EA48BC5348B8}"/>
  </bookViews>
  <sheets>
    <sheet name="Endabrechnung SHV DL" sheetId="1" r:id="rId1"/>
  </sheets>
  <externalReferences>
    <externalReference r:id="rId2"/>
  </externalReferences>
  <definedNames>
    <definedName name="_xlnm.Print_Area" localSheetId="0">'Endabrechnung SHV DL'!$A$1:$K$51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D33" i="1"/>
  <c r="E32" i="1" s="1"/>
  <c r="G27" i="1"/>
  <c r="G33" i="1" s="1"/>
  <c r="J17" i="1"/>
  <c r="A13" i="1"/>
  <c r="F28" i="1" l="1"/>
  <c r="H28" i="1" s="1"/>
  <c r="F32" i="1"/>
  <c r="H32" i="1" s="1"/>
  <c r="K32" i="1" s="1"/>
  <c r="F31" i="1"/>
  <c r="H31" i="1" s="1"/>
  <c r="F24" i="1"/>
  <c r="H24" i="1" s="1"/>
  <c r="F19" i="1"/>
  <c r="H19" i="1" s="1"/>
  <c r="F23" i="1"/>
  <c r="H23" i="1" s="1"/>
  <c r="F26" i="1"/>
  <c r="H26" i="1" s="1"/>
  <c r="J31" i="1"/>
  <c r="J24" i="1"/>
  <c r="J19" i="1"/>
  <c r="J26" i="1"/>
  <c r="J18" i="1"/>
  <c r="J32" i="1"/>
  <c r="E18" i="1"/>
  <c r="E23" i="1"/>
  <c r="J23" i="1" s="1"/>
  <c r="E30" i="1"/>
  <c r="F30" i="1" s="1"/>
  <c r="H30" i="1" s="1"/>
  <c r="E25" i="1"/>
  <c r="F25" i="1" s="1"/>
  <c r="H25" i="1" s="1"/>
  <c r="E21" i="1"/>
  <c r="J21" i="1" s="1"/>
  <c r="E28" i="1"/>
  <c r="J28" i="1" s="1"/>
  <c r="E19" i="1"/>
  <c r="E24" i="1"/>
  <c r="E31" i="1"/>
  <c r="E22" i="1"/>
  <c r="J22" i="1" s="1"/>
  <c r="E29" i="1"/>
  <c r="F29" i="1" s="1"/>
  <c r="H29" i="1" s="1"/>
  <c r="E26" i="1"/>
  <c r="E27" i="1"/>
  <c r="F27" i="1" s="1"/>
  <c r="H27" i="1" s="1"/>
  <c r="E20" i="1"/>
  <c r="F20" i="1" s="1"/>
  <c r="H20" i="1" s="1"/>
  <c r="K26" i="1" l="1"/>
  <c r="K19" i="1"/>
  <c r="K24" i="1"/>
  <c r="K23" i="1"/>
  <c r="E33" i="1"/>
  <c r="J30" i="1"/>
  <c r="K30" i="1" s="1"/>
  <c r="J25" i="1"/>
  <c r="K25" i="1" s="1"/>
  <c r="J29" i="1"/>
  <c r="K29" i="1" s="1"/>
  <c r="F21" i="1"/>
  <c r="H21" i="1" s="1"/>
  <c r="K21" i="1" s="1"/>
  <c r="F22" i="1"/>
  <c r="H22" i="1" s="1"/>
  <c r="K22" i="1" s="1"/>
  <c r="K31" i="1"/>
  <c r="J20" i="1"/>
  <c r="J33" i="1" s="1"/>
  <c r="J27" i="1"/>
  <c r="K27" i="1" s="1"/>
  <c r="K33" i="1" s="1"/>
  <c r="K28" i="1"/>
  <c r="F18" i="1"/>
  <c r="H18" i="1" l="1"/>
  <c r="F33" i="1"/>
  <c r="K20" i="1"/>
  <c r="H33" i="1" l="1"/>
  <c r="K18" i="1"/>
</calcChain>
</file>

<file path=xl/sharedStrings.xml><?xml version="1.0" encoding="utf-8"?>
<sst xmlns="http://schemas.openxmlformats.org/spreadsheetml/2006/main" count="57" uniqueCount="41">
  <si>
    <t>Sozialhilfeverband Deutschlandsberg</t>
  </si>
  <si>
    <t>Abrechnung</t>
  </si>
  <si>
    <t>Zahlungmittel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</si>
  <si>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</si>
  <si>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</si>
  <si>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</si>
  <si>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</si>
  <si>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</si>
  <si>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</si>
  <si>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</si>
  <si>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</si>
  <si>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</si>
  <si>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DL (Gesamt per 31.12.2023)</t>
  </si>
  <si>
    <t xml:space="preserve">Umlagenzahlung nach 31.12.2023 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</si>
  <si>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</si>
  <si>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</si>
  <si>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</si>
  <si>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</si>
  <si>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</si>
  <si>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</si>
  <si>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</si>
  <si>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</si>
  <si>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</si>
  <si>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</si>
  <si>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</si>
  <si>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</si>
  <si>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</si>
  <si>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</si>
  <si>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</si>
  <si>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</si>
  <si>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</si>
  <si>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</si>
  <si>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</si>
  <si>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</si>
  <si>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ABT07-155473/2024-214 Rückmeldung Gemeinde, keine Zahlung erfolgt</t>
  </si>
  <si>
    <t>Sankt Martin im Sulmtal</t>
  </si>
  <si>
    <t>Sankt Stefan ob Stainz</t>
  </si>
  <si>
    <t xml:space="preserve">Bad Schwanberg </t>
  </si>
  <si>
    <t>Stainz</t>
  </si>
  <si>
    <t>Wies</t>
  </si>
  <si>
    <t>Eingangsstück ABT07-155473/2024-230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</si>
</sst>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#,##0.00_ ;[Red]\-#,##0.00\ "/>
    <numFmt numFmtId="165" formatCode="#,##0.00\ [$€-1]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4" fontId="2" fillId="4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4" fontId="0" fillId="0" borderId="2" xfId="0" applyNumberFormat="1" applyBorder="1"/>
    <xf numFmtId="10" fontId="0" fillId="0" borderId="1" xfId="2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vertical="top" wrapText="1"/>
    </xf>
    <xf numFmtId="10" fontId="0" fillId="0" borderId="1" xfId="2" applyNumberFormat="1" applyFont="1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2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/>
    <xf numFmtId="4" fontId="0" fillId="0" borderId="3" xfId="0" applyNumberFormat="1" applyBorder="1"/>
    <xf numFmtId="165" fontId="2" fillId="0" borderId="3" xfId="0" applyNumberFormat="1" applyFont="1" applyBorder="1"/>
    <xf numFmtId="10" fontId="2" fillId="0" borderId="3" xfId="0" applyNumberFormat="1" applyFont="1" applyBorder="1"/>
    <xf numFmtId="164" fontId="2" fillId="0" borderId="3" xfId="0" applyNumberFormat="1" applyFont="1" applyBorder="1"/>
    <xf numFmtId="0" fontId="0" fillId="5" borderId="0" xfId="0" applyFill="1"/>
    <xf numFmtId="2" fontId="0" fillId="2" borderId="0" xfId="0" applyNumberFormat="1" applyFill="1"/>
    <xf numFmtId="0" fontId="2" fillId="2" borderId="0" xfId="0" applyFont="1" applyFill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10583</xdr:rowOff>
    </xdr:from>
    <xdr:to>
      <xdr:col>4</xdr:col>
      <xdr:colOff>680741</xdr:colOff>
      <xdr:row>50</xdr:row>
      <xdr:rowOff>1401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2B80CB-C92D-43AB-8272-5C355E184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30583"/>
          <a:ext cx="9243716" cy="2467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4">
          <cell r="Q4">
            <v>4090.05</v>
          </cell>
        </row>
        <row r="5">
          <cell r="Q5">
            <v>14501.78</v>
          </cell>
        </row>
        <row r="6">
          <cell r="Q6">
            <v>49818.92</v>
          </cell>
        </row>
        <row r="7">
          <cell r="Q7">
            <v>39822.93</v>
          </cell>
        </row>
        <row r="8">
          <cell r="Q8">
            <v>1190</v>
          </cell>
        </row>
        <row r="9">
          <cell r="Q9">
            <v>6.08</v>
          </cell>
        </row>
        <row r="10">
          <cell r="Q10">
            <v>-5444.62</v>
          </cell>
        </row>
        <row r="11">
          <cell r="Q11">
            <v>13526.49</v>
          </cell>
        </row>
        <row r="12">
          <cell r="Q12">
            <v>27934.080000000002</v>
          </cell>
        </row>
        <row r="13">
          <cell r="Q13">
            <v>128872.32000000001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D894-6EE4-4EE7-815D-FC8A8BCCA66F}">
  <sheetPr>
    <tabColor theme="9" tint="0.79998168889431442"/>
    <pageSetUpPr fitToPage="1"/>
  </sheetPr>
  <dimension ref="A1:W46"/>
  <sheetViews>
    <sheetView tabSelected="1" view="pageBreakPreview" zoomScale="80" zoomScaleNormal="90" zoomScaleSheetLayoutView="80" workbookViewId="0">
      <selection activeCell="K18" sqref="K18"/>
    </sheetView>
  </sheetViews>
  <sheetFormatPr baseColWidth="10" defaultRowHeight="15" x14ac:dyDescent="0.25"/>
  <cols>
    <col min="1" max="1" width="62.140625" bestFit="1" customWidth="1"/>
    <col min="2" max="2" width="27.28515625" style="4" bestFit="1" customWidth="1"/>
    <col min="3" max="3" width="17" bestFit="1" customWidth="1"/>
    <col min="4" max="6" width="22" customWidth="1"/>
    <col min="8" max="8" width="22.140625" customWidth="1"/>
    <col min="9" max="9" width="16.5703125" bestFit="1" customWidth="1"/>
    <col min="10" max="10" width="16.5703125" customWidth="1"/>
    <col min="11" max="11" width="14.5703125" customWidth="1"/>
    <col min="12" max="12" width="36.42578125" bestFit="1" customWidth="1"/>
    <col min="23" max="23" width="33.28515625" bestFit="1" customWidth="1"/>
  </cols>
  <sheetData>
    <row r="1" spans="1:23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3" x14ac:dyDescent="0.25">
      <c r="B2" s="1" t="s">
        <v>1</v>
      </c>
      <c r="C2" s="2" t="s">
        <v>2</v>
      </c>
    </row>
    <row r="3" spans="1:23" x14ac:dyDescent="0.25">
      <c r="A3" t="s">
        <v>3</v>
      </c>
      <c r="B3" s="3">
        <v>1917678.97</v>
      </c>
      <c r="C3" s="4">
        <v>1917678.97</v>
      </c>
    </row>
    <row r="4" spans="1:23" x14ac:dyDescent="0.25">
      <c r="A4" t="s">
        <v>4</v>
      </c>
      <c r="B4" s="3">
        <v>-2136.0387999999921</v>
      </c>
      <c r="C4" s="4">
        <v>-2136.0387999999921</v>
      </c>
    </row>
    <row r="5" spans="1:23" ht="15" customHeight="1" x14ac:dyDescent="0.25">
      <c r="A5" t="s">
        <v>5</v>
      </c>
      <c r="B5" s="3">
        <v>-184139.37000000011</v>
      </c>
      <c r="C5" s="4">
        <v>-184139.37000000011</v>
      </c>
    </row>
    <row r="6" spans="1:23" x14ac:dyDescent="0.25">
      <c r="A6" t="s">
        <v>6</v>
      </c>
      <c r="B6" s="3">
        <v>670884.35999999987</v>
      </c>
      <c r="C6" s="4">
        <v>670884.35999999987</v>
      </c>
      <c r="W6" s="5"/>
    </row>
    <row r="7" spans="1:23" s="5" customFormat="1" x14ac:dyDescent="0.25">
      <c r="A7" s="5" t="s">
        <v>7</v>
      </c>
      <c r="B7" s="6">
        <v>2402287.9211999997</v>
      </c>
      <c r="W7"/>
    </row>
    <row r="8" spans="1:23" x14ac:dyDescent="0.25">
      <c r="A8" t="s">
        <v>8</v>
      </c>
      <c r="B8" s="3">
        <v>1462117.22</v>
      </c>
      <c r="C8" s="4">
        <v>1462117.22</v>
      </c>
      <c r="W8" s="5"/>
    </row>
    <row r="9" spans="1:23" x14ac:dyDescent="0.25">
      <c r="A9" t="s">
        <v>9</v>
      </c>
      <c r="B9" s="3">
        <v>0</v>
      </c>
    </row>
    <row r="10" spans="1:23" s="5" customFormat="1" x14ac:dyDescent="0.25">
      <c r="A10" s="5" t="s">
        <v>10</v>
      </c>
      <c r="B10" s="6">
        <v>3864405.1411999995</v>
      </c>
    </row>
    <row r="11" spans="1:23" x14ac:dyDescent="0.25">
      <c r="A11" t="s">
        <v>11</v>
      </c>
      <c r="B11" s="3">
        <v>274428.93</v>
      </c>
      <c r="C11" s="4"/>
    </row>
    <row r="12" spans="1:23" s="5" customFormat="1" x14ac:dyDescent="0.25">
      <c r="A12" s="5" t="s">
        <v>12</v>
      </c>
      <c r="B12" s="6">
        <v>4138834.0711999997</v>
      </c>
      <c r="C12" s="6"/>
    </row>
    <row r="13" spans="1:23" s="5" customFormat="1" x14ac:dyDescent="0.25">
      <c r="A13" t="str">
        <f>'[1]Endabrechnung SHV Weiz'!A14</f>
        <v>Nachlaufende Zahlungen - SHV im Jahr 2024</v>
      </c>
      <c r="B13" s="3">
        <v>150</v>
      </c>
      <c r="C13" s="4">
        <v>150</v>
      </c>
      <c r="D13" s="6"/>
    </row>
    <row r="14" spans="1:23" s="5" customFormat="1" x14ac:dyDescent="0.25">
      <c r="A14" t="s">
        <v>13</v>
      </c>
      <c r="B14" s="3">
        <v>0</v>
      </c>
      <c r="C14" s="4">
        <v>0</v>
      </c>
    </row>
    <row r="15" spans="1:23" x14ac:dyDescent="0.25">
      <c r="A15" s="5" t="s">
        <v>14</v>
      </c>
      <c r="B15" s="6"/>
      <c r="C15" s="6">
        <v>3864555.1411999995</v>
      </c>
    </row>
    <row r="17" spans="1:19" s="12" customFormat="1" ht="43.5" customHeight="1" x14ac:dyDescent="0.25">
      <c r="A17" s="7" t="s">
        <v>15</v>
      </c>
      <c r="B17" s="7" t="s">
        <v>16</v>
      </c>
      <c r="C17" s="7" t="s">
        <v>17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8" t="s">
        <v>23</v>
      </c>
      <c r="J17" s="8" t="str">
        <f>'[1]Endabrechnung SHV Weiz'!J19</f>
        <v>Abrechnung 2024 SHV</v>
      </c>
      <c r="K17" s="8" t="s">
        <v>22</v>
      </c>
      <c r="L17" s="9"/>
      <c r="M17" s="9"/>
      <c r="N17" s="10"/>
      <c r="O17" s="9"/>
      <c r="P17" s="9"/>
      <c r="Q17" s="11"/>
      <c r="R17" s="9"/>
      <c r="S17" s="9"/>
    </row>
    <row r="18" spans="1:19" x14ac:dyDescent="0.25">
      <c r="A18" s="13">
        <v>60305</v>
      </c>
      <c r="B18" s="13" t="s">
        <v>24</v>
      </c>
      <c r="C18" s="13" t="s">
        <v>25</v>
      </c>
      <c r="D18" s="14">
        <v>4451405.12</v>
      </c>
      <c r="E18" s="15">
        <f>D18/D$33</f>
        <v>5.4266372708849021E-2</v>
      </c>
      <c r="F18" s="16">
        <f>B$12*E18</f>
        <v>224599.51228782214</v>
      </c>
      <c r="G18" s="16"/>
      <c r="H18" s="16">
        <f>F18-G18</f>
        <v>224599.51228782214</v>
      </c>
      <c r="I18" s="16"/>
      <c r="J18" s="16">
        <f t="shared" ref="J18:J32" si="0">$C$13*E18</f>
        <v>8.1399559063273532</v>
      </c>
      <c r="K18" s="16">
        <f>H18+I18+J18</f>
        <v>224607.65224372846</v>
      </c>
      <c r="N18" s="4"/>
      <c r="O18" s="17"/>
    </row>
    <row r="19" spans="1:19" x14ac:dyDescent="0.25">
      <c r="A19" s="13">
        <v>60318</v>
      </c>
      <c r="B19" s="13" t="s">
        <v>26</v>
      </c>
      <c r="C19" s="13" t="s">
        <v>25</v>
      </c>
      <c r="D19" s="14">
        <v>9352617.4499999993</v>
      </c>
      <c r="E19" s="15">
        <f t="shared" ref="E19:E32" si="1">D19/D$33</f>
        <v>0.11401627366259243</v>
      </c>
      <c r="F19" s="16">
        <f t="shared" ref="F19:F32" si="2">B$12*E19</f>
        <v>471894.43810600071</v>
      </c>
      <c r="G19" s="16"/>
      <c r="H19" s="16">
        <f t="shared" ref="H19:H32" si="3">F19-G19</f>
        <v>471894.43810600071</v>
      </c>
      <c r="I19" s="16"/>
      <c r="J19" s="16">
        <f t="shared" si="0"/>
        <v>17.102441049388865</v>
      </c>
      <c r="K19" s="16">
        <f t="shared" ref="K19:K32" si="4">H19+I19+J19</f>
        <v>471911.54054705013</v>
      </c>
      <c r="N19" s="4"/>
    </row>
    <row r="20" spans="1:19" x14ac:dyDescent="0.25">
      <c r="A20" s="13">
        <v>60323</v>
      </c>
      <c r="B20" s="13" t="s">
        <v>27</v>
      </c>
      <c r="C20" s="13" t="s">
        <v>25</v>
      </c>
      <c r="D20" s="14">
        <v>1916786.97</v>
      </c>
      <c r="E20" s="15">
        <f t="shared" si="1"/>
        <v>2.3367245468209688E-2</v>
      </c>
      <c r="F20" s="16">
        <f t="shared" si="2"/>
        <v>96713.151693920052</v>
      </c>
      <c r="G20" s="16"/>
      <c r="H20" s="16">
        <f t="shared" si="3"/>
        <v>96713.151693920052</v>
      </c>
      <c r="I20" s="16"/>
      <c r="J20" s="16">
        <f t="shared" si="0"/>
        <v>3.5050868202314533</v>
      </c>
      <c r="K20" s="16">
        <f t="shared" si="4"/>
        <v>96716.65678074029</v>
      </c>
      <c r="N20" s="4"/>
    </row>
    <row r="21" spans="1:19" x14ac:dyDescent="0.25">
      <c r="A21" s="13">
        <v>60324</v>
      </c>
      <c r="B21" s="13" t="s">
        <v>28</v>
      </c>
      <c r="C21" s="13" t="s">
        <v>25</v>
      </c>
      <c r="D21" s="14">
        <v>2290371.67</v>
      </c>
      <c r="E21" s="15">
        <f t="shared" si="1"/>
        <v>2.792155720169746E-2</v>
      </c>
      <c r="F21" s="16">
        <f t="shared" si="2"/>
        <v>115562.69226734518</v>
      </c>
      <c r="G21" s="16"/>
      <c r="H21" s="16">
        <f t="shared" si="3"/>
        <v>115562.69226734518</v>
      </c>
      <c r="I21" s="16"/>
      <c r="J21" s="16">
        <f t="shared" si="0"/>
        <v>4.1882335802546189</v>
      </c>
      <c r="K21" s="16">
        <f t="shared" si="4"/>
        <v>115566.88050092543</v>
      </c>
      <c r="N21" s="4"/>
    </row>
    <row r="22" spans="1:19" x14ac:dyDescent="0.25">
      <c r="A22" s="13">
        <v>60326</v>
      </c>
      <c r="B22" s="13" t="s">
        <v>29</v>
      </c>
      <c r="C22" s="13" t="s">
        <v>25</v>
      </c>
      <c r="D22" s="14">
        <v>1697770.66</v>
      </c>
      <c r="E22" s="15">
        <f t="shared" si="1"/>
        <v>2.0697252423906225E-2</v>
      </c>
      <c r="F22" s="16">
        <f t="shared" si="2"/>
        <v>85662.493512289861</v>
      </c>
      <c r="G22" s="16"/>
      <c r="H22" s="16">
        <f t="shared" si="3"/>
        <v>85662.493512289861</v>
      </c>
      <c r="I22" s="16"/>
      <c r="J22" s="16">
        <f t="shared" si="0"/>
        <v>3.1045878635859339</v>
      </c>
      <c r="K22" s="16">
        <f t="shared" si="4"/>
        <v>85665.598100153453</v>
      </c>
      <c r="N22" s="4"/>
    </row>
    <row r="23" spans="1:19" x14ac:dyDescent="0.25">
      <c r="A23" s="13">
        <v>60329</v>
      </c>
      <c r="B23" s="13" t="s">
        <v>30</v>
      </c>
      <c r="C23" s="13" t="s">
        <v>25</v>
      </c>
      <c r="D23" s="14">
        <v>1522706.53</v>
      </c>
      <c r="E23" s="15">
        <f t="shared" si="1"/>
        <v>1.8563073424145721E-2</v>
      </c>
      <c r="F23" s="16">
        <f t="shared" si="2"/>
        <v>76829.48075404155</v>
      </c>
      <c r="G23" s="16"/>
      <c r="H23" s="16">
        <f t="shared" si="3"/>
        <v>76829.48075404155</v>
      </c>
      <c r="I23" s="16"/>
      <c r="J23" s="16">
        <f t="shared" si="0"/>
        <v>2.7844610136218582</v>
      </c>
      <c r="K23" s="16">
        <f t="shared" si="4"/>
        <v>76832.265215055173</v>
      </c>
      <c r="N23" s="4"/>
    </row>
    <row r="24" spans="1:19" x14ac:dyDescent="0.25">
      <c r="A24" s="13">
        <v>60341</v>
      </c>
      <c r="B24" s="13" t="s">
        <v>31</v>
      </c>
      <c r="C24" s="13" t="s">
        <v>25</v>
      </c>
      <c r="D24" s="14">
        <v>2181466.4900000002</v>
      </c>
      <c r="E24" s="15">
        <f t="shared" si="1"/>
        <v>2.6593911451987699E-2</v>
      </c>
      <c r="F24" s="16">
        <f t="shared" si="2"/>
        <v>110067.78680396255</v>
      </c>
      <c r="G24" s="16"/>
      <c r="H24" s="16">
        <f t="shared" si="3"/>
        <v>110067.78680396255</v>
      </c>
      <c r="I24" s="16"/>
      <c r="J24" s="16">
        <f t="shared" si="0"/>
        <v>3.9890867177981546</v>
      </c>
      <c r="K24" s="16">
        <f t="shared" si="4"/>
        <v>110071.77589068035</v>
      </c>
      <c r="N24" s="4"/>
    </row>
    <row r="25" spans="1:19" x14ac:dyDescent="0.25">
      <c r="A25" s="13">
        <v>60344</v>
      </c>
      <c r="B25" s="13" t="s">
        <v>25</v>
      </c>
      <c r="C25" s="13" t="s">
        <v>25</v>
      </c>
      <c r="D25" s="14">
        <v>18409771.600000001</v>
      </c>
      <c r="E25" s="15">
        <f t="shared" si="1"/>
        <v>0.22443060116945363</v>
      </c>
      <c r="F25" s="16">
        <f t="shared" si="2"/>
        <v>928881.01874003315</v>
      </c>
      <c r="G25" s="16"/>
      <c r="H25" s="16">
        <f t="shared" si="3"/>
        <v>928881.01874003315</v>
      </c>
      <c r="I25" s="16"/>
      <c r="J25" s="16">
        <f t="shared" si="0"/>
        <v>33.664590175418041</v>
      </c>
      <c r="K25" s="16">
        <f t="shared" si="4"/>
        <v>928914.68333020853</v>
      </c>
      <c r="N25" s="4"/>
    </row>
    <row r="26" spans="1:19" x14ac:dyDescent="0.25">
      <c r="A26" s="13">
        <v>60345</v>
      </c>
      <c r="B26" s="13" t="s">
        <v>32</v>
      </c>
      <c r="C26" s="13" t="s">
        <v>25</v>
      </c>
      <c r="D26" s="14">
        <v>7193968.3399999999</v>
      </c>
      <c r="E26" s="15">
        <f t="shared" si="1"/>
        <v>8.7700525265626661E-2</v>
      </c>
      <c r="F26" s="16">
        <f t="shared" si="2"/>
        <v>362977.92203151202</v>
      </c>
      <c r="G26" s="16"/>
      <c r="H26" s="16">
        <f t="shared" si="3"/>
        <v>362977.92203151202</v>
      </c>
      <c r="I26" s="16"/>
      <c r="J26" s="16">
        <f t="shared" si="0"/>
        <v>13.155078789844</v>
      </c>
      <c r="K26" s="16">
        <f t="shared" si="4"/>
        <v>362991.07711030188</v>
      </c>
      <c r="N26" s="4"/>
    </row>
    <row r="27" spans="1:19" s="22" customFormat="1" ht="30" x14ac:dyDescent="0.25">
      <c r="A27" s="18">
        <v>60346</v>
      </c>
      <c r="B27" s="18" t="s">
        <v>33</v>
      </c>
      <c r="C27" s="18" t="s">
        <v>25</v>
      </c>
      <c r="D27" s="14">
        <v>4987033.53</v>
      </c>
      <c r="E27" s="19">
        <f t="shared" si="1"/>
        <v>6.079613357018087E-2</v>
      </c>
      <c r="F27" s="20">
        <f t="shared" si="2"/>
        <v>251625.10901749067</v>
      </c>
      <c r="G27" s="20">
        <f>SUM('[1]Offene Umlagen'!Q3:Q13)</f>
        <v>274428.93</v>
      </c>
      <c r="H27" s="20">
        <f t="shared" si="3"/>
        <v>-22803.820982509322</v>
      </c>
      <c r="I27" s="21">
        <v>0</v>
      </c>
      <c r="J27" s="16">
        <f t="shared" si="0"/>
        <v>9.1194200355271313</v>
      </c>
      <c r="K27" s="16">
        <f t="shared" si="4"/>
        <v>-22794.701562473794</v>
      </c>
      <c r="L27" s="22" t="s">
        <v>34</v>
      </c>
      <c r="N27" s="4"/>
    </row>
    <row r="28" spans="1:19" x14ac:dyDescent="0.25">
      <c r="A28" s="13">
        <v>60347</v>
      </c>
      <c r="B28" s="13" t="s">
        <v>35</v>
      </c>
      <c r="C28" s="13" t="s">
        <v>25</v>
      </c>
      <c r="D28" s="14">
        <v>3900788.58</v>
      </c>
      <c r="E28" s="15">
        <f t="shared" si="1"/>
        <v>4.755389393556296E-2</v>
      </c>
      <c r="F28" s="16">
        <f t="shared" si="2"/>
        <v>196817.67643873903</v>
      </c>
      <c r="G28" s="16"/>
      <c r="H28" s="16">
        <f t="shared" si="3"/>
        <v>196817.67643873903</v>
      </c>
      <c r="I28" s="16"/>
      <c r="J28" s="16">
        <f t="shared" si="0"/>
        <v>7.1330840903344441</v>
      </c>
      <c r="K28" s="16">
        <f t="shared" si="4"/>
        <v>196824.80952282937</v>
      </c>
      <c r="N28" s="4"/>
    </row>
    <row r="29" spans="1:19" x14ac:dyDescent="0.25">
      <c r="A29" s="13">
        <v>60348</v>
      </c>
      <c r="B29" s="13" t="s">
        <v>36</v>
      </c>
      <c r="C29" s="13" t="s">
        <v>25</v>
      </c>
      <c r="D29" s="14">
        <v>3789895.86</v>
      </c>
      <c r="E29" s="15">
        <f t="shared" si="1"/>
        <v>4.6202018401435424E-2</v>
      </c>
      <c r="F29" s="16">
        <f t="shared" si="2"/>
        <v>191222.48791807028</v>
      </c>
      <c r="G29" s="16"/>
      <c r="H29" s="16">
        <f t="shared" si="3"/>
        <v>191222.48791807028</v>
      </c>
      <c r="I29" s="16"/>
      <c r="J29" s="16">
        <f t="shared" si="0"/>
        <v>6.930302760215314</v>
      </c>
      <c r="K29" s="16">
        <f t="shared" si="4"/>
        <v>191229.4182208305</v>
      </c>
      <c r="N29" s="4"/>
    </row>
    <row r="30" spans="1:19" x14ac:dyDescent="0.25">
      <c r="A30" s="13">
        <v>60349</v>
      </c>
      <c r="B30" s="13" t="s">
        <v>37</v>
      </c>
      <c r="C30" s="13" t="s">
        <v>25</v>
      </c>
      <c r="D30" s="14">
        <v>5117085.25</v>
      </c>
      <c r="E30" s="15">
        <f t="shared" si="1"/>
        <v>6.2381573429886754E-2</v>
      </c>
      <c r="F30" s="16">
        <f t="shared" si="2"/>
        <v>258186.98152667991</v>
      </c>
      <c r="G30" s="16"/>
      <c r="H30" s="16">
        <f t="shared" si="3"/>
        <v>258186.98152667991</v>
      </c>
      <c r="I30" s="16"/>
      <c r="J30" s="16">
        <f t="shared" si="0"/>
        <v>9.3572360144830125</v>
      </c>
      <c r="K30" s="16">
        <f t="shared" si="4"/>
        <v>258196.33876269439</v>
      </c>
      <c r="N30" s="4"/>
    </row>
    <row r="31" spans="1:19" x14ac:dyDescent="0.25">
      <c r="A31" s="13">
        <v>60350</v>
      </c>
      <c r="B31" s="13" t="s">
        <v>38</v>
      </c>
      <c r="C31" s="13" t="s">
        <v>25</v>
      </c>
      <c r="D31" s="14">
        <v>10010138.380000001</v>
      </c>
      <c r="E31" s="15">
        <f t="shared" si="1"/>
        <v>0.12203200687252527</v>
      </c>
      <c r="F31" s="16">
        <f t="shared" si="2"/>
        <v>505070.22782092012</v>
      </c>
      <c r="G31" s="16"/>
      <c r="H31" s="16">
        <f t="shared" si="3"/>
        <v>505070.22782092012</v>
      </c>
      <c r="I31" s="16"/>
      <c r="J31" s="16">
        <f t="shared" si="0"/>
        <v>18.304801030878792</v>
      </c>
      <c r="K31" s="16">
        <f t="shared" si="4"/>
        <v>505088.53262195102</v>
      </c>
      <c r="N31" s="4"/>
    </row>
    <row r="32" spans="1:19" x14ac:dyDescent="0.25">
      <c r="A32" s="13">
        <v>60351</v>
      </c>
      <c r="B32" s="13" t="s">
        <v>39</v>
      </c>
      <c r="C32" s="13" t="s">
        <v>25</v>
      </c>
      <c r="D32" s="14">
        <v>5206987.79</v>
      </c>
      <c r="E32" s="15">
        <f t="shared" si="1"/>
        <v>6.3477561013940254E-2</v>
      </c>
      <c r="F32" s="16">
        <f t="shared" si="2"/>
        <v>262723.09228117269</v>
      </c>
      <c r="G32" s="16"/>
      <c r="H32" s="16">
        <f t="shared" si="3"/>
        <v>262723.09228117269</v>
      </c>
      <c r="I32" s="16"/>
      <c r="J32" s="16">
        <f t="shared" si="0"/>
        <v>9.5216341520910373</v>
      </c>
      <c r="K32" s="16">
        <f t="shared" si="4"/>
        <v>262732.61391532479</v>
      </c>
      <c r="N32" s="4"/>
    </row>
    <row r="33" spans="1:11" ht="15.75" thickBot="1" x14ac:dyDescent="0.3">
      <c r="A33" s="23"/>
      <c r="B33" s="24"/>
      <c r="C33" s="23"/>
      <c r="D33" s="25">
        <f t="shared" ref="D33:I33" si="5">SUM(D18:D32)</f>
        <v>82028794.219999999</v>
      </c>
      <c r="E33" s="26">
        <f t="shared" si="5"/>
        <v>1</v>
      </c>
      <c r="F33" s="27">
        <f t="shared" si="5"/>
        <v>4138834.0711999997</v>
      </c>
      <c r="G33" s="27">
        <f t="shared" si="5"/>
        <v>274428.93</v>
      </c>
      <c r="H33" s="27">
        <f>SUM(H18:H32)</f>
        <v>3864405.1412</v>
      </c>
      <c r="I33" s="27">
        <f t="shared" si="5"/>
        <v>0</v>
      </c>
      <c r="J33" s="27">
        <f>SUM(J18:J32)</f>
        <v>149.99999999999997</v>
      </c>
      <c r="K33" s="27">
        <f>SUM(K18:K32)</f>
        <v>3864555.1411999995</v>
      </c>
    </row>
    <row r="34" spans="1:11" ht="15.75" thickTop="1" x14ac:dyDescent="0.25"/>
    <row r="36" spans="1:11" x14ac:dyDescent="0.25">
      <c r="A36" s="28" t="s">
        <v>40</v>
      </c>
    </row>
    <row r="46" spans="1:11" x14ac:dyDescent="0.25">
      <c r="F46" s="29">
        <v>150</v>
      </c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8"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DL</vt:lpstr>
      <vt:lpstr>'Endabrechnung SHV DL'!Druckbereich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2025-08-04T09:52:33Z</cp:lastPrinted>
  <dcterms:created xsi:type="dcterms:W3CDTF">2025-06-05T12:01:05Z</dcterms:created>
  <dcterms:modified xsi:type="dcterms:W3CDTF">2025-08-04T15:28:14Z</dcterms:modified>
</cp:coreProperties>
</file>