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Finanzausgleich\ERT\ERT2025\Umlagen StSPLFG\Schlussrechnung StSPLFG 2025\03_Schlussrechnung\Veröffentlichung Homepage\"/>
    </mc:Choice>
  </mc:AlternateContent>
  <xr:revisionPtr revIDLastSave="0" documentId="13_ncr:1_{A07BF1F7-C106-417F-8FC7-C1804E45B245}" xr6:coauthVersionLast="47" xr6:coauthVersionMax="47" xr10:uidLastSave="{00000000-0000-0000-0000-000000000000}"/>
  <bookViews>
    <workbookView xWindow="-120" yWindow="-120" windowWidth="29040" windowHeight="17520" xr2:uid="{11F56692-824B-401A-A3BC-CDB48AC60077}"/>
  </bookViews>
  <sheets>
    <sheet name="Schlussrechnung" sheetId="4" r:id="rId1"/>
    <sheet name="Finanzkraft" sheetId="1" r:id="rId2"/>
    <sheet name="Grunddaten Umlage § 4_Plan" sheetId="5" r:id="rId3"/>
    <sheet name="landesw Umlage § 4_Plan" sheetId="6" r:id="rId4"/>
    <sheet name="Grunddaten Umlage § 4_IST" sheetId="2" r:id="rId5"/>
    <sheet name="landesw Umlage § 4_IST" sheetId="3" r:id="rId6"/>
  </sheets>
  <definedNames>
    <definedName name="_xlnm._FilterDatabase" localSheetId="4" hidden="1">'Grunddaten Umlage § 4_IST'!$E$1:$E$314</definedName>
    <definedName name="_xlnm._FilterDatabase" localSheetId="2" hidden="1">'Grunddaten Umlage § 4_Plan'!$E$1:$E$314</definedName>
    <definedName name="_xlnm.Print_Titles" localSheetId="0">Schlussrechnung!$A:$C,Schlussrechnung!$1:$2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4" i="4" l="1"/>
  <c r="G9" i="2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4" i="4"/>
  <c r="P285" i="4"/>
  <c r="P286" i="4"/>
  <c r="P287" i="4"/>
  <c r="P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3" i="4"/>
  <c r="V4" i="4" l="1"/>
  <c r="V5" i="4"/>
  <c r="V6" i="4"/>
  <c r="V7" i="4"/>
  <c r="V8" i="4"/>
  <c r="V9" i="4"/>
  <c r="V10" i="4"/>
  <c r="V11" i="4"/>
  <c r="V288" i="4" s="1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8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105" i="4"/>
  <c r="V106" i="4"/>
  <c r="V107" i="4"/>
  <c r="V108" i="4"/>
  <c r="V109" i="4"/>
  <c r="V110" i="4"/>
  <c r="V111" i="4"/>
  <c r="V112" i="4"/>
  <c r="V113" i="4"/>
  <c r="V114" i="4"/>
  <c r="V115" i="4"/>
  <c r="V116" i="4"/>
  <c r="V117" i="4"/>
  <c r="V118" i="4"/>
  <c r="V119" i="4"/>
  <c r="V120" i="4"/>
  <c r="V121" i="4"/>
  <c r="V122" i="4"/>
  <c r="V123" i="4"/>
  <c r="V124" i="4"/>
  <c r="V125" i="4"/>
  <c r="V126" i="4"/>
  <c r="V127" i="4"/>
  <c r="V128" i="4"/>
  <c r="V129" i="4"/>
  <c r="V130" i="4"/>
  <c r="V131" i="4"/>
  <c r="V132" i="4"/>
  <c r="V133" i="4"/>
  <c r="V134" i="4"/>
  <c r="V135" i="4"/>
  <c r="V136" i="4"/>
  <c r="V137" i="4"/>
  <c r="V138" i="4"/>
  <c r="V139" i="4"/>
  <c r="V140" i="4"/>
  <c r="V141" i="4"/>
  <c r="V142" i="4"/>
  <c r="V143" i="4"/>
  <c r="V144" i="4"/>
  <c r="V145" i="4"/>
  <c r="V146" i="4"/>
  <c r="V147" i="4"/>
  <c r="V148" i="4"/>
  <c r="V149" i="4"/>
  <c r="V150" i="4"/>
  <c r="V151" i="4"/>
  <c r="V152" i="4"/>
  <c r="V153" i="4"/>
  <c r="V154" i="4"/>
  <c r="V155" i="4"/>
  <c r="V156" i="4"/>
  <c r="V157" i="4"/>
  <c r="V158" i="4"/>
  <c r="V159" i="4"/>
  <c r="V160" i="4"/>
  <c r="V161" i="4"/>
  <c r="V162" i="4"/>
  <c r="V163" i="4"/>
  <c r="V164" i="4"/>
  <c r="V165" i="4"/>
  <c r="V166" i="4"/>
  <c r="V167" i="4"/>
  <c r="V168" i="4"/>
  <c r="V169" i="4"/>
  <c r="V170" i="4"/>
  <c r="V171" i="4"/>
  <c r="V172" i="4"/>
  <c r="V173" i="4"/>
  <c r="V174" i="4"/>
  <c r="V175" i="4"/>
  <c r="V176" i="4"/>
  <c r="V177" i="4"/>
  <c r="V178" i="4"/>
  <c r="V179" i="4"/>
  <c r="V180" i="4"/>
  <c r="V181" i="4"/>
  <c r="V182" i="4"/>
  <c r="V183" i="4"/>
  <c r="V184" i="4"/>
  <c r="V185" i="4"/>
  <c r="V186" i="4"/>
  <c r="V187" i="4"/>
  <c r="V188" i="4"/>
  <c r="V189" i="4"/>
  <c r="V190" i="4"/>
  <c r="V191" i="4"/>
  <c r="V192" i="4"/>
  <c r="V193" i="4"/>
  <c r="V194" i="4"/>
  <c r="V195" i="4"/>
  <c r="V196" i="4"/>
  <c r="V197" i="4"/>
  <c r="V198" i="4"/>
  <c r="V199" i="4"/>
  <c r="V200" i="4"/>
  <c r="V201" i="4"/>
  <c r="V202" i="4"/>
  <c r="V203" i="4"/>
  <c r="V204" i="4"/>
  <c r="V205" i="4"/>
  <c r="V206" i="4"/>
  <c r="V207" i="4"/>
  <c r="V208" i="4"/>
  <c r="V209" i="4"/>
  <c r="V210" i="4"/>
  <c r="V211" i="4"/>
  <c r="V212" i="4"/>
  <c r="V213" i="4"/>
  <c r="V214" i="4"/>
  <c r="V215" i="4"/>
  <c r="V216" i="4"/>
  <c r="V217" i="4"/>
  <c r="V218" i="4"/>
  <c r="V219" i="4"/>
  <c r="V220" i="4"/>
  <c r="V221" i="4"/>
  <c r="V222" i="4"/>
  <c r="V223" i="4"/>
  <c r="V224" i="4"/>
  <c r="V225" i="4"/>
  <c r="V226" i="4"/>
  <c r="V227" i="4"/>
  <c r="V228" i="4"/>
  <c r="V229" i="4"/>
  <c r="V230" i="4"/>
  <c r="V231" i="4"/>
  <c r="V232" i="4"/>
  <c r="V233" i="4"/>
  <c r="V234" i="4"/>
  <c r="V235" i="4"/>
  <c r="V236" i="4"/>
  <c r="V237" i="4"/>
  <c r="V238" i="4"/>
  <c r="V239" i="4"/>
  <c r="V240" i="4"/>
  <c r="V241" i="4"/>
  <c r="V242" i="4"/>
  <c r="V243" i="4"/>
  <c r="V244" i="4"/>
  <c r="V245" i="4"/>
  <c r="V246" i="4"/>
  <c r="V247" i="4"/>
  <c r="V248" i="4"/>
  <c r="V249" i="4"/>
  <c r="V250" i="4"/>
  <c r="V251" i="4"/>
  <c r="V252" i="4"/>
  <c r="V253" i="4"/>
  <c r="V254" i="4"/>
  <c r="V255" i="4"/>
  <c r="V256" i="4"/>
  <c r="V257" i="4"/>
  <c r="V258" i="4"/>
  <c r="V259" i="4"/>
  <c r="V260" i="4"/>
  <c r="V261" i="4"/>
  <c r="V262" i="4"/>
  <c r="V263" i="4"/>
  <c r="V264" i="4"/>
  <c r="V265" i="4"/>
  <c r="V266" i="4"/>
  <c r="V267" i="4"/>
  <c r="V268" i="4"/>
  <c r="V269" i="4"/>
  <c r="V270" i="4"/>
  <c r="V271" i="4"/>
  <c r="V272" i="4"/>
  <c r="V273" i="4"/>
  <c r="V274" i="4"/>
  <c r="V275" i="4"/>
  <c r="V276" i="4"/>
  <c r="V277" i="4"/>
  <c r="V278" i="4"/>
  <c r="V279" i="4"/>
  <c r="V280" i="4"/>
  <c r="V281" i="4"/>
  <c r="V282" i="4"/>
  <c r="V283" i="4"/>
  <c r="V284" i="4"/>
  <c r="V285" i="4"/>
  <c r="V286" i="4"/>
  <c r="V287" i="4"/>
  <c r="V3" i="4"/>
  <c r="Q4" i="4"/>
  <c r="Q5" i="4"/>
  <c r="Q6" i="4"/>
  <c r="Q7" i="4"/>
  <c r="Q8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70" i="4"/>
  <c r="Q271" i="4"/>
  <c r="Q272" i="4"/>
  <c r="Q273" i="4"/>
  <c r="Q274" i="4"/>
  <c r="Q275" i="4"/>
  <c r="Q276" i="4"/>
  <c r="Q277" i="4"/>
  <c r="Q278" i="4"/>
  <c r="Q279" i="4"/>
  <c r="Q280" i="4"/>
  <c r="Q281" i="4"/>
  <c r="Q282" i="4"/>
  <c r="Q283" i="4"/>
  <c r="Q284" i="4"/>
  <c r="Q285" i="4"/>
  <c r="Q286" i="4"/>
  <c r="Q287" i="4"/>
  <c r="Q3" i="4"/>
  <c r="N4" i="4"/>
  <c r="N5" i="4"/>
  <c r="N6" i="4"/>
  <c r="N7" i="4"/>
  <c r="N8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70" i="4"/>
  <c r="N271" i="4"/>
  <c r="N272" i="4"/>
  <c r="N273" i="4"/>
  <c r="N274" i="4"/>
  <c r="N275" i="4"/>
  <c r="N276" i="4"/>
  <c r="N277" i="4"/>
  <c r="N278" i="4"/>
  <c r="N279" i="4"/>
  <c r="N280" i="4"/>
  <c r="N281" i="4"/>
  <c r="N282" i="4"/>
  <c r="N283" i="4"/>
  <c r="N284" i="4"/>
  <c r="N285" i="4"/>
  <c r="N286" i="4"/>
  <c r="N287" i="4"/>
  <c r="N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3" i="4"/>
  <c r="H4" i="4"/>
  <c r="I4" i="4"/>
  <c r="H5" i="4"/>
  <c r="I5" i="4"/>
  <c r="H6" i="4"/>
  <c r="I6" i="4"/>
  <c r="H7" i="4"/>
  <c r="I7" i="4"/>
  <c r="H8" i="4"/>
  <c r="I8" i="4"/>
  <c r="H9" i="4"/>
  <c r="I9" i="4"/>
  <c r="H10" i="4"/>
  <c r="I10" i="4"/>
  <c r="H11" i="4"/>
  <c r="I11" i="4"/>
  <c r="H12" i="4"/>
  <c r="I12" i="4"/>
  <c r="H13" i="4"/>
  <c r="I13" i="4"/>
  <c r="H14" i="4"/>
  <c r="I14" i="4"/>
  <c r="H15" i="4"/>
  <c r="I15" i="4"/>
  <c r="H16" i="4"/>
  <c r="I16" i="4"/>
  <c r="H17" i="4"/>
  <c r="I17" i="4"/>
  <c r="H18" i="4"/>
  <c r="I18" i="4"/>
  <c r="H19" i="4"/>
  <c r="I19" i="4"/>
  <c r="H20" i="4"/>
  <c r="I20" i="4"/>
  <c r="H21" i="4"/>
  <c r="I21" i="4"/>
  <c r="H22" i="4"/>
  <c r="I22" i="4"/>
  <c r="H23" i="4"/>
  <c r="I23" i="4"/>
  <c r="H24" i="4"/>
  <c r="I24" i="4"/>
  <c r="H25" i="4"/>
  <c r="I25" i="4"/>
  <c r="H26" i="4"/>
  <c r="I26" i="4"/>
  <c r="H27" i="4"/>
  <c r="I27" i="4"/>
  <c r="H28" i="4"/>
  <c r="I28" i="4"/>
  <c r="H29" i="4"/>
  <c r="I29" i="4"/>
  <c r="H30" i="4"/>
  <c r="I30" i="4"/>
  <c r="H31" i="4"/>
  <c r="I31" i="4"/>
  <c r="H32" i="4"/>
  <c r="I32" i="4"/>
  <c r="H33" i="4"/>
  <c r="I33" i="4"/>
  <c r="H34" i="4"/>
  <c r="I34" i="4"/>
  <c r="H35" i="4"/>
  <c r="I35" i="4"/>
  <c r="H36" i="4"/>
  <c r="I36" i="4"/>
  <c r="H37" i="4"/>
  <c r="I37" i="4"/>
  <c r="H38" i="4"/>
  <c r="I38" i="4"/>
  <c r="H39" i="4"/>
  <c r="I39" i="4"/>
  <c r="H40" i="4"/>
  <c r="I40" i="4"/>
  <c r="H41" i="4"/>
  <c r="I41" i="4"/>
  <c r="H42" i="4"/>
  <c r="I42" i="4"/>
  <c r="H43" i="4"/>
  <c r="I43" i="4"/>
  <c r="H44" i="4"/>
  <c r="I44" i="4"/>
  <c r="H45" i="4"/>
  <c r="I45" i="4"/>
  <c r="H46" i="4"/>
  <c r="I46" i="4"/>
  <c r="H47" i="4"/>
  <c r="I47" i="4"/>
  <c r="H48" i="4"/>
  <c r="I48" i="4"/>
  <c r="H49" i="4"/>
  <c r="I49" i="4"/>
  <c r="H50" i="4"/>
  <c r="I50" i="4"/>
  <c r="H51" i="4"/>
  <c r="I51" i="4"/>
  <c r="H52" i="4"/>
  <c r="I52" i="4"/>
  <c r="H53" i="4"/>
  <c r="I53" i="4"/>
  <c r="H54" i="4"/>
  <c r="I54" i="4"/>
  <c r="H55" i="4"/>
  <c r="I55" i="4"/>
  <c r="H56" i="4"/>
  <c r="I56" i="4"/>
  <c r="H57" i="4"/>
  <c r="I57" i="4"/>
  <c r="H58" i="4"/>
  <c r="I58" i="4"/>
  <c r="H59" i="4"/>
  <c r="I59" i="4"/>
  <c r="H60" i="4"/>
  <c r="I60" i="4"/>
  <c r="H61" i="4"/>
  <c r="I61" i="4"/>
  <c r="H62" i="4"/>
  <c r="I62" i="4"/>
  <c r="H63" i="4"/>
  <c r="I63" i="4"/>
  <c r="H64" i="4"/>
  <c r="I64" i="4"/>
  <c r="H65" i="4"/>
  <c r="I65" i="4"/>
  <c r="H66" i="4"/>
  <c r="I66" i="4"/>
  <c r="H67" i="4"/>
  <c r="I67" i="4"/>
  <c r="H68" i="4"/>
  <c r="I68" i="4"/>
  <c r="H69" i="4"/>
  <c r="I69" i="4"/>
  <c r="H70" i="4"/>
  <c r="I70" i="4"/>
  <c r="H71" i="4"/>
  <c r="I71" i="4"/>
  <c r="H72" i="4"/>
  <c r="I72" i="4"/>
  <c r="H73" i="4"/>
  <c r="I73" i="4"/>
  <c r="H74" i="4"/>
  <c r="I74" i="4"/>
  <c r="H75" i="4"/>
  <c r="I75" i="4"/>
  <c r="H76" i="4"/>
  <c r="I76" i="4"/>
  <c r="H77" i="4"/>
  <c r="I77" i="4"/>
  <c r="H78" i="4"/>
  <c r="I78" i="4"/>
  <c r="H79" i="4"/>
  <c r="I79" i="4"/>
  <c r="H80" i="4"/>
  <c r="I80" i="4"/>
  <c r="H81" i="4"/>
  <c r="I81" i="4"/>
  <c r="H82" i="4"/>
  <c r="I82" i="4"/>
  <c r="H83" i="4"/>
  <c r="I83" i="4"/>
  <c r="H84" i="4"/>
  <c r="I84" i="4"/>
  <c r="H85" i="4"/>
  <c r="I85" i="4"/>
  <c r="H86" i="4"/>
  <c r="I86" i="4"/>
  <c r="H87" i="4"/>
  <c r="I87" i="4"/>
  <c r="H88" i="4"/>
  <c r="I88" i="4"/>
  <c r="H89" i="4"/>
  <c r="I89" i="4"/>
  <c r="H90" i="4"/>
  <c r="I90" i="4"/>
  <c r="H91" i="4"/>
  <c r="I91" i="4"/>
  <c r="H92" i="4"/>
  <c r="I92" i="4"/>
  <c r="H93" i="4"/>
  <c r="I93" i="4"/>
  <c r="H94" i="4"/>
  <c r="I94" i="4"/>
  <c r="H95" i="4"/>
  <c r="I95" i="4"/>
  <c r="H96" i="4"/>
  <c r="I96" i="4"/>
  <c r="H97" i="4"/>
  <c r="I97" i="4"/>
  <c r="H98" i="4"/>
  <c r="I98" i="4"/>
  <c r="H99" i="4"/>
  <c r="I99" i="4"/>
  <c r="H100" i="4"/>
  <c r="I100" i="4"/>
  <c r="H101" i="4"/>
  <c r="I101" i="4"/>
  <c r="H102" i="4"/>
  <c r="I102" i="4"/>
  <c r="H103" i="4"/>
  <c r="I103" i="4"/>
  <c r="H104" i="4"/>
  <c r="I104" i="4"/>
  <c r="H105" i="4"/>
  <c r="I105" i="4"/>
  <c r="H106" i="4"/>
  <c r="I106" i="4"/>
  <c r="H107" i="4"/>
  <c r="I107" i="4"/>
  <c r="H108" i="4"/>
  <c r="I108" i="4"/>
  <c r="H109" i="4"/>
  <c r="I109" i="4"/>
  <c r="H110" i="4"/>
  <c r="I110" i="4"/>
  <c r="H111" i="4"/>
  <c r="I111" i="4"/>
  <c r="H112" i="4"/>
  <c r="I112" i="4"/>
  <c r="H113" i="4"/>
  <c r="I113" i="4"/>
  <c r="H114" i="4"/>
  <c r="I114" i="4"/>
  <c r="H115" i="4"/>
  <c r="I115" i="4"/>
  <c r="H116" i="4"/>
  <c r="I116" i="4"/>
  <c r="H117" i="4"/>
  <c r="I117" i="4"/>
  <c r="H118" i="4"/>
  <c r="I118" i="4"/>
  <c r="H119" i="4"/>
  <c r="I119" i="4"/>
  <c r="H120" i="4"/>
  <c r="I120" i="4"/>
  <c r="H121" i="4"/>
  <c r="I121" i="4"/>
  <c r="H122" i="4"/>
  <c r="I122" i="4"/>
  <c r="H123" i="4"/>
  <c r="I123" i="4"/>
  <c r="H124" i="4"/>
  <c r="I124" i="4"/>
  <c r="H125" i="4"/>
  <c r="I125" i="4"/>
  <c r="H126" i="4"/>
  <c r="I126" i="4"/>
  <c r="H127" i="4"/>
  <c r="I127" i="4"/>
  <c r="H128" i="4"/>
  <c r="I128" i="4"/>
  <c r="H129" i="4"/>
  <c r="I129" i="4"/>
  <c r="H130" i="4"/>
  <c r="I130" i="4"/>
  <c r="H131" i="4"/>
  <c r="I131" i="4"/>
  <c r="H132" i="4"/>
  <c r="I132" i="4"/>
  <c r="H133" i="4"/>
  <c r="I133" i="4"/>
  <c r="H134" i="4"/>
  <c r="I134" i="4"/>
  <c r="H135" i="4"/>
  <c r="I135" i="4"/>
  <c r="H136" i="4"/>
  <c r="I136" i="4"/>
  <c r="H137" i="4"/>
  <c r="I137" i="4"/>
  <c r="H138" i="4"/>
  <c r="I138" i="4"/>
  <c r="H139" i="4"/>
  <c r="I139" i="4"/>
  <c r="H140" i="4"/>
  <c r="I140" i="4"/>
  <c r="H141" i="4"/>
  <c r="I141" i="4"/>
  <c r="H142" i="4"/>
  <c r="I142" i="4"/>
  <c r="H143" i="4"/>
  <c r="I143" i="4"/>
  <c r="H144" i="4"/>
  <c r="I144" i="4"/>
  <c r="H145" i="4"/>
  <c r="I145" i="4"/>
  <c r="H146" i="4"/>
  <c r="I146" i="4"/>
  <c r="H147" i="4"/>
  <c r="I147" i="4"/>
  <c r="H148" i="4"/>
  <c r="I148" i="4"/>
  <c r="H149" i="4"/>
  <c r="I149" i="4"/>
  <c r="H150" i="4"/>
  <c r="I150" i="4"/>
  <c r="H151" i="4"/>
  <c r="I151" i="4"/>
  <c r="H152" i="4"/>
  <c r="I152" i="4"/>
  <c r="H153" i="4"/>
  <c r="I153" i="4"/>
  <c r="H154" i="4"/>
  <c r="I154" i="4"/>
  <c r="H155" i="4"/>
  <c r="I155" i="4"/>
  <c r="H156" i="4"/>
  <c r="I156" i="4"/>
  <c r="H157" i="4"/>
  <c r="I157" i="4"/>
  <c r="H158" i="4"/>
  <c r="I158" i="4"/>
  <c r="H159" i="4"/>
  <c r="I159" i="4"/>
  <c r="H160" i="4"/>
  <c r="I160" i="4"/>
  <c r="H161" i="4"/>
  <c r="I161" i="4"/>
  <c r="H162" i="4"/>
  <c r="I162" i="4"/>
  <c r="H163" i="4"/>
  <c r="I163" i="4"/>
  <c r="H164" i="4"/>
  <c r="I164" i="4"/>
  <c r="H165" i="4"/>
  <c r="I165" i="4"/>
  <c r="H166" i="4"/>
  <c r="I166" i="4"/>
  <c r="H167" i="4"/>
  <c r="I167" i="4"/>
  <c r="H168" i="4"/>
  <c r="I168" i="4"/>
  <c r="H169" i="4"/>
  <c r="I169" i="4"/>
  <c r="H170" i="4"/>
  <c r="I170" i="4"/>
  <c r="H171" i="4"/>
  <c r="I171" i="4"/>
  <c r="H172" i="4"/>
  <c r="I172" i="4"/>
  <c r="H173" i="4"/>
  <c r="I173" i="4"/>
  <c r="H174" i="4"/>
  <c r="I174" i="4"/>
  <c r="H175" i="4"/>
  <c r="I175" i="4"/>
  <c r="H176" i="4"/>
  <c r="I176" i="4"/>
  <c r="H177" i="4"/>
  <c r="I177" i="4"/>
  <c r="H178" i="4"/>
  <c r="I178" i="4"/>
  <c r="H179" i="4"/>
  <c r="I179" i="4"/>
  <c r="H180" i="4"/>
  <c r="I180" i="4"/>
  <c r="H181" i="4"/>
  <c r="I181" i="4"/>
  <c r="H182" i="4"/>
  <c r="I182" i="4"/>
  <c r="H183" i="4"/>
  <c r="I183" i="4"/>
  <c r="H184" i="4"/>
  <c r="I184" i="4"/>
  <c r="H185" i="4"/>
  <c r="I185" i="4"/>
  <c r="H186" i="4"/>
  <c r="I186" i="4"/>
  <c r="H187" i="4"/>
  <c r="I187" i="4"/>
  <c r="H188" i="4"/>
  <c r="I188" i="4"/>
  <c r="H189" i="4"/>
  <c r="I189" i="4"/>
  <c r="H190" i="4"/>
  <c r="I190" i="4"/>
  <c r="H191" i="4"/>
  <c r="I191" i="4"/>
  <c r="H192" i="4"/>
  <c r="I192" i="4"/>
  <c r="H193" i="4"/>
  <c r="I193" i="4"/>
  <c r="H194" i="4"/>
  <c r="I194" i="4"/>
  <c r="H195" i="4"/>
  <c r="I195" i="4"/>
  <c r="H196" i="4"/>
  <c r="I196" i="4"/>
  <c r="H197" i="4"/>
  <c r="I197" i="4"/>
  <c r="H198" i="4"/>
  <c r="I198" i="4"/>
  <c r="H199" i="4"/>
  <c r="I199" i="4"/>
  <c r="H200" i="4"/>
  <c r="I200" i="4"/>
  <c r="H201" i="4"/>
  <c r="I201" i="4"/>
  <c r="H202" i="4"/>
  <c r="I202" i="4"/>
  <c r="H203" i="4"/>
  <c r="I203" i="4"/>
  <c r="H204" i="4"/>
  <c r="I204" i="4"/>
  <c r="H205" i="4"/>
  <c r="I205" i="4"/>
  <c r="H206" i="4"/>
  <c r="I206" i="4"/>
  <c r="H207" i="4"/>
  <c r="I207" i="4"/>
  <c r="H208" i="4"/>
  <c r="I208" i="4"/>
  <c r="H209" i="4"/>
  <c r="I209" i="4"/>
  <c r="H210" i="4"/>
  <c r="I210" i="4"/>
  <c r="H211" i="4"/>
  <c r="I211" i="4"/>
  <c r="H212" i="4"/>
  <c r="I212" i="4"/>
  <c r="H213" i="4"/>
  <c r="I213" i="4"/>
  <c r="H214" i="4"/>
  <c r="I214" i="4"/>
  <c r="H215" i="4"/>
  <c r="I215" i="4"/>
  <c r="H216" i="4"/>
  <c r="I216" i="4"/>
  <c r="H217" i="4"/>
  <c r="I217" i="4"/>
  <c r="H218" i="4"/>
  <c r="I218" i="4"/>
  <c r="H219" i="4"/>
  <c r="I219" i="4"/>
  <c r="H220" i="4"/>
  <c r="I220" i="4"/>
  <c r="H221" i="4"/>
  <c r="I221" i="4"/>
  <c r="H222" i="4"/>
  <c r="I222" i="4"/>
  <c r="H223" i="4"/>
  <c r="I223" i="4"/>
  <c r="H224" i="4"/>
  <c r="I224" i="4"/>
  <c r="H225" i="4"/>
  <c r="I225" i="4"/>
  <c r="H226" i="4"/>
  <c r="I226" i="4"/>
  <c r="H227" i="4"/>
  <c r="I227" i="4"/>
  <c r="H228" i="4"/>
  <c r="I228" i="4"/>
  <c r="H229" i="4"/>
  <c r="I229" i="4"/>
  <c r="H230" i="4"/>
  <c r="I230" i="4"/>
  <c r="H231" i="4"/>
  <c r="I231" i="4"/>
  <c r="H232" i="4"/>
  <c r="I232" i="4"/>
  <c r="H233" i="4"/>
  <c r="I233" i="4"/>
  <c r="H234" i="4"/>
  <c r="I234" i="4"/>
  <c r="H235" i="4"/>
  <c r="I235" i="4"/>
  <c r="H236" i="4"/>
  <c r="I236" i="4"/>
  <c r="H237" i="4"/>
  <c r="I237" i="4"/>
  <c r="H238" i="4"/>
  <c r="I238" i="4"/>
  <c r="H239" i="4"/>
  <c r="I239" i="4"/>
  <c r="H240" i="4"/>
  <c r="I240" i="4"/>
  <c r="H241" i="4"/>
  <c r="I241" i="4"/>
  <c r="H242" i="4"/>
  <c r="I242" i="4"/>
  <c r="H243" i="4"/>
  <c r="I243" i="4"/>
  <c r="H244" i="4"/>
  <c r="I244" i="4"/>
  <c r="H245" i="4"/>
  <c r="I245" i="4"/>
  <c r="H246" i="4"/>
  <c r="I246" i="4"/>
  <c r="H247" i="4"/>
  <c r="I247" i="4"/>
  <c r="H248" i="4"/>
  <c r="I248" i="4"/>
  <c r="H249" i="4"/>
  <c r="I249" i="4"/>
  <c r="H250" i="4"/>
  <c r="I250" i="4"/>
  <c r="H251" i="4"/>
  <c r="I251" i="4"/>
  <c r="H252" i="4"/>
  <c r="I252" i="4"/>
  <c r="H253" i="4"/>
  <c r="I253" i="4"/>
  <c r="H254" i="4"/>
  <c r="I254" i="4"/>
  <c r="H255" i="4"/>
  <c r="I255" i="4"/>
  <c r="H256" i="4"/>
  <c r="I256" i="4"/>
  <c r="H257" i="4"/>
  <c r="I257" i="4"/>
  <c r="H258" i="4"/>
  <c r="I258" i="4"/>
  <c r="H259" i="4"/>
  <c r="I259" i="4"/>
  <c r="H260" i="4"/>
  <c r="I260" i="4"/>
  <c r="H261" i="4"/>
  <c r="I261" i="4"/>
  <c r="H262" i="4"/>
  <c r="I262" i="4"/>
  <c r="H263" i="4"/>
  <c r="I263" i="4"/>
  <c r="H264" i="4"/>
  <c r="I264" i="4"/>
  <c r="H265" i="4"/>
  <c r="I265" i="4"/>
  <c r="H266" i="4"/>
  <c r="I266" i="4"/>
  <c r="H267" i="4"/>
  <c r="I267" i="4"/>
  <c r="H268" i="4"/>
  <c r="I268" i="4"/>
  <c r="H269" i="4"/>
  <c r="I269" i="4"/>
  <c r="H270" i="4"/>
  <c r="I270" i="4"/>
  <c r="H271" i="4"/>
  <c r="I271" i="4"/>
  <c r="H272" i="4"/>
  <c r="I272" i="4"/>
  <c r="H273" i="4"/>
  <c r="I273" i="4"/>
  <c r="H274" i="4"/>
  <c r="I274" i="4"/>
  <c r="H275" i="4"/>
  <c r="I275" i="4"/>
  <c r="H276" i="4"/>
  <c r="I276" i="4"/>
  <c r="H277" i="4"/>
  <c r="I277" i="4"/>
  <c r="H278" i="4"/>
  <c r="I278" i="4"/>
  <c r="H279" i="4"/>
  <c r="I279" i="4"/>
  <c r="H280" i="4"/>
  <c r="I280" i="4"/>
  <c r="H281" i="4"/>
  <c r="I281" i="4"/>
  <c r="H282" i="4"/>
  <c r="I282" i="4"/>
  <c r="H283" i="4"/>
  <c r="I283" i="4"/>
  <c r="H284" i="4"/>
  <c r="I284" i="4"/>
  <c r="H285" i="4"/>
  <c r="I285" i="4"/>
  <c r="H286" i="4"/>
  <c r="I286" i="4"/>
  <c r="H287" i="4"/>
  <c r="I287" i="4"/>
  <c r="I3" i="4"/>
  <c r="H3" i="4"/>
  <c r="U33" i="4"/>
  <c r="U36" i="4"/>
  <c r="U85" i="4"/>
  <c r="U92" i="4"/>
  <c r="U97" i="4"/>
  <c r="U98" i="4"/>
  <c r="U103" i="4"/>
  <c r="U112" i="4"/>
  <c r="U115" i="4"/>
  <c r="U125" i="4"/>
  <c r="U131" i="4"/>
  <c r="U161" i="4"/>
  <c r="U165" i="4"/>
  <c r="U171" i="4"/>
  <c r="U172" i="4"/>
  <c r="U184" i="4"/>
  <c r="U191" i="4"/>
  <c r="U193" i="4"/>
  <c r="U194" i="4"/>
  <c r="U197" i="4"/>
  <c r="U216" i="4"/>
  <c r="U231" i="4"/>
  <c r="U240" i="4"/>
  <c r="U252" i="4"/>
  <c r="U264" i="4"/>
  <c r="U270" i="4"/>
  <c r="U271" i="4"/>
  <c r="U284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3" i="4"/>
  <c r="E288" i="4" l="1"/>
  <c r="D288" i="5" l="1"/>
  <c r="E287" i="5"/>
  <c r="E286" i="5"/>
  <c r="E285" i="5"/>
  <c r="G284" i="5"/>
  <c r="H284" i="5" s="1"/>
  <c r="E284" i="5"/>
  <c r="G284" i="4" s="1"/>
  <c r="E283" i="5"/>
  <c r="E282" i="5"/>
  <c r="K281" i="5"/>
  <c r="J281" i="5"/>
  <c r="J281" i="4" s="1"/>
  <c r="E281" i="5"/>
  <c r="G281" i="4" s="1"/>
  <c r="E280" i="5"/>
  <c r="E279" i="5"/>
  <c r="G279" i="4" s="1"/>
  <c r="E278" i="5"/>
  <c r="G278" i="4" s="1"/>
  <c r="E277" i="5"/>
  <c r="E276" i="5"/>
  <c r="G276" i="4" s="1"/>
  <c r="E275" i="5"/>
  <c r="G275" i="4" s="1"/>
  <c r="E274" i="5"/>
  <c r="J273" i="5"/>
  <c r="J273" i="4" s="1"/>
  <c r="E273" i="5"/>
  <c r="G273" i="4" s="1"/>
  <c r="E272" i="5"/>
  <c r="G271" i="5"/>
  <c r="I271" i="5" s="1"/>
  <c r="E271" i="5"/>
  <c r="G271" i="4" s="1"/>
  <c r="G270" i="5"/>
  <c r="I270" i="5" s="1"/>
  <c r="E270" i="5"/>
  <c r="G270" i="4" s="1"/>
  <c r="E269" i="5"/>
  <c r="E268" i="5"/>
  <c r="G268" i="4" s="1"/>
  <c r="E267" i="5"/>
  <c r="E266" i="5"/>
  <c r="J265" i="5"/>
  <c r="J265" i="4" s="1"/>
  <c r="E265" i="5"/>
  <c r="G265" i="4" s="1"/>
  <c r="G264" i="5"/>
  <c r="I264" i="5" s="1"/>
  <c r="M264" i="5" s="1"/>
  <c r="N264" i="5" s="1"/>
  <c r="E264" i="5"/>
  <c r="G264" i="4" s="1"/>
  <c r="E263" i="5"/>
  <c r="G263" i="4" s="1"/>
  <c r="E262" i="5"/>
  <c r="G262" i="4" s="1"/>
  <c r="E261" i="5"/>
  <c r="J260" i="5"/>
  <c r="E260" i="5"/>
  <c r="G260" i="4" s="1"/>
  <c r="E259" i="5"/>
  <c r="E258" i="5"/>
  <c r="E257" i="5"/>
  <c r="G257" i="4" s="1"/>
  <c r="E256" i="5"/>
  <c r="J255" i="5"/>
  <c r="E255" i="5"/>
  <c r="G255" i="4" s="1"/>
  <c r="E254" i="5"/>
  <c r="G254" i="4" s="1"/>
  <c r="E253" i="5"/>
  <c r="H252" i="5"/>
  <c r="G252" i="5"/>
  <c r="I252" i="5" s="1"/>
  <c r="E252" i="5"/>
  <c r="G252" i="4" s="1"/>
  <c r="E251" i="5"/>
  <c r="E250" i="5"/>
  <c r="G250" i="4" s="1"/>
  <c r="E249" i="5"/>
  <c r="E248" i="5"/>
  <c r="E247" i="5"/>
  <c r="G247" i="4" s="1"/>
  <c r="J246" i="5"/>
  <c r="J246" i="4" s="1"/>
  <c r="E246" i="5"/>
  <c r="G246" i="4" s="1"/>
  <c r="E245" i="5"/>
  <c r="E244" i="5"/>
  <c r="G244" i="4" s="1"/>
  <c r="E243" i="5"/>
  <c r="E242" i="5"/>
  <c r="E241" i="5"/>
  <c r="G240" i="5"/>
  <c r="E240" i="5"/>
  <c r="G240" i="4" s="1"/>
  <c r="E239" i="5"/>
  <c r="J238" i="5"/>
  <c r="J238" i="4" s="1"/>
  <c r="E238" i="5"/>
  <c r="G238" i="4" s="1"/>
  <c r="E237" i="5"/>
  <c r="J236" i="5"/>
  <c r="E236" i="5"/>
  <c r="G236" i="4" s="1"/>
  <c r="E235" i="5"/>
  <c r="G235" i="4" s="1"/>
  <c r="E234" i="5"/>
  <c r="G234" i="4" s="1"/>
  <c r="E233" i="5"/>
  <c r="J232" i="5"/>
  <c r="K232" i="5" s="1"/>
  <c r="E232" i="5"/>
  <c r="G232" i="4" s="1"/>
  <c r="I231" i="5"/>
  <c r="G231" i="5"/>
  <c r="H231" i="5" s="1"/>
  <c r="E231" i="5"/>
  <c r="G231" i="4" s="1"/>
  <c r="E230" i="5"/>
  <c r="E229" i="5"/>
  <c r="G229" i="4" s="1"/>
  <c r="J228" i="5"/>
  <c r="J228" i="4" s="1"/>
  <c r="E228" i="5"/>
  <c r="G228" i="4" s="1"/>
  <c r="E227" i="5"/>
  <c r="E226" i="5"/>
  <c r="E225" i="5"/>
  <c r="J224" i="5"/>
  <c r="E224" i="5"/>
  <c r="G224" i="4" s="1"/>
  <c r="E223" i="5"/>
  <c r="G223" i="4" s="1"/>
  <c r="E222" i="5"/>
  <c r="E221" i="5"/>
  <c r="G221" i="4" s="1"/>
  <c r="J220" i="5"/>
  <c r="J220" i="4" s="1"/>
  <c r="E220" i="5"/>
  <c r="G220" i="4" s="1"/>
  <c r="E219" i="5"/>
  <c r="E218" i="5"/>
  <c r="E217" i="5"/>
  <c r="G216" i="5"/>
  <c r="H216" i="5" s="1"/>
  <c r="E216" i="5"/>
  <c r="G216" i="4" s="1"/>
  <c r="E215" i="5"/>
  <c r="G215" i="4" s="1"/>
  <c r="E214" i="5"/>
  <c r="J213" i="5"/>
  <c r="E213" i="5"/>
  <c r="G213" i="4" s="1"/>
  <c r="E212" i="5"/>
  <c r="G212" i="4" s="1"/>
  <c r="J211" i="5"/>
  <c r="J211" i="4" s="1"/>
  <c r="E211" i="5"/>
  <c r="G211" i="4" s="1"/>
  <c r="E210" i="5"/>
  <c r="E209" i="5"/>
  <c r="J208" i="5"/>
  <c r="E208" i="5"/>
  <c r="G208" i="4" s="1"/>
  <c r="E207" i="5"/>
  <c r="E206" i="5"/>
  <c r="E205" i="5"/>
  <c r="G205" i="4" s="1"/>
  <c r="E204" i="5"/>
  <c r="E203" i="5"/>
  <c r="G203" i="4" s="1"/>
  <c r="E202" i="5"/>
  <c r="E201" i="5"/>
  <c r="E200" i="5"/>
  <c r="G200" i="4" s="1"/>
  <c r="E199" i="5"/>
  <c r="G199" i="4" s="1"/>
  <c r="E198" i="5"/>
  <c r="G197" i="5"/>
  <c r="H197" i="5" s="1"/>
  <c r="E197" i="5"/>
  <c r="G197" i="4" s="1"/>
  <c r="E196" i="5"/>
  <c r="J195" i="5"/>
  <c r="J195" i="4" s="1"/>
  <c r="E195" i="5"/>
  <c r="G195" i="4" s="1"/>
  <c r="G194" i="5"/>
  <c r="I194" i="5" s="1"/>
  <c r="E194" i="5"/>
  <c r="G194" i="4" s="1"/>
  <c r="G193" i="5"/>
  <c r="H193" i="5" s="1"/>
  <c r="E193" i="5"/>
  <c r="G193" i="4" s="1"/>
  <c r="E192" i="5"/>
  <c r="G192" i="4" s="1"/>
  <c r="G191" i="5"/>
  <c r="I191" i="5" s="1"/>
  <c r="E191" i="5"/>
  <c r="G191" i="4" s="1"/>
  <c r="J190" i="5"/>
  <c r="J190" i="4" s="1"/>
  <c r="E190" i="5"/>
  <c r="G190" i="4" s="1"/>
  <c r="E189" i="5"/>
  <c r="J188" i="5"/>
  <c r="E188" i="5"/>
  <c r="G188" i="4" s="1"/>
  <c r="J187" i="5"/>
  <c r="J187" i="4" s="1"/>
  <c r="E187" i="5"/>
  <c r="G187" i="4" s="1"/>
  <c r="E186" i="5"/>
  <c r="E185" i="5"/>
  <c r="G185" i="4" s="1"/>
  <c r="G184" i="5"/>
  <c r="I184" i="5" s="1"/>
  <c r="E184" i="5"/>
  <c r="G184" i="4" s="1"/>
  <c r="E183" i="5"/>
  <c r="E182" i="5"/>
  <c r="G182" i="4" s="1"/>
  <c r="E181" i="5"/>
  <c r="J180" i="5"/>
  <c r="E180" i="5"/>
  <c r="G180" i="4" s="1"/>
  <c r="J179" i="5"/>
  <c r="J179" i="4" s="1"/>
  <c r="E179" i="5"/>
  <c r="G179" i="4" s="1"/>
  <c r="E178" i="5"/>
  <c r="E177" i="5"/>
  <c r="G177" i="4" s="1"/>
  <c r="J176" i="5"/>
  <c r="J176" i="4" s="1"/>
  <c r="E176" i="5"/>
  <c r="G176" i="4" s="1"/>
  <c r="E175" i="5"/>
  <c r="E174" i="5"/>
  <c r="G174" i="4" s="1"/>
  <c r="E173" i="5"/>
  <c r="G172" i="5"/>
  <c r="I172" i="5" s="1"/>
  <c r="E172" i="5"/>
  <c r="G172" i="4" s="1"/>
  <c r="G171" i="5"/>
  <c r="H171" i="5" s="1"/>
  <c r="E171" i="5"/>
  <c r="G171" i="4" s="1"/>
  <c r="E170" i="5"/>
  <c r="E169" i="5"/>
  <c r="G169" i="4" s="1"/>
  <c r="J168" i="5"/>
  <c r="J168" i="4" s="1"/>
  <c r="E168" i="5"/>
  <c r="G168" i="4" s="1"/>
  <c r="E167" i="5"/>
  <c r="E166" i="5"/>
  <c r="G166" i="4" s="1"/>
  <c r="G165" i="5"/>
  <c r="I165" i="5" s="1"/>
  <c r="E165" i="5"/>
  <c r="G165" i="4" s="1"/>
  <c r="J164" i="5"/>
  <c r="E164" i="5"/>
  <c r="G164" i="4" s="1"/>
  <c r="E163" i="5"/>
  <c r="G163" i="4" s="1"/>
  <c r="E162" i="5"/>
  <c r="G161" i="5"/>
  <c r="I161" i="5" s="1"/>
  <c r="E161" i="5"/>
  <c r="G161" i="4" s="1"/>
  <c r="E160" i="5"/>
  <c r="G160" i="4" s="1"/>
  <c r="E159" i="5"/>
  <c r="G159" i="4" s="1"/>
  <c r="J158" i="5"/>
  <c r="J158" i="4" s="1"/>
  <c r="E158" i="5"/>
  <c r="G158" i="4" s="1"/>
  <c r="E157" i="5"/>
  <c r="J156" i="5"/>
  <c r="J156" i="4" s="1"/>
  <c r="E156" i="5"/>
  <c r="G156" i="4" s="1"/>
  <c r="J155" i="5"/>
  <c r="J155" i="4" s="1"/>
  <c r="E155" i="5"/>
  <c r="G155" i="4" s="1"/>
  <c r="E154" i="5"/>
  <c r="E153" i="5"/>
  <c r="G153" i="4" s="1"/>
  <c r="E152" i="5"/>
  <c r="E151" i="5"/>
  <c r="E150" i="5"/>
  <c r="E149" i="5"/>
  <c r="E148" i="5"/>
  <c r="G148" i="4" s="1"/>
  <c r="E147" i="5"/>
  <c r="E146" i="5"/>
  <c r="E145" i="5"/>
  <c r="G145" i="4" s="1"/>
  <c r="J144" i="5"/>
  <c r="J144" i="4" s="1"/>
  <c r="E144" i="5"/>
  <c r="G144" i="4" s="1"/>
  <c r="J143" i="5"/>
  <c r="J143" i="4" s="1"/>
  <c r="E143" i="5"/>
  <c r="G143" i="4" s="1"/>
  <c r="E142" i="5"/>
  <c r="G142" i="4" s="1"/>
  <c r="E141" i="5"/>
  <c r="E140" i="5"/>
  <c r="E139" i="5"/>
  <c r="G139" i="4" s="1"/>
  <c r="E138" i="5"/>
  <c r="G138" i="4" s="1"/>
  <c r="E137" i="5"/>
  <c r="J136" i="5"/>
  <c r="E136" i="5"/>
  <c r="G136" i="4" s="1"/>
  <c r="E135" i="5"/>
  <c r="G135" i="4" s="1"/>
  <c r="E134" i="5"/>
  <c r="E133" i="5"/>
  <c r="G133" i="4" s="1"/>
  <c r="E132" i="5"/>
  <c r="G131" i="5"/>
  <c r="I131" i="5" s="1"/>
  <c r="E131" i="5"/>
  <c r="G131" i="4" s="1"/>
  <c r="J130" i="5"/>
  <c r="J130" i="4" s="1"/>
  <c r="E130" i="5"/>
  <c r="G130" i="4" s="1"/>
  <c r="E129" i="5"/>
  <c r="E128" i="5"/>
  <c r="G128" i="4" s="1"/>
  <c r="E127" i="5"/>
  <c r="G127" i="4" s="1"/>
  <c r="E126" i="5"/>
  <c r="G125" i="5"/>
  <c r="I125" i="5" s="1"/>
  <c r="E125" i="5"/>
  <c r="G125" i="4" s="1"/>
  <c r="E124" i="5"/>
  <c r="E123" i="5"/>
  <c r="G123" i="4" s="1"/>
  <c r="J122" i="5"/>
  <c r="J122" i="4" s="1"/>
  <c r="E122" i="5"/>
  <c r="G122" i="4" s="1"/>
  <c r="E121" i="5"/>
  <c r="E120" i="5"/>
  <c r="G120" i="4" s="1"/>
  <c r="J119" i="5"/>
  <c r="J119" i="4" s="1"/>
  <c r="E119" i="5"/>
  <c r="G119" i="4" s="1"/>
  <c r="E118" i="5"/>
  <c r="E117" i="5"/>
  <c r="G117" i="4" s="1"/>
  <c r="E116" i="5"/>
  <c r="G115" i="5"/>
  <c r="I115" i="5" s="1"/>
  <c r="E115" i="5"/>
  <c r="G115" i="4" s="1"/>
  <c r="J114" i="5"/>
  <c r="J114" i="4" s="1"/>
  <c r="E114" i="5"/>
  <c r="G114" i="4" s="1"/>
  <c r="E113" i="5"/>
  <c r="G112" i="5"/>
  <c r="E112" i="5"/>
  <c r="G112" i="4" s="1"/>
  <c r="E111" i="5"/>
  <c r="G111" i="4" s="1"/>
  <c r="E110" i="5"/>
  <c r="E109" i="5"/>
  <c r="G109" i="4" s="1"/>
  <c r="E108" i="5"/>
  <c r="J107" i="5"/>
  <c r="E107" i="5"/>
  <c r="G107" i="4" s="1"/>
  <c r="E106" i="5"/>
  <c r="G106" i="4" s="1"/>
  <c r="E105" i="5"/>
  <c r="J104" i="5"/>
  <c r="E104" i="5"/>
  <c r="G104" i="4" s="1"/>
  <c r="G103" i="5"/>
  <c r="I103" i="5" s="1"/>
  <c r="E103" i="5"/>
  <c r="G103" i="4" s="1"/>
  <c r="E102" i="5"/>
  <c r="E101" i="5"/>
  <c r="G101" i="4" s="1"/>
  <c r="E100" i="5"/>
  <c r="E99" i="5"/>
  <c r="G99" i="4" s="1"/>
  <c r="G98" i="5"/>
  <c r="H98" i="5" s="1"/>
  <c r="E98" i="5"/>
  <c r="G98" i="4" s="1"/>
  <c r="G97" i="5"/>
  <c r="I97" i="5" s="1"/>
  <c r="E97" i="5"/>
  <c r="G97" i="4" s="1"/>
  <c r="E96" i="5"/>
  <c r="G96" i="4" s="1"/>
  <c r="E95" i="5"/>
  <c r="G95" i="4" s="1"/>
  <c r="E94" i="5"/>
  <c r="J93" i="5"/>
  <c r="J93" i="4" s="1"/>
  <c r="E93" i="5"/>
  <c r="G93" i="4" s="1"/>
  <c r="G92" i="5"/>
  <c r="I92" i="5" s="1"/>
  <c r="E92" i="5"/>
  <c r="G92" i="4" s="1"/>
  <c r="J91" i="5"/>
  <c r="E91" i="5"/>
  <c r="G91" i="4" s="1"/>
  <c r="E90" i="5"/>
  <c r="E89" i="5"/>
  <c r="E88" i="5"/>
  <c r="G88" i="4" s="1"/>
  <c r="E87" i="5"/>
  <c r="E86" i="5"/>
  <c r="I85" i="5"/>
  <c r="G85" i="5"/>
  <c r="H85" i="5" s="1"/>
  <c r="E85" i="5"/>
  <c r="G85" i="4" s="1"/>
  <c r="E84" i="5"/>
  <c r="J83" i="5"/>
  <c r="J83" i="4" s="1"/>
  <c r="E83" i="5"/>
  <c r="G83" i="4" s="1"/>
  <c r="E82" i="5"/>
  <c r="E81" i="5"/>
  <c r="E80" i="5"/>
  <c r="G80" i="4" s="1"/>
  <c r="J79" i="5"/>
  <c r="J79" i="4" s="1"/>
  <c r="E79" i="5"/>
  <c r="G79" i="4" s="1"/>
  <c r="E78" i="5"/>
  <c r="E77" i="5"/>
  <c r="G77" i="4" s="1"/>
  <c r="E76" i="5"/>
  <c r="J75" i="5"/>
  <c r="J75" i="4" s="1"/>
  <c r="E75" i="5"/>
  <c r="G75" i="4" s="1"/>
  <c r="J74" i="5"/>
  <c r="J74" i="4" s="1"/>
  <c r="E74" i="5"/>
  <c r="G74" i="4" s="1"/>
  <c r="E73" i="5"/>
  <c r="E72" i="5"/>
  <c r="G72" i="4" s="1"/>
  <c r="E71" i="5"/>
  <c r="E70" i="5"/>
  <c r="E69" i="5"/>
  <c r="G69" i="4" s="1"/>
  <c r="E68" i="5"/>
  <c r="E67" i="5"/>
  <c r="G67" i="4" s="1"/>
  <c r="E66" i="5"/>
  <c r="E65" i="5"/>
  <c r="E64" i="5"/>
  <c r="G64" i="4" s="1"/>
  <c r="E63" i="5"/>
  <c r="G63" i="4" s="1"/>
  <c r="E62" i="5"/>
  <c r="E61" i="5"/>
  <c r="G61" i="4" s="1"/>
  <c r="E60" i="5"/>
  <c r="J59" i="5"/>
  <c r="J59" i="4" s="1"/>
  <c r="E59" i="5"/>
  <c r="G59" i="4" s="1"/>
  <c r="E58" i="5"/>
  <c r="G58" i="4" s="1"/>
  <c r="E57" i="5"/>
  <c r="E56" i="5"/>
  <c r="G56" i="4" s="1"/>
  <c r="E55" i="5"/>
  <c r="E54" i="5"/>
  <c r="E53" i="5"/>
  <c r="G53" i="4" s="1"/>
  <c r="E52" i="5"/>
  <c r="J51" i="5"/>
  <c r="J51" i="4" s="1"/>
  <c r="E51" i="5"/>
  <c r="G51" i="4" s="1"/>
  <c r="E50" i="5"/>
  <c r="E49" i="5"/>
  <c r="E48" i="5"/>
  <c r="G48" i="4" s="1"/>
  <c r="E47" i="5"/>
  <c r="G47" i="4" s="1"/>
  <c r="E46" i="5"/>
  <c r="E45" i="5"/>
  <c r="E44" i="5"/>
  <c r="E43" i="5"/>
  <c r="G43" i="4" s="1"/>
  <c r="E42" i="5"/>
  <c r="G42" i="4" s="1"/>
  <c r="E41" i="5"/>
  <c r="E40" i="5"/>
  <c r="G40" i="4" s="1"/>
  <c r="J39" i="5"/>
  <c r="J39" i="4" s="1"/>
  <c r="E39" i="5"/>
  <c r="G39" i="4" s="1"/>
  <c r="E38" i="5"/>
  <c r="E37" i="5"/>
  <c r="G36" i="5"/>
  <c r="I36" i="5" s="1"/>
  <c r="E36" i="5"/>
  <c r="G36" i="4" s="1"/>
  <c r="J35" i="5"/>
  <c r="E35" i="5"/>
  <c r="G35" i="4" s="1"/>
  <c r="J34" i="5"/>
  <c r="J34" i="4" s="1"/>
  <c r="E34" i="5"/>
  <c r="G34" i="4" s="1"/>
  <c r="G33" i="5"/>
  <c r="I33" i="5" s="1"/>
  <c r="E33" i="5"/>
  <c r="G33" i="4" s="1"/>
  <c r="L32" i="5"/>
  <c r="J32" i="5"/>
  <c r="J32" i="4" s="1"/>
  <c r="E32" i="5"/>
  <c r="G32" i="4" s="1"/>
  <c r="E31" i="5"/>
  <c r="G31" i="4" s="1"/>
  <c r="E30" i="5"/>
  <c r="E29" i="5"/>
  <c r="E28" i="5"/>
  <c r="E27" i="5"/>
  <c r="G27" i="4" s="1"/>
  <c r="E26" i="5"/>
  <c r="G26" i="4" s="1"/>
  <c r="E25" i="5"/>
  <c r="E24" i="5"/>
  <c r="G24" i="4" s="1"/>
  <c r="J23" i="5"/>
  <c r="J23" i="4" s="1"/>
  <c r="E23" i="5"/>
  <c r="G23" i="4" s="1"/>
  <c r="E22" i="5"/>
  <c r="E21" i="5"/>
  <c r="E20" i="5"/>
  <c r="E19" i="5"/>
  <c r="G19" i="4" s="1"/>
  <c r="E18" i="5"/>
  <c r="E17" i="5"/>
  <c r="E16" i="5"/>
  <c r="G16" i="4" s="1"/>
  <c r="E15" i="5"/>
  <c r="G15" i="4" s="1"/>
  <c r="E14" i="5"/>
  <c r="E13" i="5"/>
  <c r="E12" i="5"/>
  <c r="E11" i="5"/>
  <c r="G11" i="4" s="1"/>
  <c r="E10" i="5"/>
  <c r="E9" i="5"/>
  <c r="E8" i="5"/>
  <c r="G8" i="4" s="1"/>
  <c r="J7" i="5"/>
  <c r="E7" i="5"/>
  <c r="G7" i="4" s="1"/>
  <c r="J6" i="5"/>
  <c r="J6" i="4" s="1"/>
  <c r="E6" i="5"/>
  <c r="G6" i="4" s="1"/>
  <c r="E5" i="5"/>
  <c r="G5" i="4" s="1"/>
  <c r="E4" i="5"/>
  <c r="J3" i="5"/>
  <c r="J3" i="4" s="1"/>
  <c r="E3" i="5"/>
  <c r="G3" i="4" s="1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3" i="4"/>
  <c r="J46" i="5" l="1"/>
  <c r="J46" i="4" s="1"/>
  <c r="G46" i="4"/>
  <c r="G9" i="4"/>
  <c r="J18" i="5"/>
  <c r="J18" i="4" s="1"/>
  <c r="G18" i="4"/>
  <c r="G57" i="4"/>
  <c r="J71" i="5"/>
  <c r="J71" i="4" s="1"/>
  <c r="G71" i="4"/>
  <c r="G86" i="4"/>
  <c r="J94" i="5"/>
  <c r="J94" i="4" s="1"/>
  <c r="G94" i="4"/>
  <c r="J137" i="5"/>
  <c r="J137" i="4" s="1"/>
  <c r="G137" i="4"/>
  <c r="J151" i="5"/>
  <c r="J151" i="4" s="1"/>
  <c r="G151" i="4"/>
  <c r="J170" i="5"/>
  <c r="J170" i="4" s="1"/>
  <c r="G170" i="4"/>
  <c r="J202" i="5"/>
  <c r="J202" i="4" s="1"/>
  <c r="G202" i="4"/>
  <c r="J266" i="5"/>
  <c r="J266" i="4" s="1"/>
  <c r="G266" i="4"/>
  <c r="J274" i="5"/>
  <c r="J274" i="4" s="1"/>
  <c r="G274" i="4"/>
  <c r="J87" i="5"/>
  <c r="J87" i="4" s="1"/>
  <c r="G87" i="4"/>
  <c r="J267" i="5"/>
  <c r="J267" i="4" s="1"/>
  <c r="G267" i="4"/>
  <c r="J65" i="5"/>
  <c r="G65" i="4"/>
  <c r="J261" i="5"/>
  <c r="G261" i="4"/>
  <c r="J40" i="5"/>
  <c r="J66" i="5"/>
  <c r="G66" i="4"/>
  <c r="J73" i="5"/>
  <c r="G73" i="4"/>
  <c r="J80" i="5"/>
  <c r="G102" i="4"/>
  <c r="J109" i="5"/>
  <c r="J109" i="4" s="1"/>
  <c r="J124" i="5"/>
  <c r="J124" i="4" s="1"/>
  <c r="G124" i="4"/>
  <c r="J145" i="5"/>
  <c r="J145" i="4" s="1"/>
  <c r="L145" i="4" s="1"/>
  <c r="I171" i="5"/>
  <c r="J178" i="5"/>
  <c r="J178" i="4" s="1"/>
  <c r="G178" i="4"/>
  <c r="J185" i="5"/>
  <c r="K185" i="5" s="1"/>
  <c r="J204" i="5"/>
  <c r="J204" i="4" s="1"/>
  <c r="G204" i="4"/>
  <c r="J212" i="5"/>
  <c r="J219" i="5"/>
  <c r="J219" i="4" s="1"/>
  <c r="G219" i="4"/>
  <c r="J227" i="5"/>
  <c r="J227" i="4" s="1"/>
  <c r="G227" i="4"/>
  <c r="J247" i="5"/>
  <c r="L247" i="5" s="1"/>
  <c r="J254" i="5"/>
  <c r="J254" i="4" s="1"/>
  <c r="J268" i="5"/>
  <c r="J268" i="4" s="1"/>
  <c r="J253" i="5"/>
  <c r="G253" i="4"/>
  <c r="J20" i="5"/>
  <c r="G20" i="4"/>
  <c r="J88" i="5"/>
  <c r="J88" i="4" s="1"/>
  <c r="J12" i="5"/>
  <c r="J12" i="4" s="1"/>
  <c r="G12" i="4"/>
  <c r="J21" i="5"/>
  <c r="J21" i="4" s="1"/>
  <c r="G21" i="4"/>
  <c r="J27" i="5"/>
  <c r="K27" i="5" s="1"/>
  <c r="J47" i="5"/>
  <c r="J47" i="4" s="1"/>
  <c r="J81" i="5"/>
  <c r="J81" i="4" s="1"/>
  <c r="G81" i="4"/>
  <c r="J89" i="5"/>
  <c r="J89" i="4" s="1"/>
  <c r="G89" i="4"/>
  <c r="J96" i="5"/>
  <c r="G110" i="4"/>
  <c r="J117" i="5"/>
  <c r="J117" i="4" s="1"/>
  <c r="G132" i="4"/>
  <c r="J139" i="5"/>
  <c r="K139" i="5" s="1"/>
  <c r="G146" i="4"/>
  <c r="G154" i="4"/>
  <c r="J166" i="5"/>
  <c r="J166" i="4" s="1"/>
  <c r="J192" i="5"/>
  <c r="J198" i="5"/>
  <c r="G198" i="4"/>
  <c r="J234" i="5"/>
  <c r="J234" i="4" s="1"/>
  <c r="G248" i="4"/>
  <c r="J262" i="5"/>
  <c r="J262" i="4" s="1"/>
  <c r="J269" i="5"/>
  <c r="G269" i="4"/>
  <c r="J276" i="5"/>
  <c r="J283" i="5"/>
  <c r="J283" i="4" s="1"/>
  <c r="G283" i="4"/>
  <c r="G10" i="4"/>
  <c r="J45" i="5"/>
  <c r="J45" i="4" s="1"/>
  <c r="G45" i="4"/>
  <c r="J275" i="5"/>
  <c r="J275" i="4" s="1"/>
  <c r="J11" i="5"/>
  <c r="L11" i="5" s="1"/>
  <c r="J28" i="5"/>
  <c r="J28" i="4" s="1"/>
  <c r="G28" i="4"/>
  <c r="J82" i="5"/>
  <c r="J82" i="4" s="1"/>
  <c r="G82" i="4"/>
  <c r="J90" i="5"/>
  <c r="J90" i="4" s="1"/>
  <c r="G90" i="4"/>
  <c r="J118" i="5"/>
  <c r="J118" i="4" s="1"/>
  <c r="G118" i="4"/>
  <c r="J140" i="5"/>
  <c r="J140" i="4" s="1"/>
  <c r="G140" i="4"/>
  <c r="J167" i="5"/>
  <c r="J167" i="4" s="1"/>
  <c r="L167" i="4" s="1"/>
  <c r="G167" i="4"/>
  <c r="J186" i="5"/>
  <c r="J186" i="4" s="1"/>
  <c r="G186" i="4"/>
  <c r="J241" i="5"/>
  <c r="J241" i="4" s="1"/>
  <c r="G241" i="4"/>
  <c r="J277" i="5"/>
  <c r="J277" i="4" s="1"/>
  <c r="G277" i="4"/>
  <c r="G108" i="4"/>
  <c r="J72" i="5"/>
  <c r="K72" i="5" s="1"/>
  <c r="J282" i="5"/>
  <c r="G282" i="4"/>
  <c r="J5" i="5"/>
  <c r="J5" i="4" s="1"/>
  <c r="H33" i="5"/>
  <c r="J13" i="5"/>
  <c r="J13" i="4" s="1"/>
  <c r="G13" i="4"/>
  <c r="J22" i="5"/>
  <c r="J22" i="4" s="1"/>
  <c r="G22" i="4"/>
  <c r="J14" i="5"/>
  <c r="J14" i="4" s="1"/>
  <c r="G14" i="4"/>
  <c r="J29" i="5"/>
  <c r="J29" i="4" s="1"/>
  <c r="G29" i="4"/>
  <c r="G41" i="4"/>
  <c r="J48" i="5"/>
  <c r="J53" i="5"/>
  <c r="J53" i="4" s="1"/>
  <c r="J60" i="5"/>
  <c r="J60" i="4" s="1"/>
  <c r="G60" i="4"/>
  <c r="J67" i="5"/>
  <c r="J67" i="4" s="1"/>
  <c r="J111" i="5"/>
  <c r="J111" i="4" s="1"/>
  <c r="J126" i="5"/>
  <c r="J126" i="4" s="1"/>
  <c r="G126" i="4"/>
  <c r="J133" i="5"/>
  <c r="J133" i="4" s="1"/>
  <c r="G141" i="4"/>
  <c r="J147" i="5"/>
  <c r="J147" i="4" s="1"/>
  <c r="L147" i="4" s="1"/>
  <c r="G147" i="4"/>
  <c r="J173" i="5"/>
  <c r="J173" i="4" s="1"/>
  <c r="G173" i="4"/>
  <c r="J199" i="5"/>
  <c r="J199" i="4" s="1"/>
  <c r="J206" i="5"/>
  <c r="G206" i="4"/>
  <c r="G214" i="4"/>
  <c r="J235" i="5"/>
  <c r="J242" i="5"/>
  <c r="J242" i="4" s="1"/>
  <c r="G242" i="4"/>
  <c r="J249" i="5"/>
  <c r="J249" i="4" s="1"/>
  <c r="G249" i="4"/>
  <c r="J256" i="5"/>
  <c r="G256" i="4"/>
  <c r="J263" i="5"/>
  <c r="J263" i="4" s="1"/>
  <c r="J225" i="5"/>
  <c r="J225" i="4" s="1"/>
  <c r="G225" i="4"/>
  <c r="J239" i="5"/>
  <c r="J239" i="4" s="1"/>
  <c r="G239" i="4"/>
  <c r="J30" i="5"/>
  <c r="J30" i="4" s="1"/>
  <c r="G30" i="4"/>
  <c r="J54" i="5"/>
  <c r="J54" i="4" s="1"/>
  <c r="G54" i="4"/>
  <c r="J68" i="5"/>
  <c r="K68" i="5" s="1"/>
  <c r="G68" i="4"/>
  <c r="J134" i="5"/>
  <c r="J134" i="4" s="1"/>
  <c r="G134" i="4"/>
  <c r="J207" i="5"/>
  <c r="J207" i="4" s="1"/>
  <c r="G207" i="4"/>
  <c r="J221" i="5"/>
  <c r="J229" i="5"/>
  <c r="J243" i="5"/>
  <c r="G243" i="4"/>
  <c r="J278" i="5"/>
  <c r="J278" i="4" s="1"/>
  <c r="J285" i="5"/>
  <c r="J285" i="4" s="1"/>
  <c r="G285" i="4"/>
  <c r="J26" i="5"/>
  <c r="J26" i="4" s="1"/>
  <c r="J15" i="5"/>
  <c r="J55" i="5"/>
  <c r="J55" i="4" s="1"/>
  <c r="G55" i="4"/>
  <c r="J61" i="5"/>
  <c r="J61" i="4" s="1"/>
  <c r="J76" i="5"/>
  <c r="L76" i="5" s="1"/>
  <c r="G76" i="4"/>
  <c r="J84" i="5"/>
  <c r="J84" i="4" s="1"/>
  <c r="G84" i="4"/>
  <c r="J105" i="5"/>
  <c r="J105" i="4" s="1"/>
  <c r="G105" i="4"/>
  <c r="J127" i="5"/>
  <c r="J127" i="4" s="1"/>
  <c r="J148" i="5"/>
  <c r="K148" i="5" s="1"/>
  <c r="J162" i="5"/>
  <c r="J162" i="4" s="1"/>
  <c r="G162" i="4"/>
  <c r="K168" i="5"/>
  <c r="J174" i="5"/>
  <c r="J174" i="4" s="1"/>
  <c r="J181" i="5"/>
  <c r="J181" i="4" s="1"/>
  <c r="G181" i="4"/>
  <c r="I193" i="5"/>
  <c r="J200" i="5"/>
  <c r="K200" i="5" s="1"/>
  <c r="J215" i="5"/>
  <c r="J215" i="4" s="1"/>
  <c r="L215" i="4" s="1"/>
  <c r="J222" i="5"/>
  <c r="J222" i="4" s="1"/>
  <c r="G222" i="4"/>
  <c r="G230" i="4"/>
  <c r="J250" i="5"/>
  <c r="J250" i="4" s="1"/>
  <c r="J257" i="5"/>
  <c r="J286" i="5"/>
  <c r="G286" i="4"/>
  <c r="G152" i="4"/>
  <c r="J58" i="5"/>
  <c r="J62" i="5"/>
  <c r="J62" i="4" s="1"/>
  <c r="G62" i="4"/>
  <c r="J113" i="5"/>
  <c r="J113" i="4" s="1"/>
  <c r="G113" i="4"/>
  <c r="J120" i="5"/>
  <c r="J135" i="5"/>
  <c r="J135" i="4" s="1"/>
  <c r="J142" i="5"/>
  <c r="J142" i="4" s="1"/>
  <c r="J175" i="5"/>
  <c r="J175" i="4" s="1"/>
  <c r="G175" i="4"/>
  <c r="J251" i="5"/>
  <c r="J251" i="4" s="1"/>
  <c r="G251" i="4"/>
  <c r="J272" i="5"/>
  <c r="J272" i="4" s="1"/>
  <c r="G272" i="4"/>
  <c r="J279" i="5"/>
  <c r="J279" i="4" s="1"/>
  <c r="J4" i="5"/>
  <c r="J4" i="4" s="1"/>
  <c r="G4" i="4"/>
  <c r="G196" i="4"/>
  <c r="J19" i="5"/>
  <c r="J19" i="4" s="1"/>
  <c r="G52" i="4"/>
  <c r="J95" i="5"/>
  <c r="J95" i="4" s="1"/>
  <c r="J123" i="5"/>
  <c r="J233" i="5"/>
  <c r="J233" i="4" s="1"/>
  <c r="G233" i="4"/>
  <c r="J16" i="5"/>
  <c r="J16" i="4" s="1"/>
  <c r="J37" i="5"/>
  <c r="J37" i="4" s="1"/>
  <c r="G37" i="4"/>
  <c r="J43" i="5"/>
  <c r="J50" i="5"/>
  <c r="G50" i="4"/>
  <c r="J56" i="5"/>
  <c r="K56" i="5" s="1"/>
  <c r="J69" i="5"/>
  <c r="J69" i="4" s="1"/>
  <c r="J77" i="5"/>
  <c r="J77" i="4" s="1"/>
  <c r="J99" i="5"/>
  <c r="L99" i="5" s="1"/>
  <c r="J106" i="5"/>
  <c r="J106" i="4" s="1"/>
  <c r="J121" i="5"/>
  <c r="J121" i="4" s="1"/>
  <c r="G121" i="4"/>
  <c r="J149" i="5"/>
  <c r="G149" i="4"/>
  <c r="J157" i="5"/>
  <c r="L157" i="5" s="1"/>
  <c r="G157" i="4"/>
  <c r="J163" i="5"/>
  <c r="J163" i="4" s="1"/>
  <c r="J169" i="5"/>
  <c r="K169" i="5" s="1"/>
  <c r="J182" i="5"/>
  <c r="J182" i="4" s="1"/>
  <c r="J189" i="5"/>
  <c r="J189" i="4" s="1"/>
  <c r="G189" i="4"/>
  <c r="J201" i="5"/>
  <c r="L201" i="5" s="1"/>
  <c r="G201" i="4"/>
  <c r="J209" i="5"/>
  <c r="G209" i="4"/>
  <c r="J223" i="5"/>
  <c r="J223" i="4" s="1"/>
  <c r="G237" i="4"/>
  <c r="J244" i="5"/>
  <c r="J244" i="4" s="1"/>
  <c r="J258" i="5"/>
  <c r="J258" i="4" s="1"/>
  <c r="G258" i="4"/>
  <c r="J280" i="5"/>
  <c r="J280" i="4" s="1"/>
  <c r="G280" i="4"/>
  <c r="J287" i="5"/>
  <c r="J287" i="4" s="1"/>
  <c r="L287" i="4" s="1"/>
  <c r="G287" i="4"/>
  <c r="J116" i="5"/>
  <c r="J116" i="4" s="1"/>
  <c r="G116" i="4"/>
  <c r="J203" i="5"/>
  <c r="J203" i="4" s="1"/>
  <c r="J218" i="5"/>
  <c r="J218" i="4" s="1"/>
  <c r="G218" i="4"/>
  <c r="J226" i="5"/>
  <c r="J226" i="4" s="1"/>
  <c r="G226" i="4"/>
  <c r="J8" i="5"/>
  <c r="J24" i="5"/>
  <c r="J49" i="5"/>
  <c r="J49" i="4" s="1"/>
  <c r="G49" i="4"/>
  <c r="J17" i="5"/>
  <c r="J17" i="4" s="1"/>
  <c r="G17" i="4"/>
  <c r="J25" i="5"/>
  <c r="G25" i="4"/>
  <c r="J38" i="5"/>
  <c r="J38" i="4" s="1"/>
  <c r="G38" i="4"/>
  <c r="J44" i="5"/>
  <c r="G44" i="4"/>
  <c r="J70" i="5"/>
  <c r="J70" i="4" s="1"/>
  <c r="G70" i="4"/>
  <c r="G78" i="4"/>
  <c r="J100" i="5"/>
  <c r="G100" i="4"/>
  <c r="G129" i="4"/>
  <c r="J150" i="5"/>
  <c r="J150" i="4" s="1"/>
  <c r="G150" i="4"/>
  <c r="G183" i="4"/>
  <c r="J210" i="5"/>
  <c r="J210" i="4" s="1"/>
  <c r="G210" i="4"/>
  <c r="J217" i="5"/>
  <c r="G217" i="4"/>
  <c r="J245" i="5"/>
  <c r="G245" i="4"/>
  <c r="J259" i="5"/>
  <c r="J259" i="4" s="1"/>
  <c r="G259" i="4"/>
  <c r="M125" i="5"/>
  <c r="N125" i="5" s="1"/>
  <c r="M33" i="5"/>
  <c r="N33" i="5" s="1"/>
  <c r="M270" i="5"/>
  <c r="N270" i="5" s="1"/>
  <c r="L224" i="5"/>
  <c r="J224" i="4"/>
  <c r="L224" i="4" s="1"/>
  <c r="K12" i="5"/>
  <c r="K16" i="5"/>
  <c r="L35" i="5"/>
  <c r="J35" i="4"/>
  <c r="L43" i="5"/>
  <c r="J43" i="4"/>
  <c r="L56" i="5"/>
  <c r="J56" i="4"/>
  <c r="L56" i="4" s="1"/>
  <c r="K79" i="5"/>
  <c r="K84" i="5"/>
  <c r="M97" i="5"/>
  <c r="N97" i="5" s="1"/>
  <c r="M115" i="5"/>
  <c r="N115" i="5" s="1"/>
  <c r="R115" i="4"/>
  <c r="I197" i="5"/>
  <c r="K224" i="5"/>
  <c r="L229" i="5"/>
  <c r="J229" i="4"/>
  <c r="L229" i="4" s="1"/>
  <c r="L282" i="5"/>
  <c r="K76" i="5"/>
  <c r="J76" i="4"/>
  <c r="L12" i="5"/>
  <c r="L16" i="5"/>
  <c r="K73" i="5"/>
  <c r="J73" i="4"/>
  <c r="L84" i="5"/>
  <c r="L120" i="5"/>
  <c r="J120" i="4"/>
  <c r="L164" i="5"/>
  <c r="J164" i="4"/>
  <c r="M171" i="5"/>
  <c r="N171" i="5" s="1"/>
  <c r="M194" i="5"/>
  <c r="N194" i="5" s="1"/>
  <c r="K198" i="5"/>
  <c r="J198" i="4"/>
  <c r="K206" i="5"/>
  <c r="J206" i="4"/>
  <c r="L236" i="5"/>
  <c r="J236" i="4"/>
  <c r="K265" i="5"/>
  <c r="H270" i="5"/>
  <c r="M191" i="5"/>
  <c r="N191" i="5" s="1"/>
  <c r="M36" i="5"/>
  <c r="N36" i="5" s="1"/>
  <c r="K65" i="5"/>
  <c r="J65" i="4"/>
  <c r="L73" i="5"/>
  <c r="L80" i="5"/>
  <c r="J80" i="4"/>
  <c r="L80" i="4" s="1"/>
  <c r="K116" i="5"/>
  <c r="H125" i="5"/>
  <c r="J157" i="4"/>
  <c r="L168" i="5"/>
  <c r="M184" i="5"/>
  <c r="N184" i="5" s="1"/>
  <c r="L188" i="5"/>
  <c r="J188" i="4"/>
  <c r="K192" i="5"/>
  <c r="H194" i="5"/>
  <c r="L198" i="5"/>
  <c r="L212" i="5"/>
  <c r="J212" i="4"/>
  <c r="L221" i="5"/>
  <c r="J221" i="4"/>
  <c r="L225" i="5"/>
  <c r="L233" i="5"/>
  <c r="L255" i="5"/>
  <c r="J255" i="4"/>
  <c r="L232" i="5"/>
  <c r="J232" i="4"/>
  <c r="K245" i="5"/>
  <c r="J245" i="4"/>
  <c r="K23" i="5"/>
  <c r="K61" i="5"/>
  <c r="L65" i="5"/>
  <c r="K77" i="5"/>
  <c r="I98" i="5"/>
  <c r="L107" i="5"/>
  <c r="J107" i="4"/>
  <c r="L107" i="4" s="1"/>
  <c r="M165" i="5"/>
  <c r="N165" i="5" s="1"/>
  <c r="M172" i="5"/>
  <c r="N172" i="5" s="1"/>
  <c r="K255" i="5"/>
  <c r="L260" i="5"/>
  <c r="J260" i="4"/>
  <c r="L72" i="5"/>
  <c r="J72" i="4"/>
  <c r="L72" i="4" s="1"/>
  <c r="L77" i="5"/>
  <c r="M103" i="5"/>
  <c r="N103" i="5" s="1"/>
  <c r="L148" i="5"/>
  <c r="J148" i="4"/>
  <c r="M161" i="5"/>
  <c r="N161" i="5" s="1"/>
  <c r="L169" i="5"/>
  <c r="J169" i="4"/>
  <c r="H172" i="5"/>
  <c r="K176" i="5"/>
  <c r="L180" i="5"/>
  <c r="J180" i="4"/>
  <c r="L185" i="5"/>
  <c r="J185" i="4"/>
  <c r="L185" i="4" s="1"/>
  <c r="L208" i="5"/>
  <c r="J208" i="4"/>
  <c r="K213" i="5"/>
  <c r="J213" i="4"/>
  <c r="M252" i="5"/>
  <c r="N252" i="5" s="1"/>
  <c r="L256" i="5"/>
  <c r="J256" i="4"/>
  <c r="K260" i="5"/>
  <c r="M271" i="5"/>
  <c r="N271" i="5" s="1"/>
  <c r="L276" i="5"/>
  <c r="J276" i="4"/>
  <c r="I284" i="5"/>
  <c r="M193" i="5"/>
  <c r="N193" i="5" s="1"/>
  <c r="L15" i="5"/>
  <c r="J15" i="4"/>
  <c r="M85" i="5"/>
  <c r="N85" i="5" s="1"/>
  <c r="L91" i="5"/>
  <c r="J91" i="4"/>
  <c r="L91" i="4" s="1"/>
  <c r="L209" i="5"/>
  <c r="J209" i="4"/>
  <c r="M231" i="5"/>
  <c r="N231" i="5" s="1"/>
  <c r="K261" i="5"/>
  <c r="J261" i="4"/>
  <c r="M92" i="5"/>
  <c r="N92" i="5" s="1"/>
  <c r="L7" i="5"/>
  <c r="J7" i="4"/>
  <c r="L20" i="5"/>
  <c r="J20" i="4"/>
  <c r="K32" i="5"/>
  <c r="L96" i="5"/>
  <c r="J96" i="4"/>
  <c r="L104" i="5"/>
  <c r="J104" i="4"/>
  <c r="L104" i="4" s="1"/>
  <c r="L123" i="5"/>
  <c r="J123" i="4"/>
  <c r="M131" i="5"/>
  <c r="N131" i="5" s="1"/>
  <c r="L136" i="5"/>
  <c r="J136" i="4"/>
  <c r="L149" i="5"/>
  <c r="J149" i="4"/>
  <c r="L200" i="5"/>
  <c r="J200" i="4"/>
  <c r="L200" i="4" s="1"/>
  <c r="K253" i="5"/>
  <c r="J253" i="4"/>
  <c r="L261" i="5"/>
  <c r="K269" i="5"/>
  <c r="J269" i="4"/>
  <c r="L14" i="5"/>
  <c r="K14" i="5"/>
  <c r="L18" i="5"/>
  <c r="K18" i="5"/>
  <c r="L46" i="5"/>
  <c r="K46" i="5"/>
  <c r="L87" i="5"/>
  <c r="L163" i="5"/>
  <c r="K163" i="5"/>
  <c r="K19" i="5"/>
  <c r="L19" i="5"/>
  <c r="K21" i="5"/>
  <c r="L28" i="5"/>
  <c r="L38" i="5"/>
  <c r="K38" i="5"/>
  <c r="K55" i="5"/>
  <c r="K81" i="5"/>
  <c r="L81" i="5"/>
  <c r="K87" i="5"/>
  <c r="L6" i="5"/>
  <c r="K6" i="5"/>
  <c r="K15" i="5"/>
  <c r="K28" i="5"/>
  <c r="L55" i="5"/>
  <c r="L82" i="5"/>
  <c r="K82" i="5"/>
  <c r="L118" i="5"/>
  <c r="K118" i="5"/>
  <c r="L156" i="5"/>
  <c r="K156" i="5"/>
  <c r="K7" i="5"/>
  <c r="K4" i="5"/>
  <c r="K13" i="5"/>
  <c r="L26" i="5"/>
  <c r="K26" i="5"/>
  <c r="L29" i="5"/>
  <c r="K29" i="5"/>
  <c r="L47" i="5"/>
  <c r="K47" i="5"/>
  <c r="K50" i="5"/>
  <c r="K66" i="5"/>
  <c r="L88" i="5"/>
  <c r="K88" i="5"/>
  <c r="L135" i="5"/>
  <c r="K135" i="5"/>
  <c r="L3" i="5"/>
  <c r="L4" i="5"/>
  <c r="K17" i="5"/>
  <c r="L21" i="5"/>
  <c r="L23" i="5"/>
  <c r="L39" i="5"/>
  <c r="K39" i="5"/>
  <c r="L44" i="5"/>
  <c r="L60" i="5"/>
  <c r="K60" i="5"/>
  <c r="L90" i="5"/>
  <c r="K90" i="5"/>
  <c r="L30" i="5"/>
  <c r="K30" i="5"/>
  <c r="L13" i="5"/>
  <c r="K20" i="5"/>
  <c r="K25" i="5"/>
  <c r="L45" i="5"/>
  <c r="K45" i="5"/>
  <c r="L71" i="5"/>
  <c r="K71" i="5"/>
  <c r="L95" i="5"/>
  <c r="K95" i="5"/>
  <c r="K3" i="5"/>
  <c r="L22" i="5"/>
  <c r="K22" i="5"/>
  <c r="L17" i="5"/>
  <c r="L37" i="5"/>
  <c r="K37" i="5"/>
  <c r="L74" i="5"/>
  <c r="K74" i="5"/>
  <c r="I112" i="5"/>
  <c r="H112" i="5"/>
  <c r="L75" i="5"/>
  <c r="K75" i="5"/>
  <c r="L124" i="5"/>
  <c r="L187" i="5"/>
  <c r="K187" i="5"/>
  <c r="K34" i="5"/>
  <c r="K51" i="5"/>
  <c r="K53" i="5"/>
  <c r="K113" i="5"/>
  <c r="K124" i="5"/>
  <c r="L127" i="5"/>
  <c r="K127" i="5"/>
  <c r="L150" i="5"/>
  <c r="K150" i="5"/>
  <c r="L34" i="5"/>
  <c r="L51" i="5"/>
  <c r="L53" i="5"/>
  <c r="L83" i="5"/>
  <c r="K83" i="5"/>
  <c r="K89" i="5"/>
  <c r="L113" i="5"/>
  <c r="L116" i="5"/>
  <c r="L119" i="5"/>
  <c r="K119" i="5"/>
  <c r="L54" i="5"/>
  <c r="K54" i="5"/>
  <c r="K35" i="5"/>
  <c r="H36" i="5"/>
  <c r="K43" i="5"/>
  <c r="L59" i="5"/>
  <c r="K59" i="5"/>
  <c r="L94" i="5"/>
  <c r="K94" i="5"/>
  <c r="L134" i="5"/>
  <c r="K134" i="5"/>
  <c r="K137" i="5"/>
  <c r="L58" i="5"/>
  <c r="K69" i="5"/>
  <c r="L79" i="5"/>
  <c r="K80" i="5"/>
  <c r="L89" i="5"/>
  <c r="L111" i="5"/>
  <c r="K111" i="5"/>
  <c r="L137" i="5"/>
  <c r="L140" i="5"/>
  <c r="E288" i="5"/>
  <c r="L67" i="5"/>
  <c r="K67" i="5"/>
  <c r="L69" i="5"/>
  <c r="L100" i="5"/>
  <c r="L126" i="5"/>
  <c r="K126" i="5"/>
  <c r="K140" i="5"/>
  <c r="L182" i="5"/>
  <c r="K182" i="5"/>
  <c r="L151" i="5"/>
  <c r="K151" i="5"/>
  <c r="L155" i="5"/>
  <c r="K162" i="5"/>
  <c r="L166" i="5"/>
  <c r="K166" i="5"/>
  <c r="K114" i="5"/>
  <c r="H115" i="5"/>
  <c r="K122" i="5"/>
  <c r="K130" i="5"/>
  <c r="H131" i="5"/>
  <c r="K142" i="5"/>
  <c r="L143" i="5"/>
  <c r="K143" i="5"/>
  <c r="K144" i="5"/>
  <c r="K155" i="5"/>
  <c r="L174" i="5"/>
  <c r="K174" i="5"/>
  <c r="K93" i="5"/>
  <c r="K109" i="5"/>
  <c r="L114" i="5"/>
  <c r="K117" i="5"/>
  <c r="L122" i="5"/>
  <c r="L130" i="5"/>
  <c r="K133" i="5"/>
  <c r="L142" i="5"/>
  <c r="L144" i="5"/>
  <c r="L162" i="5"/>
  <c r="K170" i="5"/>
  <c r="L175" i="5"/>
  <c r="K175" i="5"/>
  <c r="L179" i="5"/>
  <c r="K181" i="5"/>
  <c r="K207" i="5"/>
  <c r="L207" i="5"/>
  <c r="L93" i="5"/>
  <c r="K96" i="5"/>
  <c r="H97" i="5"/>
  <c r="K104" i="5"/>
  <c r="L109" i="5"/>
  <c r="L117" i="5"/>
  <c r="K120" i="5"/>
  <c r="L133" i="5"/>
  <c r="K136" i="5"/>
  <c r="K145" i="5"/>
  <c r="K158" i="5"/>
  <c r="K173" i="5"/>
  <c r="L176" i="5"/>
  <c r="K178" i="5"/>
  <c r="K179" i="5"/>
  <c r="L181" i="5"/>
  <c r="L189" i="5"/>
  <c r="K189" i="5"/>
  <c r="L202" i="5"/>
  <c r="K202" i="5"/>
  <c r="K91" i="5"/>
  <c r="H92" i="5"/>
  <c r="K99" i="5"/>
  <c r="K107" i="5"/>
  <c r="K123" i="5"/>
  <c r="K149" i="5"/>
  <c r="K157" i="5"/>
  <c r="L158" i="5"/>
  <c r="H161" i="5"/>
  <c r="L170" i="5"/>
  <c r="L173" i="5"/>
  <c r="K186" i="5"/>
  <c r="L186" i="5"/>
  <c r="H103" i="5"/>
  <c r="L178" i="5"/>
  <c r="L204" i="5"/>
  <c r="K204" i="5"/>
  <c r="L195" i="5"/>
  <c r="K195" i="5"/>
  <c r="K222" i="5"/>
  <c r="L226" i="5"/>
  <c r="K226" i="5"/>
  <c r="L228" i="5"/>
  <c r="I240" i="5"/>
  <c r="H240" i="5"/>
  <c r="K199" i="5"/>
  <c r="K212" i="5"/>
  <c r="L213" i="5"/>
  <c r="L218" i="5"/>
  <c r="K218" i="5"/>
  <c r="L220" i="5"/>
  <c r="L222" i="5"/>
  <c r="K228" i="5"/>
  <c r="L238" i="5"/>
  <c r="L259" i="5"/>
  <c r="K259" i="5"/>
  <c r="K190" i="5"/>
  <c r="H191" i="5"/>
  <c r="L199" i="5"/>
  <c r="L211" i="5"/>
  <c r="K211" i="5"/>
  <c r="I216" i="5"/>
  <c r="K220" i="5"/>
  <c r="K234" i="5"/>
  <c r="L234" i="5"/>
  <c r="K238" i="5"/>
  <c r="L241" i="5"/>
  <c r="K241" i="5"/>
  <c r="L243" i="5"/>
  <c r="L190" i="5"/>
  <c r="L203" i="5"/>
  <c r="K203" i="5"/>
  <c r="K210" i="5"/>
  <c r="L227" i="5"/>
  <c r="K227" i="5"/>
  <c r="L239" i="5"/>
  <c r="K239" i="5"/>
  <c r="L267" i="5"/>
  <c r="K267" i="5"/>
  <c r="K164" i="5"/>
  <c r="H165" i="5"/>
  <c r="K180" i="5"/>
  <c r="K188" i="5"/>
  <c r="K209" i="5"/>
  <c r="L210" i="5"/>
  <c r="K215" i="5"/>
  <c r="L219" i="5"/>
  <c r="K219" i="5"/>
  <c r="H184" i="5"/>
  <c r="L206" i="5"/>
  <c r="K208" i="5"/>
  <c r="L223" i="5"/>
  <c r="K223" i="5"/>
  <c r="K242" i="5"/>
  <c r="K225" i="5"/>
  <c r="K233" i="5"/>
  <c r="L242" i="5"/>
  <c r="L251" i="5"/>
  <c r="K251" i="5"/>
  <c r="L280" i="5"/>
  <c r="K280" i="5"/>
  <c r="L258" i="5"/>
  <c r="K258" i="5"/>
  <c r="L268" i="5"/>
  <c r="K268" i="5"/>
  <c r="L274" i="5"/>
  <c r="K274" i="5"/>
  <c r="K244" i="5"/>
  <c r="L245" i="5"/>
  <c r="K246" i="5"/>
  <c r="K262" i="5"/>
  <c r="L263" i="5"/>
  <c r="K263" i="5"/>
  <c r="K272" i="5"/>
  <c r="L278" i="5"/>
  <c r="K278" i="5"/>
  <c r="L244" i="5"/>
  <c r="L246" i="5"/>
  <c r="L262" i="5"/>
  <c r="L272" i="5"/>
  <c r="K221" i="5"/>
  <c r="K229" i="5"/>
  <c r="L235" i="5"/>
  <c r="L250" i="5"/>
  <c r="K250" i="5"/>
  <c r="H271" i="5"/>
  <c r="L281" i="5"/>
  <c r="K277" i="5"/>
  <c r="K236" i="5"/>
  <c r="L253" i="5"/>
  <c r="K254" i="5"/>
  <c r="K256" i="5"/>
  <c r="L269" i="5"/>
  <c r="L277" i="5"/>
  <c r="L254" i="5"/>
  <c r="K257" i="5"/>
  <c r="L265" i="5"/>
  <c r="K273" i="5"/>
  <c r="L273" i="5"/>
  <c r="K276" i="5"/>
  <c r="K283" i="5"/>
  <c r="H264" i="5"/>
  <c r="L286" i="5"/>
  <c r="L283" i="5"/>
  <c r="D288" i="6"/>
  <c r="A4" i="4"/>
  <c r="B4" i="4"/>
  <c r="C4" i="4"/>
  <c r="A5" i="4"/>
  <c r="B5" i="4"/>
  <c r="C5" i="4"/>
  <c r="A6" i="4"/>
  <c r="B6" i="4"/>
  <c r="C6" i="4"/>
  <c r="A7" i="4"/>
  <c r="B7" i="4"/>
  <c r="C7" i="4"/>
  <c r="A8" i="4"/>
  <c r="B8" i="4"/>
  <c r="C8" i="4"/>
  <c r="A9" i="4"/>
  <c r="B9" i="4"/>
  <c r="C9" i="4"/>
  <c r="A10" i="4"/>
  <c r="B10" i="4"/>
  <c r="C10" i="4"/>
  <c r="A11" i="4"/>
  <c r="B11" i="4"/>
  <c r="C11" i="4"/>
  <c r="A12" i="4"/>
  <c r="B12" i="4"/>
  <c r="C12" i="4"/>
  <c r="A13" i="4"/>
  <c r="B13" i="4"/>
  <c r="C13" i="4"/>
  <c r="A14" i="4"/>
  <c r="B14" i="4"/>
  <c r="C14" i="4"/>
  <c r="A15" i="4"/>
  <c r="B15" i="4"/>
  <c r="C15" i="4"/>
  <c r="A16" i="4"/>
  <c r="B16" i="4"/>
  <c r="C16" i="4"/>
  <c r="A17" i="4"/>
  <c r="B17" i="4"/>
  <c r="C17" i="4"/>
  <c r="A18" i="4"/>
  <c r="B18" i="4"/>
  <c r="C18" i="4"/>
  <c r="A19" i="4"/>
  <c r="B19" i="4"/>
  <c r="C19" i="4"/>
  <c r="A20" i="4"/>
  <c r="B20" i="4"/>
  <c r="C20" i="4"/>
  <c r="A21" i="4"/>
  <c r="B21" i="4"/>
  <c r="C21" i="4"/>
  <c r="A22" i="4"/>
  <c r="B22" i="4"/>
  <c r="C22" i="4"/>
  <c r="A23" i="4"/>
  <c r="B23" i="4"/>
  <c r="C23" i="4"/>
  <c r="A24" i="4"/>
  <c r="B24" i="4"/>
  <c r="C24" i="4"/>
  <c r="A25" i="4"/>
  <c r="B25" i="4"/>
  <c r="C25" i="4"/>
  <c r="A26" i="4"/>
  <c r="B26" i="4"/>
  <c r="C26" i="4"/>
  <c r="A27" i="4"/>
  <c r="B27" i="4"/>
  <c r="C27" i="4"/>
  <c r="A28" i="4"/>
  <c r="B28" i="4"/>
  <c r="C28" i="4"/>
  <c r="A29" i="4"/>
  <c r="B29" i="4"/>
  <c r="C29" i="4"/>
  <c r="A30" i="4"/>
  <c r="B30" i="4"/>
  <c r="C30" i="4"/>
  <c r="A31" i="4"/>
  <c r="B31" i="4"/>
  <c r="C31" i="4"/>
  <c r="A32" i="4"/>
  <c r="B32" i="4"/>
  <c r="C32" i="4"/>
  <c r="A33" i="4"/>
  <c r="B33" i="4"/>
  <c r="C33" i="4"/>
  <c r="A34" i="4"/>
  <c r="B34" i="4"/>
  <c r="C34" i="4"/>
  <c r="A35" i="4"/>
  <c r="B35" i="4"/>
  <c r="C35" i="4"/>
  <c r="A36" i="4"/>
  <c r="B36" i="4"/>
  <c r="C36" i="4"/>
  <c r="A37" i="4"/>
  <c r="B37" i="4"/>
  <c r="C37" i="4"/>
  <c r="A38" i="4"/>
  <c r="B38" i="4"/>
  <c r="C38" i="4"/>
  <c r="A39" i="4"/>
  <c r="B39" i="4"/>
  <c r="C39" i="4"/>
  <c r="A40" i="4"/>
  <c r="B40" i="4"/>
  <c r="C40" i="4"/>
  <c r="A41" i="4"/>
  <c r="B41" i="4"/>
  <c r="C41" i="4"/>
  <c r="A42" i="4"/>
  <c r="B42" i="4"/>
  <c r="C42" i="4"/>
  <c r="A43" i="4"/>
  <c r="B43" i="4"/>
  <c r="C43" i="4"/>
  <c r="A44" i="4"/>
  <c r="B44" i="4"/>
  <c r="C44" i="4"/>
  <c r="A45" i="4"/>
  <c r="B45" i="4"/>
  <c r="C45" i="4"/>
  <c r="A46" i="4"/>
  <c r="B46" i="4"/>
  <c r="C46" i="4"/>
  <c r="A47" i="4"/>
  <c r="B47" i="4"/>
  <c r="C47" i="4"/>
  <c r="A48" i="4"/>
  <c r="B48" i="4"/>
  <c r="C48" i="4"/>
  <c r="A49" i="4"/>
  <c r="B49" i="4"/>
  <c r="C49" i="4"/>
  <c r="A50" i="4"/>
  <c r="B50" i="4"/>
  <c r="C50" i="4"/>
  <c r="A51" i="4"/>
  <c r="B51" i="4"/>
  <c r="C51" i="4"/>
  <c r="A52" i="4"/>
  <c r="B52" i="4"/>
  <c r="C52" i="4"/>
  <c r="A53" i="4"/>
  <c r="B53" i="4"/>
  <c r="C53" i="4"/>
  <c r="A54" i="4"/>
  <c r="B54" i="4"/>
  <c r="C54" i="4"/>
  <c r="A55" i="4"/>
  <c r="B55" i="4"/>
  <c r="C55" i="4"/>
  <c r="A56" i="4"/>
  <c r="B56" i="4"/>
  <c r="C56" i="4"/>
  <c r="A57" i="4"/>
  <c r="B57" i="4"/>
  <c r="C57" i="4"/>
  <c r="A58" i="4"/>
  <c r="B58" i="4"/>
  <c r="C58" i="4"/>
  <c r="A59" i="4"/>
  <c r="B59" i="4"/>
  <c r="C59" i="4"/>
  <c r="A60" i="4"/>
  <c r="B60" i="4"/>
  <c r="C60" i="4"/>
  <c r="A61" i="4"/>
  <c r="B61" i="4"/>
  <c r="C61" i="4"/>
  <c r="A62" i="4"/>
  <c r="B62" i="4"/>
  <c r="C62" i="4"/>
  <c r="A63" i="4"/>
  <c r="B63" i="4"/>
  <c r="C63" i="4"/>
  <c r="A64" i="4"/>
  <c r="B64" i="4"/>
  <c r="C64" i="4"/>
  <c r="A65" i="4"/>
  <c r="B65" i="4"/>
  <c r="C65" i="4"/>
  <c r="A66" i="4"/>
  <c r="B66" i="4"/>
  <c r="C66" i="4"/>
  <c r="A67" i="4"/>
  <c r="B67" i="4"/>
  <c r="C67" i="4"/>
  <c r="A68" i="4"/>
  <c r="B68" i="4"/>
  <c r="C68" i="4"/>
  <c r="A69" i="4"/>
  <c r="B69" i="4"/>
  <c r="C69" i="4"/>
  <c r="A70" i="4"/>
  <c r="B70" i="4"/>
  <c r="C70" i="4"/>
  <c r="A71" i="4"/>
  <c r="B71" i="4"/>
  <c r="C71" i="4"/>
  <c r="A72" i="4"/>
  <c r="B72" i="4"/>
  <c r="C72" i="4"/>
  <c r="A73" i="4"/>
  <c r="B73" i="4"/>
  <c r="C73" i="4"/>
  <c r="A74" i="4"/>
  <c r="B74" i="4"/>
  <c r="C74" i="4"/>
  <c r="A75" i="4"/>
  <c r="B75" i="4"/>
  <c r="C75" i="4"/>
  <c r="A76" i="4"/>
  <c r="B76" i="4"/>
  <c r="C76" i="4"/>
  <c r="A77" i="4"/>
  <c r="B77" i="4"/>
  <c r="C77" i="4"/>
  <c r="A78" i="4"/>
  <c r="B78" i="4"/>
  <c r="C78" i="4"/>
  <c r="A79" i="4"/>
  <c r="B79" i="4"/>
  <c r="C79" i="4"/>
  <c r="A80" i="4"/>
  <c r="B80" i="4"/>
  <c r="C80" i="4"/>
  <c r="A81" i="4"/>
  <c r="B81" i="4"/>
  <c r="C81" i="4"/>
  <c r="A82" i="4"/>
  <c r="B82" i="4"/>
  <c r="C82" i="4"/>
  <c r="A83" i="4"/>
  <c r="B83" i="4"/>
  <c r="C83" i="4"/>
  <c r="A84" i="4"/>
  <c r="B84" i="4"/>
  <c r="C84" i="4"/>
  <c r="A85" i="4"/>
  <c r="B85" i="4"/>
  <c r="C85" i="4"/>
  <c r="A86" i="4"/>
  <c r="B86" i="4"/>
  <c r="C86" i="4"/>
  <c r="A87" i="4"/>
  <c r="B87" i="4"/>
  <c r="C87" i="4"/>
  <c r="A88" i="4"/>
  <c r="B88" i="4"/>
  <c r="C88" i="4"/>
  <c r="A89" i="4"/>
  <c r="B89" i="4"/>
  <c r="C89" i="4"/>
  <c r="A90" i="4"/>
  <c r="B90" i="4"/>
  <c r="C90" i="4"/>
  <c r="A91" i="4"/>
  <c r="B91" i="4"/>
  <c r="C91" i="4"/>
  <c r="A92" i="4"/>
  <c r="B92" i="4"/>
  <c r="C92" i="4"/>
  <c r="A93" i="4"/>
  <c r="B93" i="4"/>
  <c r="C93" i="4"/>
  <c r="A94" i="4"/>
  <c r="B94" i="4"/>
  <c r="C94" i="4"/>
  <c r="A95" i="4"/>
  <c r="B95" i="4"/>
  <c r="C95" i="4"/>
  <c r="A96" i="4"/>
  <c r="B96" i="4"/>
  <c r="C96" i="4"/>
  <c r="A97" i="4"/>
  <c r="B97" i="4"/>
  <c r="C97" i="4"/>
  <c r="A98" i="4"/>
  <c r="B98" i="4"/>
  <c r="C98" i="4"/>
  <c r="A99" i="4"/>
  <c r="B99" i="4"/>
  <c r="C99" i="4"/>
  <c r="A100" i="4"/>
  <c r="B100" i="4"/>
  <c r="C100" i="4"/>
  <c r="A101" i="4"/>
  <c r="B101" i="4"/>
  <c r="C101" i="4"/>
  <c r="A102" i="4"/>
  <c r="B102" i="4"/>
  <c r="C102" i="4"/>
  <c r="A103" i="4"/>
  <c r="B103" i="4"/>
  <c r="C103" i="4"/>
  <c r="A104" i="4"/>
  <c r="B104" i="4"/>
  <c r="C104" i="4"/>
  <c r="A105" i="4"/>
  <c r="B105" i="4"/>
  <c r="C105" i="4"/>
  <c r="A106" i="4"/>
  <c r="B106" i="4"/>
  <c r="C106" i="4"/>
  <c r="A107" i="4"/>
  <c r="B107" i="4"/>
  <c r="C107" i="4"/>
  <c r="A108" i="4"/>
  <c r="B108" i="4"/>
  <c r="C108" i="4"/>
  <c r="A109" i="4"/>
  <c r="B109" i="4"/>
  <c r="C109" i="4"/>
  <c r="A110" i="4"/>
  <c r="B110" i="4"/>
  <c r="C110" i="4"/>
  <c r="A111" i="4"/>
  <c r="B111" i="4"/>
  <c r="C111" i="4"/>
  <c r="A112" i="4"/>
  <c r="B112" i="4"/>
  <c r="C112" i="4"/>
  <c r="A113" i="4"/>
  <c r="B113" i="4"/>
  <c r="C113" i="4"/>
  <c r="A114" i="4"/>
  <c r="B114" i="4"/>
  <c r="C114" i="4"/>
  <c r="A115" i="4"/>
  <c r="B115" i="4"/>
  <c r="C115" i="4"/>
  <c r="A116" i="4"/>
  <c r="B116" i="4"/>
  <c r="C116" i="4"/>
  <c r="A117" i="4"/>
  <c r="B117" i="4"/>
  <c r="C117" i="4"/>
  <c r="A118" i="4"/>
  <c r="B118" i="4"/>
  <c r="C118" i="4"/>
  <c r="A119" i="4"/>
  <c r="B119" i="4"/>
  <c r="C119" i="4"/>
  <c r="A120" i="4"/>
  <c r="B120" i="4"/>
  <c r="C120" i="4"/>
  <c r="A121" i="4"/>
  <c r="B121" i="4"/>
  <c r="C121" i="4"/>
  <c r="A122" i="4"/>
  <c r="B122" i="4"/>
  <c r="C122" i="4"/>
  <c r="A123" i="4"/>
  <c r="B123" i="4"/>
  <c r="C123" i="4"/>
  <c r="A124" i="4"/>
  <c r="B124" i="4"/>
  <c r="C124" i="4"/>
  <c r="A125" i="4"/>
  <c r="B125" i="4"/>
  <c r="C125" i="4"/>
  <c r="A126" i="4"/>
  <c r="B126" i="4"/>
  <c r="C126" i="4"/>
  <c r="A127" i="4"/>
  <c r="B127" i="4"/>
  <c r="C127" i="4"/>
  <c r="A128" i="4"/>
  <c r="B128" i="4"/>
  <c r="C128" i="4"/>
  <c r="A129" i="4"/>
  <c r="B129" i="4"/>
  <c r="C129" i="4"/>
  <c r="A130" i="4"/>
  <c r="B130" i="4"/>
  <c r="C130" i="4"/>
  <c r="A131" i="4"/>
  <c r="B131" i="4"/>
  <c r="C131" i="4"/>
  <c r="A132" i="4"/>
  <c r="B132" i="4"/>
  <c r="C132" i="4"/>
  <c r="A133" i="4"/>
  <c r="B133" i="4"/>
  <c r="C133" i="4"/>
  <c r="A134" i="4"/>
  <c r="B134" i="4"/>
  <c r="C134" i="4"/>
  <c r="A135" i="4"/>
  <c r="B135" i="4"/>
  <c r="C135" i="4"/>
  <c r="A136" i="4"/>
  <c r="B136" i="4"/>
  <c r="C136" i="4"/>
  <c r="A137" i="4"/>
  <c r="B137" i="4"/>
  <c r="C137" i="4"/>
  <c r="A138" i="4"/>
  <c r="B138" i="4"/>
  <c r="C138" i="4"/>
  <c r="A139" i="4"/>
  <c r="B139" i="4"/>
  <c r="C139" i="4"/>
  <c r="A140" i="4"/>
  <c r="B140" i="4"/>
  <c r="C140" i="4"/>
  <c r="A141" i="4"/>
  <c r="B141" i="4"/>
  <c r="C141" i="4"/>
  <c r="A142" i="4"/>
  <c r="B142" i="4"/>
  <c r="C142" i="4"/>
  <c r="A143" i="4"/>
  <c r="B143" i="4"/>
  <c r="C143" i="4"/>
  <c r="A144" i="4"/>
  <c r="B144" i="4"/>
  <c r="C144" i="4"/>
  <c r="A145" i="4"/>
  <c r="B145" i="4"/>
  <c r="C145" i="4"/>
  <c r="A146" i="4"/>
  <c r="B146" i="4"/>
  <c r="C146" i="4"/>
  <c r="A147" i="4"/>
  <c r="B147" i="4"/>
  <c r="C147" i="4"/>
  <c r="A148" i="4"/>
  <c r="B148" i="4"/>
  <c r="C148" i="4"/>
  <c r="A149" i="4"/>
  <c r="B149" i="4"/>
  <c r="C149" i="4"/>
  <c r="A150" i="4"/>
  <c r="B150" i="4"/>
  <c r="C150" i="4"/>
  <c r="A151" i="4"/>
  <c r="B151" i="4"/>
  <c r="C151" i="4"/>
  <c r="A152" i="4"/>
  <c r="B152" i="4"/>
  <c r="C152" i="4"/>
  <c r="A153" i="4"/>
  <c r="B153" i="4"/>
  <c r="C153" i="4"/>
  <c r="A154" i="4"/>
  <c r="B154" i="4"/>
  <c r="C154" i="4"/>
  <c r="A155" i="4"/>
  <c r="B155" i="4"/>
  <c r="C155" i="4"/>
  <c r="A156" i="4"/>
  <c r="B156" i="4"/>
  <c r="C156" i="4"/>
  <c r="A157" i="4"/>
  <c r="B157" i="4"/>
  <c r="C157" i="4"/>
  <c r="A158" i="4"/>
  <c r="B158" i="4"/>
  <c r="C158" i="4"/>
  <c r="A159" i="4"/>
  <c r="B159" i="4"/>
  <c r="C159" i="4"/>
  <c r="A160" i="4"/>
  <c r="B160" i="4"/>
  <c r="C160" i="4"/>
  <c r="A161" i="4"/>
  <c r="B161" i="4"/>
  <c r="C161" i="4"/>
  <c r="A162" i="4"/>
  <c r="B162" i="4"/>
  <c r="C162" i="4"/>
  <c r="A163" i="4"/>
  <c r="B163" i="4"/>
  <c r="C163" i="4"/>
  <c r="A164" i="4"/>
  <c r="B164" i="4"/>
  <c r="C164" i="4"/>
  <c r="A165" i="4"/>
  <c r="B165" i="4"/>
  <c r="C165" i="4"/>
  <c r="A166" i="4"/>
  <c r="B166" i="4"/>
  <c r="C166" i="4"/>
  <c r="A167" i="4"/>
  <c r="B167" i="4"/>
  <c r="C167" i="4"/>
  <c r="A168" i="4"/>
  <c r="B168" i="4"/>
  <c r="C168" i="4"/>
  <c r="A169" i="4"/>
  <c r="B169" i="4"/>
  <c r="C169" i="4"/>
  <c r="A170" i="4"/>
  <c r="B170" i="4"/>
  <c r="C170" i="4"/>
  <c r="A171" i="4"/>
  <c r="B171" i="4"/>
  <c r="C171" i="4"/>
  <c r="A172" i="4"/>
  <c r="B172" i="4"/>
  <c r="C172" i="4"/>
  <c r="A173" i="4"/>
  <c r="B173" i="4"/>
  <c r="C173" i="4"/>
  <c r="A174" i="4"/>
  <c r="B174" i="4"/>
  <c r="C174" i="4"/>
  <c r="A175" i="4"/>
  <c r="B175" i="4"/>
  <c r="C175" i="4"/>
  <c r="A176" i="4"/>
  <c r="B176" i="4"/>
  <c r="C176" i="4"/>
  <c r="A177" i="4"/>
  <c r="B177" i="4"/>
  <c r="C177" i="4"/>
  <c r="A178" i="4"/>
  <c r="B178" i="4"/>
  <c r="C178" i="4"/>
  <c r="A179" i="4"/>
  <c r="B179" i="4"/>
  <c r="C179" i="4"/>
  <c r="A180" i="4"/>
  <c r="B180" i="4"/>
  <c r="C180" i="4"/>
  <c r="A181" i="4"/>
  <c r="B181" i="4"/>
  <c r="C181" i="4"/>
  <c r="A182" i="4"/>
  <c r="B182" i="4"/>
  <c r="C182" i="4"/>
  <c r="A183" i="4"/>
  <c r="B183" i="4"/>
  <c r="C183" i="4"/>
  <c r="A184" i="4"/>
  <c r="B184" i="4"/>
  <c r="C184" i="4"/>
  <c r="A185" i="4"/>
  <c r="B185" i="4"/>
  <c r="C185" i="4"/>
  <c r="A186" i="4"/>
  <c r="B186" i="4"/>
  <c r="C186" i="4"/>
  <c r="A187" i="4"/>
  <c r="B187" i="4"/>
  <c r="C187" i="4"/>
  <c r="A188" i="4"/>
  <c r="B188" i="4"/>
  <c r="C188" i="4"/>
  <c r="A189" i="4"/>
  <c r="B189" i="4"/>
  <c r="C189" i="4"/>
  <c r="A190" i="4"/>
  <c r="B190" i="4"/>
  <c r="C190" i="4"/>
  <c r="A191" i="4"/>
  <c r="B191" i="4"/>
  <c r="C191" i="4"/>
  <c r="A192" i="4"/>
  <c r="B192" i="4"/>
  <c r="C192" i="4"/>
  <c r="A193" i="4"/>
  <c r="B193" i="4"/>
  <c r="C193" i="4"/>
  <c r="A194" i="4"/>
  <c r="B194" i="4"/>
  <c r="C194" i="4"/>
  <c r="A195" i="4"/>
  <c r="B195" i="4"/>
  <c r="C195" i="4"/>
  <c r="A196" i="4"/>
  <c r="B196" i="4"/>
  <c r="C196" i="4"/>
  <c r="A197" i="4"/>
  <c r="B197" i="4"/>
  <c r="C197" i="4"/>
  <c r="A198" i="4"/>
  <c r="B198" i="4"/>
  <c r="C198" i="4"/>
  <c r="A199" i="4"/>
  <c r="B199" i="4"/>
  <c r="C199" i="4"/>
  <c r="A200" i="4"/>
  <c r="B200" i="4"/>
  <c r="C200" i="4"/>
  <c r="A201" i="4"/>
  <c r="B201" i="4"/>
  <c r="C201" i="4"/>
  <c r="A202" i="4"/>
  <c r="B202" i="4"/>
  <c r="C202" i="4"/>
  <c r="A203" i="4"/>
  <c r="B203" i="4"/>
  <c r="C203" i="4"/>
  <c r="A204" i="4"/>
  <c r="B204" i="4"/>
  <c r="C204" i="4"/>
  <c r="A205" i="4"/>
  <c r="B205" i="4"/>
  <c r="C205" i="4"/>
  <c r="A206" i="4"/>
  <c r="B206" i="4"/>
  <c r="C206" i="4"/>
  <c r="A207" i="4"/>
  <c r="B207" i="4"/>
  <c r="C207" i="4"/>
  <c r="A208" i="4"/>
  <c r="B208" i="4"/>
  <c r="C208" i="4"/>
  <c r="A209" i="4"/>
  <c r="B209" i="4"/>
  <c r="C209" i="4"/>
  <c r="A210" i="4"/>
  <c r="B210" i="4"/>
  <c r="C210" i="4"/>
  <c r="A211" i="4"/>
  <c r="B211" i="4"/>
  <c r="C211" i="4"/>
  <c r="A212" i="4"/>
  <c r="B212" i="4"/>
  <c r="C212" i="4"/>
  <c r="A213" i="4"/>
  <c r="B213" i="4"/>
  <c r="C213" i="4"/>
  <c r="A214" i="4"/>
  <c r="B214" i="4"/>
  <c r="C214" i="4"/>
  <c r="A215" i="4"/>
  <c r="B215" i="4"/>
  <c r="C215" i="4"/>
  <c r="A216" i="4"/>
  <c r="B216" i="4"/>
  <c r="C216" i="4"/>
  <c r="A217" i="4"/>
  <c r="B217" i="4"/>
  <c r="C217" i="4"/>
  <c r="A218" i="4"/>
  <c r="B218" i="4"/>
  <c r="C218" i="4"/>
  <c r="A219" i="4"/>
  <c r="B219" i="4"/>
  <c r="C219" i="4"/>
  <c r="A220" i="4"/>
  <c r="B220" i="4"/>
  <c r="C220" i="4"/>
  <c r="A221" i="4"/>
  <c r="B221" i="4"/>
  <c r="C221" i="4"/>
  <c r="A222" i="4"/>
  <c r="B222" i="4"/>
  <c r="C222" i="4"/>
  <c r="A223" i="4"/>
  <c r="B223" i="4"/>
  <c r="C223" i="4"/>
  <c r="A224" i="4"/>
  <c r="B224" i="4"/>
  <c r="C224" i="4"/>
  <c r="A225" i="4"/>
  <c r="B225" i="4"/>
  <c r="C225" i="4"/>
  <c r="A226" i="4"/>
  <c r="B226" i="4"/>
  <c r="C226" i="4"/>
  <c r="A227" i="4"/>
  <c r="B227" i="4"/>
  <c r="C227" i="4"/>
  <c r="A228" i="4"/>
  <c r="B228" i="4"/>
  <c r="C228" i="4"/>
  <c r="A229" i="4"/>
  <c r="B229" i="4"/>
  <c r="C229" i="4"/>
  <c r="A230" i="4"/>
  <c r="B230" i="4"/>
  <c r="C230" i="4"/>
  <c r="A231" i="4"/>
  <c r="B231" i="4"/>
  <c r="C231" i="4"/>
  <c r="A232" i="4"/>
  <c r="B232" i="4"/>
  <c r="C232" i="4"/>
  <c r="A233" i="4"/>
  <c r="B233" i="4"/>
  <c r="C233" i="4"/>
  <c r="A234" i="4"/>
  <c r="B234" i="4"/>
  <c r="C234" i="4"/>
  <c r="A235" i="4"/>
  <c r="B235" i="4"/>
  <c r="C235" i="4"/>
  <c r="A236" i="4"/>
  <c r="B236" i="4"/>
  <c r="C236" i="4"/>
  <c r="A237" i="4"/>
  <c r="B237" i="4"/>
  <c r="C237" i="4"/>
  <c r="A238" i="4"/>
  <c r="B238" i="4"/>
  <c r="C238" i="4"/>
  <c r="A239" i="4"/>
  <c r="B239" i="4"/>
  <c r="C239" i="4"/>
  <c r="A240" i="4"/>
  <c r="B240" i="4"/>
  <c r="C240" i="4"/>
  <c r="A241" i="4"/>
  <c r="B241" i="4"/>
  <c r="C241" i="4"/>
  <c r="A242" i="4"/>
  <c r="B242" i="4"/>
  <c r="C242" i="4"/>
  <c r="A243" i="4"/>
  <c r="B243" i="4"/>
  <c r="C243" i="4"/>
  <c r="A244" i="4"/>
  <c r="B244" i="4"/>
  <c r="C244" i="4"/>
  <c r="A245" i="4"/>
  <c r="B245" i="4"/>
  <c r="C245" i="4"/>
  <c r="A246" i="4"/>
  <c r="B246" i="4"/>
  <c r="C246" i="4"/>
  <c r="A247" i="4"/>
  <c r="B247" i="4"/>
  <c r="C247" i="4"/>
  <c r="A248" i="4"/>
  <c r="B248" i="4"/>
  <c r="C248" i="4"/>
  <c r="A249" i="4"/>
  <c r="B249" i="4"/>
  <c r="C249" i="4"/>
  <c r="A250" i="4"/>
  <c r="B250" i="4"/>
  <c r="C250" i="4"/>
  <c r="A251" i="4"/>
  <c r="B251" i="4"/>
  <c r="C251" i="4"/>
  <c r="A252" i="4"/>
  <c r="B252" i="4"/>
  <c r="C252" i="4"/>
  <c r="A253" i="4"/>
  <c r="B253" i="4"/>
  <c r="C253" i="4"/>
  <c r="A254" i="4"/>
  <c r="B254" i="4"/>
  <c r="C254" i="4"/>
  <c r="A255" i="4"/>
  <c r="B255" i="4"/>
  <c r="C255" i="4"/>
  <c r="A256" i="4"/>
  <c r="B256" i="4"/>
  <c r="C256" i="4"/>
  <c r="A257" i="4"/>
  <c r="B257" i="4"/>
  <c r="C257" i="4"/>
  <c r="A258" i="4"/>
  <c r="B258" i="4"/>
  <c r="C258" i="4"/>
  <c r="A259" i="4"/>
  <c r="B259" i="4"/>
  <c r="C259" i="4"/>
  <c r="A260" i="4"/>
  <c r="B260" i="4"/>
  <c r="C260" i="4"/>
  <c r="A261" i="4"/>
  <c r="B261" i="4"/>
  <c r="C261" i="4"/>
  <c r="A262" i="4"/>
  <c r="B262" i="4"/>
  <c r="C262" i="4"/>
  <c r="A263" i="4"/>
  <c r="B263" i="4"/>
  <c r="C263" i="4"/>
  <c r="A264" i="4"/>
  <c r="B264" i="4"/>
  <c r="C264" i="4"/>
  <c r="A265" i="4"/>
  <c r="B265" i="4"/>
  <c r="C265" i="4"/>
  <c r="A266" i="4"/>
  <c r="B266" i="4"/>
  <c r="C266" i="4"/>
  <c r="A267" i="4"/>
  <c r="B267" i="4"/>
  <c r="C267" i="4"/>
  <c r="A268" i="4"/>
  <c r="B268" i="4"/>
  <c r="C268" i="4"/>
  <c r="A269" i="4"/>
  <c r="B269" i="4"/>
  <c r="C269" i="4"/>
  <c r="A270" i="4"/>
  <c r="B270" i="4"/>
  <c r="C270" i="4"/>
  <c r="A271" i="4"/>
  <c r="B271" i="4"/>
  <c r="C271" i="4"/>
  <c r="A272" i="4"/>
  <c r="B272" i="4"/>
  <c r="C272" i="4"/>
  <c r="A273" i="4"/>
  <c r="B273" i="4"/>
  <c r="C273" i="4"/>
  <c r="A274" i="4"/>
  <c r="B274" i="4"/>
  <c r="C274" i="4"/>
  <c r="A275" i="4"/>
  <c r="B275" i="4"/>
  <c r="C275" i="4"/>
  <c r="A276" i="4"/>
  <c r="B276" i="4"/>
  <c r="C276" i="4"/>
  <c r="A277" i="4"/>
  <c r="B277" i="4"/>
  <c r="C277" i="4"/>
  <c r="A278" i="4"/>
  <c r="B278" i="4"/>
  <c r="C278" i="4"/>
  <c r="A279" i="4"/>
  <c r="B279" i="4"/>
  <c r="C279" i="4"/>
  <c r="A280" i="4"/>
  <c r="B280" i="4"/>
  <c r="C280" i="4"/>
  <c r="A281" i="4"/>
  <c r="B281" i="4"/>
  <c r="C281" i="4"/>
  <c r="A282" i="4"/>
  <c r="B282" i="4"/>
  <c r="C282" i="4"/>
  <c r="A283" i="4"/>
  <c r="B283" i="4"/>
  <c r="C283" i="4"/>
  <c r="A284" i="4"/>
  <c r="B284" i="4"/>
  <c r="C284" i="4"/>
  <c r="A285" i="4"/>
  <c r="B285" i="4"/>
  <c r="C285" i="4"/>
  <c r="A286" i="4"/>
  <c r="B286" i="4"/>
  <c r="C286" i="4"/>
  <c r="A287" i="4"/>
  <c r="B287" i="4"/>
  <c r="C287" i="4"/>
  <c r="B3" i="4"/>
  <c r="C3" i="4"/>
  <c r="A3" i="4"/>
  <c r="O284" i="4"/>
  <c r="R270" i="4"/>
  <c r="O264" i="4"/>
  <c r="L262" i="4"/>
  <c r="L260" i="4"/>
  <c r="L258" i="4"/>
  <c r="L250" i="4"/>
  <c r="L246" i="4"/>
  <c r="L245" i="4"/>
  <c r="L244" i="4"/>
  <c r="L242" i="4"/>
  <c r="L241" i="4"/>
  <c r="W240" i="4"/>
  <c r="O240" i="4"/>
  <c r="L239" i="4"/>
  <c r="L238" i="4"/>
  <c r="L236" i="4"/>
  <c r="L234" i="4"/>
  <c r="L233" i="4"/>
  <c r="L232" i="4"/>
  <c r="W231" i="4"/>
  <c r="O231" i="4"/>
  <c r="L228" i="4"/>
  <c r="L227" i="4"/>
  <c r="L226" i="4"/>
  <c r="L225" i="4"/>
  <c r="L223" i="4"/>
  <c r="L221" i="4"/>
  <c r="L220" i="4"/>
  <c r="L219" i="4"/>
  <c r="L218" i="4"/>
  <c r="W216" i="4"/>
  <c r="O216" i="4"/>
  <c r="L213" i="4"/>
  <c r="L212" i="4"/>
  <c r="L211" i="4"/>
  <c r="L209" i="4"/>
  <c r="L208" i="4"/>
  <c r="L207" i="4"/>
  <c r="L204" i="4"/>
  <c r="L203" i="4"/>
  <c r="L202" i="4"/>
  <c r="L199" i="4"/>
  <c r="W197" i="4"/>
  <c r="O197" i="4"/>
  <c r="L195" i="4"/>
  <c r="W194" i="4"/>
  <c r="W193" i="4"/>
  <c r="O193" i="4"/>
  <c r="W191" i="4"/>
  <c r="O191" i="4"/>
  <c r="L190" i="4"/>
  <c r="L189" i="4"/>
  <c r="L188" i="4"/>
  <c r="L187" i="4"/>
  <c r="W184" i="4"/>
  <c r="O184" i="4"/>
  <c r="L181" i="4"/>
  <c r="L180" i="4"/>
  <c r="L179" i="4"/>
  <c r="L176" i="4"/>
  <c r="L175" i="4"/>
  <c r="L174" i="4"/>
  <c r="L173" i="4"/>
  <c r="W172" i="4"/>
  <c r="W171" i="4"/>
  <c r="L170" i="4"/>
  <c r="L168" i="4"/>
  <c r="L158" i="4"/>
  <c r="L157" i="4"/>
  <c r="L156" i="4"/>
  <c r="L155" i="4"/>
  <c r="L151" i="4"/>
  <c r="L150" i="4"/>
  <c r="L149" i="4"/>
  <c r="L148" i="4"/>
  <c r="L144" i="4"/>
  <c r="L143" i="4"/>
  <c r="L137" i="4"/>
  <c r="L136" i="4"/>
  <c r="L135" i="4"/>
  <c r="L134" i="4"/>
  <c r="L133" i="4"/>
  <c r="W131" i="4"/>
  <c r="R131" i="4"/>
  <c r="O131" i="4"/>
  <c r="L127" i="4"/>
  <c r="W125" i="4"/>
  <c r="W115" i="4"/>
  <c r="L114" i="4"/>
  <c r="W103" i="4"/>
  <c r="W98" i="4"/>
  <c r="W97" i="4"/>
  <c r="O97" i="4"/>
  <c r="W92" i="4"/>
  <c r="R92" i="4"/>
  <c r="O92" i="4"/>
  <c r="L84" i="4"/>
  <c r="L83" i="4"/>
  <c r="L82" i="4"/>
  <c r="L81" i="4"/>
  <c r="L77" i="4"/>
  <c r="L76" i="4"/>
  <c r="L74" i="4"/>
  <c r="L73" i="4"/>
  <c r="L54" i="4"/>
  <c r="W36" i="4"/>
  <c r="R36" i="4"/>
  <c r="L34" i="4"/>
  <c r="L32" i="4"/>
  <c r="L28" i="4"/>
  <c r="L26" i="4"/>
  <c r="L18" i="4"/>
  <c r="L16" i="4"/>
  <c r="D287" i="3"/>
  <c r="D28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8" i="3"/>
  <c r="D267" i="3"/>
  <c r="D266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2" i="3"/>
  <c r="D251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215" i="3"/>
  <c r="D214" i="3"/>
  <c r="D213" i="3"/>
  <c r="D212" i="3"/>
  <c r="D211" i="3"/>
  <c r="D210" i="3"/>
  <c r="D209" i="3"/>
  <c r="D208" i="3"/>
  <c r="D207" i="3"/>
  <c r="D206" i="3"/>
  <c r="D205" i="3"/>
  <c r="D204" i="3"/>
  <c r="D203" i="3"/>
  <c r="D202" i="3"/>
  <c r="D201" i="3"/>
  <c r="D200" i="3"/>
  <c r="D199" i="3"/>
  <c r="D198" i="3"/>
  <c r="D197" i="3"/>
  <c r="D196" i="3"/>
  <c r="D195" i="3"/>
  <c r="D194" i="3"/>
  <c r="D193" i="3"/>
  <c r="D192" i="3"/>
  <c r="D191" i="3"/>
  <c r="D190" i="3"/>
  <c r="D189" i="3"/>
  <c r="D188" i="3"/>
  <c r="D187" i="3"/>
  <c r="D186" i="3"/>
  <c r="D185" i="3"/>
  <c r="D184" i="3"/>
  <c r="D183" i="3"/>
  <c r="D182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288" i="2"/>
  <c r="L287" i="2"/>
  <c r="J287" i="2"/>
  <c r="M287" i="2" s="1"/>
  <c r="E287" i="2"/>
  <c r="E286" i="2"/>
  <c r="J286" i="2" s="1"/>
  <c r="J285" i="2"/>
  <c r="E285" i="2"/>
  <c r="N284" i="2"/>
  <c r="O284" i="2" s="1"/>
  <c r="G284" i="2"/>
  <c r="I284" i="2" s="1"/>
  <c r="E284" i="2"/>
  <c r="J283" i="2"/>
  <c r="M283" i="2" s="1"/>
  <c r="E283" i="2"/>
  <c r="J282" i="2"/>
  <c r="E282" i="2"/>
  <c r="L281" i="2"/>
  <c r="J281" i="2"/>
  <c r="M281" i="2" s="1"/>
  <c r="E281" i="2"/>
  <c r="J280" i="2"/>
  <c r="E280" i="2"/>
  <c r="J279" i="2"/>
  <c r="E279" i="2"/>
  <c r="E278" i="2"/>
  <c r="J278" i="2" s="1"/>
  <c r="L278" i="2" s="1"/>
  <c r="J277" i="2"/>
  <c r="E277" i="2"/>
  <c r="M276" i="2"/>
  <c r="L276" i="2"/>
  <c r="E276" i="2"/>
  <c r="J276" i="2" s="1"/>
  <c r="J275" i="2"/>
  <c r="E275" i="2"/>
  <c r="M274" i="2"/>
  <c r="L274" i="2"/>
  <c r="E274" i="2"/>
  <c r="J274" i="2" s="1"/>
  <c r="L273" i="2"/>
  <c r="J273" i="2"/>
  <c r="M273" i="2" s="1"/>
  <c r="E273" i="2"/>
  <c r="E272" i="2"/>
  <c r="J272" i="2" s="1"/>
  <c r="M272" i="2" s="1"/>
  <c r="G271" i="2"/>
  <c r="E271" i="2"/>
  <c r="H270" i="2"/>
  <c r="G270" i="2"/>
  <c r="I270" i="2" s="1"/>
  <c r="N270" i="2" s="1"/>
  <c r="O270" i="2" s="1"/>
  <c r="E270" i="2"/>
  <c r="J269" i="2"/>
  <c r="M269" i="2" s="1"/>
  <c r="E269" i="2"/>
  <c r="M268" i="2"/>
  <c r="E268" i="2"/>
  <c r="J268" i="2" s="1"/>
  <c r="L268" i="2" s="1"/>
  <c r="L267" i="2"/>
  <c r="J267" i="2"/>
  <c r="M267" i="2" s="1"/>
  <c r="E267" i="2"/>
  <c r="E266" i="2"/>
  <c r="J266" i="2" s="1"/>
  <c r="M266" i="2" s="1"/>
  <c r="J265" i="2"/>
  <c r="M265" i="2" s="1"/>
  <c r="E265" i="2"/>
  <c r="M264" i="2"/>
  <c r="L264" i="2"/>
  <c r="E264" i="2"/>
  <c r="J264" i="2" s="1"/>
  <c r="L263" i="2"/>
  <c r="J263" i="2"/>
  <c r="M263" i="2" s="1"/>
  <c r="E263" i="2"/>
  <c r="E262" i="2"/>
  <c r="J262" i="2" s="1"/>
  <c r="L262" i="2" s="1"/>
  <c r="J261" i="2"/>
  <c r="M261" i="2" s="1"/>
  <c r="E261" i="2"/>
  <c r="M260" i="2"/>
  <c r="L260" i="2"/>
  <c r="E260" i="2"/>
  <c r="J260" i="2" s="1"/>
  <c r="J259" i="2"/>
  <c r="M259" i="2" s="1"/>
  <c r="E259" i="2"/>
  <c r="E258" i="2"/>
  <c r="J258" i="2" s="1"/>
  <c r="J257" i="2"/>
  <c r="M257" i="2" s="1"/>
  <c r="E257" i="2"/>
  <c r="E256" i="2"/>
  <c r="J256" i="2" s="1"/>
  <c r="J255" i="2"/>
  <c r="M255" i="2" s="1"/>
  <c r="E255" i="2"/>
  <c r="E254" i="2"/>
  <c r="J254" i="2" s="1"/>
  <c r="J253" i="2"/>
  <c r="M253" i="2" s="1"/>
  <c r="E253" i="2"/>
  <c r="G252" i="2"/>
  <c r="E252" i="2"/>
  <c r="J251" i="2"/>
  <c r="M251" i="2" s="1"/>
  <c r="E251" i="2"/>
  <c r="E250" i="2"/>
  <c r="J250" i="2" s="1"/>
  <c r="J249" i="2"/>
  <c r="M249" i="2" s="1"/>
  <c r="E249" i="2"/>
  <c r="E248" i="2"/>
  <c r="J248" i="2" s="1"/>
  <c r="J247" i="2"/>
  <c r="M247" i="2" s="1"/>
  <c r="E247" i="2"/>
  <c r="E246" i="2"/>
  <c r="J246" i="2" s="1"/>
  <c r="J245" i="2"/>
  <c r="M245" i="2" s="1"/>
  <c r="E245" i="2"/>
  <c r="E244" i="2"/>
  <c r="J244" i="2" s="1"/>
  <c r="J243" i="2"/>
  <c r="M243" i="2" s="1"/>
  <c r="E243" i="2"/>
  <c r="M242" i="2"/>
  <c r="E242" i="2"/>
  <c r="J242" i="2" s="1"/>
  <c r="J241" i="2"/>
  <c r="E241" i="2"/>
  <c r="G240" i="2"/>
  <c r="E240" i="2"/>
  <c r="J239" i="2"/>
  <c r="E239" i="2"/>
  <c r="E238" i="2"/>
  <c r="J238" i="2" s="1"/>
  <c r="J237" i="2"/>
  <c r="E237" i="2"/>
  <c r="E236" i="2"/>
  <c r="J236" i="2" s="1"/>
  <c r="J235" i="2"/>
  <c r="E235" i="2"/>
  <c r="M234" i="2"/>
  <c r="E234" i="2"/>
  <c r="J234" i="2" s="1"/>
  <c r="J233" i="2"/>
  <c r="E233" i="2"/>
  <c r="M232" i="2"/>
  <c r="E232" i="2"/>
  <c r="J232" i="2" s="1"/>
  <c r="J231" i="2"/>
  <c r="E231" i="2"/>
  <c r="M230" i="2"/>
  <c r="E230" i="2"/>
  <c r="J230" i="2" s="1"/>
  <c r="E229" i="2"/>
  <c r="J229" i="2" s="1"/>
  <c r="E228" i="2"/>
  <c r="J228" i="2" s="1"/>
  <c r="L228" i="2" s="1"/>
  <c r="J227" i="2"/>
  <c r="M227" i="2" s="1"/>
  <c r="E227" i="2"/>
  <c r="J226" i="2"/>
  <c r="E226" i="2"/>
  <c r="J225" i="2"/>
  <c r="M225" i="2" s="1"/>
  <c r="E225" i="2"/>
  <c r="J224" i="2"/>
  <c r="E224" i="2"/>
  <c r="J223" i="2"/>
  <c r="M223" i="2" s="1"/>
  <c r="E223" i="2"/>
  <c r="J222" i="2"/>
  <c r="E222" i="2"/>
  <c r="J221" i="2"/>
  <c r="M221" i="2" s="1"/>
  <c r="E221" i="2"/>
  <c r="J220" i="2"/>
  <c r="E220" i="2"/>
  <c r="J219" i="2"/>
  <c r="E219" i="2"/>
  <c r="J218" i="2"/>
  <c r="E218" i="2"/>
  <c r="J217" i="2"/>
  <c r="E217" i="2"/>
  <c r="G216" i="2"/>
  <c r="I216" i="2" s="1"/>
  <c r="N216" i="2" s="1"/>
  <c r="O216" i="2" s="1"/>
  <c r="E216" i="2"/>
  <c r="J215" i="2"/>
  <c r="E215" i="2"/>
  <c r="J214" i="2"/>
  <c r="E214" i="2"/>
  <c r="J213" i="2"/>
  <c r="E213" i="2"/>
  <c r="J212" i="2"/>
  <c r="E212" i="2"/>
  <c r="J211" i="2"/>
  <c r="E211" i="2"/>
  <c r="J210" i="2"/>
  <c r="E210" i="2"/>
  <c r="J209" i="2"/>
  <c r="E209" i="2"/>
  <c r="L208" i="2"/>
  <c r="J208" i="2"/>
  <c r="E208" i="2"/>
  <c r="J207" i="2"/>
  <c r="E207" i="2"/>
  <c r="J206" i="2"/>
  <c r="E206" i="2"/>
  <c r="J205" i="2"/>
  <c r="E205" i="2"/>
  <c r="J204" i="2"/>
  <c r="E204" i="2"/>
  <c r="J203" i="2"/>
  <c r="E203" i="2"/>
  <c r="J202" i="2"/>
  <c r="E202" i="2"/>
  <c r="J201" i="2"/>
  <c r="E201" i="2"/>
  <c r="L200" i="2"/>
  <c r="J200" i="2"/>
  <c r="E200" i="2"/>
  <c r="J199" i="2"/>
  <c r="E199" i="2"/>
  <c r="J198" i="2"/>
  <c r="E198" i="2"/>
  <c r="G197" i="2"/>
  <c r="I197" i="2" s="1"/>
  <c r="N197" i="2" s="1"/>
  <c r="O197" i="2" s="1"/>
  <c r="E197" i="2"/>
  <c r="E196" i="2"/>
  <c r="J196" i="2" s="1"/>
  <c r="J195" i="2"/>
  <c r="E195" i="2"/>
  <c r="G194" i="2"/>
  <c r="E194" i="2"/>
  <c r="I193" i="2"/>
  <c r="N193" i="2" s="1"/>
  <c r="O193" i="2" s="1"/>
  <c r="H193" i="2"/>
  <c r="G193" i="2"/>
  <c r="E193" i="2"/>
  <c r="E192" i="2"/>
  <c r="J192" i="2" s="1"/>
  <c r="G191" i="2"/>
  <c r="E191" i="2"/>
  <c r="E190" i="2"/>
  <c r="J190" i="2" s="1"/>
  <c r="J189" i="2"/>
  <c r="E189" i="2"/>
  <c r="L188" i="2"/>
  <c r="J188" i="2"/>
  <c r="E188" i="2"/>
  <c r="J187" i="2"/>
  <c r="E187" i="2"/>
  <c r="E186" i="2"/>
  <c r="J186" i="2" s="1"/>
  <c r="J185" i="2"/>
  <c r="E185" i="2"/>
  <c r="G184" i="2"/>
  <c r="E184" i="2"/>
  <c r="J183" i="2"/>
  <c r="E183" i="2"/>
  <c r="E182" i="2"/>
  <c r="J182" i="2" s="1"/>
  <c r="J181" i="2"/>
  <c r="E181" i="2"/>
  <c r="E180" i="2"/>
  <c r="J180" i="2" s="1"/>
  <c r="J179" i="2"/>
  <c r="E179" i="2"/>
  <c r="J178" i="2"/>
  <c r="E178" i="2"/>
  <c r="L177" i="2"/>
  <c r="J177" i="2"/>
  <c r="M177" i="2" s="1"/>
  <c r="E177" i="2"/>
  <c r="E176" i="2"/>
  <c r="J176" i="2" s="1"/>
  <c r="J175" i="2"/>
  <c r="E175" i="2"/>
  <c r="E174" i="2"/>
  <c r="J174" i="2" s="1"/>
  <c r="J173" i="2"/>
  <c r="E173" i="2"/>
  <c r="G172" i="2"/>
  <c r="E172" i="2"/>
  <c r="I171" i="2"/>
  <c r="N171" i="2" s="1"/>
  <c r="O171" i="2" s="1"/>
  <c r="H171" i="2"/>
  <c r="G171" i="2"/>
  <c r="E171" i="2"/>
  <c r="E170" i="2"/>
  <c r="J170" i="2" s="1"/>
  <c r="J169" i="2"/>
  <c r="E169" i="2"/>
  <c r="E168" i="2"/>
  <c r="J168" i="2" s="1"/>
  <c r="J167" i="2"/>
  <c r="E167" i="2"/>
  <c r="E166" i="2"/>
  <c r="J166" i="2" s="1"/>
  <c r="I165" i="2"/>
  <c r="N165" i="2" s="1"/>
  <c r="O165" i="2" s="1"/>
  <c r="H165" i="2"/>
  <c r="G165" i="2"/>
  <c r="E165" i="2"/>
  <c r="E164" i="2"/>
  <c r="J164" i="2" s="1"/>
  <c r="J163" i="2"/>
  <c r="E163" i="2"/>
  <c r="E162" i="2"/>
  <c r="J162" i="2" s="1"/>
  <c r="I161" i="2"/>
  <c r="N161" i="2" s="1"/>
  <c r="O161" i="2" s="1"/>
  <c r="G161" i="2"/>
  <c r="H161" i="2" s="1"/>
  <c r="E161" i="2"/>
  <c r="E160" i="2"/>
  <c r="J160" i="2" s="1"/>
  <c r="I159" i="2"/>
  <c r="N159" i="2" s="1"/>
  <c r="O159" i="2" s="1"/>
  <c r="G159" i="2"/>
  <c r="H159" i="2" s="1"/>
  <c r="E159" i="2"/>
  <c r="E158" i="2"/>
  <c r="J158" i="2" s="1"/>
  <c r="J157" i="2"/>
  <c r="E157" i="2"/>
  <c r="E156" i="2"/>
  <c r="J156" i="2" s="1"/>
  <c r="J155" i="2"/>
  <c r="E155" i="2"/>
  <c r="E154" i="2"/>
  <c r="J154" i="2" s="1"/>
  <c r="J153" i="2"/>
  <c r="E153" i="2"/>
  <c r="E152" i="2"/>
  <c r="J152" i="2" s="1"/>
  <c r="J151" i="2"/>
  <c r="E151" i="2"/>
  <c r="E150" i="2"/>
  <c r="J150" i="2" s="1"/>
  <c r="J149" i="2"/>
  <c r="E149" i="2"/>
  <c r="E148" i="2"/>
  <c r="J148" i="2" s="1"/>
  <c r="J147" i="2"/>
  <c r="E147" i="2"/>
  <c r="E146" i="2"/>
  <c r="J146" i="2" s="1"/>
  <c r="J145" i="2"/>
  <c r="E145" i="2"/>
  <c r="M144" i="2"/>
  <c r="E144" i="2"/>
  <c r="J144" i="2" s="1"/>
  <c r="J143" i="2"/>
  <c r="E143" i="2"/>
  <c r="E142" i="2"/>
  <c r="J142" i="2" s="1"/>
  <c r="E141" i="2"/>
  <c r="J141" i="2" s="1"/>
  <c r="M140" i="2"/>
  <c r="J140" i="2"/>
  <c r="E140" i="2"/>
  <c r="M139" i="2"/>
  <c r="J139" i="2"/>
  <c r="E139" i="2"/>
  <c r="N138" i="2"/>
  <c r="O138" i="2" s="1"/>
  <c r="I138" i="2"/>
  <c r="G138" i="2"/>
  <c r="E138" i="2"/>
  <c r="J137" i="2"/>
  <c r="E137" i="2"/>
  <c r="J136" i="2"/>
  <c r="E136" i="2"/>
  <c r="J135" i="2"/>
  <c r="E135" i="2"/>
  <c r="J134" i="2"/>
  <c r="E134" i="2"/>
  <c r="L133" i="2"/>
  <c r="J133" i="2"/>
  <c r="E133" i="2"/>
  <c r="E132" i="2"/>
  <c r="J132" i="2" s="1"/>
  <c r="G131" i="2"/>
  <c r="H131" i="2" s="1"/>
  <c r="E131" i="2"/>
  <c r="E130" i="2"/>
  <c r="J130" i="2" s="1"/>
  <c r="L129" i="2"/>
  <c r="J129" i="2"/>
  <c r="M129" i="2" s="1"/>
  <c r="E129" i="2"/>
  <c r="E128" i="2"/>
  <c r="J128" i="2" s="1"/>
  <c r="L127" i="2"/>
  <c r="J127" i="2"/>
  <c r="M127" i="2" s="1"/>
  <c r="E127" i="2"/>
  <c r="E126" i="2"/>
  <c r="J126" i="2" s="1"/>
  <c r="L125" i="2"/>
  <c r="J125" i="2"/>
  <c r="M125" i="2" s="1"/>
  <c r="E125" i="2"/>
  <c r="E124" i="2"/>
  <c r="J124" i="2" s="1"/>
  <c r="L123" i="2"/>
  <c r="J123" i="2"/>
  <c r="M123" i="2" s="1"/>
  <c r="E123" i="2"/>
  <c r="E122" i="2"/>
  <c r="J122" i="2" s="1"/>
  <c r="L121" i="2"/>
  <c r="J121" i="2"/>
  <c r="M121" i="2" s="1"/>
  <c r="E121" i="2"/>
  <c r="E120" i="2"/>
  <c r="J120" i="2" s="1"/>
  <c r="L119" i="2"/>
  <c r="J119" i="2"/>
  <c r="M119" i="2" s="1"/>
  <c r="E119" i="2"/>
  <c r="E118" i="2"/>
  <c r="J118" i="2" s="1"/>
  <c r="L117" i="2"/>
  <c r="J117" i="2"/>
  <c r="M117" i="2" s="1"/>
  <c r="E117" i="2"/>
  <c r="E116" i="2"/>
  <c r="J116" i="2" s="1"/>
  <c r="G115" i="2"/>
  <c r="E115" i="2"/>
  <c r="E114" i="2"/>
  <c r="J114" i="2" s="1"/>
  <c r="J113" i="2"/>
  <c r="M113" i="2" s="1"/>
  <c r="E113" i="2"/>
  <c r="G112" i="2"/>
  <c r="I112" i="2" s="1"/>
  <c r="N112" i="2" s="1"/>
  <c r="O112" i="2" s="1"/>
  <c r="E112" i="2"/>
  <c r="J111" i="2"/>
  <c r="M111" i="2" s="1"/>
  <c r="E111" i="2"/>
  <c r="E110" i="2"/>
  <c r="J110" i="2" s="1"/>
  <c r="J109" i="2"/>
  <c r="M109" i="2" s="1"/>
  <c r="E109" i="2"/>
  <c r="E108" i="2"/>
  <c r="J108" i="2" s="1"/>
  <c r="J107" i="2"/>
  <c r="M107" i="2" s="1"/>
  <c r="E107" i="2"/>
  <c r="E106" i="2"/>
  <c r="J106" i="2" s="1"/>
  <c r="J105" i="2"/>
  <c r="M105" i="2" s="1"/>
  <c r="E105" i="2"/>
  <c r="E104" i="2"/>
  <c r="J104" i="2" s="1"/>
  <c r="G103" i="2"/>
  <c r="E103" i="2"/>
  <c r="E102" i="2"/>
  <c r="J102" i="2" s="1"/>
  <c r="J101" i="2"/>
  <c r="M101" i="2" s="1"/>
  <c r="E101" i="2"/>
  <c r="E100" i="2"/>
  <c r="J100" i="2" s="1"/>
  <c r="J99" i="2"/>
  <c r="M99" i="2" s="1"/>
  <c r="E99" i="2"/>
  <c r="G98" i="2"/>
  <c r="E98" i="2"/>
  <c r="G97" i="2"/>
  <c r="I97" i="2" s="1"/>
  <c r="N97" i="2" s="1"/>
  <c r="O97" i="2" s="1"/>
  <c r="E97" i="2"/>
  <c r="L96" i="2"/>
  <c r="E96" i="2"/>
  <c r="J96" i="2" s="1"/>
  <c r="J95" i="2"/>
  <c r="M95" i="2" s="1"/>
  <c r="E95" i="2"/>
  <c r="E94" i="2"/>
  <c r="J94" i="2" s="1"/>
  <c r="J93" i="2"/>
  <c r="M93" i="2" s="1"/>
  <c r="E93" i="2"/>
  <c r="G92" i="2"/>
  <c r="E92" i="2"/>
  <c r="J91" i="2"/>
  <c r="M91" i="2" s="1"/>
  <c r="E91" i="2"/>
  <c r="E90" i="2"/>
  <c r="J90" i="2" s="1"/>
  <c r="J89" i="2"/>
  <c r="M89" i="2" s="1"/>
  <c r="E89" i="2"/>
  <c r="L88" i="2"/>
  <c r="E88" i="2"/>
  <c r="J88" i="2" s="1"/>
  <c r="J87" i="2"/>
  <c r="M87" i="2" s="1"/>
  <c r="E87" i="2"/>
  <c r="E86" i="2"/>
  <c r="J86" i="2" s="1"/>
  <c r="G85" i="2"/>
  <c r="E85" i="2"/>
  <c r="J84" i="2"/>
  <c r="E84" i="2"/>
  <c r="J83" i="2"/>
  <c r="E83" i="2"/>
  <c r="E82" i="2"/>
  <c r="J82" i="2" s="1"/>
  <c r="J81" i="2"/>
  <c r="E81" i="2"/>
  <c r="E80" i="2"/>
  <c r="J80" i="2" s="1"/>
  <c r="J79" i="2"/>
  <c r="E79" i="2"/>
  <c r="E78" i="2"/>
  <c r="J78" i="2" s="1"/>
  <c r="J77" i="2"/>
  <c r="E77" i="2"/>
  <c r="E76" i="2"/>
  <c r="J76" i="2" s="1"/>
  <c r="J75" i="2"/>
  <c r="E75" i="2"/>
  <c r="J74" i="2"/>
  <c r="L74" i="2" s="1"/>
  <c r="E74" i="2"/>
  <c r="J73" i="2"/>
  <c r="E73" i="2"/>
  <c r="J72" i="2"/>
  <c r="L72" i="2" s="1"/>
  <c r="E72" i="2"/>
  <c r="J71" i="2"/>
  <c r="E71" i="2"/>
  <c r="J70" i="2"/>
  <c r="L70" i="2" s="1"/>
  <c r="E70" i="2"/>
  <c r="J69" i="2"/>
  <c r="E69" i="2"/>
  <c r="J68" i="2"/>
  <c r="L68" i="2" s="1"/>
  <c r="E68" i="2"/>
  <c r="J67" i="2"/>
  <c r="E67" i="2"/>
  <c r="J66" i="2"/>
  <c r="L66" i="2" s="1"/>
  <c r="E66" i="2"/>
  <c r="J65" i="2"/>
  <c r="E65" i="2"/>
  <c r="J64" i="2"/>
  <c r="L64" i="2" s="1"/>
  <c r="E64" i="2"/>
  <c r="J63" i="2"/>
  <c r="E63" i="2"/>
  <c r="J62" i="2"/>
  <c r="L62" i="2" s="1"/>
  <c r="E62" i="2"/>
  <c r="J61" i="2"/>
  <c r="E61" i="2"/>
  <c r="J60" i="2"/>
  <c r="L60" i="2" s="1"/>
  <c r="E60" i="2"/>
  <c r="N59" i="2"/>
  <c r="O59" i="2" s="1"/>
  <c r="I59" i="2"/>
  <c r="G59" i="2"/>
  <c r="H59" i="2" s="1"/>
  <c r="E59" i="2"/>
  <c r="J58" i="2"/>
  <c r="L58" i="2" s="1"/>
  <c r="E58" i="2"/>
  <c r="J57" i="2"/>
  <c r="E57" i="2"/>
  <c r="J56" i="2"/>
  <c r="L56" i="2" s="1"/>
  <c r="E56" i="2"/>
  <c r="J55" i="2"/>
  <c r="E55" i="2"/>
  <c r="J54" i="2"/>
  <c r="L54" i="2" s="1"/>
  <c r="E54" i="2"/>
  <c r="J53" i="2"/>
  <c r="E53" i="2"/>
  <c r="J52" i="2"/>
  <c r="L52" i="2" s="1"/>
  <c r="E52" i="2"/>
  <c r="J51" i="2"/>
  <c r="E51" i="2"/>
  <c r="J50" i="2"/>
  <c r="L50" i="2" s="1"/>
  <c r="E50" i="2"/>
  <c r="J49" i="2"/>
  <c r="E49" i="2"/>
  <c r="J48" i="2"/>
  <c r="L48" i="2" s="1"/>
  <c r="E48" i="2"/>
  <c r="J47" i="2"/>
  <c r="E47" i="2"/>
  <c r="J46" i="2"/>
  <c r="L46" i="2" s="1"/>
  <c r="E46" i="2"/>
  <c r="J45" i="2"/>
  <c r="E45" i="2"/>
  <c r="J44" i="2"/>
  <c r="L44" i="2" s="1"/>
  <c r="E44" i="2"/>
  <c r="J43" i="2"/>
  <c r="E43" i="2"/>
  <c r="J42" i="2"/>
  <c r="L42" i="2" s="1"/>
  <c r="E42" i="2"/>
  <c r="J41" i="2"/>
  <c r="E41" i="2"/>
  <c r="J40" i="2"/>
  <c r="L40" i="2" s="1"/>
  <c r="E40" i="2"/>
  <c r="J39" i="2"/>
  <c r="E39" i="2"/>
  <c r="J38" i="2"/>
  <c r="L38" i="2" s="1"/>
  <c r="E38" i="2"/>
  <c r="J37" i="2"/>
  <c r="E37" i="2"/>
  <c r="G36" i="2"/>
  <c r="E36" i="2"/>
  <c r="J35" i="2"/>
  <c r="E35" i="2"/>
  <c r="J34" i="2"/>
  <c r="E34" i="2"/>
  <c r="J33" i="2"/>
  <c r="E33" i="2"/>
  <c r="J32" i="2"/>
  <c r="E32" i="2"/>
  <c r="J31" i="2"/>
  <c r="E31" i="2"/>
  <c r="J30" i="2"/>
  <c r="E30" i="2"/>
  <c r="J29" i="2"/>
  <c r="E29" i="2"/>
  <c r="J28" i="2"/>
  <c r="E28" i="2"/>
  <c r="J27" i="2"/>
  <c r="E27" i="2"/>
  <c r="J26" i="2"/>
  <c r="E26" i="2"/>
  <c r="J25" i="2"/>
  <c r="E25" i="2"/>
  <c r="J24" i="2"/>
  <c r="E24" i="2"/>
  <c r="J23" i="2"/>
  <c r="E23" i="2"/>
  <c r="J22" i="2"/>
  <c r="E22" i="2"/>
  <c r="J21" i="2"/>
  <c r="E21" i="2"/>
  <c r="E20" i="2"/>
  <c r="J20" i="2" s="1"/>
  <c r="E19" i="2"/>
  <c r="J19" i="2" s="1"/>
  <c r="J18" i="2"/>
  <c r="E18" i="2"/>
  <c r="J17" i="2"/>
  <c r="E17" i="2"/>
  <c r="J16" i="2"/>
  <c r="E16" i="2"/>
  <c r="J15" i="2"/>
  <c r="E15" i="2"/>
  <c r="E14" i="2"/>
  <c r="J14" i="2" s="1"/>
  <c r="E13" i="2"/>
  <c r="J13" i="2" s="1"/>
  <c r="L12" i="2"/>
  <c r="J12" i="2"/>
  <c r="M12" i="2" s="1"/>
  <c r="E12" i="2"/>
  <c r="E11" i="2"/>
  <c r="J11" i="2" s="1"/>
  <c r="L10" i="2"/>
  <c r="J10" i="2"/>
  <c r="M10" i="2" s="1"/>
  <c r="E10" i="2"/>
  <c r="E9" i="2"/>
  <c r="J9" i="2" s="1"/>
  <c r="L8" i="2"/>
  <c r="J8" i="2"/>
  <c r="M8" i="2" s="1"/>
  <c r="E8" i="2"/>
  <c r="E7" i="2"/>
  <c r="J7" i="2" s="1"/>
  <c r="L6" i="2"/>
  <c r="J6" i="2"/>
  <c r="M6" i="2" s="1"/>
  <c r="E6" i="2"/>
  <c r="E5" i="2"/>
  <c r="J5" i="2" s="1"/>
  <c r="L4" i="2"/>
  <c r="J4" i="2"/>
  <c r="M4" i="2" s="1"/>
  <c r="E4" i="2"/>
  <c r="E3" i="2"/>
  <c r="E288" i="2" s="1"/>
  <c r="G288" i="1"/>
  <c r="F288" i="1"/>
  <c r="E288" i="1"/>
  <c r="D288" i="1"/>
  <c r="I287" i="1"/>
  <c r="J287" i="1" s="1"/>
  <c r="J286" i="1"/>
  <c r="I286" i="1"/>
  <c r="I285" i="1"/>
  <c r="J285" i="1" s="1"/>
  <c r="I284" i="1"/>
  <c r="J284" i="1" s="1"/>
  <c r="I283" i="1"/>
  <c r="J283" i="1" s="1"/>
  <c r="J282" i="1"/>
  <c r="I282" i="1"/>
  <c r="I281" i="1"/>
  <c r="J281" i="1" s="1"/>
  <c r="I280" i="1"/>
  <c r="J280" i="1" s="1"/>
  <c r="I279" i="1"/>
  <c r="J279" i="1" s="1"/>
  <c r="J278" i="1"/>
  <c r="I278" i="1"/>
  <c r="I277" i="1"/>
  <c r="J277" i="1" s="1"/>
  <c r="I276" i="1"/>
  <c r="J276" i="1" s="1"/>
  <c r="I275" i="1"/>
  <c r="J275" i="1" s="1"/>
  <c r="J274" i="1"/>
  <c r="I274" i="1"/>
  <c r="I273" i="1"/>
  <c r="J273" i="1" s="1"/>
  <c r="I272" i="1"/>
  <c r="J272" i="1" s="1"/>
  <c r="I271" i="1"/>
  <c r="J271" i="1" s="1"/>
  <c r="J270" i="1"/>
  <c r="I270" i="1"/>
  <c r="I269" i="1"/>
  <c r="J269" i="1" s="1"/>
  <c r="I268" i="1"/>
  <c r="J268" i="1" s="1"/>
  <c r="I267" i="1"/>
  <c r="J267" i="1" s="1"/>
  <c r="J266" i="1"/>
  <c r="I266" i="1"/>
  <c r="I265" i="1"/>
  <c r="J265" i="1" s="1"/>
  <c r="I264" i="1"/>
  <c r="J264" i="1" s="1"/>
  <c r="I263" i="1"/>
  <c r="J263" i="1" s="1"/>
  <c r="J262" i="1"/>
  <c r="I262" i="1"/>
  <c r="I261" i="1"/>
  <c r="J261" i="1" s="1"/>
  <c r="I260" i="1"/>
  <c r="J260" i="1" s="1"/>
  <c r="I259" i="1"/>
  <c r="J259" i="1" s="1"/>
  <c r="J258" i="1"/>
  <c r="I258" i="1"/>
  <c r="I257" i="1"/>
  <c r="J257" i="1" s="1"/>
  <c r="I256" i="1"/>
  <c r="J256" i="1" s="1"/>
  <c r="I255" i="1"/>
  <c r="J255" i="1" s="1"/>
  <c r="J254" i="1"/>
  <c r="I254" i="1"/>
  <c r="I253" i="1"/>
  <c r="J253" i="1" s="1"/>
  <c r="I252" i="1"/>
  <c r="J252" i="1" s="1"/>
  <c r="I251" i="1"/>
  <c r="J251" i="1" s="1"/>
  <c r="J250" i="1"/>
  <c r="I250" i="1"/>
  <c r="I249" i="1"/>
  <c r="J249" i="1" s="1"/>
  <c r="I248" i="1"/>
  <c r="J248" i="1" s="1"/>
  <c r="I247" i="1"/>
  <c r="J247" i="1" s="1"/>
  <c r="J246" i="1"/>
  <c r="I246" i="1"/>
  <c r="I245" i="1"/>
  <c r="J245" i="1" s="1"/>
  <c r="I244" i="1"/>
  <c r="J244" i="1" s="1"/>
  <c r="I243" i="1"/>
  <c r="J243" i="1" s="1"/>
  <c r="J242" i="1"/>
  <c r="I242" i="1"/>
  <c r="I241" i="1"/>
  <c r="J241" i="1" s="1"/>
  <c r="I240" i="1"/>
  <c r="J240" i="1" s="1"/>
  <c r="I239" i="1"/>
  <c r="J239" i="1" s="1"/>
  <c r="J238" i="1"/>
  <c r="I238" i="1"/>
  <c r="I237" i="1"/>
  <c r="J237" i="1" s="1"/>
  <c r="I236" i="1"/>
  <c r="J236" i="1" s="1"/>
  <c r="I235" i="1"/>
  <c r="J235" i="1" s="1"/>
  <c r="J234" i="1"/>
  <c r="I234" i="1"/>
  <c r="I233" i="1"/>
  <c r="J233" i="1" s="1"/>
  <c r="I232" i="1"/>
  <c r="J232" i="1" s="1"/>
  <c r="I231" i="1"/>
  <c r="J231" i="1" s="1"/>
  <c r="J230" i="1"/>
  <c r="I230" i="1"/>
  <c r="I229" i="1"/>
  <c r="J229" i="1" s="1"/>
  <c r="I228" i="1"/>
  <c r="J228" i="1" s="1"/>
  <c r="I227" i="1"/>
  <c r="J227" i="1" s="1"/>
  <c r="J226" i="1"/>
  <c r="I226" i="1"/>
  <c r="I225" i="1"/>
  <c r="J225" i="1" s="1"/>
  <c r="I224" i="1"/>
  <c r="J224" i="1" s="1"/>
  <c r="I223" i="1"/>
  <c r="J223" i="1" s="1"/>
  <c r="J222" i="1"/>
  <c r="I222" i="1"/>
  <c r="I221" i="1"/>
  <c r="J221" i="1" s="1"/>
  <c r="I220" i="1"/>
  <c r="J220" i="1" s="1"/>
  <c r="I219" i="1"/>
  <c r="J219" i="1" s="1"/>
  <c r="J218" i="1"/>
  <c r="I218" i="1"/>
  <c r="I217" i="1"/>
  <c r="J217" i="1" s="1"/>
  <c r="I216" i="1"/>
  <c r="J216" i="1" s="1"/>
  <c r="I215" i="1"/>
  <c r="J215" i="1" s="1"/>
  <c r="J214" i="1"/>
  <c r="I214" i="1"/>
  <c r="I213" i="1"/>
  <c r="J213" i="1" s="1"/>
  <c r="I212" i="1"/>
  <c r="J212" i="1" s="1"/>
  <c r="I211" i="1"/>
  <c r="J211" i="1" s="1"/>
  <c r="J210" i="1"/>
  <c r="I210" i="1"/>
  <c r="I209" i="1"/>
  <c r="J209" i="1" s="1"/>
  <c r="I208" i="1"/>
  <c r="J208" i="1" s="1"/>
  <c r="I207" i="1"/>
  <c r="J207" i="1" s="1"/>
  <c r="J206" i="1"/>
  <c r="I206" i="1"/>
  <c r="I205" i="1"/>
  <c r="J205" i="1" s="1"/>
  <c r="I204" i="1"/>
  <c r="J204" i="1" s="1"/>
  <c r="I203" i="1"/>
  <c r="J203" i="1" s="1"/>
  <c r="J202" i="1"/>
  <c r="I202" i="1"/>
  <c r="I201" i="1"/>
  <c r="J201" i="1" s="1"/>
  <c r="I200" i="1"/>
  <c r="J200" i="1" s="1"/>
  <c r="I199" i="1"/>
  <c r="J199" i="1" s="1"/>
  <c r="J198" i="1"/>
  <c r="I198" i="1"/>
  <c r="I197" i="1"/>
  <c r="J197" i="1" s="1"/>
  <c r="I196" i="1"/>
  <c r="J196" i="1" s="1"/>
  <c r="I195" i="1"/>
  <c r="J195" i="1" s="1"/>
  <c r="J194" i="1"/>
  <c r="I194" i="1"/>
  <c r="I193" i="1"/>
  <c r="J193" i="1" s="1"/>
  <c r="I192" i="1"/>
  <c r="J192" i="1" s="1"/>
  <c r="I191" i="1"/>
  <c r="J191" i="1" s="1"/>
  <c r="J190" i="1"/>
  <c r="I190" i="1"/>
  <c r="I189" i="1"/>
  <c r="J189" i="1" s="1"/>
  <c r="I188" i="1"/>
  <c r="J188" i="1" s="1"/>
  <c r="I187" i="1"/>
  <c r="J187" i="1" s="1"/>
  <c r="J186" i="1"/>
  <c r="I186" i="1"/>
  <c r="I185" i="1"/>
  <c r="J185" i="1" s="1"/>
  <c r="I184" i="1"/>
  <c r="J184" i="1" s="1"/>
  <c r="I183" i="1"/>
  <c r="J183" i="1" s="1"/>
  <c r="J182" i="1"/>
  <c r="I182" i="1"/>
  <c r="I181" i="1"/>
  <c r="J181" i="1" s="1"/>
  <c r="I180" i="1"/>
  <c r="J180" i="1" s="1"/>
  <c r="I179" i="1"/>
  <c r="J179" i="1" s="1"/>
  <c r="J178" i="1"/>
  <c r="I178" i="1"/>
  <c r="I177" i="1"/>
  <c r="J177" i="1" s="1"/>
  <c r="I176" i="1"/>
  <c r="J176" i="1" s="1"/>
  <c r="I175" i="1"/>
  <c r="J175" i="1" s="1"/>
  <c r="J174" i="1"/>
  <c r="I174" i="1"/>
  <c r="I173" i="1"/>
  <c r="J173" i="1" s="1"/>
  <c r="I172" i="1"/>
  <c r="J172" i="1" s="1"/>
  <c r="I171" i="1"/>
  <c r="J171" i="1" s="1"/>
  <c r="J170" i="1"/>
  <c r="I170" i="1"/>
  <c r="I169" i="1"/>
  <c r="J169" i="1" s="1"/>
  <c r="I168" i="1"/>
  <c r="J168" i="1" s="1"/>
  <c r="I167" i="1"/>
  <c r="J167" i="1" s="1"/>
  <c r="J166" i="1"/>
  <c r="I166" i="1"/>
  <c r="I165" i="1"/>
  <c r="J165" i="1" s="1"/>
  <c r="I164" i="1"/>
  <c r="J164" i="1" s="1"/>
  <c r="I163" i="1"/>
  <c r="J163" i="1" s="1"/>
  <c r="J162" i="1"/>
  <c r="I162" i="1"/>
  <c r="I161" i="1"/>
  <c r="J161" i="1" s="1"/>
  <c r="I160" i="1"/>
  <c r="J160" i="1" s="1"/>
  <c r="I159" i="1"/>
  <c r="J159" i="1" s="1"/>
  <c r="J158" i="1"/>
  <c r="I158" i="1"/>
  <c r="I157" i="1"/>
  <c r="J157" i="1" s="1"/>
  <c r="I156" i="1"/>
  <c r="J156" i="1" s="1"/>
  <c r="I155" i="1"/>
  <c r="J155" i="1" s="1"/>
  <c r="J154" i="1"/>
  <c r="I154" i="1"/>
  <c r="I153" i="1"/>
  <c r="J153" i="1" s="1"/>
  <c r="I152" i="1"/>
  <c r="J152" i="1" s="1"/>
  <c r="I151" i="1"/>
  <c r="J151" i="1" s="1"/>
  <c r="J150" i="1"/>
  <c r="I150" i="1"/>
  <c r="I149" i="1"/>
  <c r="J149" i="1" s="1"/>
  <c r="I148" i="1"/>
  <c r="J148" i="1" s="1"/>
  <c r="I147" i="1"/>
  <c r="J147" i="1" s="1"/>
  <c r="J146" i="1"/>
  <c r="I146" i="1"/>
  <c r="I145" i="1"/>
  <c r="J145" i="1" s="1"/>
  <c r="I144" i="1"/>
  <c r="J144" i="1" s="1"/>
  <c r="I143" i="1"/>
  <c r="J143" i="1" s="1"/>
  <c r="J142" i="1"/>
  <c r="I142" i="1"/>
  <c r="I141" i="1"/>
  <c r="J141" i="1" s="1"/>
  <c r="I140" i="1"/>
  <c r="J140" i="1" s="1"/>
  <c r="I139" i="1"/>
  <c r="J139" i="1" s="1"/>
  <c r="J138" i="1"/>
  <c r="I138" i="1"/>
  <c r="I137" i="1"/>
  <c r="J137" i="1" s="1"/>
  <c r="I136" i="1"/>
  <c r="J136" i="1" s="1"/>
  <c r="I135" i="1"/>
  <c r="J135" i="1" s="1"/>
  <c r="J134" i="1"/>
  <c r="I134" i="1"/>
  <c r="I133" i="1"/>
  <c r="J133" i="1" s="1"/>
  <c r="I132" i="1"/>
  <c r="J132" i="1" s="1"/>
  <c r="I131" i="1"/>
  <c r="J131" i="1" s="1"/>
  <c r="J130" i="1"/>
  <c r="I130" i="1"/>
  <c r="I129" i="1"/>
  <c r="J129" i="1" s="1"/>
  <c r="I128" i="1"/>
  <c r="J128" i="1" s="1"/>
  <c r="I127" i="1"/>
  <c r="J127" i="1" s="1"/>
  <c r="J126" i="1"/>
  <c r="I126" i="1"/>
  <c r="I125" i="1"/>
  <c r="J125" i="1" s="1"/>
  <c r="I124" i="1"/>
  <c r="J124" i="1" s="1"/>
  <c r="I123" i="1"/>
  <c r="J123" i="1" s="1"/>
  <c r="J122" i="1"/>
  <c r="I122" i="1"/>
  <c r="I121" i="1"/>
  <c r="J121" i="1" s="1"/>
  <c r="I120" i="1"/>
  <c r="J120" i="1" s="1"/>
  <c r="I119" i="1"/>
  <c r="J119" i="1" s="1"/>
  <c r="J118" i="1"/>
  <c r="I118" i="1"/>
  <c r="I117" i="1"/>
  <c r="J117" i="1" s="1"/>
  <c r="I116" i="1"/>
  <c r="J116" i="1" s="1"/>
  <c r="I115" i="1"/>
  <c r="J115" i="1" s="1"/>
  <c r="J114" i="1"/>
  <c r="I114" i="1"/>
  <c r="I113" i="1"/>
  <c r="J113" i="1" s="1"/>
  <c r="I112" i="1"/>
  <c r="J112" i="1" s="1"/>
  <c r="I111" i="1"/>
  <c r="J111" i="1" s="1"/>
  <c r="J110" i="1"/>
  <c r="I110" i="1"/>
  <c r="I109" i="1"/>
  <c r="J109" i="1" s="1"/>
  <c r="I108" i="1"/>
  <c r="J108" i="1" s="1"/>
  <c r="I107" i="1"/>
  <c r="J107" i="1" s="1"/>
  <c r="J106" i="1"/>
  <c r="I106" i="1"/>
  <c r="I105" i="1"/>
  <c r="J105" i="1" s="1"/>
  <c r="I104" i="1"/>
  <c r="J104" i="1" s="1"/>
  <c r="I103" i="1"/>
  <c r="J103" i="1" s="1"/>
  <c r="J102" i="1"/>
  <c r="I102" i="1"/>
  <c r="I101" i="1"/>
  <c r="J101" i="1" s="1"/>
  <c r="I100" i="1"/>
  <c r="J100" i="1" s="1"/>
  <c r="I99" i="1"/>
  <c r="J99" i="1" s="1"/>
  <c r="J98" i="1"/>
  <c r="I98" i="1"/>
  <c r="I97" i="1"/>
  <c r="J97" i="1" s="1"/>
  <c r="I96" i="1"/>
  <c r="J96" i="1" s="1"/>
  <c r="I95" i="1"/>
  <c r="J95" i="1" s="1"/>
  <c r="J94" i="1"/>
  <c r="I94" i="1"/>
  <c r="I93" i="1"/>
  <c r="J93" i="1" s="1"/>
  <c r="I92" i="1"/>
  <c r="J92" i="1" s="1"/>
  <c r="I91" i="1"/>
  <c r="J91" i="1" s="1"/>
  <c r="J90" i="1"/>
  <c r="I90" i="1"/>
  <c r="I89" i="1"/>
  <c r="J89" i="1" s="1"/>
  <c r="I88" i="1"/>
  <c r="J88" i="1" s="1"/>
  <c r="I87" i="1"/>
  <c r="J87" i="1" s="1"/>
  <c r="J86" i="1"/>
  <c r="I86" i="1"/>
  <c r="I85" i="1"/>
  <c r="J85" i="1" s="1"/>
  <c r="I84" i="1"/>
  <c r="J84" i="1" s="1"/>
  <c r="I83" i="1"/>
  <c r="J83" i="1" s="1"/>
  <c r="J82" i="1"/>
  <c r="I82" i="1"/>
  <c r="I81" i="1"/>
  <c r="J81" i="1" s="1"/>
  <c r="I80" i="1"/>
  <c r="J80" i="1" s="1"/>
  <c r="I79" i="1"/>
  <c r="J79" i="1" s="1"/>
  <c r="J78" i="1"/>
  <c r="I78" i="1"/>
  <c r="I77" i="1"/>
  <c r="J77" i="1" s="1"/>
  <c r="I76" i="1"/>
  <c r="J76" i="1" s="1"/>
  <c r="I75" i="1"/>
  <c r="J75" i="1" s="1"/>
  <c r="J74" i="1"/>
  <c r="I74" i="1"/>
  <c r="I73" i="1"/>
  <c r="J73" i="1" s="1"/>
  <c r="I72" i="1"/>
  <c r="J72" i="1" s="1"/>
  <c r="I71" i="1"/>
  <c r="J71" i="1" s="1"/>
  <c r="J70" i="1"/>
  <c r="I70" i="1"/>
  <c r="I69" i="1"/>
  <c r="J69" i="1" s="1"/>
  <c r="I68" i="1"/>
  <c r="J68" i="1" s="1"/>
  <c r="I67" i="1"/>
  <c r="J67" i="1" s="1"/>
  <c r="J66" i="1"/>
  <c r="I66" i="1"/>
  <c r="I65" i="1"/>
  <c r="J65" i="1" s="1"/>
  <c r="I64" i="1"/>
  <c r="J64" i="1" s="1"/>
  <c r="I63" i="1"/>
  <c r="J63" i="1" s="1"/>
  <c r="J62" i="1"/>
  <c r="I62" i="1"/>
  <c r="I61" i="1"/>
  <c r="J61" i="1" s="1"/>
  <c r="I60" i="1"/>
  <c r="J60" i="1" s="1"/>
  <c r="I59" i="1"/>
  <c r="J59" i="1" s="1"/>
  <c r="J58" i="1"/>
  <c r="I58" i="1"/>
  <c r="I57" i="1"/>
  <c r="J57" i="1" s="1"/>
  <c r="I56" i="1"/>
  <c r="J56" i="1" s="1"/>
  <c r="I55" i="1"/>
  <c r="J55" i="1" s="1"/>
  <c r="J54" i="1"/>
  <c r="I54" i="1"/>
  <c r="I53" i="1"/>
  <c r="J53" i="1" s="1"/>
  <c r="I52" i="1"/>
  <c r="J52" i="1" s="1"/>
  <c r="I51" i="1"/>
  <c r="J51" i="1" s="1"/>
  <c r="J50" i="1"/>
  <c r="I50" i="1"/>
  <c r="I49" i="1"/>
  <c r="J49" i="1" s="1"/>
  <c r="I48" i="1"/>
  <c r="J48" i="1" s="1"/>
  <c r="I47" i="1"/>
  <c r="J47" i="1" s="1"/>
  <c r="J46" i="1"/>
  <c r="I46" i="1"/>
  <c r="I45" i="1"/>
  <c r="J45" i="1" s="1"/>
  <c r="I44" i="1"/>
  <c r="J44" i="1" s="1"/>
  <c r="I43" i="1"/>
  <c r="J43" i="1" s="1"/>
  <c r="J42" i="1"/>
  <c r="I42" i="1"/>
  <c r="I41" i="1"/>
  <c r="J41" i="1" s="1"/>
  <c r="I40" i="1"/>
  <c r="J40" i="1" s="1"/>
  <c r="I39" i="1"/>
  <c r="J39" i="1" s="1"/>
  <c r="J38" i="1"/>
  <c r="I38" i="1"/>
  <c r="I37" i="1"/>
  <c r="J37" i="1" s="1"/>
  <c r="I36" i="1"/>
  <c r="J36" i="1" s="1"/>
  <c r="I35" i="1"/>
  <c r="J35" i="1" s="1"/>
  <c r="J34" i="1"/>
  <c r="I34" i="1"/>
  <c r="I33" i="1"/>
  <c r="J33" i="1" s="1"/>
  <c r="I32" i="1"/>
  <c r="J32" i="1" s="1"/>
  <c r="I31" i="1"/>
  <c r="J31" i="1" s="1"/>
  <c r="J30" i="1"/>
  <c r="I30" i="1"/>
  <c r="I29" i="1"/>
  <c r="J29" i="1" s="1"/>
  <c r="I28" i="1"/>
  <c r="J28" i="1" s="1"/>
  <c r="I27" i="1"/>
  <c r="J27" i="1" s="1"/>
  <c r="J26" i="1"/>
  <c r="I26" i="1"/>
  <c r="I25" i="1"/>
  <c r="J25" i="1" s="1"/>
  <c r="I24" i="1"/>
  <c r="J24" i="1" s="1"/>
  <c r="I23" i="1"/>
  <c r="J23" i="1" s="1"/>
  <c r="L22" i="1"/>
  <c r="I22" i="1"/>
  <c r="J22" i="1" s="1"/>
  <c r="J21" i="1"/>
  <c r="I21" i="1"/>
  <c r="L20" i="1"/>
  <c r="L21" i="1" s="1"/>
  <c r="L23" i="1" s="1"/>
  <c r="H3" i="1" s="1"/>
  <c r="J20" i="1"/>
  <c r="I20" i="1"/>
  <c r="I19" i="1"/>
  <c r="J19" i="1" s="1"/>
  <c r="I18" i="1"/>
  <c r="J18" i="1" s="1"/>
  <c r="I17" i="1"/>
  <c r="J17" i="1" s="1"/>
  <c r="J16" i="1"/>
  <c r="I16" i="1"/>
  <c r="I15" i="1"/>
  <c r="J15" i="1" s="1"/>
  <c r="I14" i="1"/>
  <c r="J14" i="1" s="1"/>
  <c r="I13" i="1"/>
  <c r="J13" i="1" s="1"/>
  <c r="J12" i="1"/>
  <c r="I12" i="1"/>
  <c r="I11" i="1"/>
  <c r="J11" i="1" s="1"/>
  <c r="I10" i="1"/>
  <c r="J10" i="1" s="1"/>
  <c r="I9" i="1"/>
  <c r="J9" i="1" s="1"/>
  <c r="J8" i="1"/>
  <c r="I8" i="1"/>
  <c r="I7" i="1"/>
  <c r="J7" i="1" s="1"/>
  <c r="I6" i="1"/>
  <c r="J6" i="1" s="1"/>
  <c r="I5" i="1"/>
  <c r="J5" i="1" s="1"/>
  <c r="J4" i="1"/>
  <c r="I4" i="1"/>
  <c r="I3" i="1"/>
  <c r="I288" i="1" s="1"/>
  <c r="K275" i="5" l="1"/>
  <c r="L167" i="5"/>
  <c r="K106" i="5"/>
  <c r="L62" i="5"/>
  <c r="J139" i="4"/>
  <c r="L139" i="4" s="1"/>
  <c r="K279" i="5"/>
  <c r="J217" i="4"/>
  <c r="L217" i="4" s="1"/>
  <c r="L217" i="5"/>
  <c r="K217" i="5"/>
  <c r="J66" i="4"/>
  <c r="L66" i="4" s="1"/>
  <c r="L66" i="5"/>
  <c r="K266" i="5"/>
  <c r="K5" i="5"/>
  <c r="J27" i="4"/>
  <c r="J58" i="4"/>
  <c r="K58" i="5"/>
  <c r="J282" i="4"/>
  <c r="K282" i="5"/>
  <c r="L139" i="5"/>
  <c r="L279" i="5"/>
  <c r="K247" i="5"/>
  <c r="L266" i="5"/>
  <c r="L27" i="5"/>
  <c r="J68" i="4"/>
  <c r="L68" i="4" s="1"/>
  <c r="J44" i="4"/>
  <c r="K44" i="5"/>
  <c r="J24" i="4"/>
  <c r="L24" i="4" s="1"/>
  <c r="L24" i="5"/>
  <c r="K11" i="5"/>
  <c r="L275" i="5"/>
  <c r="L121" i="5"/>
  <c r="L68" i="5"/>
  <c r="J243" i="4"/>
  <c r="L243" i="4" s="1"/>
  <c r="K243" i="5"/>
  <c r="J235" i="4"/>
  <c r="L235" i="4" s="1"/>
  <c r="K235" i="5"/>
  <c r="J40" i="4"/>
  <c r="L40" i="5"/>
  <c r="K40" i="5"/>
  <c r="L5" i="5"/>
  <c r="J8" i="4"/>
  <c r="L8" i="4" s="1"/>
  <c r="L8" i="5"/>
  <c r="K8" i="5"/>
  <c r="L215" i="5"/>
  <c r="K249" i="5"/>
  <c r="L106" i="5"/>
  <c r="L105" i="5"/>
  <c r="K105" i="5"/>
  <c r="K121" i="5"/>
  <c r="J247" i="4"/>
  <c r="J192" i="4"/>
  <c r="L192" i="4" s="1"/>
  <c r="L192" i="5"/>
  <c r="L249" i="5"/>
  <c r="K24" i="5"/>
  <c r="J286" i="4"/>
  <c r="K286" i="5"/>
  <c r="L145" i="5"/>
  <c r="K147" i="5"/>
  <c r="J25" i="4"/>
  <c r="L25" i="4" s="1"/>
  <c r="L25" i="5"/>
  <c r="J50" i="4"/>
  <c r="L50" i="5"/>
  <c r="J257" i="4"/>
  <c r="L257" i="5"/>
  <c r="K285" i="5"/>
  <c r="K287" i="5"/>
  <c r="L147" i="5"/>
  <c r="K70" i="5"/>
  <c r="J48" i="4"/>
  <c r="L48" i="5"/>
  <c r="K48" i="5"/>
  <c r="L285" i="5"/>
  <c r="L287" i="5"/>
  <c r="L70" i="5"/>
  <c r="L49" i="5"/>
  <c r="J11" i="4"/>
  <c r="J99" i="4"/>
  <c r="L99" i="4" s="1"/>
  <c r="J100" i="4"/>
  <c r="L100" i="4" s="1"/>
  <c r="K100" i="5"/>
  <c r="J201" i="4"/>
  <c r="L201" i="4" s="1"/>
  <c r="K201" i="5"/>
  <c r="K167" i="5"/>
  <c r="K62" i="5"/>
  <c r="K49" i="5"/>
  <c r="L61" i="5"/>
  <c r="M216" i="5"/>
  <c r="N216" i="5" s="1"/>
  <c r="M240" i="5"/>
  <c r="N240" i="5" s="1"/>
  <c r="M284" i="5"/>
  <c r="N284" i="5" s="1"/>
  <c r="M197" i="5"/>
  <c r="N197" i="5" s="1"/>
  <c r="R197" i="4"/>
  <c r="M98" i="5"/>
  <c r="N98" i="5" s="1"/>
  <c r="R98" i="4"/>
  <c r="M112" i="5"/>
  <c r="N112" i="5" s="1"/>
  <c r="L12" i="4"/>
  <c r="L14" i="4"/>
  <c r="L37" i="4"/>
  <c r="L39" i="4"/>
  <c r="L47" i="4"/>
  <c r="L53" i="4"/>
  <c r="L55" i="4"/>
  <c r="L61" i="4"/>
  <c r="L67" i="4"/>
  <c r="L69" i="4"/>
  <c r="W85" i="4"/>
  <c r="L94" i="4"/>
  <c r="L96" i="4"/>
  <c r="O103" i="4"/>
  <c r="L109" i="4"/>
  <c r="L111" i="4"/>
  <c r="O112" i="4"/>
  <c r="L126" i="4"/>
  <c r="L130" i="4"/>
  <c r="L140" i="4"/>
  <c r="L182" i="4"/>
  <c r="L210" i="4"/>
  <c r="L20" i="4"/>
  <c r="L87" i="4"/>
  <c r="R103" i="4"/>
  <c r="R112" i="4"/>
  <c r="L117" i="4"/>
  <c r="L119" i="4"/>
  <c r="L123" i="4"/>
  <c r="L142" i="4"/>
  <c r="O159" i="4"/>
  <c r="O161" i="4"/>
  <c r="L186" i="4"/>
  <c r="L198" i="4"/>
  <c r="O98" i="4"/>
  <c r="L44" i="4"/>
  <c r="L46" i="4"/>
  <c r="L60" i="4"/>
  <c r="L70" i="4"/>
  <c r="L93" i="4"/>
  <c r="L95" i="4"/>
  <c r="O115" i="4"/>
  <c r="L4" i="4"/>
  <c r="L6" i="4"/>
  <c r="L21" i="4"/>
  <c r="R85" i="4"/>
  <c r="L90" i="4"/>
  <c r="L105" i="4"/>
  <c r="L116" i="4"/>
  <c r="L118" i="4"/>
  <c r="W161" i="4"/>
  <c r="L178" i="4"/>
  <c r="L206" i="4"/>
  <c r="L222" i="4"/>
  <c r="O165" i="4"/>
  <c r="O171" i="4"/>
  <c r="O252" i="4"/>
  <c r="W284" i="4"/>
  <c r="L162" i="4"/>
  <c r="L164" i="4"/>
  <c r="L166" i="4"/>
  <c r="R171" i="4"/>
  <c r="R191" i="4"/>
  <c r="O194" i="4"/>
  <c r="L266" i="4"/>
  <c r="L268" i="4"/>
  <c r="L272" i="4"/>
  <c r="L276" i="4"/>
  <c r="L278" i="4"/>
  <c r="L280" i="4"/>
  <c r="L282" i="4"/>
  <c r="L286" i="4"/>
  <c r="W165" i="4"/>
  <c r="L163" i="4"/>
  <c r="L169" i="4"/>
  <c r="L269" i="4"/>
  <c r="L273" i="4"/>
  <c r="L277" i="4"/>
  <c r="L281" i="4"/>
  <c r="L283" i="4"/>
  <c r="L285" i="4"/>
  <c r="O172" i="4"/>
  <c r="L254" i="4"/>
  <c r="L256" i="4"/>
  <c r="E283" i="6"/>
  <c r="E275" i="6"/>
  <c r="E267" i="6"/>
  <c r="E259" i="6"/>
  <c r="E251" i="6"/>
  <c r="E243" i="6"/>
  <c r="E235" i="6"/>
  <c r="E227" i="6"/>
  <c r="F227" i="6" s="1"/>
  <c r="F227" i="5" s="1"/>
  <c r="U227" i="4" s="1"/>
  <c r="W227" i="4" s="1"/>
  <c r="E219" i="6"/>
  <c r="E211" i="6"/>
  <c r="E280" i="6"/>
  <c r="E272" i="6"/>
  <c r="E264" i="6"/>
  <c r="E256" i="6"/>
  <c r="F256" i="6" s="1"/>
  <c r="F256" i="5" s="1"/>
  <c r="U256" i="4" s="1"/>
  <c r="E248" i="6"/>
  <c r="E240" i="6"/>
  <c r="F240" i="6" s="1"/>
  <c r="F240" i="5" s="1"/>
  <c r="J240" i="5" s="1"/>
  <c r="J240" i="4" s="1"/>
  <c r="L240" i="4" s="1"/>
  <c r="E232" i="6"/>
  <c r="E224" i="6"/>
  <c r="E216" i="6"/>
  <c r="E205" i="6"/>
  <c r="F205" i="6" s="1"/>
  <c r="F205" i="5" s="1"/>
  <c r="E197" i="6"/>
  <c r="E189" i="6"/>
  <c r="E181" i="6"/>
  <c r="E173" i="6"/>
  <c r="F173" i="6" s="1"/>
  <c r="F173" i="5" s="1"/>
  <c r="U173" i="4" s="1"/>
  <c r="W173" i="4" s="1"/>
  <c r="E165" i="6"/>
  <c r="E157" i="6"/>
  <c r="E149" i="6"/>
  <c r="E141" i="6"/>
  <c r="F141" i="6" s="1"/>
  <c r="F141" i="5" s="1"/>
  <c r="E133" i="6"/>
  <c r="E125" i="6"/>
  <c r="E117" i="6"/>
  <c r="E109" i="6"/>
  <c r="F109" i="6" s="1"/>
  <c r="F109" i="5" s="1"/>
  <c r="U109" i="4" s="1"/>
  <c r="W109" i="4" s="1"/>
  <c r="E101" i="6"/>
  <c r="E93" i="6"/>
  <c r="E85" i="6"/>
  <c r="E77" i="6"/>
  <c r="F77" i="6" s="1"/>
  <c r="F77" i="5" s="1"/>
  <c r="U77" i="4" s="1"/>
  <c r="W77" i="4" s="1"/>
  <c r="E69" i="6"/>
  <c r="E61" i="6"/>
  <c r="E53" i="6"/>
  <c r="E45" i="6"/>
  <c r="F45" i="6" s="1"/>
  <c r="F45" i="5" s="1"/>
  <c r="U45" i="4" s="1"/>
  <c r="E37" i="6"/>
  <c r="E29" i="6"/>
  <c r="E282" i="6"/>
  <c r="E274" i="6"/>
  <c r="E266" i="6"/>
  <c r="E258" i="6"/>
  <c r="E250" i="6"/>
  <c r="E242" i="6"/>
  <c r="F242" i="6" s="1"/>
  <c r="F242" i="5" s="1"/>
  <c r="U242" i="4" s="1"/>
  <c r="W242" i="4" s="1"/>
  <c r="E234" i="6"/>
  <c r="E226" i="6"/>
  <c r="E218" i="6"/>
  <c r="E210" i="6"/>
  <c r="E202" i="6"/>
  <c r="E194" i="6"/>
  <c r="E186" i="6"/>
  <c r="E178" i="6"/>
  <c r="F178" i="6" s="1"/>
  <c r="F178" i="5" s="1"/>
  <c r="U178" i="4" s="1"/>
  <c r="W178" i="4" s="1"/>
  <c r="E170" i="6"/>
  <c r="E162" i="6"/>
  <c r="E154" i="6"/>
  <c r="E146" i="6"/>
  <c r="E138" i="6"/>
  <c r="E130" i="6"/>
  <c r="E122" i="6"/>
  <c r="E114" i="6"/>
  <c r="F114" i="6" s="1"/>
  <c r="F114" i="5" s="1"/>
  <c r="U114" i="4" s="1"/>
  <c r="E106" i="6"/>
  <c r="E98" i="6"/>
  <c r="E90" i="6"/>
  <c r="E82" i="6"/>
  <c r="E74" i="6"/>
  <c r="E66" i="6"/>
  <c r="E58" i="6"/>
  <c r="E50" i="6"/>
  <c r="F50" i="6" s="1"/>
  <c r="F50" i="5" s="1"/>
  <c r="U50" i="4" s="1"/>
  <c r="E42" i="6"/>
  <c r="E34" i="6"/>
  <c r="E26" i="6"/>
  <c r="E18" i="6"/>
  <c r="E10" i="6"/>
  <c r="E204" i="6"/>
  <c r="E196" i="6"/>
  <c r="E188" i="6"/>
  <c r="E180" i="6"/>
  <c r="E172" i="6"/>
  <c r="E164" i="6"/>
  <c r="E156" i="6"/>
  <c r="E148" i="6"/>
  <c r="E140" i="6"/>
  <c r="E92" i="6"/>
  <c r="E84" i="6"/>
  <c r="F84" i="6" s="1"/>
  <c r="F84" i="5" s="1"/>
  <c r="U84" i="4" s="1"/>
  <c r="W84" i="4" s="1"/>
  <c r="E76" i="6"/>
  <c r="E68" i="6"/>
  <c r="E60" i="6"/>
  <c r="E52" i="6"/>
  <c r="E44" i="6"/>
  <c r="E36" i="6"/>
  <c r="E28" i="6"/>
  <c r="E20" i="6"/>
  <c r="F20" i="6" s="1"/>
  <c r="F20" i="5" s="1"/>
  <c r="U20" i="4" s="1"/>
  <c r="W20" i="4" s="1"/>
  <c r="E12" i="6"/>
  <c r="E4" i="6"/>
  <c r="E281" i="6"/>
  <c r="E273" i="6"/>
  <c r="E265" i="6"/>
  <c r="E257" i="6"/>
  <c r="E249" i="6"/>
  <c r="E241" i="6"/>
  <c r="F241" i="6" s="1"/>
  <c r="F241" i="5" s="1"/>
  <c r="U241" i="4" s="1"/>
  <c r="W241" i="4" s="1"/>
  <c r="E233" i="6"/>
  <c r="E225" i="6"/>
  <c r="E217" i="6"/>
  <c r="E209" i="6"/>
  <c r="E286" i="6"/>
  <c r="E278" i="6"/>
  <c r="E270" i="6"/>
  <c r="E262" i="6"/>
  <c r="F262" i="6" s="1"/>
  <c r="F262" i="5" s="1"/>
  <c r="U262" i="4" s="1"/>
  <c r="E254" i="6"/>
  <c r="E246" i="6"/>
  <c r="E238" i="6"/>
  <c r="E230" i="6"/>
  <c r="E222" i="6"/>
  <c r="E214" i="6"/>
  <c r="E198" i="6"/>
  <c r="E190" i="6"/>
  <c r="F190" i="6" s="1"/>
  <c r="F190" i="5" s="1"/>
  <c r="U190" i="4" s="1"/>
  <c r="W190" i="4" s="1"/>
  <c r="E182" i="6"/>
  <c r="E174" i="6"/>
  <c r="E166" i="6"/>
  <c r="E158" i="6"/>
  <c r="E150" i="6"/>
  <c r="E142" i="6"/>
  <c r="E134" i="6"/>
  <c r="E126" i="6"/>
  <c r="F126" i="6" s="1"/>
  <c r="F126" i="5" s="1"/>
  <c r="U126" i="4" s="1"/>
  <c r="E118" i="6"/>
  <c r="E110" i="6"/>
  <c r="E102" i="6"/>
  <c r="E94" i="6"/>
  <c r="E86" i="6"/>
  <c r="E78" i="6"/>
  <c r="E70" i="6"/>
  <c r="E62" i="6"/>
  <c r="F62" i="6" s="1"/>
  <c r="F62" i="5" s="1"/>
  <c r="U62" i="4" s="1"/>
  <c r="W62" i="4" s="1"/>
  <c r="E54" i="6"/>
  <c r="E46" i="6"/>
  <c r="E38" i="6"/>
  <c r="E30" i="6"/>
  <c r="E22" i="6"/>
  <c r="E14" i="6"/>
  <c r="E6" i="6"/>
  <c r="E231" i="6"/>
  <c r="F231" i="6" s="1"/>
  <c r="F231" i="5" s="1"/>
  <c r="J231" i="5" s="1"/>
  <c r="J231" i="4" s="1"/>
  <c r="L231" i="4" s="1"/>
  <c r="E167" i="6"/>
  <c r="E103" i="6"/>
  <c r="E39" i="6"/>
  <c r="E229" i="6"/>
  <c r="E284" i="6"/>
  <c r="E220" i="6"/>
  <c r="E163" i="6"/>
  <c r="E99" i="6"/>
  <c r="F99" i="6" s="1"/>
  <c r="F99" i="5" s="1"/>
  <c r="U99" i="4" s="1"/>
  <c r="E35" i="6"/>
  <c r="E145" i="6"/>
  <c r="E81" i="6"/>
  <c r="E17" i="6"/>
  <c r="E168" i="6"/>
  <c r="E104" i="6"/>
  <c r="E40" i="6"/>
  <c r="E287" i="6"/>
  <c r="F287" i="6" s="1"/>
  <c r="F287" i="5" s="1"/>
  <c r="U287" i="4" s="1"/>
  <c r="W287" i="4" s="1"/>
  <c r="E223" i="6"/>
  <c r="E159" i="6"/>
  <c r="E95" i="6"/>
  <c r="E31" i="6"/>
  <c r="E285" i="6"/>
  <c r="F285" i="6" s="1"/>
  <c r="F285" i="5" s="1"/>
  <c r="U285" i="4" s="1"/>
  <c r="W285" i="4" s="1"/>
  <c r="E221" i="6"/>
  <c r="F221" i="6" s="1"/>
  <c r="F221" i="5" s="1"/>
  <c r="U221" i="4" s="1"/>
  <c r="W221" i="4" s="1"/>
  <c r="E276" i="6"/>
  <c r="E212" i="6"/>
  <c r="F212" i="6" s="1"/>
  <c r="F212" i="5" s="1"/>
  <c r="U212" i="4" s="1"/>
  <c r="W212" i="4" s="1"/>
  <c r="E155" i="6"/>
  <c r="E91" i="6"/>
  <c r="E27" i="6"/>
  <c r="E201" i="6"/>
  <c r="E137" i="6"/>
  <c r="E73" i="6"/>
  <c r="E9" i="6"/>
  <c r="E160" i="6"/>
  <c r="F160" i="6" s="1"/>
  <c r="F160" i="5" s="1"/>
  <c r="E96" i="6"/>
  <c r="E32" i="6"/>
  <c r="E279" i="6"/>
  <c r="E215" i="6"/>
  <c r="F215" i="6" s="1"/>
  <c r="F215" i="5" s="1"/>
  <c r="U215" i="4" s="1"/>
  <c r="W215" i="4" s="1"/>
  <c r="E151" i="6"/>
  <c r="E87" i="6"/>
  <c r="E23" i="6"/>
  <c r="E277" i="6"/>
  <c r="F277" i="6" s="1"/>
  <c r="F277" i="5" s="1"/>
  <c r="U277" i="4" s="1"/>
  <c r="W277" i="4" s="1"/>
  <c r="E213" i="6"/>
  <c r="E268" i="6"/>
  <c r="E132" i="6"/>
  <c r="E147" i="6"/>
  <c r="E83" i="6"/>
  <c r="E19" i="6"/>
  <c r="E193" i="6"/>
  <c r="E129" i="6"/>
  <c r="F129" i="6" s="1"/>
  <c r="F129" i="5" s="1"/>
  <c r="E65" i="6"/>
  <c r="E152" i="6"/>
  <c r="E88" i="6"/>
  <c r="F88" i="6" s="1"/>
  <c r="F88" i="5" s="1"/>
  <c r="U88" i="4" s="1"/>
  <c r="W88" i="4" s="1"/>
  <c r="E24" i="6"/>
  <c r="F24" i="6" s="1"/>
  <c r="F24" i="5" s="1"/>
  <c r="U24" i="4" s="1"/>
  <c r="W24" i="4" s="1"/>
  <c r="F290" i="6"/>
  <c r="F280" i="6"/>
  <c r="F280" i="5" s="1"/>
  <c r="U280" i="4" s="1"/>
  <c r="W280" i="4" s="1"/>
  <c r="F272" i="6"/>
  <c r="F272" i="5" s="1"/>
  <c r="U272" i="4" s="1"/>
  <c r="W272" i="4" s="1"/>
  <c r="F264" i="6"/>
  <c r="F264" i="5" s="1"/>
  <c r="J264" i="5" s="1"/>
  <c r="J264" i="4" s="1"/>
  <c r="L264" i="4" s="1"/>
  <c r="F248" i="6"/>
  <c r="F248" i="5" s="1"/>
  <c r="F232" i="6"/>
  <c r="F232" i="5" s="1"/>
  <c r="U232" i="4" s="1"/>
  <c r="W232" i="4" s="1"/>
  <c r="F224" i="6"/>
  <c r="F224" i="5" s="1"/>
  <c r="U224" i="4" s="1"/>
  <c r="W224" i="4" s="1"/>
  <c r="F216" i="6"/>
  <c r="F216" i="5" s="1"/>
  <c r="J216" i="5" s="1"/>
  <c r="J216" i="4" s="1"/>
  <c r="L216" i="4" s="1"/>
  <c r="F168" i="6"/>
  <c r="F168" i="5" s="1"/>
  <c r="U168" i="4" s="1"/>
  <c r="W168" i="4" s="1"/>
  <c r="F152" i="6"/>
  <c r="F152" i="5" s="1"/>
  <c r="F104" i="6"/>
  <c r="F104" i="5" s="1"/>
  <c r="U104" i="4" s="1"/>
  <c r="W104" i="4" s="1"/>
  <c r="F96" i="6"/>
  <c r="F96" i="5" s="1"/>
  <c r="U96" i="4" s="1"/>
  <c r="F40" i="6"/>
  <c r="F40" i="5" s="1"/>
  <c r="U40" i="4" s="1"/>
  <c r="W40" i="4" s="1"/>
  <c r="F32" i="6"/>
  <c r="F32" i="5" s="1"/>
  <c r="U32" i="4" s="1"/>
  <c r="W32" i="4" s="1"/>
  <c r="F229" i="6"/>
  <c r="F229" i="5" s="1"/>
  <c r="U229" i="4" s="1"/>
  <c r="W229" i="4" s="1"/>
  <c r="F213" i="6"/>
  <c r="F213" i="5" s="1"/>
  <c r="U213" i="4" s="1"/>
  <c r="W213" i="4" s="1"/>
  <c r="F197" i="6"/>
  <c r="F197" i="5" s="1"/>
  <c r="J197" i="5" s="1"/>
  <c r="J197" i="4" s="1"/>
  <c r="L197" i="4" s="1"/>
  <c r="F189" i="6"/>
  <c r="F189" i="5" s="1"/>
  <c r="U189" i="4" s="1"/>
  <c r="W189" i="4" s="1"/>
  <c r="F181" i="6"/>
  <c r="F181" i="5" s="1"/>
  <c r="U181" i="4" s="1"/>
  <c r="W181" i="4" s="1"/>
  <c r="F165" i="6"/>
  <c r="F165" i="5" s="1"/>
  <c r="J165" i="5" s="1"/>
  <c r="J165" i="4" s="1"/>
  <c r="L165" i="4" s="1"/>
  <c r="F157" i="6"/>
  <c r="F157" i="5" s="1"/>
  <c r="U157" i="4" s="1"/>
  <c r="W157" i="4" s="1"/>
  <c r="F149" i="6"/>
  <c r="F149" i="5" s="1"/>
  <c r="U149" i="4" s="1"/>
  <c r="W149" i="4" s="1"/>
  <c r="F133" i="6"/>
  <c r="F133" i="5" s="1"/>
  <c r="U133" i="4" s="1"/>
  <c r="W133" i="4" s="1"/>
  <c r="F125" i="6"/>
  <c r="F125" i="5" s="1"/>
  <c r="J125" i="5" s="1"/>
  <c r="J125" i="4" s="1"/>
  <c r="L125" i="4" s="1"/>
  <c r="F117" i="6"/>
  <c r="F117" i="5" s="1"/>
  <c r="U117" i="4" s="1"/>
  <c r="W117" i="4" s="1"/>
  <c r="F101" i="6"/>
  <c r="F101" i="5" s="1"/>
  <c r="F93" i="6"/>
  <c r="F93" i="5" s="1"/>
  <c r="U93" i="4" s="1"/>
  <c r="W93" i="4" s="1"/>
  <c r="F85" i="6"/>
  <c r="F85" i="5" s="1"/>
  <c r="J85" i="5" s="1"/>
  <c r="J85" i="4" s="1"/>
  <c r="L85" i="4" s="1"/>
  <c r="F69" i="6"/>
  <c r="F69" i="5" s="1"/>
  <c r="U69" i="4" s="1"/>
  <c r="F61" i="6"/>
  <c r="F61" i="5" s="1"/>
  <c r="U61" i="4" s="1"/>
  <c r="F53" i="6"/>
  <c r="F53" i="5" s="1"/>
  <c r="U53" i="4" s="1"/>
  <c r="F37" i="6"/>
  <c r="F37" i="5" s="1"/>
  <c r="U37" i="4" s="1"/>
  <c r="W37" i="4" s="1"/>
  <c r="F29" i="6"/>
  <c r="F29" i="5" s="1"/>
  <c r="U29" i="4" s="1"/>
  <c r="W29" i="4" s="1"/>
  <c r="F282" i="6"/>
  <c r="F282" i="5" s="1"/>
  <c r="U282" i="4" s="1"/>
  <c r="W282" i="4" s="1"/>
  <c r="F274" i="6"/>
  <c r="F274" i="5" s="1"/>
  <c r="U274" i="4" s="1"/>
  <c r="W274" i="4" s="1"/>
  <c r="F266" i="6"/>
  <c r="F266" i="5" s="1"/>
  <c r="U266" i="4" s="1"/>
  <c r="F258" i="6"/>
  <c r="F258" i="5" s="1"/>
  <c r="U258" i="4" s="1"/>
  <c r="F250" i="6"/>
  <c r="F250" i="5" s="1"/>
  <c r="U250" i="4" s="1"/>
  <c r="F234" i="6"/>
  <c r="F234" i="5" s="1"/>
  <c r="U234" i="4" s="1"/>
  <c r="W234" i="4" s="1"/>
  <c r="F226" i="6"/>
  <c r="F226" i="5" s="1"/>
  <c r="U226" i="4" s="1"/>
  <c r="W226" i="4" s="1"/>
  <c r="F218" i="6"/>
  <c r="F218" i="5" s="1"/>
  <c r="U218" i="4" s="1"/>
  <c r="W218" i="4" s="1"/>
  <c r="F210" i="6"/>
  <c r="F210" i="5" s="1"/>
  <c r="U210" i="4" s="1"/>
  <c r="W210" i="4" s="1"/>
  <c r="F202" i="6"/>
  <c r="F202" i="5" s="1"/>
  <c r="U202" i="4" s="1"/>
  <c r="W202" i="4" s="1"/>
  <c r="F194" i="6"/>
  <c r="F194" i="5" s="1"/>
  <c r="J194" i="5" s="1"/>
  <c r="J194" i="4" s="1"/>
  <c r="L194" i="4" s="1"/>
  <c r="F186" i="6"/>
  <c r="F186" i="5" s="1"/>
  <c r="U186" i="4" s="1"/>
  <c r="W186" i="4" s="1"/>
  <c r="F170" i="6"/>
  <c r="F170" i="5" s="1"/>
  <c r="U170" i="4" s="1"/>
  <c r="W170" i="4" s="1"/>
  <c r="F162" i="6"/>
  <c r="F162" i="5" s="1"/>
  <c r="U162" i="4" s="1"/>
  <c r="W162" i="4" s="1"/>
  <c r="F154" i="6"/>
  <c r="F154" i="5" s="1"/>
  <c r="F146" i="6"/>
  <c r="F146" i="5" s="1"/>
  <c r="F138" i="6"/>
  <c r="F138" i="5" s="1"/>
  <c r="F130" i="6"/>
  <c r="F130" i="5" s="1"/>
  <c r="U130" i="4" s="1"/>
  <c r="F122" i="6"/>
  <c r="F122" i="5" s="1"/>
  <c r="U122" i="4" s="1"/>
  <c r="W122" i="4" s="1"/>
  <c r="F106" i="6"/>
  <c r="F106" i="5" s="1"/>
  <c r="U106" i="4" s="1"/>
  <c r="F98" i="6"/>
  <c r="F98" i="5" s="1"/>
  <c r="J98" i="5" s="1"/>
  <c r="J98" i="4" s="1"/>
  <c r="L98" i="4" s="1"/>
  <c r="S98" i="4" s="1" a="1"/>
  <c r="S98" i="4" s="1"/>
  <c r="F90" i="6"/>
  <c r="F90" i="5" s="1"/>
  <c r="U90" i="4" s="1"/>
  <c r="W90" i="4" s="1"/>
  <c r="F82" i="6"/>
  <c r="F82" i="5" s="1"/>
  <c r="U82" i="4" s="1"/>
  <c r="W82" i="4" s="1"/>
  <c r="F74" i="6"/>
  <c r="F74" i="5" s="1"/>
  <c r="U74" i="4" s="1"/>
  <c r="W74" i="4" s="1"/>
  <c r="F66" i="6"/>
  <c r="F66" i="5" s="1"/>
  <c r="U66" i="4" s="1"/>
  <c r="W66" i="4" s="1"/>
  <c r="F58" i="6"/>
  <c r="F58" i="5" s="1"/>
  <c r="U58" i="4" s="1"/>
  <c r="F42" i="6"/>
  <c r="F42" i="5" s="1"/>
  <c r="F34" i="6"/>
  <c r="F34" i="5" s="1"/>
  <c r="U34" i="4" s="1"/>
  <c r="F26" i="6"/>
  <c r="F26" i="5" s="1"/>
  <c r="U26" i="4" s="1"/>
  <c r="F18" i="6"/>
  <c r="F18" i="5" s="1"/>
  <c r="U18" i="4" s="1"/>
  <c r="W18" i="4" s="1"/>
  <c r="F10" i="6"/>
  <c r="F10" i="5" s="1"/>
  <c r="F279" i="6"/>
  <c r="F279" i="5" s="1"/>
  <c r="U279" i="4" s="1"/>
  <c r="W279" i="4" s="1"/>
  <c r="F223" i="6"/>
  <c r="F223" i="5" s="1"/>
  <c r="U223" i="4" s="1"/>
  <c r="W223" i="4" s="1"/>
  <c r="F167" i="6"/>
  <c r="F167" i="5" s="1"/>
  <c r="U167" i="4" s="1"/>
  <c r="W167" i="4" s="1"/>
  <c r="F159" i="6"/>
  <c r="F159" i="5" s="1"/>
  <c r="F151" i="6"/>
  <c r="F151" i="5" s="1"/>
  <c r="U151" i="4" s="1"/>
  <c r="W151" i="4" s="1"/>
  <c r="F103" i="6"/>
  <c r="F103" i="5" s="1"/>
  <c r="J103" i="5" s="1"/>
  <c r="J103" i="4" s="1"/>
  <c r="L103" i="4" s="1"/>
  <c r="F95" i="6"/>
  <c r="F95" i="5" s="1"/>
  <c r="U95" i="4" s="1"/>
  <c r="F87" i="6"/>
  <c r="F87" i="5" s="1"/>
  <c r="U87" i="4" s="1"/>
  <c r="F39" i="6"/>
  <c r="F39" i="5" s="1"/>
  <c r="U39" i="4" s="1"/>
  <c r="F31" i="6"/>
  <c r="F31" i="5" s="1"/>
  <c r="F23" i="6"/>
  <c r="F23" i="5" s="1"/>
  <c r="U23" i="4" s="1"/>
  <c r="W23" i="4" s="1"/>
  <c r="F284" i="6"/>
  <c r="F284" i="5" s="1"/>
  <c r="J284" i="5" s="1"/>
  <c r="J284" i="4" s="1"/>
  <c r="L284" i="4" s="1"/>
  <c r="F276" i="6"/>
  <c r="F276" i="5" s="1"/>
  <c r="U276" i="4" s="1"/>
  <c r="W276" i="4" s="1"/>
  <c r="F268" i="6"/>
  <c r="F268" i="5" s="1"/>
  <c r="U268" i="4" s="1"/>
  <c r="W268" i="4" s="1"/>
  <c r="F220" i="6"/>
  <c r="F220" i="5" s="1"/>
  <c r="U220" i="4" s="1"/>
  <c r="W220" i="4" s="1"/>
  <c r="F204" i="6"/>
  <c r="F204" i="5" s="1"/>
  <c r="U204" i="4" s="1"/>
  <c r="W204" i="4" s="1"/>
  <c r="F196" i="6"/>
  <c r="F196" i="5" s="1"/>
  <c r="F188" i="6"/>
  <c r="F188" i="5" s="1"/>
  <c r="U188" i="4" s="1"/>
  <c r="W188" i="4" s="1"/>
  <c r="F180" i="6"/>
  <c r="F180" i="5" s="1"/>
  <c r="U180" i="4" s="1"/>
  <c r="W180" i="4" s="1"/>
  <c r="F172" i="6"/>
  <c r="F172" i="5" s="1"/>
  <c r="J172" i="5" s="1"/>
  <c r="J172" i="4" s="1"/>
  <c r="L172" i="4" s="1"/>
  <c r="F164" i="6"/>
  <c r="F164" i="5" s="1"/>
  <c r="U164" i="4" s="1"/>
  <c r="W164" i="4" s="1"/>
  <c r="F156" i="6"/>
  <c r="F156" i="5" s="1"/>
  <c r="U156" i="4" s="1"/>
  <c r="W156" i="4" s="1"/>
  <c r="F148" i="6"/>
  <c r="F148" i="5" s="1"/>
  <c r="U148" i="4" s="1"/>
  <c r="W148" i="4" s="1"/>
  <c r="F140" i="6"/>
  <c r="F140" i="5" s="1"/>
  <c r="U140" i="4" s="1"/>
  <c r="W140" i="4" s="1"/>
  <c r="F132" i="6"/>
  <c r="F132" i="5" s="1"/>
  <c r="F92" i="6"/>
  <c r="F92" i="5" s="1"/>
  <c r="J92" i="5" s="1"/>
  <c r="J92" i="4" s="1"/>
  <c r="L92" i="4" s="1"/>
  <c r="F76" i="6"/>
  <c r="F76" i="5" s="1"/>
  <c r="U76" i="4" s="1"/>
  <c r="W76" i="4" s="1"/>
  <c r="F68" i="6"/>
  <c r="F68" i="5" s="1"/>
  <c r="U68" i="4" s="1"/>
  <c r="W68" i="4" s="1"/>
  <c r="F60" i="6"/>
  <c r="F60" i="5" s="1"/>
  <c r="U60" i="4" s="1"/>
  <c r="W60" i="4" s="1"/>
  <c r="F52" i="6"/>
  <c r="F52" i="5" s="1"/>
  <c r="F44" i="6"/>
  <c r="F44" i="5" s="1"/>
  <c r="U44" i="4" s="1"/>
  <c r="F36" i="6"/>
  <c r="F36" i="5" s="1"/>
  <c r="J36" i="5" s="1"/>
  <c r="J36" i="4" s="1"/>
  <c r="L36" i="4" s="1"/>
  <c r="F28" i="6"/>
  <c r="F28" i="5" s="1"/>
  <c r="U28" i="4" s="1"/>
  <c r="F12" i="6"/>
  <c r="F12" i="5" s="1"/>
  <c r="U12" i="4" s="1"/>
  <c r="W12" i="4" s="1"/>
  <c r="F4" i="6"/>
  <c r="F4" i="5" s="1"/>
  <c r="U4" i="4" s="1"/>
  <c r="W4" i="4" s="1"/>
  <c r="F281" i="6"/>
  <c r="F281" i="5" s="1"/>
  <c r="U281" i="4" s="1"/>
  <c r="W281" i="4" s="1"/>
  <c r="F273" i="6"/>
  <c r="F273" i="5" s="1"/>
  <c r="U273" i="4" s="1"/>
  <c r="W273" i="4" s="1"/>
  <c r="F265" i="6"/>
  <c r="F265" i="5" s="1"/>
  <c r="U265" i="4" s="1"/>
  <c r="W265" i="4" s="1"/>
  <c r="F257" i="6"/>
  <c r="F257" i="5" s="1"/>
  <c r="U257" i="4" s="1"/>
  <c r="W257" i="4" s="1"/>
  <c r="F249" i="6"/>
  <c r="F249" i="5" s="1"/>
  <c r="U249" i="4" s="1"/>
  <c r="W249" i="4" s="1"/>
  <c r="F233" i="6"/>
  <c r="F233" i="5" s="1"/>
  <c r="U233" i="4" s="1"/>
  <c r="W233" i="4" s="1"/>
  <c r="F225" i="6"/>
  <c r="F225" i="5" s="1"/>
  <c r="U225" i="4" s="1"/>
  <c r="W225" i="4" s="1"/>
  <c r="F217" i="6"/>
  <c r="F217" i="5" s="1"/>
  <c r="U217" i="4" s="1"/>
  <c r="W217" i="4" s="1"/>
  <c r="F209" i="6"/>
  <c r="F209" i="5" s="1"/>
  <c r="U209" i="4" s="1"/>
  <c r="W209" i="4" s="1"/>
  <c r="F201" i="6"/>
  <c r="F201" i="5" s="1"/>
  <c r="U201" i="4" s="1"/>
  <c r="W201" i="4" s="1"/>
  <c r="F193" i="6"/>
  <c r="F193" i="5" s="1"/>
  <c r="J193" i="5" s="1"/>
  <c r="J193" i="4" s="1"/>
  <c r="L193" i="4" s="1"/>
  <c r="F145" i="6"/>
  <c r="F145" i="5" s="1"/>
  <c r="U145" i="4" s="1"/>
  <c r="W145" i="4" s="1"/>
  <c r="F137" i="6"/>
  <c r="F137" i="5" s="1"/>
  <c r="U137" i="4" s="1"/>
  <c r="W137" i="4" s="1"/>
  <c r="F89" i="6"/>
  <c r="F89" i="5" s="1"/>
  <c r="U89" i="4" s="1"/>
  <c r="W89" i="4" s="1"/>
  <c r="F81" i="6"/>
  <c r="F81" i="5" s="1"/>
  <c r="U81" i="4" s="1"/>
  <c r="F73" i="6"/>
  <c r="F73" i="5" s="1"/>
  <c r="U73" i="4" s="1"/>
  <c r="F65" i="6"/>
  <c r="F65" i="5" s="1"/>
  <c r="U65" i="4" s="1"/>
  <c r="W65" i="4" s="1"/>
  <c r="F57" i="6"/>
  <c r="F57" i="5" s="1"/>
  <c r="F17" i="6"/>
  <c r="F17" i="5" s="1"/>
  <c r="U17" i="4" s="1"/>
  <c r="F9" i="6"/>
  <c r="F9" i="5" s="1"/>
  <c r="F286" i="6"/>
  <c r="F286" i="5" s="1"/>
  <c r="U286" i="4" s="1"/>
  <c r="W286" i="4" s="1"/>
  <c r="F278" i="6"/>
  <c r="F278" i="5" s="1"/>
  <c r="U278" i="4" s="1"/>
  <c r="W278" i="4" s="1"/>
  <c r="F270" i="6"/>
  <c r="F270" i="5" s="1"/>
  <c r="J270" i="5" s="1"/>
  <c r="J270" i="4" s="1"/>
  <c r="F254" i="6"/>
  <c r="F254" i="5" s="1"/>
  <c r="U254" i="4" s="1"/>
  <c r="W254" i="4" s="1"/>
  <c r="F246" i="6"/>
  <c r="F246" i="5" s="1"/>
  <c r="U246" i="4" s="1"/>
  <c r="F238" i="6"/>
  <c r="F238" i="5" s="1"/>
  <c r="U238" i="4" s="1"/>
  <c r="W238" i="4" s="1"/>
  <c r="F230" i="6"/>
  <c r="F230" i="5" s="1"/>
  <c r="F222" i="6"/>
  <c r="F222" i="5" s="1"/>
  <c r="U222" i="4" s="1"/>
  <c r="W222" i="4" s="1"/>
  <c r="F214" i="6"/>
  <c r="F214" i="5" s="1"/>
  <c r="F198" i="6"/>
  <c r="F198" i="5" s="1"/>
  <c r="U198" i="4" s="1"/>
  <c r="W198" i="4" s="1"/>
  <c r="F182" i="6"/>
  <c r="F182" i="5" s="1"/>
  <c r="U182" i="4" s="1"/>
  <c r="W182" i="4" s="1"/>
  <c r="F174" i="6"/>
  <c r="F174" i="5" s="1"/>
  <c r="U174" i="4" s="1"/>
  <c r="W174" i="4" s="1"/>
  <c r="F166" i="6"/>
  <c r="F166" i="5" s="1"/>
  <c r="U166" i="4" s="1"/>
  <c r="W166" i="4" s="1"/>
  <c r="F158" i="6"/>
  <c r="F158" i="5" s="1"/>
  <c r="U158" i="4" s="1"/>
  <c r="W158" i="4" s="1"/>
  <c r="F150" i="6"/>
  <c r="F150" i="5" s="1"/>
  <c r="U150" i="4" s="1"/>
  <c r="W150" i="4" s="1"/>
  <c r="F142" i="6"/>
  <c r="F142" i="5" s="1"/>
  <c r="U142" i="4" s="1"/>
  <c r="W142" i="4" s="1"/>
  <c r="F134" i="6"/>
  <c r="F134" i="5" s="1"/>
  <c r="U134" i="4" s="1"/>
  <c r="W134" i="4" s="1"/>
  <c r="F118" i="6"/>
  <c r="F118" i="5" s="1"/>
  <c r="U118" i="4" s="1"/>
  <c r="F110" i="6"/>
  <c r="F110" i="5" s="1"/>
  <c r="F102" i="6"/>
  <c r="F102" i="5" s="1"/>
  <c r="F94" i="6"/>
  <c r="F94" i="5" s="1"/>
  <c r="U94" i="4" s="1"/>
  <c r="W94" i="4" s="1"/>
  <c r="F86" i="6"/>
  <c r="F86" i="5" s="1"/>
  <c r="F78" i="6"/>
  <c r="F78" i="5" s="1"/>
  <c r="F70" i="6"/>
  <c r="F70" i="5" s="1"/>
  <c r="U70" i="4" s="1"/>
  <c r="F54" i="6"/>
  <c r="F54" i="5" s="1"/>
  <c r="U54" i="4" s="1"/>
  <c r="W54" i="4" s="1"/>
  <c r="F46" i="6"/>
  <c r="F46" i="5" s="1"/>
  <c r="U46" i="4" s="1"/>
  <c r="W46" i="4" s="1"/>
  <c r="F38" i="6"/>
  <c r="F38" i="5" s="1"/>
  <c r="U38" i="4" s="1"/>
  <c r="W38" i="4" s="1"/>
  <c r="F30" i="6"/>
  <c r="F30" i="5" s="1"/>
  <c r="U30" i="4" s="1"/>
  <c r="F22" i="6"/>
  <c r="F22" i="5" s="1"/>
  <c r="U22" i="4" s="1"/>
  <c r="F14" i="6"/>
  <c r="F14" i="5" s="1"/>
  <c r="U14" i="4" s="1"/>
  <c r="W14" i="4" s="1"/>
  <c r="F6" i="6"/>
  <c r="F6" i="5" s="1"/>
  <c r="U6" i="4" s="1"/>
  <c r="W6" i="4" s="1"/>
  <c r="F283" i="6"/>
  <c r="F283" i="5" s="1"/>
  <c r="U283" i="4" s="1"/>
  <c r="W283" i="4" s="1"/>
  <c r="F275" i="6"/>
  <c r="F275" i="5" s="1"/>
  <c r="U275" i="4" s="1"/>
  <c r="W275" i="4" s="1"/>
  <c r="F267" i="6"/>
  <c r="F267" i="5" s="1"/>
  <c r="U267" i="4" s="1"/>
  <c r="W267" i="4" s="1"/>
  <c r="F259" i="6"/>
  <c r="F259" i="5" s="1"/>
  <c r="U259" i="4" s="1"/>
  <c r="W259" i="4" s="1"/>
  <c r="F251" i="6"/>
  <c r="F251" i="5" s="1"/>
  <c r="U251" i="4" s="1"/>
  <c r="W251" i="4" s="1"/>
  <c r="F243" i="6"/>
  <c r="F243" i="5" s="1"/>
  <c r="U243" i="4" s="1"/>
  <c r="W243" i="4" s="1"/>
  <c r="F235" i="6"/>
  <c r="F235" i="5" s="1"/>
  <c r="U235" i="4" s="1"/>
  <c r="W235" i="4" s="1"/>
  <c r="F219" i="6"/>
  <c r="F219" i="5" s="1"/>
  <c r="U219" i="4" s="1"/>
  <c r="W219" i="4" s="1"/>
  <c r="F211" i="6"/>
  <c r="F211" i="5" s="1"/>
  <c r="U211" i="4" s="1"/>
  <c r="W211" i="4" s="1"/>
  <c r="F163" i="6"/>
  <c r="F163" i="5" s="1"/>
  <c r="U163" i="4" s="1"/>
  <c r="W163" i="4" s="1"/>
  <c r="F155" i="6"/>
  <c r="F155" i="5" s="1"/>
  <c r="U155" i="4" s="1"/>
  <c r="W155" i="4" s="1"/>
  <c r="F147" i="6"/>
  <c r="F147" i="5" s="1"/>
  <c r="U147" i="4" s="1"/>
  <c r="W147" i="4" s="1"/>
  <c r="F91" i="6"/>
  <c r="F91" i="5" s="1"/>
  <c r="U91" i="4" s="1"/>
  <c r="W91" i="4" s="1"/>
  <c r="F83" i="6"/>
  <c r="F83" i="5" s="1"/>
  <c r="U83" i="4" s="1"/>
  <c r="W83" i="4" s="1"/>
  <c r="F35" i="6"/>
  <c r="F35" i="5" s="1"/>
  <c r="U35" i="4" s="1"/>
  <c r="W35" i="4" s="1"/>
  <c r="F27" i="6"/>
  <c r="F27" i="5" s="1"/>
  <c r="U27" i="4" s="1"/>
  <c r="W27" i="4" s="1"/>
  <c r="F19" i="6"/>
  <c r="F19" i="5" s="1"/>
  <c r="U19" i="4" s="1"/>
  <c r="W19" i="4" s="1"/>
  <c r="E271" i="6"/>
  <c r="F271" i="6" s="1"/>
  <c r="F271" i="5" s="1"/>
  <c r="J271" i="5" s="1"/>
  <c r="J271" i="4" s="1"/>
  <c r="E207" i="6"/>
  <c r="F207" i="6" s="1"/>
  <c r="F207" i="5" s="1"/>
  <c r="U207" i="4" s="1"/>
  <c r="W207" i="4" s="1"/>
  <c r="E143" i="6"/>
  <c r="F143" i="6" s="1"/>
  <c r="F143" i="5" s="1"/>
  <c r="U143" i="4" s="1"/>
  <c r="W143" i="4" s="1"/>
  <c r="E79" i="6"/>
  <c r="F79" i="6" s="1"/>
  <c r="F79" i="5" s="1"/>
  <c r="U79" i="4" s="1"/>
  <c r="W79" i="4" s="1"/>
  <c r="E15" i="6"/>
  <c r="F15" i="6" s="1"/>
  <c r="F15" i="5" s="1"/>
  <c r="U15" i="4" s="1"/>
  <c r="W15" i="4" s="1"/>
  <c r="E269" i="6"/>
  <c r="F269" i="6" s="1"/>
  <c r="F269" i="5" s="1"/>
  <c r="U269" i="4" s="1"/>
  <c r="W269" i="4" s="1"/>
  <c r="E21" i="6"/>
  <c r="F21" i="6" s="1"/>
  <c r="F21" i="5" s="1"/>
  <c r="U21" i="4" s="1"/>
  <c r="E260" i="6"/>
  <c r="F260" i="6" s="1"/>
  <c r="F260" i="5" s="1"/>
  <c r="U260" i="4" s="1"/>
  <c r="W260" i="4" s="1"/>
  <c r="E124" i="6"/>
  <c r="F124" i="6" s="1"/>
  <c r="F124" i="5" s="1"/>
  <c r="U124" i="4" s="1"/>
  <c r="W124" i="4" s="1"/>
  <c r="E203" i="6"/>
  <c r="F203" i="6" s="1"/>
  <c r="F203" i="5" s="1"/>
  <c r="U203" i="4" s="1"/>
  <c r="W203" i="4" s="1"/>
  <c r="E139" i="6"/>
  <c r="F139" i="6" s="1"/>
  <c r="F139" i="5" s="1"/>
  <c r="U139" i="4" s="1"/>
  <c r="W139" i="4" s="1"/>
  <c r="E75" i="6"/>
  <c r="F75" i="6" s="1"/>
  <c r="F75" i="5" s="1"/>
  <c r="U75" i="4" s="1"/>
  <c r="E11" i="6"/>
  <c r="F11" i="6" s="1"/>
  <c r="F11" i="5" s="1"/>
  <c r="U11" i="4" s="1"/>
  <c r="W11" i="4" s="1"/>
  <c r="E185" i="6"/>
  <c r="F185" i="6" s="1"/>
  <c r="F185" i="5" s="1"/>
  <c r="U185" i="4" s="1"/>
  <c r="W185" i="4" s="1"/>
  <c r="E121" i="6"/>
  <c r="F121" i="6" s="1"/>
  <c r="F121" i="5" s="1"/>
  <c r="U121" i="4" s="1"/>
  <c r="W121" i="4" s="1"/>
  <c r="E57" i="6"/>
  <c r="E208" i="6"/>
  <c r="F208" i="6" s="1"/>
  <c r="F208" i="5" s="1"/>
  <c r="U208" i="4" s="1"/>
  <c r="W208" i="4" s="1"/>
  <c r="E144" i="6"/>
  <c r="F144" i="6" s="1"/>
  <c r="F144" i="5" s="1"/>
  <c r="U144" i="4" s="1"/>
  <c r="W144" i="4" s="1"/>
  <c r="E80" i="6"/>
  <c r="F80" i="6" s="1"/>
  <c r="F80" i="5" s="1"/>
  <c r="U80" i="4" s="1"/>
  <c r="W80" i="4" s="1"/>
  <c r="E16" i="6"/>
  <c r="F16" i="6" s="1"/>
  <c r="F16" i="5" s="1"/>
  <c r="U16" i="4" s="1"/>
  <c r="W16" i="4" s="1"/>
  <c r="E263" i="6"/>
  <c r="F263" i="6" s="1"/>
  <c r="F263" i="5" s="1"/>
  <c r="U263" i="4" s="1"/>
  <c r="W263" i="4" s="1"/>
  <c r="E199" i="6"/>
  <c r="F199" i="6" s="1"/>
  <c r="F199" i="5" s="1"/>
  <c r="U199" i="4" s="1"/>
  <c r="W199" i="4" s="1"/>
  <c r="E135" i="6"/>
  <c r="F135" i="6" s="1"/>
  <c r="F135" i="5" s="1"/>
  <c r="U135" i="4" s="1"/>
  <c r="W135" i="4" s="1"/>
  <c r="E71" i="6"/>
  <c r="F71" i="6" s="1"/>
  <c r="F71" i="5" s="1"/>
  <c r="U71" i="4" s="1"/>
  <c r="E7" i="6"/>
  <c r="F7" i="6" s="1"/>
  <c r="F7" i="5" s="1"/>
  <c r="U7" i="4" s="1"/>
  <c r="W7" i="4" s="1"/>
  <c r="E261" i="6"/>
  <c r="F261" i="6" s="1"/>
  <c r="F261" i="5" s="1"/>
  <c r="U261" i="4" s="1"/>
  <c r="W261" i="4" s="1"/>
  <c r="E13" i="6"/>
  <c r="F13" i="6" s="1"/>
  <c r="F13" i="5" s="1"/>
  <c r="U13" i="4" s="1"/>
  <c r="E252" i="6"/>
  <c r="F252" i="6" s="1"/>
  <c r="F252" i="5" s="1"/>
  <c r="J252" i="5" s="1"/>
  <c r="J252" i="4" s="1"/>
  <c r="L252" i="4" s="1"/>
  <c r="E116" i="6"/>
  <c r="F116" i="6" s="1"/>
  <c r="F116" i="5" s="1"/>
  <c r="U116" i="4" s="1"/>
  <c r="E195" i="6"/>
  <c r="F195" i="6" s="1"/>
  <c r="F195" i="5" s="1"/>
  <c r="U195" i="4" s="1"/>
  <c r="W195" i="4" s="1"/>
  <c r="E131" i="6"/>
  <c r="F131" i="6" s="1"/>
  <c r="F131" i="5" s="1"/>
  <c r="J131" i="5" s="1"/>
  <c r="J131" i="4" s="1"/>
  <c r="L131" i="4" s="1"/>
  <c r="S131" i="4" s="1" a="1"/>
  <c r="S131" i="4" s="1"/>
  <c r="E67" i="6"/>
  <c r="F67" i="6" s="1"/>
  <c r="F67" i="5" s="1"/>
  <c r="U67" i="4" s="1"/>
  <c r="E3" i="6"/>
  <c r="F3" i="6" s="1"/>
  <c r="E177" i="6"/>
  <c r="F177" i="6" s="1"/>
  <c r="F177" i="5" s="1"/>
  <c r="E113" i="6"/>
  <c r="F113" i="6" s="1"/>
  <c r="F113" i="5" s="1"/>
  <c r="U113" i="4" s="1"/>
  <c r="W113" i="4" s="1"/>
  <c r="E49" i="6"/>
  <c r="F49" i="6" s="1"/>
  <c r="F49" i="5" s="1"/>
  <c r="U49" i="4" s="1"/>
  <c r="E200" i="6"/>
  <c r="F200" i="6" s="1"/>
  <c r="F200" i="5" s="1"/>
  <c r="U200" i="4" s="1"/>
  <c r="W200" i="4" s="1"/>
  <c r="E136" i="6"/>
  <c r="F136" i="6" s="1"/>
  <c r="F136" i="5" s="1"/>
  <c r="U136" i="4" s="1"/>
  <c r="W136" i="4" s="1"/>
  <c r="E72" i="6"/>
  <c r="F72" i="6" s="1"/>
  <c r="F72" i="5" s="1"/>
  <c r="U72" i="4" s="1"/>
  <c r="W72" i="4" s="1"/>
  <c r="E8" i="6"/>
  <c r="F8" i="6" s="1"/>
  <c r="F8" i="5" s="1"/>
  <c r="U8" i="4" s="1"/>
  <c r="W8" i="4" s="1"/>
  <c r="E255" i="6"/>
  <c r="F255" i="6" s="1"/>
  <c r="F255" i="5" s="1"/>
  <c r="U255" i="4" s="1"/>
  <c r="W255" i="4" s="1"/>
  <c r="E191" i="6"/>
  <c r="F191" i="6" s="1"/>
  <c r="F191" i="5" s="1"/>
  <c r="J191" i="5" s="1"/>
  <c r="J191" i="4" s="1"/>
  <c r="L191" i="4" s="1"/>
  <c r="E127" i="6"/>
  <c r="F127" i="6" s="1"/>
  <c r="F127" i="5" s="1"/>
  <c r="U127" i="4" s="1"/>
  <c r="E63" i="6"/>
  <c r="F63" i="6" s="1"/>
  <c r="F63" i="5" s="1"/>
  <c r="E253" i="6"/>
  <c r="F253" i="6" s="1"/>
  <c r="F253" i="5" s="1"/>
  <c r="U253" i="4" s="1"/>
  <c r="W253" i="4" s="1"/>
  <c r="E5" i="6"/>
  <c r="F5" i="6" s="1"/>
  <c r="F5" i="5" s="1"/>
  <c r="U5" i="4" s="1"/>
  <c r="W5" i="4" s="1"/>
  <c r="E244" i="6"/>
  <c r="F244" i="6" s="1"/>
  <c r="F244" i="5" s="1"/>
  <c r="U244" i="4" s="1"/>
  <c r="W244" i="4" s="1"/>
  <c r="E108" i="6"/>
  <c r="F108" i="6" s="1"/>
  <c r="F108" i="5" s="1"/>
  <c r="E187" i="6"/>
  <c r="F187" i="6" s="1"/>
  <c r="F187" i="5" s="1"/>
  <c r="U187" i="4" s="1"/>
  <c r="W187" i="4" s="1"/>
  <c r="E123" i="6"/>
  <c r="F123" i="6" s="1"/>
  <c r="F123" i="5" s="1"/>
  <c r="U123" i="4" s="1"/>
  <c r="W123" i="4" s="1"/>
  <c r="E59" i="6"/>
  <c r="F59" i="6" s="1"/>
  <c r="F59" i="5" s="1"/>
  <c r="U59" i="4" s="1"/>
  <c r="E169" i="6"/>
  <c r="F169" i="6" s="1"/>
  <c r="F169" i="5" s="1"/>
  <c r="U169" i="4" s="1"/>
  <c r="W169" i="4" s="1"/>
  <c r="E105" i="6"/>
  <c r="F105" i="6" s="1"/>
  <c r="F105" i="5" s="1"/>
  <c r="U105" i="4" s="1"/>
  <c r="W105" i="4" s="1"/>
  <c r="E41" i="6"/>
  <c r="F41" i="6" s="1"/>
  <c r="F41" i="5" s="1"/>
  <c r="E192" i="6"/>
  <c r="F192" i="6" s="1"/>
  <c r="F192" i="5" s="1"/>
  <c r="U192" i="4" s="1"/>
  <c r="W192" i="4" s="1"/>
  <c r="E128" i="6"/>
  <c r="F128" i="6" s="1"/>
  <c r="F128" i="5" s="1"/>
  <c r="E64" i="6"/>
  <c r="F64" i="6" s="1"/>
  <c r="F64" i="5" s="1"/>
  <c r="E247" i="6"/>
  <c r="F247" i="6" s="1"/>
  <c r="F247" i="5" s="1"/>
  <c r="U247" i="4" s="1"/>
  <c r="W247" i="4" s="1"/>
  <c r="E183" i="6"/>
  <c r="F183" i="6" s="1"/>
  <c r="F183" i="5" s="1"/>
  <c r="E119" i="6"/>
  <c r="F119" i="6" s="1"/>
  <c r="F119" i="5" s="1"/>
  <c r="U119" i="4" s="1"/>
  <c r="E55" i="6"/>
  <c r="F55" i="6" s="1"/>
  <c r="F55" i="5" s="1"/>
  <c r="U55" i="4" s="1"/>
  <c r="E206" i="6"/>
  <c r="F206" i="6" s="1"/>
  <c r="F206" i="5" s="1"/>
  <c r="U206" i="4" s="1"/>
  <c r="W206" i="4" s="1"/>
  <c r="E245" i="6"/>
  <c r="F245" i="6" s="1"/>
  <c r="F245" i="5" s="1"/>
  <c r="U245" i="4" s="1"/>
  <c r="E236" i="6"/>
  <c r="F236" i="6" s="1"/>
  <c r="F236" i="5" s="1"/>
  <c r="U236" i="4" s="1"/>
  <c r="W236" i="4" s="1"/>
  <c r="E100" i="6"/>
  <c r="F100" i="6" s="1"/>
  <c r="F100" i="5" s="1"/>
  <c r="U100" i="4" s="1"/>
  <c r="W100" i="4" s="1"/>
  <c r="E179" i="6"/>
  <c r="F179" i="6" s="1"/>
  <c r="F179" i="5" s="1"/>
  <c r="U179" i="4" s="1"/>
  <c r="W179" i="4" s="1"/>
  <c r="E115" i="6"/>
  <c r="F115" i="6" s="1"/>
  <c r="F115" i="5" s="1"/>
  <c r="J115" i="5" s="1"/>
  <c r="J115" i="4" s="1"/>
  <c r="L115" i="4" s="1"/>
  <c r="S115" i="4" s="1" a="1"/>
  <c r="S115" i="4" s="1"/>
  <c r="E51" i="6"/>
  <c r="F51" i="6" s="1"/>
  <c r="F51" i="5" s="1"/>
  <c r="U51" i="4" s="1"/>
  <c r="W51" i="4" s="1"/>
  <c r="E161" i="6"/>
  <c r="F161" i="6" s="1"/>
  <c r="F161" i="5" s="1"/>
  <c r="J161" i="5" s="1"/>
  <c r="J161" i="4" s="1"/>
  <c r="L161" i="4" s="1"/>
  <c r="E97" i="6"/>
  <c r="F97" i="6" s="1"/>
  <c r="F97" i="5" s="1"/>
  <c r="J97" i="5" s="1"/>
  <c r="J97" i="4" s="1"/>
  <c r="E33" i="6"/>
  <c r="F33" i="6" s="1"/>
  <c r="F33" i="5" s="1"/>
  <c r="J33" i="5" s="1"/>
  <c r="J33" i="4" s="1"/>
  <c r="E184" i="6"/>
  <c r="F184" i="6" s="1"/>
  <c r="F184" i="5" s="1"/>
  <c r="J184" i="5" s="1"/>
  <c r="J184" i="4" s="1"/>
  <c r="L184" i="4" s="1"/>
  <c r="E120" i="6"/>
  <c r="F120" i="6" s="1"/>
  <c r="F120" i="5" s="1"/>
  <c r="U120" i="4" s="1"/>
  <c r="E56" i="6"/>
  <c r="F56" i="6" s="1"/>
  <c r="F56" i="5" s="1"/>
  <c r="U56" i="4" s="1"/>
  <c r="E239" i="6"/>
  <c r="F239" i="6" s="1"/>
  <c r="F239" i="5" s="1"/>
  <c r="U239" i="4" s="1"/>
  <c r="W239" i="4" s="1"/>
  <c r="E175" i="6"/>
  <c r="F175" i="6" s="1"/>
  <c r="F175" i="5" s="1"/>
  <c r="U175" i="4" s="1"/>
  <c r="W175" i="4" s="1"/>
  <c r="E111" i="6"/>
  <c r="F111" i="6" s="1"/>
  <c r="F111" i="5" s="1"/>
  <c r="U111" i="4" s="1"/>
  <c r="W111" i="4" s="1"/>
  <c r="E47" i="6"/>
  <c r="F47" i="6" s="1"/>
  <c r="F47" i="5" s="1"/>
  <c r="U47" i="4" s="1"/>
  <c r="W47" i="4" s="1"/>
  <c r="E237" i="6"/>
  <c r="F237" i="6" s="1"/>
  <c r="F237" i="5" s="1"/>
  <c r="E228" i="6"/>
  <c r="F228" i="6" s="1"/>
  <c r="F228" i="5" s="1"/>
  <c r="U228" i="4" s="1"/>
  <c r="W228" i="4" s="1"/>
  <c r="E171" i="6"/>
  <c r="F171" i="6" s="1"/>
  <c r="F171" i="5" s="1"/>
  <c r="J171" i="5" s="1"/>
  <c r="J171" i="4" s="1"/>
  <c r="L171" i="4" s="1"/>
  <c r="E107" i="6"/>
  <c r="F107" i="6" s="1"/>
  <c r="F107" i="5" s="1"/>
  <c r="U107" i="4" s="1"/>
  <c r="W107" i="4" s="1"/>
  <c r="E43" i="6"/>
  <c r="F43" i="6" s="1"/>
  <c r="F43" i="5" s="1"/>
  <c r="U43" i="4" s="1"/>
  <c r="E153" i="6"/>
  <c r="F153" i="6" s="1"/>
  <c r="F153" i="5" s="1"/>
  <c r="E89" i="6"/>
  <c r="E25" i="6"/>
  <c r="F25" i="6" s="1"/>
  <c r="F25" i="5" s="1"/>
  <c r="U25" i="4" s="1"/>
  <c r="W25" i="4" s="1"/>
  <c r="E176" i="6"/>
  <c r="F176" i="6" s="1"/>
  <c r="F176" i="5" s="1"/>
  <c r="U176" i="4" s="1"/>
  <c r="W176" i="4" s="1"/>
  <c r="E112" i="6"/>
  <c r="F112" i="6" s="1"/>
  <c r="F112" i="5" s="1"/>
  <c r="J112" i="5" s="1"/>
  <c r="J112" i="4" s="1"/>
  <c r="L112" i="4" s="1"/>
  <c r="E48" i="6"/>
  <c r="F48" i="6" s="1"/>
  <c r="F48" i="5" s="1"/>
  <c r="U48" i="4" s="1"/>
  <c r="W48" i="4" s="1"/>
  <c r="L7" i="4"/>
  <c r="L11" i="4"/>
  <c r="L15" i="4"/>
  <c r="L19" i="4"/>
  <c r="K288" i="4"/>
  <c r="W13" i="4"/>
  <c r="W17" i="4"/>
  <c r="L5" i="4"/>
  <c r="L13" i="4"/>
  <c r="L17" i="4"/>
  <c r="L88" i="4"/>
  <c r="L22" i="4"/>
  <c r="W39" i="4"/>
  <c r="L45" i="4"/>
  <c r="L48" i="4"/>
  <c r="L51" i="4"/>
  <c r="W56" i="4"/>
  <c r="L59" i="4"/>
  <c r="L62" i="4"/>
  <c r="L65" i="4"/>
  <c r="W70" i="4"/>
  <c r="W81" i="4"/>
  <c r="W95" i="4"/>
  <c r="R97" i="4"/>
  <c r="L106" i="4"/>
  <c r="L120" i="4"/>
  <c r="W120" i="4"/>
  <c r="L124" i="4"/>
  <c r="W21" i="4"/>
  <c r="L33" i="4"/>
  <c r="W44" i="4"/>
  <c r="W50" i="4"/>
  <c r="W58" i="4"/>
  <c r="W61" i="4"/>
  <c r="O85" i="4"/>
  <c r="W87" i="4"/>
  <c r="W119" i="4"/>
  <c r="O125" i="4"/>
  <c r="L30" i="4"/>
  <c r="L50" i="4"/>
  <c r="L58" i="4"/>
  <c r="L27" i="4"/>
  <c r="L35" i="4"/>
  <c r="O36" i="4"/>
  <c r="L38" i="4"/>
  <c r="L113" i="4"/>
  <c r="W118" i="4"/>
  <c r="R125" i="4"/>
  <c r="W127" i="4"/>
  <c r="W49" i="4"/>
  <c r="L122" i="4"/>
  <c r="L23" i="4"/>
  <c r="L29" i="4"/>
  <c r="R33" i="4"/>
  <c r="W34" i="4"/>
  <c r="L40" i="4"/>
  <c r="L43" i="4"/>
  <c r="L49" i="4"/>
  <c r="L71" i="4"/>
  <c r="L75" i="4"/>
  <c r="W75" i="4"/>
  <c r="L79" i="4"/>
  <c r="L89" i="4"/>
  <c r="W96" i="4"/>
  <c r="W99" i="4"/>
  <c r="W106" i="4"/>
  <c r="L121" i="4"/>
  <c r="W252" i="4"/>
  <c r="W256" i="4"/>
  <c r="W264" i="4"/>
  <c r="W270" i="4"/>
  <c r="L270" i="4"/>
  <c r="O271" i="4"/>
  <c r="L247" i="4"/>
  <c r="L251" i="4"/>
  <c r="L255" i="4"/>
  <c r="L259" i="4"/>
  <c r="L263" i="4"/>
  <c r="L267" i="4"/>
  <c r="L275" i="4"/>
  <c r="R194" i="4"/>
  <c r="W246" i="4"/>
  <c r="W250" i="4"/>
  <c r="W258" i="4"/>
  <c r="W262" i="4"/>
  <c r="W266" i="4"/>
  <c r="O270" i="4"/>
  <c r="W271" i="4"/>
  <c r="L274" i="4"/>
  <c r="W245" i="4"/>
  <c r="L249" i="4"/>
  <c r="L253" i="4"/>
  <c r="L257" i="4"/>
  <c r="L261" i="4"/>
  <c r="L265" i="4"/>
  <c r="L271" i="4"/>
  <c r="L279" i="4"/>
  <c r="O33" i="4"/>
  <c r="G288" i="4"/>
  <c r="W53" i="4"/>
  <c r="W69" i="4"/>
  <c r="S36" i="4" a="1"/>
  <c r="S36" i="4" s="1"/>
  <c r="H288" i="4"/>
  <c r="F288" i="4"/>
  <c r="I288" i="4"/>
  <c r="W22" i="4"/>
  <c r="W67" i="4"/>
  <c r="W43" i="4"/>
  <c r="W33" i="4"/>
  <c r="W45" i="4"/>
  <c r="W59" i="4"/>
  <c r="D288" i="4"/>
  <c r="L3" i="4"/>
  <c r="W26" i="4"/>
  <c r="W28" i="4"/>
  <c r="W30" i="4"/>
  <c r="W55" i="4"/>
  <c r="W71" i="4"/>
  <c r="W73" i="4"/>
  <c r="S92" i="4" a="1"/>
  <c r="S92" i="4" s="1"/>
  <c r="W112" i="4"/>
  <c r="R165" i="4"/>
  <c r="S103" i="4" a="1"/>
  <c r="S103" i="4" s="1"/>
  <c r="W116" i="4"/>
  <c r="R161" i="4"/>
  <c r="R193" i="4"/>
  <c r="W126" i="4"/>
  <c r="W114" i="4"/>
  <c r="W130" i="4"/>
  <c r="S191" i="4" a="1"/>
  <c r="S191" i="4" s="1"/>
  <c r="R159" i="4"/>
  <c r="R231" i="4"/>
  <c r="R271" i="4"/>
  <c r="R172" i="4"/>
  <c r="S172" i="4" s="1" a="1"/>
  <c r="S172" i="4" s="1"/>
  <c r="R184" i="4"/>
  <c r="S184" i="4" s="1" a="1"/>
  <c r="S184" i="4" s="1"/>
  <c r="S193" i="4" a="1"/>
  <c r="S193" i="4" s="1"/>
  <c r="S197" i="4" a="1"/>
  <c r="S197" i="4" s="1"/>
  <c r="R216" i="4"/>
  <c r="S216" i="4" s="1" a="1"/>
  <c r="S216" i="4" s="1"/>
  <c r="R240" i="4"/>
  <c r="S240" i="4" s="1" a="1"/>
  <c r="S240" i="4" s="1"/>
  <c r="R252" i="4"/>
  <c r="R264" i="4"/>
  <c r="S264" i="4" s="1" a="1"/>
  <c r="S264" i="4" s="1"/>
  <c r="R284" i="4"/>
  <c r="M5" i="2"/>
  <c r="L5" i="2"/>
  <c r="M9" i="2"/>
  <c r="L9" i="2"/>
  <c r="L13" i="2"/>
  <c r="M13" i="2"/>
  <c r="D3" i="3"/>
  <c r="H288" i="1"/>
  <c r="J3" i="1"/>
  <c r="J288" i="1" s="1"/>
  <c r="L14" i="2"/>
  <c r="M14" i="2"/>
  <c r="L19" i="2"/>
  <c r="M19" i="2"/>
  <c r="L20" i="2"/>
  <c r="M20" i="2"/>
  <c r="M7" i="2"/>
  <c r="L7" i="2"/>
  <c r="M11" i="2"/>
  <c r="L11" i="2"/>
  <c r="L15" i="2"/>
  <c r="L16" i="2"/>
  <c r="L26" i="2"/>
  <c r="M26" i="2"/>
  <c r="M29" i="2"/>
  <c r="L29" i="2"/>
  <c r="L32" i="2"/>
  <c r="M32" i="2"/>
  <c r="L34" i="2"/>
  <c r="M34" i="2"/>
  <c r="L78" i="2"/>
  <c r="M78" i="2"/>
  <c r="F290" i="3"/>
  <c r="M15" i="2"/>
  <c r="L17" i="2"/>
  <c r="M16" i="2"/>
  <c r="L18" i="2"/>
  <c r="M25" i="2"/>
  <c r="L25" i="2"/>
  <c r="M17" i="2"/>
  <c r="L28" i="2"/>
  <c r="M28" i="2"/>
  <c r="M31" i="2"/>
  <c r="L31" i="2"/>
  <c r="M80" i="2"/>
  <c r="L80" i="2"/>
  <c r="M18" i="2"/>
  <c r="L21" i="2"/>
  <c r="L23" i="2"/>
  <c r="L24" i="2"/>
  <c r="M24" i="2"/>
  <c r="M33" i="2"/>
  <c r="L33" i="2"/>
  <c r="M35" i="2"/>
  <c r="L35" i="2"/>
  <c r="L22" i="2"/>
  <c r="M22" i="2"/>
  <c r="M27" i="2"/>
  <c r="L27" i="2"/>
  <c r="M37" i="2"/>
  <c r="L37" i="2"/>
  <c r="L76" i="2"/>
  <c r="M76" i="2"/>
  <c r="L86" i="2"/>
  <c r="M86" i="2"/>
  <c r="J3" i="2"/>
  <c r="M21" i="2"/>
  <c r="M23" i="2"/>
  <c r="L30" i="2"/>
  <c r="M30" i="2"/>
  <c r="M82" i="2"/>
  <c r="L82" i="2"/>
  <c r="M38" i="2"/>
  <c r="M40" i="2"/>
  <c r="M42" i="2"/>
  <c r="M44" i="2"/>
  <c r="M46" i="2"/>
  <c r="M48" i="2"/>
  <c r="M50" i="2"/>
  <c r="M52" i="2"/>
  <c r="M54" i="2"/>
  <c r="M56" i="2"/>
  <c r="M58" i="2"/>
  <c r="M60" i="2"/>
  <c r="M62" i="2"/>
  <c r="M64" i="2"/>
  <c r="M66" i="2"/>
  <c r="M68" i="2"/>
  <c r="M70" i="2"/>
  <c r="M72" i="2"/>
  <c r="M74" i="2"/>
  <c r="M108" i="2"/>
  <c r="L108" i="2"/>
  <c r="M116" i="2"/>
  <c r="L116" i="2"/>
  <c r="M120" i="2"/>
  <c r="L120" i="2"/>
  <c r="M124" i="2"/>
  <c r="L124" i="2"/>
  <c r="M128" i="2"/>
  <c r="L128" i="2"/>
  <c r="M90" i="2"/>
  <c r="M94" i="2"/>
  <c r="I98" i="2"/>
  <c r="N98" i="2" s="1"/>
  <c r="O98" i="2" s="1"/>
  <c r="H98" i="2"/>
  <c r="M100" i="2"/>
  <c r="L100" i="2"/>
  <c r="M83" i="2"/>
  <c r="L83" i="2"/>
  <c r="I103" i="2"/>
  <c r="N103" i="2" s="1"/>
  <c r="O103" i="2" s="1"/>
  <c r="H103" i="2"/>
  <c r="M106" i="2"/>
  <c r="L106" i="2"/>
  <c r="H36" i="2"/>
  <c r="L39" i="2"/>
  <c r="L41" i="2"/>
  <c r="L43" i="2"/>
  <c r="L45" i="2"/>
  <c r="L47" i="2"/>
  <c r="L49" i="2"/>
  <c r="L51" i="2"/>
  <c r="L53" i="2"/>
  <c r="L55" i="2"/>
  <c r="L57" i="2"/>
  <c r="L61" i="2"/>
  <c r="L63" i="2"/>
  <c r="L65" i="2"/>
  <c r="L67" i="2"/>
  <c r="L69" i="2"/>
  <c r="L71" i="2"/>
  <c r="L73" i="2"/>
  <c r="L75" i="2"/>
  <c r="L77" i="2"/>
  <c r="L79" i="2"/>
  <c r="H85" i="2"/>
  <c r="M114" i="2"/>
  <c r="L114" i="2"/>
  <c r="I36" i="2"/>
  <c r="N36" i="2" s="1"/>
  <c r="O36" i="2" s="1"/>
  <c r="M39" i="2"/>
  <c r="M41" i="2"/>
  <c r="M43" i="2"/>
  <c r="M45" i="2"/>
  <c r="M47" i="2"/>
  <c r="M49" i="2"/>
  <c r="M51" i="2"/>
  <c r="M53" i="2"/>
  <c r="M55" i="2"/>
  <c r="M57" i="2"/>
  <c r="M61" i="2"/>
  <c r="M63" i="2"/>
  <c r="M65" i="2"/>
  <c r="M67" i="2"/>
  <c r="M69" i="2"/>
  <c r="M71" i="2"/>
  <c r="M73" i="2"/>
  <c r="M75" i="2"/>
  <c r="M77" i="2"/>
  <c r="M79" i="2"/>
  <c r="L84" i="2"/>
  <c r="I85" i="2"/>
  <c r="N85" i="2" s="1"/>
  <c r="O85" i="2" s="1"/>
  <c r="L90" i="2"/>
  <c r="L94" i="2"/>
  <c r="H97" i="2"/>
  <c r="M104" i="2"/>
  <c r="L104" i="2"/>
  <c r="M118" i="2"/>
  <c r="L118" i="2"/>
  <c r="M122" i="2"/>
  <c r="L122" i="2"/>
  <c r="M126" i="2"/>
  <c r="L126" i="2"/>
  <c r="M130" i="2"/>
  <c r="L130" i="2"/>
  <c r="M84" i="2"/>
  <c r="M88" i="2"/>
  <c r="M96" i="2"/>
  <c r="M141" i="2"/>
  <c r="L141" i="2"/>
  <c r="I92" i="2"/>
  <c r="N92" i="2" s="1"/>
  <c r="O92" i="2" s="1"/>
  <c r="H92" i="2"/>
  <c r="M110" i="2"/>
  <c r="L110" i="2"/>
  <c r="I115" i="2"/>
  <c r="N115" i="2" s="1"/>
  <c r="O115" i="2" s="1"/>
  <c r="H115" i="2"/>
  <c r="L142" i="2"/>
  <c r="M142" i="2"/>
  <c r="M81" i="2"/>
  <c r="L81" i="2"/>
  <c r="M102" i="2"/>
  <c r="L102" i="2"/>
  <c r="L132" i="2"/>
  <c r="M132" i="2"/>
  <c r="L139" i="2"/>
  <c r="L140" i="2"/>
  <c r="L137" i="2"/>
  <c r="L146" i="2"/>
  <c r="M146" i="2"/>
  <c r="L148" i="2"/>
  <c r="M148" i="2"/>
  <c r="L150" i="2"/>
  <c r="M150" i="2"/>
  <c r="L152" i="2"/>
  <c r="M152" i="2"/>
  <c r="L154" i="2"/>
  <c r="M154" i="2"/>
  <c r="L156" i="2"/>
  <c r="M156" i="2"/>
  <c r="L158" i="2"/>
  <c r="M158" i="2"/>
  <c r="L160" i="2"/>
  <c r="M160" i="2"/>
  <c r="M176" i="2"/>
  <c r="L176" i="2"/>
  <c r="M180" i="2"/>
  <c r="L180" i="2"/>
  <c r="I131" i="2"/>
  <c r="N131" i="2" s="1"/>
  <c r="O131" i="2" s="1"/>
  <c r="L134" i="2"/>
  <c r="L135" i="2"/>
  <c r="L136" i="2"/>
  <c r="L164" i="2"/>
  <c r="M164" i="2"/>
  <c r="L168" i="2"/>
  <c r="M168" i="2"/>
  <c r="M133" i="2"/>
  <c r="M136" i="2"/>
  <c r="M137" i="2"/>
  <c r="L186" i="2"/>
  <c r="M186" i="2"/>
  <c r="M190" i="2"/>
  <c r="L190" i="2"/>
  <c r="M134" i="2"/>
  <c r="M135" i="2"/>
  <c r="M143" i="2"/>
  <c r="L143" i="2"/>
  <c r="M182" i="2"/>
  <c r="L182" i="2"/>
  <c r="L170" i="2"/>
  <c r="M170" i="2"/>
  <c r="L87" i="2"/>
  <c r="L89" i="2"/>
  <c r="L91" i="2"/>
  <c r="L93" i="2"/>
  <c r="L95" i="2"/>
  <c r="L99" i="2"/>
  <c r="L101" i="2"/>
  <c r="L105" i="2"/>
  <c r="L107" i="2"/>
  <c r="L109" i="2"/>
  <c r="L111" i="2"/>
  <c r="H112" i="2"/>
  <c r="L113" i="2"/>
  <c r="L174" i="2"/>
  <c r="M174" i="2"/>
  <c r="M192" i="2"/>
  <c r="L192" i="2"/>
  <c r="H138" i="2"/>
  <c r="L144" i="2"/>
  <c r="M145" i="2"/>
  <c r="L145" i="2"/>
  <c r="M147" i="2"/>
  <c r="L147" i="2"/>
  <c r="M149" i="2"/>
  <c r="L149" i="2"/>
  <c r="M151" i="2"/>
  <c r="L151" i="2"/>
  <c r="M153" i="2"/>
  <c r="L153" i="2"/>
  <c r="M155" i="2"/>
  <c r="L155" i="2"/>
  <c r="M157" i="2"/>
  <c r="L157" i="2"/>
  <c r="L162" i="2"/>
  <c r="M162" i="2"/>
  <c r="L166" i="2"/>
  <c r="M166" i="2"/>
  <c r="M196" i="2"/>
  <c r="L196" i="2"/>
  <c r="M187" i="2"/>
  <c r="L187" i="2"/>
  <c r="I194" i="2"/>
  <c r="N194" i="2" s="1"/>
  <c r="O194" i="2" s="1"/>
  <c r="H194" i="2"/>
  <c r="M213" i="2"/>
  <c r="L213" i="2"/>
  <c r="I184" i="2"/>
  <c r="N184" i="2" s="1"/>
  <c r="O184" i="2" s="1"/>
  <c r="H184" i="2"/>
  <c r="M206" i="2"/>
  <c r="M207" i="2"/>
  <c r="L207" i="2"/>
  <c r="M229" i="2"/>
  <c r="L229" i="2"/>
  <c r="M183" i="2"/>
  <c r="L183" i="2"/>
  <c r="M212" i="2"/>
  <c r="L212" i="2"/>
  <c r="M219" i="2"/>
  <c r="L219" i="2"/>
  <c r="L163" i="2"/>
  <c r="L167" i="2"/>
  <c r="L169" i="2"/>
  <c r="H172" i="2"/>
  <c r="L173" i="2"/>
  <c r="L175" i="2"/>
  <c r="L178" i="2"/>
  <c r="M188" i="2"/>
  <c r="M189" i="2"/>
  <c r="L189" i="2"/>
  <c r="M204" i="2"/>
  <c r="M205" i="2"/>
  <c r="L205" i="2"/>
  <c r="L206" i="2"/>
  <c r="M215" i="2"/>
  <c r="L215" i="2"/>
  <c r="M163" i="2"/>
  <c r="M167" i="2"/>
  <c r="M169" i="2"/>
  <c r="I172" i="2"/>
  <c r="N172" i="2" s="1"/>
  <c r="O172" i="2" s="1"/>
  <c r="M173" i="2"/>
  <c r="M175" i="2"/>
  <c r="M178" i="2"/>
  <c r="M179" i="2"/>
  <c r="L179" i="2"/>
  <c r="H191" i="2"/>
  <c r="M195" i="2"/>
  <c r="L195" i="2"/>
  <c r="H197" i="2"/>
  <c r="M218" i="2"/>
  <c r="L218" i="2"/>
  <c r="M185" i="2"/>
  <c r="L185" i="2"/>
  <c r="I191" i="2"/>
  <c r="N191" i="2" s="1"/>
  <c r="O191" i="2" s="1"/>
  <c r="M198" i="2"/>
  <c r="M202" i="2"/>
  <c r="M203" i="2"/>
  <c r="L203" i="2"/>
  <c r="L204" i="2"/>
  <c r="M210" i="2"/>
  <c r="M211" i="2"/>
  <c r="L211" i="2"/>
  <c r="M214" i="2"/>
  <c r="L214" i="2"/>
  <c r="M199" i="2"/>
  <c r="L199" i="2"/>
  <c r="M200" i="2"/>
  <c r="M220" i="2"/>
  <c r="L220" i="2"/>
  <c r="M181" i="2"/>
  <c r="L181" i="2"/>
  <c r="L198" i="2"/>
  <c r="M201" i="2"/>
  <c r="L201" i="2"/>
  <c r="L202" i="2"/>
  <c r="M208" i="2"/>
  <c r="M209" i="2"/>
  <c r="L209" i="2"/>
  <c r="L210" i="2"/>
  <c r="M217" i="2"/>
  <c r="L217" i="2"/>
  <c r="M222" i="2"/>
  <c r="L222" i="2"/>
  <c r="M224" i="2"/>
  <c r="L224" i="2"/>
  <c r="M228" i="2"/>
  <c r="L244" i="2"/>
  <c r="M244" i="2"/>
  <c r="L226" i="2"/>
  <c r="M239" i="2"/>
  <c r="L239" i="2"/>
  <c r="M241" i="2"/>
  <c r="L241" i="2"/>
  <c r="M248" i="2"/>
  <c r="L248" i="2"/>
  <c r="M258" i="2"/>
  <c r="L258" i="2"/>
  <c r="M226" i="2"/>
  <c r="M237" i="2"/>
  <c r="L237" i="2"/>
  <c r="L242" i="2"/>
  <c r="L230" i="2"/>
  <c r="M235" i="2"/>
  <c r="L235" i="2"/>
  <c r="L238" i="2"/>
  <c r="M254" i="2"/>
  <c r="L254" i="2"/>
  <c r="L227" i="2"/>
  <c r="M233" i="2"/>
  <c r="L233" i="2"/>
  <c r="L236" i="2"/>
  <c r="L246" i="2"/>
  <c r="M250" i="2"/>
  <c r="L250" i="2"/>
  <c r="H216" i="2"/>
  <c r="L221" i="2"/>
  <c r="L223" i="2"/>
  <c r="L225" i="2"/>
  <c r="M231" i="2"/>
  <c r="L231" i="2"/>
  <c r="L234" i="2"/>
  <c r="M238" i="2"/>
  <c r="M246" i="2"/>
  <c r="L232" i="2"/>
  <c r="M236" i="2"/>
  <c r="M256" i="2"/>
  <c r="L256" i="2"/>
  <c r="M262" i="2"/>
  <c r="M275" i="2"/>
  <c r="L275" i="2"/>
  <c r="M277" i="2"/>
  <c r="L277" i="2"/>
  <c r="H271" i="2"/>
  <c r="L269" i="2"/>
  <c r="I271" i="2"/>
  <c r="N271" i="2" s="1"/>
  <c r="O271" i="2" s="1"/>
  <c r="M282" i="2"/>
  <c r="H240" i="2"/>
  <c r="L243" i="2"/>
  <c r="L245" i="2"/>
  <c r="L247" i="2"/>
  <c r="L249" i="2"/>
  <c r="L251" i="2"/>
  <c r="H252" i="2"/>
  <c r="L253" i="2"/>
  <c r="L255" i="2"/>
  <c r="L257" i="2"/>
  <c r="L259" i="2"/>
  <c r="I240" i="2"/>
  <c r="N240" i="2" s="1"/>
  <c r="O240" i="2" s="1"/>
  <c r="I252" i="2"/>
  <c r="N252" i="2" s="1"/>
  <c r="O252" i="2" s="1"/>
  <c r="L265" i="2"/>
  <c r="L266" i="2"/>
  <c r="M279" i="2"/>
  <c r="M280" i="2"/>
  <c r="L280" i="2"/>
  <c r="L282" i="2"/>
  <c r="L272" i="2"/>
  <c r="M285" i="2"/>
  <c r="L285" i="2"/>
  <c r="L261" i="2"/>
  <c r="M278" i="2"/>
  <c r="L279" i="2"/>
  <c r="L286" i="2"/>
  <c r="M286" i="2"/>
  <c r="H284" i="2"/>
  <c r="L283" i="2"/>
  <c r="S112" i="4" l="1" a="1"/>
  <c r="S112" i="4" s="1"/>
  <c r="U102" i="4"/>
  <c r="W102" i="4" s="1"/>
  <c r="J102" i="5"/>
  <c r="U237" i="4"/>
  <c r="W237" i="4" s="1"/>
  <c r="J237" i="5"/>
  <c r="U110" i="4"/>
  <c r="W110" i="4" s="1"/>
  <c r="J110" i="5"/>
  <c r="U230" i="4"/>
  <c r="W230" i="4" s="1"/>
  <c r="J230" i="5"/>
  <c r="U41" i="4"/>
  <c r="W41" i="4" s="1"/>
  <c r="J41" i="5"/>
  <c r="U132" i="4"/>
  <c r="W132" i="4" s="1"/>
  <c r="J132" i="5"/>
  <c r="U248" i="4"/>
  <c r="W248" i="4" s="1"/>
  <c r="J248" i="5"/>
  <c r="U177" i="4"/>
  <c r="W177" i="4" s="1"/>
  <c r="J177" i="5"/>
  <c r="U196" i="4"/>
  <c r="W196" i="4" s="1"/>
  <c r="J196" i="5"/>
  <c r="U214" i="4"/>
  <c r="W214" i="4" s="1"/>
  <c r="J214" i="5"/>
  <c r="U10" i="4"/>
  <c r="W10" i="4" s="1"/>
  <c r="J10" i="5"/>
  <c r="J288" i="5" s="1"/>
  <c r="U160" i="4"/>
  <c r="W160" i="4" s="1"/>
  <c r="J160" i="5"/>
  <c r="U205" i="4"/>
  <c r="W205" i="4" s="1"/>
  <c r="J205" i="5"/>
  <c r="U86" i="4"/>
  <c r="W86" i="4" s="1"/>
  <c r="J86" i="5"/>
  <c r="U63" i="4"/>
  <c r="W63" i="4" s="1"/>
  <c r="J63" i="5"/>
  <c r="U31" i="4"/>
  <c r="W31" i="4" s="1"/>
  <c r="J31" i="5"/>
  <c r="U138" i="4"/>
  <c r="W138" i="4" s="1"/>
  <c r="J138" i="5"/>
  <c r="U101" i="4"/>
  <c r="W101" i="4" s="1"/>
  <c r="J101" i="5"/>
  <c r="U57" i="4"/>
  <c r="W57" i="4" s="1"/>
  <c r="J57" i="5"/>
  <c r="U129" i="4"/>
  <c r="W129" i="4" s="1"/>
  <c r="J129" i="5"/>
  <c r="U128" i="4"/>
  <c r="W128" i="4" s="1"/>
  <c r="J128" i="5"/>
  <c r="S231" i="4" a="1"/>
  <c r="S231" i="4" s="1"/>
  <c r="U146" i="4"/>
  <c r="W146" i="4" s="1"/>
  <c r="J146" i="5"/>
  <c r="U42" i="4"/>
  <c r="W42" i="4" s="1"/>
  <c r="J42" i="5"/>
  <c r="U154" i="4"/>
  <c r="W154" i="4" s="1"/>
  <c r="J154" i="5"/>
  <c r="U141" i="4"/>
  <c r="W141" i="4" s="1"/>
  <c r="J141" i="5"/>
  <c r="U64" i="4"/>
  <c r="W64" i="4" s="1"/>
  <c r="J64" i="5"/>
  <c r="J159" i="5"/>
  <c r="J159" i="4" s="1"/>
  <c r="L159" i="4" s="1"/>
  <c r="S159" i="4" s="1" a="1"/>
  <c r="S159" i="4" s="1"/>
  <c r="U159" i="4"/>
  <c r="W159" i="4" s="1"/>
  <c r="G159" i="5"/>
  <c r="U153" i="4"/>
  <c r="W153" i="4" s="1"/>
  <c r="J153" i="5"/>
  <c r="U108" i="4"/>
  <c r="W108" i="4" s="1"/>
  <c r="J108" i="5"/>
  <c r="U9" i="4"/>
  <c r="W9" i="4" s="1"/>
  <c r="J9" i="5"/>
  <c r="U183" i="4"/>
  <c r="W183" i="4" s="1"/>
  <c r="J183" i="5"/>
  <c r="U78" i="4"/>
  <c r="W78" i="4" s="1"/>
  <c r="J78" i="5"/>
  <c r="U52" i="4"/>
  <c r="W52" i="4" s="1"/>
  <c r="J52" i="5"/>
  <c r="U152" i="4"/>
  <c r="W152" i="4" s="1"/>
  <c r="J152" i="5"/>
  <c r="O152" i="5" s="1"/>
  <c r="L97" i="4"/>
  <c r="S97" i="4" s="1" a="1"/>
  <c r="S97" i="4" s="1"/>
  <c r="S270" i="4" a="1"/>
  <c r="S270" i="4" s="1"/>
  <c r="S284" i="4" a="1"/>
  <c r="S284" i="4" s="1"/>
  <c r="S161" i="4" a="1"/>
  <c r="S161" i="4" s="1"/>
  <c r="S252" i="4" a="1"/>
  <c r="S252" i="4" s="1"/>
  <c r="S33" i="4" a="1"/>
  <c r="S33" i="4" s="1"/>
  <c r="S194" i="4" a="1"/>
  <c r="S194" i="4" s="1"/>
  <c r="S165" i="4" a="1"/>
  <c r="S165" i="4" s="1"/>
  <c r="S85" i="4" a="1"/>
  <c r="S85" i="4" s="1"/>
  <c r="S125" i="4" a="1"/>
  <c r="S125" i="4" s="1"/>
  <c r="S271" i="4" a="1"/>
  <c r="S271" i="4" s="1"/>
  <c r="S171" i="4" a="1"/>
  <c r="S171" i="4" s="1"/>
  <c r="E250" i="4"/>
  <c r="E265" i="4"/>
  <c r="E201" i="4"/>
  <c r="E137" i="4"/>
  <c r="E73" i="4"/>
  <c r="E9" i="4"/>
  <c r="E232" i="4"/>
  <c r="E168" i="4"/>
  <c r="E104" i="4"/>
  <c r="E40" i="4"/>
  <c r="E130" i="4"/>
  <c r="E255" i="4"/>
  <c r="E191" i="4"/>
  <c r="E127" i="4"/>
  <c r="E63" i="4"/>
  <c r="E274" i="4"/>
  <c r="E254" i="4"/>
  <c r="E190" i="4"/>
  <c r="E126" i="4"/>
  <c r="E62" i="4"/>
  <c r="E266" i="4"/>
  <c r="E261" i="4"/>
  <c r="E197" i="4"/>
  <c r="E133" i="4"/>
  <c r="E69" i="4"/>
  <c r="E5" i="4"/>
  <c r="E284" i="4"/>
  <c r="E220" i="4"/>
  <c r="E156" i="4"/>
  <c r="E92" i="4"/>
  <c r="E28" i="4"/>
  <c r="E34" i="4"/>
  <c r="E235" i="4"/>
  <c r="E171" i="4"/>
  <c r="E107" i="4"/>
  <c r="E43" i="4"/>
  <c r="E202" i="4"/>
  <c r="E257" i="4"/>
  <c r="E193" i="4"/>
  <c r="E129" i="4"/>
  <c r="E65" i="4"/>
  <c r="E3" i="4"/>
  <c r="E224" i="4"/>
  <c r="E160" i="4"/>
  <c r="E96" i="4"/>
  <c r="E32" i="4"/>
  <c r="E82" i="4"/>
  <c r="E247" i="4"/>
  <c r="E183" i="4"/>
  <c r="E119" i="4"/>
  <c r="E55" i="4"/>
  <c r="E226" i="4"/>
  <c r="E246" i="4"/>
  <c r="E182" i="4"/>
  <c r="E118" i="4"/>
  <c r="E54" i="4"/>
  <c r="E210" i="4"/>
  <c r="E253" i="4"/>
  <c r="E189" i="4"/>
  <c r="E125" i="4"/>
  <c r="E61" i="4"/>
  <c r="E282" i="4"/>
  <c r="E276" i="4"/>
  <c r="E212" i="4"/>
  <c r="E148" i="4"/>
  <c r="E84" i="4"/>
  <c r="E20" i="4"/>
  <c r="E286" i="4"/>
  <c r="E227" i="4"/>
  <c r="E163" i="4"/>
  <c r="E99" i="4"/>
  <c r="E35" i="4"/>
  <c r="E154" i="4"/>
  <c r="E249" i="4"/>
  <c r="E185" i="4"/>
  <c r="E121" i="4"/>
  <c r="E57" i="4"/>
  <c r="E280" i="4"/>
  <c r="E216" i="4"/>
  <c r="E152" i="4"/>
  <c r="E88" i="4"/>
  <c r="E24" i="4"/>
  <c r="E58" i="4"/>
  <c r="E239" i="4"/>
  <c r="E175" i="4"/>
  <c r="E111" i="4"/>
  <c r="E47" i="4"/>
  <c r="E170" i="4"/>
  <c r="E238" i="4"/>
  <c r="E174" i="4"/>
  <c r="E110" i="4"/>
  <c r="E46" i="4"/>
  <c r="E162" i="4"/>
  <c r="E245" i="4"/>
  <c r="E181" i="4"/>
  <c r="E117" i="4"/>
  <c r="E53" i="4"/>
  <c r="E242" i="4"/>
  <c r="E268" i="4"/>
  <c r="E204" i="4"/>
  <c r="E140" i="4"/>
  <c r="E76" i="4"/>
  <c r="E12" i="4"/>
  <c r="E283" i="4"/>
  <c r="E219" i="4"/>
  <c r="E155" i="4"/>
  <c r="E91" i="4"/>
  <c r="E27" i="4"/>
  <c r="E122" i="4"/>
  <c r="E241" i="4"/>
  <c r="E177" i="4"/>
  <c r="E113" i="4"/>
  <c r="E49" i="4"/>
  <c r="E272" i="4"/>
  <c r="E208" i="4"/>
  <c r="E144" i="4"/>
  <c r="E80" i="4"/>
  <c r="E16" i="4"/>
  <c r="E10" i="4"/>
  <c r="E231" i="4"/>
  <c r="E167" i="4"/>
  <c r="E103" i="4"/>
  <c r="E39" i="4"/>
  <c r="E106" i="4"/>
  <c r="E230" i="4"/>
  <c r="E166" i="4"/>
  <c r="E102" i="4"/>
  <c r="E38" i="4"/>
  <c r="E98" i="4"/>
  <c r="E237" i="4"/>
  <c r="E173" i="4"/>
  <c r="E109" i="4"/>
  <c r="E45" i="4"/>
  <c r="E194" i="4"/>
  <c r="E260" i="4"/>
  <c r="E196" i="4"/>
  <c r="E132" i="4"/>
  <c r="E68" i="4"/>
  <c r="E4" i="4"/>
  <c r="E275" i="4"/>
  <c r="E211" i="4"/>
  <c r="E147" i="4"/>
  <c r="E83" i="4"/>
  <c r="E19" i="4"/>
  <c r="E74" i="4"/>
  <c r="E233" i="4"/>
  <c r="E169" i="4"/>
  <c r="E105" i="4"/>
  <c r="E41" i="4"/>
  <c r="E264" i="4"/>
  <c r="E200" i="4"/>
  <c r="E136" i="4"/>
  <c r="E72" i="4"/>
  <c r="E8" i="4"/>
  <c r="E287" i="4"/>
  <c r="E223" i="4"/>
  <c r="E159" i="4"/>
  <c r="E95" i="4"/>
  <c r="E31" i="4"/>
  <c r="E42" i="4"/>
  <c r="E222" i="4"/>
  <c r="E158" i="4"/>
  <c r="E94" i="4"/>
  <c r="E30" i="4"/>
  <c r="E50" i="4"/>
  <c r="E229" i="4"/>
  <c r="E165" i="4"/>
  <c r="E101" i="4"/>
  <c r="E37" i="4"/>
  <c r="E146" i="4"/>
  <c r="E252" i="4"/>
  <c r="E188" i="4"/>
  <c r="E124" i="4"/>
  <c r="E60" i="4"/>
  <c r="E234" i="4"/>
  <c r="E267" i="4"/>
  <c r="E203" i="4"/>
  <c r="E139" i="4"/>
  <c r="E75" i="4"/>
  <c r="E11" i="4"/>
  <c r="E26" i="4"/>
  <c r="E225" i="4"/>
  <c r="E161" i="4"/>
  <c r="E97" i="4"/>
  <c r="E33" i="4"/>
  <c r="E256" i="4"/>
  <c r="E192" i="4"/>
  <c r="E128" i="4"/>
  <c r="E64" i="4"/>
  <c r="E258" i="4"/>
  <c r="E279" i="4"/>
  <c r="E215" i="4"/>
  <c r="E151" i="4"/>
  <c r="E87" i="4"/>
  <c r="E23" i="4"/>
  <c r="E278" i="4"/>
  <c r="E214" i="4"/>
  <c r="E150" i="4"/>
  <c r="E86" i="4"/>
  <c r="E22" i="4"/>
  <c r="E285" i="4"/>
  <c r="E221" i="4"/>
  <c r="E157" i="4"/>
  <c r="E93" i="4"/>
  <c r="E29" i="4"/>
  <c r="E114" i="4"/>
  <c r="E244" i="4"/>
  <c r="E180" i="4"/>
  <c r="E116" i="4"/>
  <c r="E52" i="4"/>
  <c r="E186" i="4"/>
  <c r="E259" i="4"/>
  <c r="E195" i="4"/>
  <c r="E131" i="4"/>
  <c r="E67" i="4"/>
  <c r="E281" i="4"/>
  <c r="E217" i="4"/>
  <c r="E153" i="4"/>
  <c r="E89" i="4"/>
  <c r="E25" i="4"/>
  <c r="E248" i="4"/>
  <c r="E184" i="4"/>
  <c r="E120" i="4"/>
  <c r="E56" i="4"/>
  <c r="E218" i="4"/>
  <c r="E271" i="4"/>
  <c r="E207" i="4"/>
  <c r="E143" i="4"/>
  <c r="E79" i="4"/>
  <c r="E15" i="4"/>
  <c r="E270" i="4"/>
  <c r="E206" i="4"/>
  <c r="E142" i="4"/>
  <c r="E78" i="4"/>
  <c r="E14" i="4"/>
  <c r="E277" i="4"/>
  <c r="E213" i="4"/>
  <c r="E149" i="4"/>
  <c r="E85" i="4"/>
  <c r="E21" i="4"/>
  <c r="E66" i="4"/>
  <c r="E236" i="4"/>
  <c r="E172" i="4"/>
  <c r="E108" i="4"/>
  <c r="E44" i="4"/>
  <c r="E138" i="4"/>
  <c r="E251" i="4"/>
  <c r="E187" i="4"/>
  <c r="E123" i="4"/>
  <c r="E59" i="4"/>
  <c r="E273" i="4"/>
  <c r="E48" i="4"/>
  <c r="E198" i="4"/>
  <c r="E13" i="4"/>
  <c r="E179" i="4"/>
  <c r="E209" i="4"/>
  <c r="E178" i="4"/>
  <c r="E134" i="4"/>
  <c r="E18" i="4"/>
  <c r="E115" i="4"/>
  <c r="E77" i="4"/>
  <c r="E145" i="4"/>
  <c r="E263" i="4"/>
  <c r="E70" i="4"/>
  <c r="E228" i="4"/>
  <c r="E51" i="4"/>
  <c r="E81" i="4"/>
  <c r="E199" i="4"/>
  <c r="E6" i="4"/>
  <c r="E164" i="4"/>
  <c r="E17" i="4"/>
  <c r="E135" i="4"/>
  <c r="E269" i="4"/>
  <c r="E100" i="4"/>
  <c r="E243" i="4"/>
  <c r="E240" i="4"/>
  <c r="E71" i="4"/>
  <c r="E205" i="4"/>
  <c r="E36" i="4"/>
  <c r="E262" i="4"/>
  <c r="E176" i="4"/>
  <c r="E7" i="4"/>
  <c r="E141" i="4"/>
  <c r="E90" i="4"/>
  <c r="E112" i="4"/>
  <c r="O123" i="5"/>
  <c r="G123" i="5"/>
  <c r="G212" i="5"/>
  <c r="O212" i="5"/>
  <c r="G242" i="5"/>
  <c r="O242" i="5"/>
  <c r="G48" i="5"/>
  <c r="O48" i="5"/>
  <c r="O171" i="5"/>
  <c r="L171" i="5"/>
  <c r="K171" i="5"/>
  <c r="O120" i="5"/>
  <c r="G120" i="5"/>
  <c r="G100" i="5"/>
  <c r="O100" i="5"/>
  <c r="G64" i="5"/>
  <c r="O64" i="5"/>
  <c r="G187" i="5"/>
  <c r="O187" i="5"/>
  <c r="G255" i="5"/>
  <c r="O255" i="5"/>
  <c r="G7" i="5"/>
  <c r="O7" i="5"/>
  <c r="G208" i="5"/>
  <c r="O208" i="5"/>
  <c r="L271" i="5"/>
  <c r="K271" i="5"/>
  <c r="O271" i="5"/>
  <c r="G177" i="5"/>
  <c r="O177" i="5"/>
  <c r="G129" i="5"/>
  <c r="O129" i="5"/>
  <c r="O62" i="5"/>
  <c r="G62" i="5"/>
  <c r="G241" i="5"/>
  <c r="O241" i="5"/>
  <c r="G114" i="5"/>
  <c r="O114" i="5"/>
  <c r="L240" i="5"/>
  <c r="K240" i="5"/>
  <c r="O240" i="5"/>
  <c r="L112" i="5"/>
  <c r="K112" i="5"/>
  <c r="O112" i="5"/>
  <c r="G228" i="5"/>
  <c r="O228" i="5"/>
  <c r="O184" i="5"/>
  <c r="L184" i="5"/>
  <c r="K184" i="5"/>
  <c r="G236" i="5"/>
  <c r="O236" i="5"/>
  <c r="O128" i="5"/>
  <c r="G128" i="5"/>
  <c r="G108" i="5"/>
  <c r="O108" i="5"/>
  <c r="G67" i="5"/>
  <c r="O67" i="5"/>
  <c r="G71" i="5"/>
  <c r="O71" i="5"/>
  <c r="G260" i="5"/>
  <c r="O260" i="5"/>
  <c r="G221" i="5"/>
  <c r="O221" i="5"/>
  <c r="G256" i="5"/>
  <c r="O256" i="5"/>
  <c r="G247" i="5"/>
  <c r="O247" i="5"/>
  <c r="G207" i="5"/>
  <c r="O207" i="5"/>
  <c r="O231" i="5"/>
  <c r="L231" i="5"/>
  <c r="K231" i="5"/>
  <c r="G262" i="5"/>
  <c r="O262" i="5"/>
  <c r="G50" i="5"/>
  <c r="O50" i="5"/>
  <c r="G227" i="5"/>
  <c r="O227" i="5"/>
  <c r="G176" i="5"/>
  <c r="O176" i="5"/>
  <c r="G237" i="5"/>
  <c r="O237" i="5"/>
  <c r="K33" i="5"/>
  <c r="O33" i="5"/>
  <c r="L33" i="5"/>
  <c r="G245" i="5"/>
  <c r="O245" i="5"/>
  <c r="G192" i="5"/>
  <c r="O192" i="5"/>
  <c r="G244" i="5"/>
  <c r="O244" i="5"/>
  <c r="G135" i="5"/>
  <c r="O135" i="5"/>
  <c r="G21" i="5"/>
  <c r="O21" i="5"/>
  <c r="G285" i="5"/>
  <c r="O285" i="5"/>
  <c r="G144" i="5"/>
  <c r="O144" i="5"/>
  <c r="G178" i="5"/>
  <c r="O178" i="5"/>
  <c r="G47" i="5"/>
  <c r="O47" i="5"/>
  <c r="O136" i="5"/>
  <c r="G136" i="5"/>
  <c r="G195" i="5"/>
  <c r="O195" i="5"/>
  <c r="G199" i="5"/>
  <c r="O199" i="5"/>
  <c r="O185" i="5"/>
  <c r="G185" i="5"/>
  <c r="G269" i="5"/>
  <c r="O269" i="5"/>
  <c r="G215" i="5"/>
  <c r="O215" i="5"/>
  <c r="G77" i="5"/>
  <c r="O77" i="5"/>
  <c r="G141" i="5"/>
  <c r="O141" i="5"/>
  <c r="G205" i="5"/>
  <c r="O205" i="5"/>
  <c r="G56" i="5"/>
  <c r="O56" i="5"/>
  <c r="O261" i="5"/>
  <c r="G261" i="5"/>
  <c r="G99" i="5"/>
  <c r="O99" i="5"/>
  <c r="G45" i="5"/>
  <c r="O45" i="5"/>
  <c r="G111" i="5"/>
  <c r="O111" i="5"/>
  <c r="L161" i="5"/>
  <c r="K161" i="5"/>
  <c r="O161" i="5"/>
  <c r="G55" i="5"/>
  <c r="O55" i="5"/>
  <c r="G105" i="5"/>
  <c r="O105" i="5"/>
  <c r="G253" i="5"/>
  <c r="O253" i="5"/>
  <c r="G116" i="5"/>
  <c r="O116" i="5"/>
  <c r="G263" i="5"/>
  <c r="O263" i="5"/>
  <c r="G11" i="5"/>
  <c r="O11" i="5"/>
  <c r="G15" i="5"/>
  <c r="O15" i="5"/>
  <c r="L191" i="5"/>
  <c r="K191" i="5"/>
  <c r="O191" i="5"/>
  <c r="G160" i="5"/>
  <c r="O160" i="5"/>
  <c r="G126" i="5"/>
  <c r="O126" i="5"/>
  <c r="O84" i="5"/>
  <c r="G84" i="5"/>
  <c r="G109" i="5"/>
  <c r="O109" i="5"/>
  <c r="G153" i="5"/>
  <c r="G175" i="5"/>
  <c r="O175" i="5"/>
  <c r="G119" i="5"/>
  <c r="O119" i="5"/>
  <c r="G169" i="5"/>
  <c r="O169" i="5"/>
  <c r="G63" i="5"/>
  <c r="O63" i="5"/>
  <c r="G49" i="5"/>
  <c r="O49" i="5"/>
  <c r="G16" i="5"/>
  <c r="O16" i="5"/>
  <c r="G75" i="5"/>
  <c r="O75" i="5"/>
  <c r="G79" i="5"/>
  <c r="O79" i="5"/>
  <c r="O107" i="5"/>
  <c r="G107" i="5"/>
  <c r="G203" i="5"/>
  <c r="O203" i="5"/>
  <c r="G277" i="5"/>
  <c r="O277" i="5"/>
  <c r="G190" i="5"/>
  <c r="O190" i="5"/>
  <c r="G20" i="5"/>
  <c r="O20" i="5"/>
  <c r="G173" i="5"/>
  <c r="O173" i="5"/>
  <c r="O43" i="5"/>
  <c r="G43" i="5"/>
  <c r="G239" i="5"/>
  <c r="O239" i="5"/>
  <c r="G183" i="5"/>
  <c r="O183" i="5"/>
  <c r="G59" i="5"/>
  <c r="O59" i="5"/>
  <c r="G127" i="5"/>
  <c r="O127" i="5"/>
  <c r="G113" i="5"/>
  <c r="O113" i="5"/>
  <c r="G13" i="5"/>
  <c r="O13" i="5"/>
  <c r="G80" i="5"/>
  <c r="O80" i="5"/>
  <c r="O139" i="5"/>
  <c r="G139" i="5"/>
  <c r="G143" i="5"/>
  <c r="O143" i="5"/>
  <c r="G275" i="5"/>
  <c r="O275" i="5"/>
  <c r="G89" i="5"/>
  <c r="O89" i="5"/>
  <c r="L252" i="5"/>
  <c r="K252" i="5"/>
  <c r="O252" i="5"/>
  <c r="G287" i="5"/>
  <c r="O287" i="5"/>
  <c r="O165" i="5"/>
  <c r="L165" i="5"/>
  <c r="K165" i="5"/>
  <c r="O72" i="5"/>
  <c r="G72" i="5"/>
  <c r="O27" i="5"/>
  <c r="G27" i="5"/>
  <c r="G91" i="5"/>
  <c r="O91" i="5"/>
  <c r="G155" i="5"/>
  <c r="O155" i="5"/>
  <c r="G219" i="5"/>
  <c r="O219" i="5"/>
  <c r="G283" i="5"/>
  <c r="O283" i="5"/>
  <c r="G254" i="5"/>
  <c r="O254" i="5"/>
  <c r="K97" i="5"/>
  <c r="O97" i="5"/>
  <c r="L97" i="5"/>
  <c r="G225" i="5"/>
  <c r="O225" i="5"/>
  <c r="G4" i="5"/>
  <c r="O4" i="5"/>
  <c r="G68" i="5"/>
  <c r="O68" i="5"/>
  <c r="G132" i="5"/>
  <c r="O132" i="5"/>
  <c r="G196" i="5"/>
  <c r="O196" i="5"/>
  <c r="G39" i="5"/>
  <c r="O39" i="5"/>
  <c r="O103" i="5"/>
  <c r="L103" i="5"/>
  <c r="K103" i="5"/>
  <c r="G167" i="5"/>
  <c r="O167" i="5"/>
  <c r="G10" i="5"/>
  <c r="G74" i="5"/>
  <c r="O74" i="5"/>
  <c r="G138" i="5"/>
  <c r="G202" i="5"/>
  <c r="O202" i="5"/>
  <c r="G266" i="5"/>
  <c r="O266" i="5"/>
  <c r="G272" i="5"/>
  <c r="O272" i="5"/>
  <c r="G147" i="5"/>
  <c r="O147" i="5"/>
  <c r="G25" i="5"/>
  <c r="O25" i="5"/>
  <c r="G281" i="5"/>
  <c r="O281" i="5"/>
  <c r="G95" i="5"/>
  <c r="O95" i="5"/>
  <c r="G66" i="5"/>
  <c r="O66" i="5"/>
  <c r="G101" i="5"/>
  <c r="O101" i="5"/>
  <c r="O264" i="5"/>
  <c r="L264" i="5"/>
  <c r="K264" i="5"/>
  <c r="O35" i="5"/>
  <c r="G35" i="5"/>
  <c r="G163" i="5"/>
  <c r="O163" i="5"/>
  <c r="G6" i="5"/>
  <c r="O6" i="5"/>
  <c r="G70" i="5"/>
  <c r="O70" i="5"/>
  <c r="G134" i="5"/>
  <c r="O134" i="5"/>
  <c r="G198" i="5"/>
  <c r="O198" i="5"/>
  <c r="G41" i="5"/>
  <c r="G233" i="5"/>
  <c r="O233" i="5"/>
  <c r="G12" i="5"/>
  <c r="O12" i="5"/>
  <c r="G76" i="5"/>
  <c r="O76" i="5"/>
  <c r="G140" i="5"/>
  <c r="O140" i="5"/>
  <c r="G204" i="5"/>
  <c r="O204" i="5"/>
  <c r="G268" i="5"/>
  <c r="O268" i="5"/>
  <c r="G18" i="5"/>
  <c r="O18" i="5"/>
  <c r="G82" i="5"/>
  <c r="O82" i="5"/>
  <c r="G146" i="5"/>
  <c r="G210" i="5"/>
  <c r="O210" i="5"/>
  <c r="G274" i="5"/>
  <c r="O274" i="5"/>
  <c r="G53" i="5"/>
  <c r="O53" i="5"/>
  <c r="G117" i="5"/>
  <c r="O117" i="5"/>
  <c r="G181" i="5"/>
  <c r="O181" i="5"/>
  <c r="O24" i="5"/>
  <c r="G24" i="5"/>
  <c r="G88" i="5"/>
  <c r="O88" i="5"/>
  <c r="G152" i="5"/>
  <c r="L216" i="5"/>
  <c r="O216" i="5"/>
  <c r="K216" i="5"/>
  <c r="G280" i="5"/>
  <c r="O280" i="5"/>
  <c r="G211" i="5"/>
  <c r="O211" i="5"/>
  <c r="G246" i="5"/>
  <c r="O246" i="5"/>
  <c r="G31" i="5"/>
  <c r="O31" i="5"/>
  <c r="G223" i="5"/>
  <c r="O223" i="5"/>
  <c r="G37" i="5"/>
  <c r="O37" i="5"/>
  <c r="G8" i="5"/>
  <c r="O8" i="5"/>
  <c r="G235" i="5"/>
  <c r="O235" i="5"/>
  <c r="G14" i="5"/>
  <c r="O14" i="5"/>
  <c r="G78" i="5"/>
  <c r="O78" i="5"/>
  <c r="G142" i="5"/>
  <c r="O142" i="5"/>
  <c r="G206" i="5"/>
  <c r="O206" i="5"/>
  <c r="O270" i="5"/>
  <c r="K270" i="5"/>
  <c r="L270" i="5"/>
  <c r="G148" i="5"/>
  <c r="O148" i="5"/>
  <c r="O276" i="5"/>
  <c r="G276" i="5"/>
  <c r="G26" i="5"/>
  <c r="O26" i="5"/>
  <c r="G90" i="5"/>
  <c r="O90" i="5"/>
  <c r="O154" i="5"/>
  <c r="G154" i="5"/>
  <c r="G218" i="5"/>
  <c r="O218" i="5"/>
  <c r="G282" i="5"/>
  <c r="O282" i="5"/>
  <c r="G61" i="5"/>
  <c r="O61" i="5"/>
  <c r="O125" i="5"/>
  <c r="L125" i="5"/>
  <c r="K125" i="5"/>
  <c r="G189" i="5"/>
  <c r="O189" i="5"/>
  <c r="O32" i="5"/>
  <c r="G32" i="5"/>
  <c r="O96" i="5"/>
  <c r="G96" i="5"/>
  <c r="O224" i="5"/>
  <c r="G224" i="5"/>
  <c r="O83" i="5"/>
  <c r="G83" i="5"/>
  <c r="O188" i="5"/>
  <c r="G188" i="5"/>
  <c r="G51" i="5"/>
  <c r="O51" i="5"/>
  <c r="L115" i="5"/>
  <c r="K115" i="5"/>
  <c r="O115" i="5"/>
  <c r="G179" i="5"/>
  <c r="O179" i="5"/>
  <c r="G243" i="5"/>
  <c r="O243" i="5"/>
  <c r="G22" i="5"/>
  <c r="O22" i="5"/>
  <c r="G86" i="5"/>
  <c r="O86" i="5"/>
  <c r="G150" i="5"/>
  <c r="O150" i="5"/>
  <c r="G214" i="5"/>
  <c r="O214" i="5"/>
  <c r="G278" i="5"/>
  <c r="O278" i="5"/>
  <c r="G57" i="5"/>
  <c r="O57" i="5"/>
  <c r="G121" i="5"/>
  <c r="O121" i="5"/>
  <c r="G249" i="5"/>
  <c r="O249" i="5"/>
  <c r="G28" i="5"/>
  <c r="O28" i="5"/>
  <c r="O92" i="5"/>
  <c r="L92" i="5"/>
  <c r="K92" i="5"/>
  <c r="G156" i="5"/>
  <c r="O156" i="5"/>
  <c r="G220" i="5"/>
  <c r="O220" i="5"/>
  <c r="O284" i="5"/>
  <c r="L284" i="5"/>
  <c r="K284" i="5"/>
  <c r="G34" i="5"/>
  <c r="O34" i="5"/>
  <c r="O98" i="5"/>
  <c r="L98" i="5"/>
  <c r="K98" i="5"/>
  <c r="G162" i="5"/>
  <c r="O162" i="5"/>
  <c r="G226" i="5"/>
  <c r="O226" i="5"/>
  <c r="G5" i="5"/>
  <c r="O5" i="5"/>
  <c r="G69" i="5"/>
  <c r="O69" i="5"/>
  <c r="G133" i="5"/>
  <c r="O133" i="5"/>
  <c r="O197" i="5"/>
  <c r="L197" i="5"/>
  <c r="K197" i="5"/>
  <c r="G40" i="5"/>
  <c r="O40" i="5"/>
  <c r="O104" i="5"/>
  <c r="G104" i="5"/>
  <c r="G168" i="5"/>
  <c r="O168" i="5"/>
  <c r="O232" i="5"/>
  <c r="G232" i="5"/>
  <c r="G118" i="5"/>
  <c r="O118" i="5"/>
  <c r="G124" i="5"/>
  <c r="O124" i="5"/>
  <c r="G258" i="5"/>
  <c r="O258" i="5"/>
  <c r="G251" i="5"/>
  <c r="O251" i="5"/>
  <c r="G30" i="5"/>
  <c r="O30" i="5"/>
  <c r="G94" i="5"/>
  <c r="O94" i="5"/>
  <c r="G158" i="5"/>
  <c r="O158" i="5"/>
  <c r="G222" i="5"/>
  <c r="O222" i="5"/>
  <c r="G286" i="5"/>
  <c r="O286" i="5"/>
  <c r="G65" i="5"/>
  <c r="O65" i="5"/>
  <c r="L193" i="5"/>
  <c r="K193" i="5"/>
  <c r="O193" i="5"/>
  <c r="G257" i="5"/>
  <c r="O257" i="5"/>
  <c r="O36" i="5"/>
  <c r="L36" i="5"/>
  <c r="K36" i="5"/>
  <c r="G164" i="5"/>
  <c r="O164" i="5"/>
  <c r="G42" i="5"/>
  <c r="O42" i="5"/>
  <c r="G106" i="5"/>
  <c r="O106" i="5"/>
  <c r="G170" i="5"/>
  <c r="O170" i="5"/>
  <c r="G234" i="5"/>
  <c r="O234" i="5"/>
  <c r="G54" i="5"/>
  <c r="O54" i="5"/>
  <c r="G217" i="5"/>
  <c r="O217" i="5"/>
  <c r="L159" i="5"/>
  <c r="K159" i="5"/>
  <c r="O159" i="5"/>
  <c r="O194" i="5"/>
  <c r="K194" i="5"/>
  <c r="L194" i="5"/>
  <c r="O229" i="5"/>
  <c r="G229" i="5"/>
  <c r="G200" i="5"/>
  <c r="O200" i="5"/>
  <c r="F288" i="6"/>
  <c r="F3" i="5"/>
  <c r="U3" i="4" s="1"/>
  <c r="L131" i="5"/>
  <c r="K131" i="5"/>
  <c r="O131" i="5"/>
  <c r="G259" i="5"/>
  <c r="O259" i="5"/>
  <c r="G38" i="5"/>
  <c r="O38" i="5"/>
  <c r="G102" i="5"/>
  <c r="O102" i="5"/>
  <c r="G166" i="5"/>
  <c r="O166" i="5"/>
  <c r="G230" i="5"/>
  <c r="O230" i="5"/>
  <c r="G9" i="5"/>
  <c r="O9" i="5"/>
  <c r="O73" i="5"/>
  <c r="G73" i="5"/>
  <c r="G137" i="5"/>
  <c r="O137" i="5"/>
  <c r="G201" i="5"/>
  <c r="O201" i="5"/>
  <c r="G265" i="5"/>
  <c r="O265" i="5"/>
  <c r="G44" i="5"/>
  <c r="O44" i="5"/>
  <c r="L172" i="5"/>
  <c r="K172" i="5"/>
  <c r="O172" i="5"/>
  <c r="O85" i="5"/>
  <c r="L85" i="5"/>
  <c r="K85" i="5"/>
  <c r="G149" i="5"/>
  <c r="O149" i="5"/>
  <c r="G213" i="5"/>
  <c r="O213" i="5"/>
  <c r="G248" i="5"/>
  <c r="O248" i="5"/>
  <c r="G19" i="5"/>
  <c r="O19" i="5"/>
  <c r="G182" i="5"/>
  <c r="O182" i="5"/>
  <c r="G60" i="5"/>
  <c r="O60" i="5"/>
  <c r="G130" i="5"/>
  <c r="O130" i="5"/>
  <c r="G267" i="5"/>
  <c r="O267" i="5"/>
  <c r="G46" i="5"/>
  <c r="O46" i="5"/>
  <c r="G110" i="5"/>
  <c r="O110" i="5"/>
  <c r="G174" i="5"/>
  <c r="O174" i="5"/>
  <c r="G238" i="5"/>
  <c r="O238" i="5"/>
  <c r="G17" i="5"/>
  <c r="O17" i="5"/>
  <c r="G81" i="5"/>
  <c r="O81" i="5"/>
  <c r="G145" i="5"/>
  <c r="O145" i="5"/>
  <c r="G209" i="5"/>
  <c r="O209" i="5"/>
  <c r="G273" i="5"/>
  <c r="O273" i="5"/>
  <c r="O52" i="5"/>
  <c r="G52" i="5"/>
  <c r="G180" i="5"/>
  <c r="O180" i="5"/>
  <c r="G23" i="5"/>
  <c r="O23" i="5"/>
  <c r="G87" i="5"/>
  <c r="O87" i="5"/>
  <c r="G151" i="5"/>
  <c r="O151" i="5"/>
  <c r="O279" i="5"/>
  <c r="G279" i="5"/>
  <c r="G58" i="5"/>
  <c r="O58" i="5"/>
  <c r="G122" i="5"/>
  <c r="O122" i="5"/>
  <c r="G186" i="5"/>
  <c r="O186" i="5"/>
  <c r="G250" i="5"/>
  <c r="O250" i="5"/>
  <c r="G29" i="5"/>
  <c r="O29" i="5"/>
  <c r="G93" i="5"/>
  <c r="O93" i="5"/>
  <c r="G157" i="5"/>
  <c r="O157" i="5"/>
  <c r="M3" i="2"/>
  <c r="L3" i="2"/>
  <c r="D288" i="3"/>
  <c r="L153" i="5" l="1"/>
  <c r="J153" i="4"/>
  <c r="L153" i="4" s="1"/>
  <c r="K153" i="5"/>
  <c r="J41" i="4"/>
  <c r="L41" i="4" s="1"/>
  <c r="K41" i="5"/>
  <c r="L41" i="5"/>
  <c r="J42" i="4"/>
  <c r="L42" i="4" s="1"/>
  <c r="K42" i="5"/>
  <c r="L42" i="5"/>
  <c r="J160" i="4"/>
  <c r="L160" i="4" s="1"/>
  <c r="K160" i="5"/>
  <c r="L160" i="5"/>
  <c r="J132" i="4"/>
  <c r="L132" i="4" s="1"/>
  <c r="L132" i="5"/>
  <c r="K132" i="5"/>
  <c r="J52" i="4"/>
  <c r="L52" i="4" s="1"/>
  <c r="L52" i="5"/>
  <c r="K52" i="5"/>
  <c r="H159" i="5"/>
  <c r="I159" i="5"/>
  <c r="M159" i="5" s="1"/>
  <c r="N159" i="5" s="1"/>
  <c r="J31" i="4"/>
  <c r="L31" i="4" s="1"/>
  <c r="K31" i="5"/>
  <c r="L31" i="5"/>
  <c r="L288" i="5" s="1"/>
  <c r="J138" i="4"/>
  <c r="L138" i="4" s="1"/>
  <c r="L138" i="5"/>
  <c r="K138" i="5"/>
  <c r="J10" i="4"/>
  <c r="L10" i="4" s="1"/>
  <c r="L10" i="5"/>
  <c r="K10" i="5"/>
  <c r="O138" i="5"/>
  <c r="K214" i="5"/>
  <c r="J214" i="4"/>
  <c r="L214" i="4" s="1"/>
  <c r="L214" i="5"/>
  <c r="J230" i="4"/>
  <c r="L230" i="4" s="1"/>
  <c r="L230" i="5"/>
  <c r="K230" i="5"/>
  <c r="L146" i="5"/>
  <c r="K146" i="5"/>
  <c r="J146" i="4"/>
  <c r="L146" i="4" s="1"/>
  <c r="O41" i="5"/>
  <c r="J78" i="4"/>
  <c r="L78" i="4" s="1"/>
  <c r="L78" i="5"/>
  <c r="K78" i="5"/>
  <c r="L128" i="5"/>
  <c r="J128" i="4"/>
  <c r="L128" i="4" s="1"/>
  <c r="K128" i="5"/>
  <c r="L64" i="5"/>
  <c r="K64" i="5"/>
  <c r="J64" i="4"/>
  <c r="L64" i="4" s="1"/>
  <c r="J63" i="4"/>
  <c r="L63" i="4" s="1"/>
  <c r="K63" i="5"/>
  <c r="L63" i="5"/>
  <c r="J196" i="4"/>
  <c r="L196" i="4" s="1"/>
  <c r="L196" i="5"/>
  <c r="K196" i="5"/>
  <c r="J110" i="4"/>
  <c r="L110" i="4" s="1"/>
  <c r="L110" i="5"/>
  <c r="K110" i="5"/>
  <c r="J183" i="4"/>
  <c r="L183" i="4" s="1"/>
  <c r="K183" i="5"/>
  <c r="L183" i="5"/>
  <c r="J129" i="4"/>
  <c r="L129" i="4" s="1"/>
  <c r="L129" i="5"/>
  <c r="K129" i="5"/>
  <c r="O10" i="5"/>
  <c r="O153" i="5"/>
  <c r="J141" i="4"/>
  <c r="L141" i="4" s="1"/>
  <c r="L141" i="5"/>
  <c r="K141" i="5"/>
  <c r="J86" i="4"/>
  <c r="L86" i="4" s="1"/>
  <c r="L86" i="5"/>
  <c r="K86" i="5"/>
  <c r="K177" i="5"/>
  <c r="L177" i="5"/>
  <c r="J177" i="4"/>
  <c r="L177" i="4" s="1"/>
  <c r="L237" i="5"/>
  <c r="K237" i="5"/>
  <c r="J237" i="4"/>
  <c r="L237" i="4" s="1"/>
  <c r="J9" i="4"/>
  <c r="L9" i="5"/>
  <c r="K9" i="5"/>
  <c r="L57" i="5"/>
  <c r="K57" i="5"/>
  <c r="K288" i="5" s="1"/>
  <c r="J57" i="4"/>
  <c r="L57" i="4" s="1"/>
  <c r="L154" i="5"/>
  <c r="K154" i="5"/>
  <c r="J154" i="4"/>
  <c r="L154" i="4" s="1"/>
  <c r="K205" i="5"/>
  <c r="L205" i="5"/>
  <c r="J205" i="4"/>
  <c r="L205" i="4" s="1"/>
  <c r="J248" i="4"/>
  <c r="L248" i="4" s="1"/>
  <c r="K248" i="5"/>
  <c r="L248" i="5"/>
  <c r="J102" i="4"/>
  <c r="L102" i="4" s="1"/>
  <c r="L102" i="5"/>
  <c r="K102" i="5"/>
  <c r="J152" i="4"/>
  <c r="L152" i="4" s="1"/>
  <c r="K152" i="5"/>
  <c r="L152" i="5"/>
  <c r="O146" i="5"/>
  <c r="J108" i="4"/>
  <c r="L108" i="4" s="1"/>
  <c r="L108" i="5"/>
  <c r="K108" i="5"/>
  <c r="J101" i="4"/>
  <c r="L101" i="4" s="1"/>
  <c r="L101" i="5"/>
  <c r="K101" i="5"/>
  <c r="U288" i="4"/>
  <c r="W3" i="4"/>
  <c r="W288" i="4" s="1"/>
  <c r="I217" i="5"/>
  <c r="H217" i="5"/>
  <c r="O217" i="4" s="1"/>
  <c r="I118" i="5"/>
  <c r="H118" i="5"/>
  <c r="O118" i="4" s="1"/>
  <c r="H214" i="5"/>
  <c r="O214" i="4" s="1"/>
  <c r="I214" i="5"/>
  <c r="I32" i="5"/>
  <c r="H32" i="5"/>
  <c r="O32" i="4" s="1"/>
  <c r="H53" i="5"/>
  <c r="O53" i="4" s="1"/>
  <c r="I53" i="5"/>
  <c r="I196" i="5"/>
  <c r="H196" i="5"/>
  <c r="O196" i="4" s="1"/>
  <c r="I67" i="5"/>
  <c r="H67" i="5"/>
  <c r="O67" i="4" s="1"/>
  <c r="I110" i="5"/>
  <c r="H110" i="5"/>
  <c r="O110" i="4" s="1"/>
  <c r="I60" i="5"/>
  <c r="H60" i="5"/>
  <c r="O60" i="4" s="1"/>
  <c r="I213" i="5"/>
  <c r="H213" i="5"/>
  <c r="O213" i="4" s="1"/>
  <c r="I137" i="5"/>
  <c r="H137" i="5"/>
  <c r="O137" i="4" s="1"/>
  <c r="H166" i="5"/>
  <c r="O166" i="4" s="1"/>
  <c r="I166" i="5"/>
  <c r="I257" i="5"/>
  <c r="H257" i="5"/>
  <c r="O257" i="4" s="1"/>
  <c r="I232" i="5"/>
  <c r="H232" i="5"/>
  <c r="O232" i="4" s="1"/>
  <c r="H5" i="5"/>
  <c r="O5" i="4" s="1"/>
  <c r="I5" i="5"/>
  <c r="I156" i="5"/>
  <c r="H156" i="5"/>
  <c r="O156" i="4" s="1"/>
  <c r="H14" i="5"/>
  <c r="O14" i="4" s="1"/>
  <c r="I14" i="5"/>
  <c r="H223" i="5"/>
  <c r="O223" i="4" s="1"/>
  <c r="I223" i="5"/>
  <c r="H280" i="5"/>
  <c r="O280" i="4" s="1"/>
  <c r="I280" i="5"/>
  <c r="I24" i="5"/>
  <c r="H24" i="5"/>
  <c r="O24" i="4" s="1"/>
  <c r="I101" i="5"/>
  <c r="H101" i="5"/>
  <c r="O101" i="4" s="1"/>
  <c r="I25" i="5"/>
  <c r="H25" i="5"/>
  <c r="O25" i="4" s="1"/>
  <c r="I202" i="5"/>
  <c r="H202" i="5"/>
  <c r="O202" i="4" s="1"/>
  <c r="I167" i="5"/>
  <c r="H167" i="5"/>
  <c r="O167" i="4" s="1"/>
  <c r="I219" i="5"/>
  <c r="H219" i="5"/>
  <c r="O219" i="4" s="1"/>
  <c r="I127" i="5"/>
  <c r="H127" i="5"/>
  <c r="O127" i="4" s="1"/>
  <c r="I277" i="5"/>
  <c r="H277" i="5"/>
  <c r="O277" i="4" s="1"/>
  <c r="H75" i="5"/>
  <c r="O75" i="4" s="1"/>
  <c r="I75" i="5"/>
  <c r="I169" i="5"/>
  <c r="H169" i="5"/>
  <c r="O169" i="4" s="1"/>
  <c r="I109" i="5"/>
  <c r="H109" i="5"/>
  <c r="O109" i="4" s="1"/>
  <c r="I99" i="5"/>
  <c r="H99" i="5"/>
  <c r="O99" i="4" s="1"/>
  <c r="I141" i="5"/>
  <c r="H141" i="5"/>
  <c r="O141" i="4" s="1"/>
  <c r="I47" i="5"/>
  <c r="H47" i="5"/>
  <c r="O47" i="4" s="1"/>
  <c r="I21" i="5"/>
  <c r="H21" i="5"/>
  <c r="O21" i="4" s="1"/>
  <c r="I245" i="5"/>
  <c r="H245" i="5"/>
  <c r="O245" i="4" s="1"/>
  <c r="I176" i="5"/>
  <c r="H176" i="5"/>
  <c r="O176" i="4" s="1"/>
  <c r="I129" i="5"/>
  <c r="H129" i="5"/>
  <c r="O129" i="4" s="1"/>
  <c r="I48" i="5"/>
  <c r="H48" i="5"/>
  <c r="O48" i="4" s="1"/>
  <c r="I30" i="5"/>
  <c r="H30" i="5"/>
  <c r="O30" i="4" s="1"/>
  <c r="I249" i="5"/>
  <c r="H249" i="5"/>
  <c r="O249" i="4" s="1"/>
  <c r="I61" i="5"/>
  <c r="H61" i="5"/>
  <c r="O61" i="4" s="1"/>
  <c r="I140" i="5"/>
  <c r="H140" i="5"/>
  <c r="O140" i="4" s="1"/>
  <c r="I225" i="5"/>
  <c r="H225" i="5"/>
  <c r="O225" i="4" s="1"/>
  <c r="I72" i="5"/>
  <c r="H72" i="5"/>
  <c r="O72" i="4" s="1"/>
  <c r="I55" i="5"/>
  <c r="H55" i="5"/>
  <c r="O55" i="4" s="1"/>
  <c r="I256" i="5"/>
  <c r="H256" i="5"/>
  <c r="O256" i="4" s="1"/>
  <c r="I73" i="5"/>
  <c r="H73" i="5"/>
  <c r="O73" i="4" s="1"/>
  <c r="H54" i="5"/>
  <c r="O54" i="4" s="1"/>
  <c r="I54" i="5"/>
  <c r="H42" i="5"/>
  <c r="O42" i="4" s="1"/>
  <c r="I42" i="5"/>
  <c r="I222" i="5"/>
  <c r="H222" i="5"/>
  <c r="O222" i="4" s="1"/>
  <c r="I251" i="5"/>
  <c r="H251" i="5"/>
  <c r="O251" i="4" s="1"/>
  <c r="H34" i="5"/>
  <c r="O34" i="4" s="1"/>
  <c r="I34" i="5"/>
  <c r="I121" i="5"/>
  <c r="H121" i="5"/>
  <c r="O121" i="4" s="1"/>
  <c r="I150" i="5"/>
  <c r="H150" i="5"/>
  <c r="O150" i="4" s="1"/>
  <c r="H179" i="5"/>
  <c r="O179" i="4" s="1"/>
  <c r="I179" i="5"/>
  <c r="I83" i="5"/>
  <c r="H83" i="5"/>
  <c r="O83" i="4" s="1"/>
  <c r="I282" i="5"/>
  <c r="H282" i="5"/>
  <c r="O282" i="4" s="1"/>
  <c r="H26" i="5"/>
  <c r="O26" i="4" s="1"/>
  <c r="I26" i="5"/>
  <c r="I274" i="5"/>
  <c r="H274" i="5"/>
  <c r="O274" i="4" s="1"/>
  <c r="H18" i="5"/>
  <c r="O18" i="4" s="1"/>
  <c r="I18" i="5"/>
  <c r="I76" i="5"/>
  <c r="H76" i="5"/>
  <c r="O76" i="4" s="1"/>
  <c r="I198" i="5"/>
  <c r="H198" i="5"/>
  <c r="O198" i="4" s="1"/>
  <c r="H163" i="5"/>
  <c r="O163" i="4" s="1"/>
  <c r="I163" i="5"/>
  <c r="I132" i="5"/>
  <c r="H132" i="5"/>
  <c r="O132" i="4" s="1"/>
  <c r="I84" i="5"/>
  <c r="H84" i="5"/>
  <c r="O84" i="4" s="1"/>
  <c r="I116" i="5"/>
  <c r="H116" i="5"/>
  <c r="O116" i="4" s="1"/>
  <c r="I261" i="5"/>
  <c r="H261" i="5"/>
  <c r="O261" i="4" s="1"/>
  <c r="I221" i="5"/>
  <c r="H221" i="5"/>
  <c r="O221" i="4" s="1"/>
  <c r="I108" i="5"/>
  <c r="H108" i="5"/>
  <c r="O108" i="4" s="1"/>
  <c r="I7" i="5"/>
  <c r="H7" i="5"/>
  <c r="O7" i="4" s="1"/>
  <c r="I100" i="5"/>
  <c r="H100" i="5"/>
  <c r="O100" i="4" s="1"/>
  <c r="I40" i="5"/>
  <c r="H40" i="5"/>
  <c r="O40" i="4" s="1"/>
  <c r="I243" i="5"/>
  <c r="H243" i="5"/>
  <c r="O243" i="4" s="1"/>
  <c r="H90" i="5"/>
  <c r="O90" i="4" s="1"/>
  <c r="I90" i="5"/>
  <c r="I88" i="5"/>
  <c r="H88" i="5"/>
  <c r="O88" i="4" s="1"/>
  <c r="I41" i="5"/>
  <c r="H41" i="5"/>
  <c r="O41" i="4" s="1"/>
  <c r="I43" i="5"/>
  <c r="H43" i="5"/>
  <c r="O43" i="4" s="1"/>
  <c r="H64" i="5"/>
  <c r="O64" i="4" s="1"/>
  <c r="I64" i="5"/>
  <c r="I17" i="5"/>
  <c r="H17" i="5"/>
  <c r="O17" i="4" s="1"/>
  <c r="I44" i="5"/>
  <c r="H44" i="5"/>
  <c r="O44" i="4" s="1"/>
  <c r="I102" i="5"/>
  <c r="H102" i="5"/>
  <c r="O102" i="4" s="1"/>
  <c r="I226" i="5"/>
  <c r="H226" i="5"/>
  <c r="O226" i="4" s="1"/>
  <c r="I189" i="5"/>
  <c r="H189" i="5"/>
  <c r="O189" i="4" s="1"/>
  <c r="I276" i="5"/>
  <c r="H276" i="5"/>
  <c r="O276" i="4" s="1"/>
  <c r="I206" i="5"/>
  <c r="H206" i="5"/>
  <c r="O206" i="4" s="1"/>
  <c r="H235" i="5"/>
  <c r="O235" i="4" s="1"/>
  <c r="I235" i="5"/>
  <c r="I31" i="5"/>
  <c r="H31" i="5"/>
  <c r="O31" i="4" s="1"/>
  <c r="I35" i="5"/>
  <c r="H35" i="5"/>
  <c r="O35" i="4" s="1"/>
  <c r="H66" i="5"/>
  <c r="O66" i="4" s="1"/>
  <c r="I66" i="5"/>
  <c r="H147" i="5"/>
  <c r="O147" i="4" s="1"/>
  <c r="I147" i="5"/>
  <c r="H138" i="5"/>
  <c r="O138" i="4" s="1"/>
  <c r="I138" i="5"/>
  <c r="H155" i="5"/>
  <c r="O155" i="4" s="1"/>
  <c r="I155" i="5"/>
  <c r="I89" i="5"/>
  <c r="H89" i="5"/>
  <c r="O89" i="4" s="1"/>
  <c r="I80" i="5"/>
  <c r="H80" i="5"/>
  <c r="O80" i="4" s="1"/>
  <c r="I59" i="5"/>
  <c r="H59" i="5"/>
  <c r="O59" i="4" s="1"/>
  <c r="I173" i="5"/>
  <c r="H173" i="5"/>
  <c r="O173" i="4" s="1"/>
  <c r="I203" i="5"/>
  <c r="H203" i="5"/>
  <c r="O203" i="4" s="1"/>
  <c r="I16" i="5"/>
  <c r="H16" i="5"/>
  <c r="O16" i="4" s="1"/>
  <c r="I119" i="5"/>
  <c r="H119" i="5"/>
  <c r="O119" i="4" s="1"/>
  <c r="I77" i="5"/>
  <c r="H77" i="5"/>
  <c r="O77" i="4" s="1"/>
  <c r="H199" i="5"/>
  <c r="O199" i="4" s="1"/>
  <c r="I199" i="5"/>
  <c r="I178" i="5"/>
  <c r="H178" i="5"/>
  <c r="O178" i="4" s="1"/>
  <c r="I135" i="5"/>
  <c r="H135" i="5"/>
  <c r="O135" i="4" s="1"/>
  <c r="I227" i="5"/>
  <c r="H227" i="5"/>
  <c r="O227" i="4" s="1"/>
  <c r="I128" i="5"/>
  <c r="H128" i="5"/>
  <c r="O128" i="4" s="1"/>
  <c r="I228" i="5"/>
  <c r="H228" i="5"/>
  <c r="O228" i="4" s="1"/>
  <c r="H114" i="5"/>
  <c r="O114" i="4" s="1"/>
  <c r="I114" i="5"/>
  <c r="H177" i="5"/>
  <c r="O177" i="4" s="1"/>
  <c r="I177" i="5"/>
  <c r="I120" i="5"/>
  <c r="H120" i="5"/>
  <c r="O120" i="4" s="1"/>
  <c r="I242" i="5"/>
  <c r="H242" i="5"/>
  <c r="O242" i="4" s="1"/>
  <c r="H106" i="5"/>
  <c r="O106" i="4" s="1"/>
  <c r="I106" i="5"/>
  <c r="I151" i="5"/>
  <c r="H151" i="5"/>
  <c r="O151" i="4" s="1"/>
  <c r="I273" i="5"/>
  <c r="H273" i="5"/>
  <c r="O273" i="4" s="1"/>
  <c r="I168" i="5"/>
  <c r="H168" i="5"/>
  <c r="O168" i="4" s="1"/>
  <c r="I57" i="5"/>
  <c r="H57" i="5"/>
  <c r="O57" i="4" s="1"/>
  <c r="I224" i="5"/>
  <c r="H224" i="5"/>
  <c r="O224" i="4" s="1"/>
  <c r="I218" i="5"/>
  <c r="H218" i="5"/>
  <c r="O218" i="4" s="1"/>
  <c r="I181" i="5"/>
  <c r="H181" i="5"/>
  <c r="O181" i="4" s="1"/>
  <c r="I210" i="5"/>
  <c r="H210" i="5"/>
  <c r="O210" i="4" s="1"/>
  <c r="H268" i="5"/>
  <c r="O268" i="4" s="1"/>
  <c r="I268" i="5"/>
  <c r="I12" i="5"/>
  <c r="H12" i="5"/>
  <c r="O12" i="4" s="1"/>
  <c r="I134" i="5"/>
  <c r="H134" i="5"/>
  <c r="O134" i="4" s="1"/>
  <c r="I68" i="5"/>
  <c r="H68" i="5"/>
  <c r="O68" i="4" s="1"/>
  <c r="I107" i="5"/>
  <c r="H107" i="5"/>
  <c r="O107" i="4" s="1"/>
  <c r="I15" i="5"/>
  <c r="H15" i="5"/>
  <c r="O15" i="4" s="1"/>
  <c r="I253" i="5"/>
  <c r="H253" i="5"/>
  <c r="O253" i="4" s="1"/>
  <c r="H207" i="5"/>
  <c r="O207" i="4" s="1"/>
  <c r="I207" i="5"/>
  <c r="I260" i="5"/>
  <c r="H260" i="5"/>
  <c r="O260" i="4" s="1"/>
  <c r="I255" i="5"/>
  <c r="H255" i="5"/>
  <c r="O255" i="4" s="1"/>
  <c r="I157" i="5"/>
  <c r="H157" i="5"/>
  <c r="O157" i="4" s="1"/>
  <c r="I93" i="5"/>
  <c r="H93" i="5"/>
  <c r="O93" i="4" s="1"/>
  <c r="F289" i="5"/>
  <c r="E289" i="5"/>
  <c r="H234" i="5"/>
  <c r="O234" i="4" s="1"/>
  <c r="I234" i="5"/>
  <c r="I164" i="5"/>
  <c r="H164" i="5"/>
  <c r="O164" i="4" s="1"/>
  <c r="I158" i="5"/>
  <c r="H158" i="5"/>
  <c r="O158" i="4" s="1"/>
  <c r="I258" i="5"/>
  <c r="H258" i="5"/>
  <c r="O258" i="4" s="1"/>
  <c r="I86" i="5"/>
  <c r="H86" i="5"/>
  <c r="O86" i="4" s="1"/>
  <c r="I29" i="5"/>
  <c r="H29" i="5"/>
  <c r="O29" i="4" s="1"/>
  <c r="H58" i="5"/>
  <c r="O58" i="4" s="1"/>
  <c r="I58" i="5"/>
  <c r="I23" i="5"/>
  <c r="H23" i="5"/>
  <c r="O23" i="4" s="1"/>
  <c r="I209" i="5"/>
  <c r="H209" i="5"/>
  <c r="O209" i="4" s="1"/>
  <c r="I238" i="5"/>
  <c r="H238" i="5"/>
  <c r="O238" i="4" s="1"/>
  <c r="I267" i="5"/>
  <c r="H267" i="5"/>
  <c r="O267" i="4" s="1"/>
  <c r="I19" i="5"/>
  <c r="H19" i="5"/>
  <c r="O19" i="4" s="1"/>
  <c r="I265" i="5"/>
  <c r="H265" i="5"/>
  <c r="O265" i="4" s="1"/>
  <c r="I9" i="5"/>
  <c r="H9" i="5"/>
  <c r="I38" i="5"/>
  <c r="H38" i="5"/>
  <c r="O38" i="4" s="1"/>
  <c r="I104" i="5"/>
  <c r="H104" i="5"/>
  <c r="O104" i="4" s="1"/>
  <c r="I133" i="5"/>
  <c r="H133" i="5"/>
  <c r="O133" i="4" s="1"/>
  <c r="I162" i="5"/>
  <c r="H162" i="5"/>
  <c r="O162" i="4" s="1"/>
  <c r="I154" i="5"/>
  <c r="H154" i="5"/>
  <c r="O154" i="4" s="1"/>
  <c r="H142" i="5"/>
  <c r="O142" i="4" s="1"/>
  <c r="I142" i="5"/>
  <c r="I8" i="5"/>
  <c r="H8" i="5"/>
  <c r="O8" i="4" s="1"/>
  <c r="H246" i="5"/>
  <c r="O246" i="4" s="1"/>
  <c r="I246" i="5"/>
  <c r="I95" i="5"/>
  <c r="H95" i="5"/>
  <c r="O95" i="4" s="1"/>
  <c r="I272" i="5"/>
  <c r="H272" i="5"/>
  <c r="O272" i="4" s="1"/>
  <c r="H74" i="5"/>
  <c r="O74" i="4" s="1"/>
  <c r="I74" i="5"/>
  <c r="H254" i="5"/>
  <c r="O254" i="4" s="1"/>
  <c r="I254" i="5"/>
  <c r="I91" i="5"/>
  <c r="H91" i="5"/>
  <c r="O91" i="4" s="1"/>
  <c r="I275" i="5"/>
  <c r="H275" i="5"/>
  <c r="O275" i="4" s="1"/>
  <c r="I13" i="5"/>
  <c r="H13" i="5"/>
  <c r="O13" i="4" s="1"/>
  <c r="I183" i="5"/>
  <c r="H183" i="5"/>
  <c r="O183" i="4" s="1"/>
  <c r="I20" i="5"/>
  <c r="H20" i="5"/>
  <c r="O20" i="4" s="1"/>
  <c r="I49" i="5"/>
  <c r="H49" i="5"/>
  <c r="O49" i="4" s="1"/>
  <c r="I175" i="5"/>
  <c r="H175" i="5"/>
  <c r="O175" i="4" s="1"/>
  <c r="I126" i="5"/>
  <c r="H126" i="5"/>
  <c r="O126" i="4" s="1"/>
  <c r="I111" i="5"/>
  <c r="H111" i="5"/>
  <c r="O111" i="4" s="1"/>
  <c r="I56" i="5"/>
  <c r="H56" i="5"/>
  <c r="O56" i="4" s="1"/>
  <c r="H215" i="5"/>
  <c r="O215" i="4" s="1"/>
  <c r="I215" i="5"/>
  <c r="I195" i="5"/>
  <c r="H195" i="5"/>
  <c r="O195" i="4" s="1"/>
  <c r="I144" i="5"/>
  <c r="H144" i="5"/>
  <c r="O144" i="4" s="1"/>
  <c r="H244" i="5"/>
  <c r="O244" i="4" s="1"/>
  <c r="I244" i="5"/>
  <c r="H50" i="5"/>
  <c r="O50" i="4" s="1"/>
  <c r="I50" i="5"/>
  <c r="I241" i="5"/>
  <c r="H241" i="5"/>
  <c r="O241" i="4" s="1"/>
  <c r="I212" i="5"/>
  <c r="H212" i="5"/>
  <c r="O212" i="4" s="1"/>
  <c r="I52" i="5"/>
  <c r="H52" i="5"/>
  <c r="O52" i="4" s="1"/>
  <c r="I286" i="5"/>
  <c r="H286" i="5"/>
  <c r="O286" i="4" s="1"/>
  <c r="I188" i="5"/>
  <c r="H188" i="5"/>
  <c r="O188" i="4" s="1"/>
  <c r="H82" i="5"/>
  <c r="O82" i="4" s="1"/>
  <c r="I82" i="5"/>
  <c r="H6" i="5"/>
  <c r="O6" i="4" s="1"/>
  <c r="I6" i="5"/>
  <c r="I139" i="5"/>
  <c r="H139" i="5"/>
  <c r="O139" i="4" s="1"/>
  <c r="I263" i="5"/>
  <c r="H263" i="5"/>
  <c r="O263" i="4" s="1"/>
  <c r="I185" i="5"/>
  <c r="H185" i="5"/>
  <c r="O185" i="4" s="1"/>
  <c r="H208" i="5"/>
  <c r="O208" i="4" s="1"/>
  <c r="I208" i="5"/>
  <c r="I186" i="5"/>
  <c r="H186" i="5"/>
  <c r="O186" i="4" s="1"/>
  <c r="I87" i="5"/>
  <c r="H87" i="5"/>
  <c r="O87" i="4" s="1"/>
  <c r="H182" i="5"/>
  <c r="O182" i="4" s="1"/>
  <c r="I182" i="5"/>
  <c r="F288" i="5"/>
  <c r="G3" i="5"/>
  <c r="O3" i="5"/>
  <c r="O288" i="5" s="1"/>
  <c r="I200" i="5"/>
  <c r="H200" i="5"/>
  <c r="O200" i="4" s="1"/>
  <c r="I170" i="5"/>
  <c r="H170" i="5"/>
  <c r="O170" i="4" s="1"/>
  <c r="I94" i="5"/>
  <c r="H94" i="5"/>
  <c r="O94" i="4" s="1"/>
  <c r="I124" i="5"/>
  <c r="H124" i="5"/>
  <c r="O124" i="4" s="1"/>
  <c r="I28" i="5"/>
  <c r="H28" i="5"/>
  <c r="O28" i="4" s="1"/>
  <c r="H278" i="5"/>
  <c r="O278" i="4" s="1"/>
  <c r="I278" i="5"/>
  <c r="H22" i="5"/>
  <c r="O22" i="4" s="1"/>
  <c r="I22" i="5"/>
  <c r="I96" i="5"/>
  <c r="H96" i="5"/>
  <c r="O96" i="4" s="1"/>
  <c r="I148" i="5"/>
  <c r="H148" i="5"/>
  <c r="O148" i="4" s="1"/>
  <c r="I152" i="5"/>
  <c r="H152" i="5"/>
  <c r="O152" i="4" s="1"/>
  <c r="I117" i="5"/>
  <c r="H117" i="5"/>
  <c r="O117" i="4" s="1"/>
  <c r="I146" i="5"/>
  <c r="H146" i="5"/>
  <c r="O146" i="4" s="1"/>
  <c r="I204" i="5"/>
  <c r="H204" i="5"/>
  <c r="O204" i="4" s="1"/>
  <c r="I233" i="5"/>
  <c r="H233" i="5"/>
  <c r="O233" i="4" s="1"/>
  <c r="I70" i="5"/>
  <c r="H70" i="5"/>
  <c r="O70" i="4" s="1"/>
  <c r="I39" i="5"/>
  <c r="H39" i="5"/>
  <c r="O39" i="4" s="1"/>
  <c r="I4" i="5"/>
  <c r="H4" i="5"/>
  <c r="O4" i="4" s="1"/>
  <c r="I27" i="5"/>
  <c r="H27" i="5"/>
  <c r="O27" i="4" s="1"/>
  <c r="I287" i="5"/>
  <c r="H287" i="5"/>
  <c r="O287" i="4" s="1"/>
  <c r="I11" i="5"/>
  <c r="H11" i="5"/>
  <c r="O11" i="4" s="1"/>
  <c r="I105" i="5"/>
  <c r="H105" i="5"/>
  <c r="O105" i="4" s="1"/>
  <c r="I136" i="5"/>
  <c r="H136" i="5"/>
  <c r="O136" i="4" s="1"/>
  <c r="I247" i="5"/>
  <c r="H247" i="5"/>
  <c r="O247" i="4" s="1"/>
  <c r="I71" i="5"/>
  <c r="H71" i="5"/>
  <c r="O71" i="4" s="1"/>
  <c r="I236" i="5"/>
  <c r="H236" i="5"/>
  <c r="O236" i="4" s="1"/>
  <c r="I62" i="5"/>
  <c r="H62" i="5"/>
  <c r="O62" i="4" s="1"/>
  <c r="H187" i="5"/>
  <c r="O187" i="4" s="1"/>
  <c r="I187" i="5"/>
  <c r="I123" i="5"/>
  <c r="H123" i="5"/>
  <c r="O123" i="4" s="1"/>
  <c r="I81" i="5"/>
  <c r="H81" i="5"/>
  <c r="O81" i="4" s="1"/>
  <c r="H122" i="5"/>
  <c r="O122" i="4" s="1"/>
  <c r="I122" i="5"/>
  <c r="I46" i="5"/>
  <c r="H46" i="5"/>
  <c r="O46" i="4" s="1"/>
  <c r="I149" i="5"/>
  <c r="H149" i="5"/>
  <c r="O149" i="4" s="1"/>
  <c r="I279" i="5"/>
  <c r="H279" i="5"/>
  <c r="O279" i="4" s="1"/>
  <c r="I65" i="5"/>
  <c r="H65" i="5"/>
  <c r="O65" i="4" s="1"/>
  <c r="I250" i="5"/>
  <c r="H250" i="5"/>
  <c r="O250" i="4" s="1"/>
  <c r="I180" i="5"/>
  <c r="H180" i="5"/>
  <c r="O180" i="4" s="1"/>
  <c r="I145" i="5"/>
  <c r="H145" i="5"/>
  <c r="O145" i="4" s="1"/>
  <c r="I174" i="5"/>
  <c r="H174" i="5"/>
  <c r="O174" i="4" s="1"/>
  <c r="H130" i="5"/>
  <c r="O130" i="4" s="1"/>
  <c r="I130" i="5"/>
  <c r="I248" i="5"/>
  <c r="H248" i="5"/>
  <c r="O248" i="4" s="1"/>
  <c r="I201" i="5"/>
  <c r="H201" i="5"/>
  <c r="O201" i="4" s="1"/>
  <c r="I230" i="5"/>
  <c r="H230" i="5"/>
  <c r="O230" i="4" s="1"/>
  <c r="I259" i="5"/>
  <c r="H259" i="5"/>
  <c r="O259" i="4" s="1"/>
  <c r="I229" i="5"/>
  <c r="H229" i="5"/>
  <c r="O229" i="4" s="1"/>
  <c r="I69" i="5"/>
  <c r="H69" i="5"/>
  <c r="O69" i="4" s="1"/>
  <c r="I220" i="5"/>
  <c r="H220" i="5"/>
  <c r="O220" i="4" s="1"/>
  <c r="H51" i="5"/>
  <c r="O51" i="4" s="1"/>
  <c r="I51" i="5"/>
  <c r="I78" i="5"/>
  <c r="H78" i="5"/>
  <c r="O78" i="4" s="1"/>
  <c r="I37" i="5"/>
  <c r="H37" i="5"/>
  <c r="O37" i="4" s="1"/>
  <c r="I211" i="5"/>
  <c r="H211" i="5"/>
  <c r="O211" i="4" s="1"/>
  <c r="I281" i="5"/>
  <c r="H281" i="5"/>
  <c r="O281" i="4" s="1"/>
  <c r="I266" i="5"/>
  <c r="H266" i="5"/>
  <c r="O266" i="4" s="1"/>
  <c r="H10" i="5"/>
  <c r="O10" i="4" s="1"/>
  <c r="I10" i="5"/>
  <c r="I283" i="5"/>
  <c r="H283" i="5"/>
  <c r="O283" i="4" s="1"/>
  <c r="I143" i="5"/>
  <c r="H143" i="5"/>
  <c r="O143" i="4" s="1"/>
  <c r="I113" i="5"/>
  <c r="H113" i="5"/>
  <c r="O113" i="4" s="1"/>
  <c r="I239" i="5"/>
  <c r="H239" i="5"/>
  <c r="O239" i="4" s="1"/>
  <c r="I190" i="5"/>
  <c r="H190" i="5"/>
  <c r="O190" i="4" s="1"/>
  <c r="I79" i="5"/>
  <c r="H79" i="5"/>
  <c r="O79" i="4" s="1"/>
  <c r="I63" i="5"/>
  <c r="H63" i="5"/>
  <c r="O63" i="4" s="1"/>
  <c r="I153" i="5"/>
  <c r="H153" i="5"/>
  <c r="O153" i="4" s="1"/>
  <c r="I160" i="5"/>
  <c r="H160" i="5"/>
  <c r="O160" i="4" s="1"/>
  <c r="I45" i="5"/>
  <c r="H45" i="5"/>
  <c r="O45" i="4" s="1"/>
  <c r="I205" i="5"/>
  <c r="H205" i="5"/>
  <c r="O205" i="4" s="1"/>
  <c r="I269" i="5"/>
  <c r="H269" i="5"/>
  <c r="O269" i="4" s="1"/>
  <c r="I285" i="5"/>
  <c r="H285" i="5"/>
  <c r="O285" i="4" s="1"/>
  <c r="I192" i="5"/>
  <c r="H192" i="5"/>
  <c r="O192" i="4" s="1"/>
  <c r="I237" i="5"/>
  <c r="H237" i="5"/>
  <c r="O237" i="4" s="1"/>
  <c r="H262" i="5"/>
  <c r="O262" i="4" s="1"/>
  <c r="I262" i="5"/>
  <c r="E280" i="3"/>
  <c r="F280" i="3" s="1"/>
  <c r="F280" i="2" s="1"/>
  <c r="E272" i="3"/>
  <c r="F272" i="3" s="1"/>
  <c r="F272" i="2" s="1"/>
  <c r="E264" i="3"/>
  <c r="F264" i="3" s="1"/>
  <c r="F264" i="2" s="1"/>
  <c r="E256" i="3"/>
  <c r="F256" i="3" s="1"/>
  <c r="F256" i="2" s="1"/>
  <c r="E248" i="3"/>
  <c r="F248" i="3" s="1"/>
  <c r="F248" i="2" s="1"/>
  <c r="E240" i="3"/>
  <c r="F240" i="3" s="1"/>
  <c r="F240" i="2" s="1"/>
  <c r="J240" i="2" s="1"/>
  <c r="E232" i="3"/>
  <c r="F232" i="3" s="1"/>
  <c r="F232" i="2" s="1"/>
  <c r="E224" i="3"/>
  <c r="F224" i="3" s="1"/>
  <c r="F224" i="2" s="1"/>
  <c r="E216" i="3"/>
  <c r="F216" i="3" s="1"/>
  <c r="F216" i="2" s="1"/>
  <c r="J216" i="2" s="1"/>
  <c r="E208" i="3"/>
  <c r="F208" i="3" s="1"/>
  <c r="F208" i="2" s="1"/>
  <c r="E200" i="3"/>
  <c r="F200" i="3" s="1"/>
  <c r="F200" i="2" s="1"/>
  <c r="E192" i="3"/>
  <c r="F192" i="3" s="1"/>
  <c r="F192" i="2" s="1"/>
  <c r="E184" i="3"/>
  <c r="F184" i="3" s="1"/>
  <c r="F184" i="2" s="1"/>
  <c r="J184" i="2" s="1"/>
  <c r="E176" i="3"/>
  <c r="F176" i="3" s="1"/>
  <c r="F176" i="2" s="1"/>
  <c r="E168" i="3"/>
  <c r="F168" i="3" s="1"/>
  <c r="F168" i="2" s="1"/>
  <c r="E160" i="3"/>
  <c r="F160" i="3" s="1"/>
  <c r="F160" i="2" s="1"/>
  <c r="E152" i="3"/>
  <c r="F152" i="3" s="1"/>
  <c r="F152" i="2" s="1"/>
  <c r="E144" i="3"/>
  <c r="F144" i="3" s="1"/>
  <c r="F144" i="2" s="1"/>
  <c r="E136" i="3"/>
  <c r="F136" i="3" s="1"/>
  <c r="F136" i="2" s="1"/>
  <c r="E128" i="3"/>
  <c r="F128" i="3" s="1"/>
  <c r="F128" i="2" s="1"/>
  <c r="E120" i="3"/>
  <c r="F120" i="3" s="1"/>
  <c r="F120" i="2" s="1"/>
  <c r="E112" i="3"/>
  <c r="F112" i="3" s="1"/>
  <c r="F112" i="2" s="1"/>
  <c r="J112" i="2" s="1"/>
  <c r="E285" i="3"/>
  <c r="F285" i="3" s="1"/>
  <c r="F285" i="2" s="1"/>
  <c r="E277" i="3"/>
  <c r="F277" i="3" s="1"/>
  <c r="F277" i="2" s="1"/>
  <c r="E269" i="3"/>
  <c r="F269" i="3" s="1"/>
  <c r="F269" i="2" s="1"/>
  <c r="E261" i="3"/>
  <c r="F261" i="3" s="1"/>
  <c r="F261" i="2" s="1"/>
  <c r="E253" i="3"/>
  <c r="F253" i="3" s="1"/>
  <c r="F253" i="2" s="1"/>
  <c r="E245" i="3"/>
  <c r="F245" i="3" s="1"/>
  <c r="F245" i="2" s="1"/>
  <c r="E237" i="3"/>
  <c r="F237" i="3" s="1"/>
  <c r="F237" i="2" s="1"/>
  <c r="E229" i="3"/>
  <c r="F229" i="3" s="1"/>
  <c r="F229" i="2" s="1"/>
  <c r="E221" i="3"/>
  <c r="F221" i="3" s="1"/>
  <c r="F221" i="2" s="1"/>
  <c r="E213" i="3"/>
  <c r="F213" i="3" s="1"/>
  <c r="F213" i="2" s="1"/>
  <c r="E205" i="3"/>
  <c r="F205" i="3" s="1"/>
  <c r="F205" i="2" s="1"/>
  <c r="E197" i="3"/>
  <c r="F197" i="3" s="1"/>
  <c r="F197" i="2" s="1"/>
  <c r="J197" i="2" s="1"/>
  <c r="E189" i="3"/>
  <c r="F189" i="3" s="1"/>
  <c r="F189" i="2" s="1"/>
  <c r="E181" i="3"/>
  <c r="F181" i="3" s="1"/>
  <c r="F181" i="2" s="1"/>
  <c r="E173" i="3"/>
  <c r="F173" i="3" s="1"/>
  <c r="F173" i="2" s="1"/>
  <c r="E165" i="3"/>
  <c r="F165" i="3" s="1"/>
  <c r="F165" i="2" s="1"/>
  <c r="J165" i="2" s="1"/>
  <c r="E157" i="3"/>
  <c r="F157" i="3" s="1"/>
  <c r="F157" i="2" s="1"/>
  <c r="E149" i="3"/>
  <c r="F149" i="3" s="1"/>
  <c r="F149" i="2" s="1"/>
  <c r="E141" i="3"/>
  <c r="F141" i="3" s="1"/>
  <c r="F141" i="2" s="1"/>
  <c r="E133" i="3"/>
  <c r="F133" i="3" s="1"/>
  <c r="F133" i="2" s="1"/>
  <c r="E125" i="3"/>
  <c r="F125" i="3" s="1"/>
  <c r="F125" i="2" s="1"/>
  <c r="E117" i="3"/>
  <c r="F117" i="3" s="1"/>
  <c r="F117" i="2" s="1"/>
  <c r="E109" i="3"/>
  <c r="F109" i="3" s="1"/>
  <c r="F109" i="2" s="1"/>
  <c r="E101" i="3"/>
  <c r="F101" i="3" s="1"/>
  <c r="F101" i="2" s="1"/>
  <c r="E93" i="3"/>
  <c r="F93" i="3" s="1"/>
  <c r="F93" i="2" s="1"/>
  <c r="E85" i="3"/>
  <c r="F85" i="3" s="1"/>
  <c r="F85" i="2" s="1"/>
  <c r="J85" i="2" s="1"/>
  <c r="E77" i="3"/>
  <c r="F77" i="3" s="1"/>
  <c r="F77" i="2" s="1"/>
  <c r="E69" i="3"/>
  <c r="F69" i="3" s="1"/>
  <c r="F69" i="2" s="1"/>
  <c r="E61" i="3"/>
  <c r="F61" i="3" s="1"/>
  <c r="F61" i="2" s="1"/>
  <c r="E53" i="3"/>
  <c r="F53" i="3" s="1"/>
  <c r="F53" i="2" s="1"/>
  <c r="E45" i="3"/>
  <c r="F45" i="3" s="1"/>
  <c r="F45" i="2" s="1"/>
  <c r="E37" i="3"/>
  <c r="F37" i="3" s="1"/>
  <c r="F37" i="2" s="1"/>
  <c r="E29" i="3"/>
  <c r="F29" i="3" s="1"/>
  <c r="F29" i="2" s="1"/>
  <c r="E282" i="3"/>
  <c r="F282" i="3" s="1"/>
  <c r="F282" i="2" s="1"/>
  <c r="E274" i="3"/>
  <c r="F274" i="3" s="1"/>
  <c r="F274" i="2" s="1"/>
  <c r="E266" i="3"/>
  <c r="F266" i="3" s="1"/>
  <c r="F266" i="2" s="1"/>
  <c r="E258" i="3"/>
  <c r="F258" i="3" s="1"/>
  <c r="F258" i="2" s="1"/>
  <c r="E250" i="3"/>
  <c r="F250" i="3" s="1"/>
  <c r="F250" i="2" s="1"/>
  <c r="E242" i="3"/>
  <c r="F242" i="3" s="1"/>
  <c r="F242" i="2" s="1"/>
  <c r="E234" i="3"/>
  <c r="F234" i="3" s="1"/>
  <c r="F234" i="2" s="1"/>
  <c r="E226" i="3"/>
  <c r="F226" i="3" s="1"/>
  <c r="F226" i="2" s="1"/>
  <c r="E218" i="3"/>
  <c r="F218" i="3" s="1"/>
  <c r="F218" i="2" s="1"/>
  <c r="E210" i="3"/>
  <c r="F210" i="3" s="1"/>
  <c r="F210" i="2" s="1"/>
  <c r="E202" i="3"/>
  <c r="F202" i="3" s="1"/>
  <c r="F202" i="2" s="1"/>
  <c r="E194" i="3"/>
  <c r="F194" i="3" s="1"/>
  <c r="F194" i="2" s="1"/>
  <c r="J194" i="2" s="1"/>
  <c r="E186" i="3"/>
  <c r="F186" i="3" s="1"/>
  <c r="F186" i="2" s="1"/>
  <c r="E178" i="3"/>
  <c r="F178" i="3" s="1"/>
  <c r="F178" i="2" s="1"/>
  <c r="E170" i="3"/>
  <c r="F170" i="3" s="1"/>
  <c r="F170" i="2" s="1"/>
  <c r="E162" i="3"/>
  <c r="F162" i="3" s="1"/>
  <c r="F162" i="2" s="1"/>
  <c r="E154" i="3"/>
  <c r="F154" i="3" s="1"/>
  <c r="F154" i="2" s="1"/>
  <c r="E146" i="3"/>
  <c r="F146" i="3" s="1"/>
  <c r="F146" i="2" s="1"/>
  <c r="E138" i="3"/>
  <c r="F138" i="3" s="1"/>
  <c r="F138" i="2" s="1"/>
  <c r="J138" i="2" s="1"/>
  <c r="E130" i="3"/>
  <c r="F130" i="3" s="1"/>
  <c r="F130" i="2" s="1"/>
  <c r="E122" i="3"/>
  <c r="F122" i="3" s="1"/>
  <c r="F122" i="2" s="1"/>
  <c r="E114" i="3"/>
  <c r="F114" i="3" s="1"/>
  <c r="F114" i="2" s="1"/>
  <c r="E106" i="3"/>
  <c r="F106" i="3" s="1"/>
  <c r="F106" i="2" s="1"/>
  <c r="E98" i="3"/>
  <c r="F98" i="3" s="1"/>
  <c r="F98" i="2" s="1"/>
  <c r="J98" i="2" s="1"/>
  <c r="E90" i="3"/>
  <c r="F90" i="3" s="1"/>
  <c r="F90" i="2" s="1"/>
  <c r="E82" i="3"/>
  <c r="F82" i="3" s="1"/>
  <c r="F82" i="2" s="1"/>
  <c r="E74" i="3"/>
  <c r="F74" i="3" s="1"/>
  <c r="F74" i="2" s="1"/>
  <c r="E66" i="3"/>
  <c r="F66" i="3" s="1"/>
  <c r="F66" i="2" s="1"/>
  <c r="E58" i="3"/>
  <c r="F58" i="3" s="1"/>
  <c r="F58" i="2" s="1"/>
  <c r="E50" i="3"/>
  <c r="F50" i="3" s="1"/>
  <c r="F50" i="2" s="1"/>
  <c r="E42" i="3"/>
  <c r="F42" i="3" s="1"/>
  <c r="F42" i="2" s="1"/>
  <c r="E34" i="3"/>
  <c r="F34" i="3" s="1"/>
  <c r="F34" i="2" s="1"/>
  <c r="E26" i="3"/>
  <c r="F26" i="3" s="1"/>
  <c r="F26" i="2" s="1"/>
  <c r="E18" i="3"/>
  <c r="F18" i="3" s="1"/>
  <c r="F18" i="2" s="1"/>
  <c r="E284" i="3"/>
  <c r="F284" i="3" s="1"/>
  <c r="F284" i="2" s="1"/>
  <c r="J284" i="2" s="1"/>
  <c r="E276" i="3"/>
  <c r="F276" i="3" s="1"/>
  <c r="F276" i="2" s="1"/>
  <c r="E268" i="3"/>
  <c r="F268" i="3" s="1"/>
  <c r="F268" i="2" s="1"/>
  <c r="E260" i="3"/>
  <c r="F260" i="3" s="1"/>
  <c r="F260" i="2" s="1"/>
  <c r="E252" i="3"/>
  <c r="F252" i="3" s="1"/>
  <c r="F252" i="2" s="1"/>
  <c r="J252" i="2" s="1"/>
  <c r="E244" i="3"/>
  <c r="F244" i="3" s="1"/>
  <c r="F244" i="2" s="1"/>
  <c r="E236" i="3"/>
  <c r="F236" i="3" s="1"/>
  <c r="F236" i="2" s="1"/>
  <c r="E228" i="3"/>
  <c r="F228" i="3" s="1"/>
  <c r="F228" i="2" s="1"/>
  <c r="E220" i="3"/>
  <c r="F220" i="3" s="1"/>
  <c r="F220" i="2" s="1"/>
  <c r="E212" i="3"/>
  <c r="F212" i="3" s="1"/>
  <c r="F212" i="2" s="1"/>
  <c r="E204" i="3"/>
  <c r="F204" i="3" s="1"/>
  <c r="F204" i="2" s="1"/>
  <c r="E286" i="3"/>
  <c r="F286" i="3" s="1"/>
  <c r="F286" i="2" s="1"/>
  <c r="E278" i="3"/>
  <c r="F278" i="3" s="1"/>
  <c r="F278" i="2" s="1"/>
  <c r="E270" i="3"/>
  <c r="F270" i="3" s="1"/>
  <c r="F270" i="2" s="1"/>
  <c r="J270" i="2" s="1"/>
  <c r="E262" i="3"/>
  <c r="F262" i="3" s="1"/>
  <c r="F262" i="2" s="1"/>
  <c r="E254" i="3"/>
  <c r="F254" i="3" s="1"/>
  <c r="F254" i="2" s="1"/>
  <c r="E14" i="3"/>
  <c r="F14" i="3" s="1"/>
  <c r="F14" i="2" s="1"/>
  <c r="E246" i="3"/>
  <c r="F246" i="3" s="1"/>
  <c r="F246" i="2" s="1"/>
  <c r="E214" i="3"/>
  <c r="F214" i="3" s="1"/>
  <c r="F214" i="2" s="1"/>
  <c r="E196" i="3"/>
  <c r="F196" i="3" s="1"/>
  <c r="F196" i="2" s="1"/>
  <c r="E182" i="3"/>
  <c r="F182" i="3" s="1"/>
  <c r="F182" i="2" s="1"/>
  <c r="E150" i="3"/>
  <c r="F150" i="3" s="1"/>
  <c r="F150" i="2" s="1"/>
  <c r="E118" i="3"/>
  <c r="F118" i="3" s="1"/>
  <c r="F118" i="2" s="1"/>
  <c r="E21" i="3"/>
  <c r="F21" i="3" s="1"/>
  <c r="F21" i="2" s="1"/>
  <c r="E104" i="3"/>
  <c r="F104" i="3" s="1"/>
  <c r="F104" i="2" s="1"/>
  <c r="E96" i="3"/>
  <c r="F96" i="3" s="1"/>
  <c r="F96" i="2" s="1"/>
  <c r="E88" i="3"/>
  <c r="F88" i="3" s="1"/>
  <c r="F88" i="2" s="1"/>
  <c r="E80" i="3"/>
  <c r="F80" i="3" s="1"/>
  <c r="F80" i="2" s="1"/>
  <c r="E72" i="3"/>
  <c r="F72" i="3" s="1"/>
  <c r="F72" i="2" s="1"/>
  <c r="E64" i="3"/>
  <c r="F64" i="3" s="1"/>
  <c r="F64" i="2" s="1"/>
  <c r="E56" i="3"/>
  <c r="F56" i="3" s="1"/>
  <c r="F56" i="2" s="1"/>
  <c r="E48" i="3"/>
  <c r="F48" i="3" s="1"/>
  <c r="F48" i="2" s="1"/>
  <c r="E40" i="3"/>
  <c r="F40" i="3" s="1"/>
  <c r="F40" i="2" s="1"/>
  <c r="E32" i="3"/>
  <c r="F32" i="3" s="1"/>
  <c r="F32" i="2" s="1"/>
  <c r="E10" i="3"/>
  <c r="F10" i="3" s="1"/>
  <c r="F10" i="2" s="1"/>
  <c r="E238" i="3"/>
  <c r="F238" i="3" s="1"/>
  <c r="F238" i="2" s="1"/>
  <c r="E206" i="3"/>
  <c r="F206" i="3" s="1"/>
  <c r="F206" i="2" s="1"/>
  <c r="E190" i="3"/>
  <c r="F190" i="3" s="1"/>
  <c r="F190" i="2" s="1"/>
  <c r="E158" i="3"/>
  <c r="F158" i="3" s="1"/>
  <c r="F158" i="2" s="1"/>
  <c r="E126" i="3"/>
  <c r="F126" i="3" s="1"/>
  <c r="F126" i="2" s="1"/>
  <c r="E13" i="3"/>
  <c r="F13" i="3" s="1"/>
  <c r="F13" i="2" s="1"/>
  <c r="E6" i="3"/>
  <c r="F6" i="3" s="1"/>
  <c r="F6" i="2" s="1"/>
  <c r="E230" i="3"/>
  <c r="F230" i="3" s="1"/>
  <c r="F230" i="2" s="1"/>
  <c r="E166" i="3"/>
  <c r="F166" i="3" s="1"/>
  <c r="F166" i="2" s="1"/>
  <c r="E134" i="3"/>
  <c r="F134" i="3" s="1"/>
  <c r="F134" i="2" s="1"/>
  <c r="E198" i="3"/>
  <c r="F198" i="3" s="1"/>
  <c r="F198" i="2" s="1"/>
  <c r="E188" i="3"/>
  <c r="F188" i="3" s="1"/>
  <c r="F188" i="2" s="1"/>
  <c r="E161" i="3"/>
  <c r="F161" i="3" s="1"/>
  <c r="F161" i="2" s="1"/>
  <c r="J161" i="2" s="1"/>
  <c r="E156" i="3"/>
  <c r="F156" i="3" s="1"/>
  <c r="F156" i="2" s="1"/>
  <c r="E102" i="3"/>
  <c r="F102" i="3" s="1"/>
  <c r="F102" i="2" s="1"/>
  <c r="E94" i="3"/>
  <c r="F94" i="3" s="1"/>
  <c r="F94" i="2" s="1"/>
  <c r="E86" i="3"/>
  <c r="F86" i="3" s="1"/>
  <c r="F86" i="2" s="1"/>
  <c r="E78" i="3"/>
  <c r="F78" i="3" s="1"/>
  <c r="F78" i="2" s="1"/>
  <c r="E70" i="3"/>
  <c r="F70" i="3" s="1"/>
  <c r="F70" i="2" s="1"/>
  <c r="E62" i="3"/>
  <c r="F62" i="3" s="1"/>
  <c r="F62" i="2" s="1"/>
  <c r="E54" i="3"/>
  <c r="F54" i="3" s="1"/>
  <c r="F54" i="2" s="1"/>
  <c r="E46" i="3"/>
  <c r="F46" i="3" s="1"/>
  <c r="F46" i="2" s="1"/>
  <c r="E38" i="3"/>
  <c r="F38" i="3" s="1"/>
  <c r="F38" i="2" s="1"/>
  <c r="E30" i="3"/>
  <c r="F30" i="3" s="1"/>
  <c r="F30" i="2" s="1"/>
  <c r="E22" i="3"/>
  <c r="F22" i="3" s="1"/>
  <c r="F22" i="2" s="1"/>
  <c r="E222" i="3"/>
  <c r="F222" i="3" s="1"/>
  <c r="F222" i="2" s="1"/>
  <c r="E174" i="3"/>
  <c r="F174" i="3" s="1"/>
  <c r="F174" i="2" s="1"/>
  <c r="E142" i="3"/>
  <c r="F142" i="3" s="1"/>
  <c r="F142" i="2" s="1"/>
  <c r="E110" i="3"/>
  <c r="F110" i="3" s="1"/>
  <c r="F110" i="2" s="1"/>
  <c r="E8" i="3"/>
  <c r="F8" i="3" s="1"/>
  <c r="F8" i="2" s="1"/>
  <c r="E5" i="3"/>
  <c r="F5" i="3" s="1"/>
  <c r="F5" i="2" s="1"/>
  <c r="E12" i="3"/>
  <c r="F12" i="3" s="1"/>
  <c r="F12" i="2" s="1"/>
  <c r="E9" i="3"/>
  <c r="F9" i="3" s="1"/>
  <c r="F9" i="2" s="1"/>
  <c r="E28" i="3"/>
  <c r="F28" i="3" s="1"/>
  <c r="F28" i="2" s="1"/>
  <c r="E81" i="3"/>
  <c r="F81" i="3" s="1"/>
  <c r="F81" i="2" s="1"/>
  <c r="E145" i="3"/>
  <c r="F145" i="3" s="1"/>
  <c r="F145" i="2" s="1"/>
  <c r="E44" i="3"/>
  <c r="F44" i="3" s="1"/>
  <c r="F44" i="2" s="1"/>
  <c r="E17" i="3"/>
  <c r="F17" i="3" s="1"/>
  <c r="F17" i="2" s="1"/>
  <c r="E100" i="3"/>
  <c r="F100" i="3" s="1"/>
  <c r="F100" i="2" s="1"/>
  <c r="E172" i="3"/>
  <c r="F172" i="3" s="1"/>
  <c r="F172" i="2" s="1"/>
  <c r="J172" i="2" s="1"/>
  <c r="E147" i="3"/>
  <c r="F147" i="3" s="1"/>
  <c r="F147" i="2" s="1"/>
  <c r="E217" i="3"/>
  <c r="F217" i="3" s="1"/>
  <c r="F217" i="2" s="1"/>
  <c r="E67" i="3"/>
  <c r="F67" i="3" s="1"/>
  <c r="F67" i="2" s="1"/>
  <c r="E143" i="3"/>
  <c r="F143" i="3" s="1"/>
  <c r="F143" i="2" s="1"/>
  <c r="E55" i="3"/>
  <c r="F55" i="3" s="1"/>
  <c r="F55" i="2" s="1"/>
  <c r="E219" i="3"/>
  <c r="F219" i="3" s="1"/>
  <c r="F219" i="2" s="1"/>
  <c r="E131" i="3"/>
  <c r="F131" i="3" s="1"/>
  <c r="F131" i="2" s="1"/>
  <c r="J131" i="2" s="1"/>
  <c r="E233" i="3"/>
  <c r="F233" i="3" s="1"/>
  <c r="F233" i="2" s="1"/>
  <c r="E187" i="3"/>
  <c r="F187" i="3" s="1"/>
  <c r="F187" i="2" s="1"/>
  <c r="E241" i="3"/>
  <c r="F241" i="3" s="1"/>
  <c r="F241" i="2" s="1"/>
  <c r="E35" i="3"/>
  <c r="F35" i="3" s="1"/>
  <c r="F35" i="2" s="1"/>
  <c r="E89" i="3"/>
  <c r="F89" i="3" s="1"/>
  <c r="F89" i="2" s="1"/>
  <c r="E153" i="3"/>
  <c r="F153" i="3" s="1"/>
  <c r="F153" i="2" s="1"/>
  <c r="E51" i="3"/>
  <c r="F51" i="3" s="1"/>
  <c r="F51" i="2" s="1"/>
  <c r="E52" i="3"/>
  <c r="F52" i="3" s="1"/>
  <c r="F52" i="2" s="1"/>
  <c r="E4" i="3"/>
  <c r="F4" i="3" s="1"/>
  <c r="F4" i="2" s="1"/>
  <c r="E108" i="3"/>
  <c r="F108" i="3" s="1"/>
  <c r="F108" i="2" s="1"/>
  <c r="E180" i="3"/>
  <c r="F180" i="3" s="1"/>
  <c r="F180" i="2" s="1"/>
  <c r="E151" i="3"/>
  <c r="F151" i="3" s="1"/>
  <c r="F151" i="2" s="1"/>
  <c r="E223" i="3"/>
  <c r="F223" i="3" s="1"/>
  <c r="F223" i="2" s="1"/>
  <c r="E75" i="3"/>
  <c r="F75" i="3" s="1"/>
  <c r="F75" i="2" s="1"/>
  <c r="E171" i="3"/>
  <c r="F171" i="3" s="1"/>
  <c r="F171" i="2" s="1"/>
  <c r="J171" i="2" s="1"/>
  <c r="E63" i="3"/>
  <c r="F63" i="3" s="1"/>
  <c r="F63" i="2" s="1"/>
  <c r="E225" i="3"/>
  <c r="F225" i="3" s="1"/>
  <c r="F225" i="2" s="1"/>
  <c r="E135" i="3"/>
  <c r="F135" i="3" s="1"/>
  <c r="F135" i="2" s="1"/>
  <c r="E239" i="3"/>
  <c r="F239" i="3" s="1"/>
  <c r="F239" i="2" s="1"/>
  <c r="E191" i="3"/>
  <c r="F191" i="3" s="1"/>
  <c r="F191" i="2" s="1"/>
  <c r="J191" i="2" s="1"/>
  <c r="E247" i="3"/>
  <c r="F247" i="3" s="1"/>
  <c r="F247" i="2" s="1"/>
  <c r="E49" i="3"/>
  <c r="F49" i="3" s="1"/>
  <c r="F49" i="2" s="1"/>
  <c r="E97" i="3"/>
  <c r="F97" i="3" s="1"/>
  <c r="F97" i="2" s="1"/>
  <c r="J97" i="2" s="1"/>
  <c r="E169" i="3"/>
  <c r="F169" i="3" s="1"/>
  <c r="F169" i="2" s="1"/>
  <c r="E59" i="3"/>
  <c r="F59" i="3" s="1"/>
  <c r="F59" i="2" s="1"/>
  <c r="J59" i="2" s="1"/>
  <c r="E24" i="3"/>
  <c r="F24" i="3" s="1"/>
  <c r="F24" i="2" s="1"/>
  <c r="E116" i="3"/>
  <c r="F116" i="3" s="1"/>
  <c r="F116" i="2" s="1"/>
  <c r="E179" i="3"/>
  <c r="F179" i="3" s="1"/>
  <c r="F179" i="2" s="1"/>
  <c r="E243" i="3"/>
  <c r="F243" i="3" s="1"/>
  <c r="F243" i="2" s="1"/>
  <c r="E83" i="3"/>
  <c r="F83" i="3" s="1"/>
  <c r="F83" i="2" s="1"/>
  <c r="E175" i="3"/>
  <c r="F175" i="3" s="1"/>
  <c r="F175" i="2" s="1"/>
  <c r="E71" i="3"/>
  <c r="F71" i="3" s="1"/>
  <c r="F71" i="2" s="1"/>
  <c r="E231" i="3"/>
  <c r="F231" i="3" s="1"/>
  <c r="F231" i="2" s="1"/>
  <c r="E163" i="3"/>
  <c r="F163" i="3" s="1"/>
  <c r="F163" i="2" s="1"/>
  <c r="E36" i="3"/>
  <c r="F36" i="3" s="1"/>
  <c r="F36" i="2" s="1"/>
  <c r="J36" i="2" s="1"/>
  <c r="E105" i="3"/>
  <c r="F105" i="3" s="1"/>
  <c r="F105" i="2" s="1"/>
  <c r="E177" i="3"/>
  <c r="F177" i="3" s="1"/>
  <c r="F177" i="2" s="1"/>
  <c r="E60" i="3"/>
  <c r="F60" i="3" s="1"/>
  <c r="F60" i="2" s="1"/>
  <c r="E124" i="3"/>
  <c r="F124" i="3" s="1"/>
  <c r="F124" i="2" s="1"/>
  <c r="E20" i="3"/>
  <c r="F20" i="3" s="1"/>
  <c r="F20" i="2" s="1"/>
  <c r="E183" i="3"/>
  <c r="F183" i="3" s="1"/>
  <c r="F183" i="2" s="1"/>
  <c r="E249" i="3"/>
  <c r="F249" i="3" s="1"/>
  <c r="F249" i="2" s="1"/>
  <c r="E91" i="3"/>
  <c r="F91" i="3" s="1"/>
  <c r="F91" i="2" s="1"/>
  <c r="E43" i="3"/>
  <c r="F43" i="3" s="1"/>
  <c r="F43" i="2" s="1"/>
  <c r="E113" i="3"/>
  <c r="F113" i="3" s="1"/>
  <c r="F113" i="2" s="1"/>
  <c r="E185" i="3"/>
  <c r="F185" i="3" s="1"/>
  <c r="F185" i="2" s="1"/>
  <c r="E68" i="3"/>
  <c r="F68" i="3" s="1"/>
  <c r="F68" i="2" s="1"/>
  <c r="E132" i="3"/>
  <c r="F132" i="3" s="1"/>
  <c r="F132" i="2" s="1"/>
  <c r="E25" i="3"/>
  <c r="F25" i="3" s="1"/>
  <c r="F25" i="2" s="1"/>
  <c r="E33" i="3"/>
  <c r="F33" i="3" s="1"/>
  <c r="F33" i="2" s="1"/>
  <c r="E27" i="3"/>
  <c r="F27" i="3" s="1"/>
  <c r="F27" i="2" s="1"/>
  <c r="E193" i="3"/>
  <c r="F193" i="3" s="1"/>
  <c r="F193" i="2" s="1"/>
  <c r="J193" i="2" s="1"/>
  <c r="E257" i="3"/>
  <c r="F257" i="3" s="1"/>
  <c r="F257" i="2" s="1"/>
  <c r="E99" i="3"/>
  <c r="F99" i="3" s="1"/>
  <c r="F99" i="2" s="1"/>
  <c r="E23" i="3"/>
  <c r="F23" i="3" s="1"/>
  <c r="F23" i="2" s="1"/>
  <c r="E87" i="3"/>
  <c r="F87" i="3" s="1"/>
  <c r="F87" i="2" s="1"/>
  <c r="E259" i="3"/>
  <c r="F259" i="3" s="1"/>
  <c r="F259" i="2" s="1"/>
  <c r="E201" i="3"/>
  <c r="F201" i="3" s="1"/>
  <c r="F201" i="2" s="1"/>
  <c r="E123" i="3"/>
  <c r="F123" i="3" s="1"/>
  <c r="F123" i="2" s="1"/>
  <c r="E203" i="3"/>
  <c r="F203" i="3" s="1"/>
  <c r="F203" i="2" s="1"/>
  <c r="E271" i="3"/>
  <c r="F271" i="3" s="1"/>
  <c r="F271" i="2" s="1"/>
  <c r="J271" i="2" s="1"/>
  <c r="E57" i="3"/>
  <c r="F57" i="3" s="1"/>
  <c r="F57" i="2" s="1"/>
  <c r="E121" i="3"/>
  <c r="F121" i="3" s="1"/>
  <c r="F121" i="2" s="1"/>
  <c r="E76" i="3"/>
  <c r="F76" i="3" s="1"/>
  <c r="F76" i="2" s="1"/>
  <c r="E140" i="3"/>
  <c r="F140" i="3" s="1"/>
  <c r="F140" i="2" s="1"/>
  <c r="E41" i="3"/>
  <c r="F41" i="3" s="1"/>
  <c r="F41" i="2" s="1"/>
  <c r="E15" i="3"/>
  <c r="F15" i="3" s="1"/>
  <c r="F15" i="2" s="1"/>
  <c r="E265" i="3"/>
  <c r="F265" i="3" s="1"/>
  <c r="F265" i="2" s="1"/>
  <c r="E107" i="3"/>
  <c r="F107" i="3" s="1"/>
  <c r="F107" i="2" s="1"/>
  <c r="E31" i="3"/>
  <c r="F31" i="3" s="1"/>
  <c r="F31" i="2" s="1"/>
  <c r="E95" i="3"/>
  <c r="F95" i="3" s="1"/>
  <c r="F95" i="2" s="1"/>
  <c r="E267" i="3"/>
  <c r="F267" i="3" s="1"/>
  <c r="F267" i="2" s="1"/>
  <c r="E7" i="3"/>
  <c r="F7" i="3" s="1"/>
  <c r="F7" i="2" s="1"/>
  <c r="E127" i="3"/>
  <c r="F127" i="3" s="1"/>
  <c r="F127" i="2" s="1"/>
  <c r="E209" i="3"/>
  <c r="F209" i="3" s="1"/>
  <c r="F209" i="2" s="1"/>
  <c r="E279" i="3"/>
  <c r="F279" i="3" s="1"/>
  <c r="F279" i="2" s="1"/>
  <c r="E65" i="3"/>
  <c r="F65" i="3" s="1"/>
  <c r="F65" i="2" s="1"/>
  <c r="E129" i="3"/>
  <c r="F129" i="3" s="1"/>
  <c r="F129" i="2" s="1"/>
  <c r="E84" i="3"/>
  <c r="F84" i="3" s="1"/>
  <c r="F84" i="2" s="1"/>
  <c r="E148" i="3"/>
  <c r="F148" i="3" s="1"/>
  <c r="F148" i="2" s="1"/>
  <c r="E115" i="3"/>
  <c r="F115" i="3" s="1"/>
  <c r="F115" i="2" s="1"/>
  <c r="J115" i="2" s="1"/>
  <c r="E19" i="3"/>
  <c r="F19" i="3" s="1"/>
  <c r="F19" i="2" s="1"/>
  <c r="E273" i="3"/>
  <c r="F273" i="3" s="1"/>
  <c r="F273" i="2" s="1"/>
  <c r="E111" i="3"/>
  <c r="F111" i="3" s="1"/>
  <c r="F111" i="2" s="1"/>
  <c r="E39" i="3"/>
  <c r="F39" i="3" s="1"/>
  <c r="F39" i="2" s="1"/>
  <c r="E103" i="3"/>
  <c r="F103" i="3" s="1"/>
  <c r="F103" i="2" s="1"/>
  <c r="J103" i="2" s="1"/>
  <c r="E275" i="3"/>
  <c r="F275" i="3" s="1"/>
  <c r="F275" i="2" s="1"/>
  <c r="E207" i="3"/>
  <c r="F207" i="3" s="1"/>
  <c r="F207" i="2" s="1"/>
  <c r="E155" i="3"/>
  <c r="F155" i="3" s="1"/>
  <c r="F155" i="2" s="1"/>
  <c r="E73" i="3"/>
  <c r="F73" i="3" s="1"/>
  <c r="F73" i="2" s="1"/>
  <c r="E137" i="3"/>
  <c r="F137" i="3" s="1"/>
  <c r="F137" i="2" s="1"/>
  <c r="E16" i="3"/>
  <c r="F16" i="3" s="1"/>
  <c r="F16" i="2" s="1"/>
  <c r="E92" i="3"/>
  <c r="F92" i="3" s="1"/>
  <c r="F92" i="2" s="1"/>
  <c r="J92" i="2" s="1"/>
  <c r="E164" i="3"/>
  <c r="F164" i="3" s="1"/>
  <c r="F164" i="2" s="1"/>
  <c r="E119" i="3"/>
  <c r="F119" i="3" s="1"/>
  <c r="F119" i="2" s="1"/>
  <c r="E211" i="3"/>
  <c r="F211" i="3" s="1"/>
  <c r="F211" i="2" s="1"/>
  <c r="E281" i="3"/>
  <c r="F281" i="3" s="1"/>
  <c r="F281" i="2" s="1"/>
  <c r="E139" i="3"/>
  <c r="F139" i="3" s="1"/>
  <c r="F139" i="2" s="1"/>
  <c r="E79" i="3"/>
  <c r="F79" i="3" s="1"/>
  <c r="F79" i="2" s="1"/>
  <c r="E159" i="3"/>
  <c r="F159" i="3" s="1"/>
  <c r="F159" i="2" s="1"/>
  <c r="J159" i="2" s="1"/>
  <c r="E195" i="3"/>
  <c r="F195" i="3" s="1"/>
  <c r="F195" i="2" s="1"/>
  <c r="E251" i="3"/>
  <c r="F251" i="3" s="1"/>
  <c r="F251" i="2" s="1"/>
  <c r="E11" i="3"/>
  <c r="F11" i="3" s="1"/>
  <c r="F11" i="2" s="1"/>
  <c r="E283" i="3"/>
  <c r="F283" i="3" s="1"/>
  <c r="F283" i="2" s="1"/>
  <c r="E215" i="3"/>
  <c r="F215" i="3" s="1"/>
  <c r="F215" i="2" s="1"/>
  <c r="E167" i="3"/>
  <c r="F167" i="3" s="1"/>
  <c r="F167" i="2" s="1"/>
  <c r="E235" i="3"/>
  <c r="F235" i="3" s="1"/>
  <c r="F235" i="2" s="1"/>
  <c r="E255" i="3"/>
  <c r="F255" i="3" s="1"/>
  <c r="F255" i="2" s="1"/>
  <c r="E227" i="3"/>
  <c r="F227" i="3" s="1"/>
  <c r="F227" i="2" s="1"/>
  <c r="E199" i="3"/>
  <c r="F199" i="3" s="1"/>
  <c r="F199" i="2" s="1"/>
  <c r="E263" i="3"/>
  <c r="F263" i="3" s="1"/>
  <c r="F263" i="2" s="1"/>
  <c r="E47" i="3"/>
  <c r="F47" i="3" s="1"/>
  <c r="F47" i="2" s="1"/>
  <c r="E287" i="3"/>
  <c r="F287" i="3" s="1"/>
  <c r="F287" i="2" s="1"/>
  <c r="E3" i="3"/>
  <c r="F3" i="3" s="1"/>
  <c r="L9" i="4" l="1"/>
  <c r="L288" i="4" s="1"/>
  <c r="J288" i="4"/>
  <c r="M262" i="5"/>
  <c r="N262" i="5" s="1"/>
  <c r="R262" i="4"/>
  <c r="S262" i="4" s="1" a="1"/>
  <c r="S262" i="4" s="1"/>
  <c r="M87" i="5"/>
  <c r="N87" i="5" s="1"/>
  <c r="R87" i="4"/>
  <c r="M263" i="5"/>
  <c r="N263" i="5" s="1"/>
  <c r="R263" i="4"/>
  <c r="M188" i="5"/>
  <c r="N188" i="5" s="1"/>
  <c r="R188" i="4"/>
  <c r="S188" i="4" s="1" a="1"/>
  <c r="S188" i="4" s="1"/>
  <c r="M241" i="5"/>
  <c r="N241" i="5" s="1"/>
  <c r="R241" i="4"/>
  <c r="M254" i="5"/>
  <c r="N254" i="5" s="1"/>
  <c r="R254" i="4"/>
  <c r="S254" i="4" s="1" a="1"/>
  <c r="S254" i="4" s="1"/>
  <c r="M246" i="5"/>
  <c r="N246" i="5" s="1"/>
  <c r="R246" i="4"/>
  <c r="S246" i="4" s="1" a="1"/>
  <c r="S246" i="4" s="1"/>
  <c r="M135" i="5"/>
  <c r="N135" i="5" s="1"/>
  <c r="R135" i="4"/>
  <c r="S135" i="4" s="1" a="1"/>
  <c r="S135" i="4" s="1"/>
  <c r="M119" i="5"/>
  <c r="N119" i="5" s="1"/>
  <c r="R119" i="4"/>
  <c r="M59" i="5"/>
  <c r="N59" i="5" s="1"/>
  <c r="R59" i="4"/>
  <c r="M31" i="5"/>
  <c r="N31" i="5" s="1"/>
  <c r="R31" i="4"/>
  <c r="M189" i="5"/>
  <c r="N189" i="5" s="1"/>
  <c r="R189" i="4"/>
  <c r="M17" i="5"/>
  <c r="N17" i="5" s="1"/>
  <c r="R17" i="4"/>
  <c r="M88" i="5"/>
  <c r="N88" i="5" s="1"/>
  <c r="R88" i="4"/>
  <c r="M100" i="5"/>
  <c r="N100" i="5" s="1"/>
  <c r="R100" i="4"/>
  <c r="M261" i="5"/>
  <c r="N261" i="5" s="1"/>
  <c r="R261" i="4"/>
  <c r="M274" i="5"/>
  <c r="N274" i="5" s="1"/>
  <c r="R274" i="4"/>
  <c r="M251" i="5"/>
  <c r="N251" i="5" s="1"/>
  <c r="R251" i="4"/>
  <c r="S251" i="4" s="1" a="1"/>
  <c r="S251" i="4" s="1"/>
  <c r="M73" i="5"/>
  <c r="N73" i="5" s="1"/>
  <c r="R73" i="4"/>
  <c r="M225" i="5"/>
  <c r="N225" i="5" s="1"/>
  <c r="R225" i="4"/>
  <c r="M30" i="5"/>
  <c r="N30" i="5" s="1"/>
  <c r="R30" i="4"/>
  <c r="M245" i="5"/>
  <c r="N245" i="5" s="1"/>
  <c r="R245" i="4"/>
  <c r="M99" i="5"/>
  <c r="N99" i="5" s="1"/>
  <c r="R99" i="4"/>
  <c r="M277" i="5"/>
  <c r="N277" i="5" s="1"/>
  <c r="R277" i="4"/>
  <c r="S277" i="4" s="1" a="1"/>
  <c r="S277" i="4" s="1"/>
  <c r="M202" i="5"/>
  <c r="N202" i="5" s="1"/>
  <c r="R202" i="4"/>
  <c r="M137" i="5"/>
  <c r="N137" i="5" s="1"/>
  <c r="R137" i="4"/>
  <c r="M67" i="5"/>
  <c r="N67" i="5" s="1"/>
  <c r="R67" i="4"/>
  <c r="M285" i="5"/>
  <c r="N285" i="5" s="1"/>
  <c r="R285" i="4"/>
  <c r="M211" i="5"/>
  <c r="N211" i="5" s="1"/>
  <c r="R211" i="4"/>
  <c r="S211" i="4" s="1" a="1"/>
  <c r="S211" i="4" s="1"/>
  <c r="M10" i="5"/>
  <c r="N10" i="5" s="1"/>
  <c r="R10" i="4"/>
  <c r="S10" i="4" s="1" a="1"/>
  <c r="S10" i="4" s="1"/>
  <c r="M269" i="5"/>
  <c r="N269" i="5" s="1"/>
  <c r="R269" i="4"/>
  <c r="S269" i="4" s="1" a="1"/>
  <c r="S269" i="4" s="1"/>
  <c r="M153" i="5"/>
  <c r="N153" i="5" s="1"/>
  <c r="R153" i="4"/>
  <c r="S153" i="4" s="1" a="1"/>
  <c r="S153" i="4" s="1"/>
  <c r="M239" i="5"/>
  <c r="N239" i="5" s="1"/>
  <c r="R239" i="4"/>
  <c r="S239" i="4" s="1" a="1"/>
  <c r="S239" i="4" s="1"/>
  <c r="M37" i="5"/>
  <c r="N37" i="5" s="1"/>
  <c r="R37" i="4"/>
  <c r="S37" i="4" s="1" a="1"/>
  <c r="S37" i="4" s="1"/>
  <c r="M69" i="5"/>
  <c r="N69" i="5" s="1"/>
  <c r="R69" i="4"/>
  <c r="S69" i="4" s="1" a="1"/>
  <c r="S69" i="4" s="1"/>
  <c r="M201" i="5"/>
  <c r="N201" i="5" s="1"/>
  <c r="R201" i="4"/>
  <c r="S201" i="4" s="1" a="1"/>
  <c r="S201" i="4" s="1"/>
  <c r="M145" i="5"/>
  <c r="N145" i="5" s="1"/>
  <c r="R145" i="4"/>
  <c r="S145" i="4" s="1" a="1"/>
  <c r="S145" i="4" s="1"/>
  <c r="M279" i="5"/>
  <c r="N279" i="5" s="1"/>
  <c r="R279" i="4"/>
  <c r="S279" i="4" s="1" a="1"/>
  <c r="S279" i="4" s="1"/>
  <c r="M81" i="5"/>
  <c r="N81" i="5" s="1"/>
  <c r="R81" i="4"/>
  <c r="S81" i="4" s="1" a="1"/>
  <c r="S81" i="4" s="1"/>
  <c r="M236" i="5"/>
  <c r="N236" i="5" s="1"/>
  <c r="R236" i="4"/>
  <c r="S236" i="4" s="1" a="1"/>
  <c r="S236" i="4" s="1"/>
  <c r="M105" i="5"/>
  <c r="N105" i="5" s="1"/>
  <c r="R105" i="4"/>
  <c r="S105" i="4" s="1" a="1"/>
  <c r="S105" i="4" s="1"/>
  <c r="M4" i="5"/>
  <c r="N4" i="5" s="1"/>
  <c r="S4" i="4" a="1"/>
  <c r="S4" i="4" s="1"/>
  <c r="M204" i="5"/>
  <c r="N204" i="5" s="1"/>
  <c r="R204" i="4"/>
  <c r="S204" i="4" s="1" a="1"/>
  <c r="S204" i="4" s="1"/>
  <c r="M148" i="5"/>
  <c r="N148" i="5" s="1"/>
  <c r="R148" i="4"/>
  <c r="S148" i="4" s="1" a="1"/>
  <c r="S148" i="4" s="1"/>
  <c r="M28" i="5"/>
  <c r="N28" i="5" s="1"/>
  <c r="R28" i="4"/>
  <c r="S28" i="4" s="1" a="1"/>
  <c r="S28" i="4" s="1"/>
  <c r="M200" i="5"/>
  <c r="N200" i="5" s="1"/>
  <c r="R200" i="4"/>
  <c r="S200" i="4" s="1" a="1"/>
  <c r="S200" i="4" s="1"/>
  <c r="M50" i="5"/>
  <c r="N50" i="5" s="1"/>
  <c r="R50" i="4"/>
  <c r="S50" i="4" s="1" a="1"/>
  <c r="S50" i="4" s="1"/>
  <c r="M195" i="5"/>
  <c r="N195" i="5" s="1"/>
  <c r="R195" i="4"/>
  <c r="S195" i="4" s="1" a="1"/>
  <c r="S195" i="4" s="1"/>
  <c r="M126" i="5"/>
  <c r="N126" i="5" s="1"/>
  <c r="R126" i="4"/>
  <c r="S126" i="4" s="1" a="1"/>
  <c r="S126" i="4" s="1"/>
  <c r="M183" i="5"/>
  <c r="N183" i="5" s="1"/>
  <c r="R183" i="4"/>
  <c r="S183" i="4" s="1" a="1"/>
  <c r="S183" i="4" s="1"/>
  <c r="M162" i="5"/>
  <c r="N162" i="5" s="1"/>
  <c r="R162" i="4"/>
  <c r="S162" i="4" s="1" a="1"/>
  <c r="S162" i="4" s="1"/>
  <c r="M9" i="5"/>
  <c r="N9" i="5" s="1"/>
  <c r="M238" i="5"/>
  <c r="N238" i="5" s="1"/>
  <c r="R238" i="4"/>
  <c r="S238" i="4" s="1" a="1"/>
  <c r="S238" i="4" s="1"/>
  <c r="M29" i="5"/>
  <c r="N29" i="5" s="1"/>
  <c r="R29" i="4"/>
  <c r="S29" i="4" s="1" a="1"/>
  <c r="S29" i="4" s="1"/>
  <c r="M164" i="5"/>
  <c r="N164" i="5" s="1"/>
  <c r="R164" i="4"/>
  <c r="S164" i="4" s="1" a="1"/>
  <c r="S164" i="4" s="1"/>
  <c r="M157" i="5"/>
  <c r="N157" i="5" s="1"/>
  <c r="R157" i="4"/>
  <c r="S157" i="4" s="1" a="1"/>
  <c r="S157" i="4" s="1"/>
  <c r="M253" i="5"/>
  <c r="N253" i="5" s="1"/>
  <c r="R253" i="4"/>
  <c r="S253" i="4" s="1" a="1"/>
  <c r="S253" i="4" s="1"/>
  <c r="M134" i="5"/>
  <c r="N134" i="5" s="1"/>
  <c r="R134" i="4"/>
  <c r="S134" i="4" s="1" a="1"/>
  <c r="S134" i="4" s="1"/>
  <c r="M181" i="5"/>
  <c r="N181" i="5" s="1"/>
  <c r="R181" i="4"/>
  <c r="S181" i="4" s="1" a="1"/>
  <c r="S181" i="4" s="1"/>
  <c r="M168" i="5"/>
  <c r="N168" i="5" s="1"/>
  <c r="R168" i="4"/>
  <c r="S168" i="4" s="1" a="1"/>
  <c r="S168" i="4" s="1"/>
  <c r="M242" i="5"/>
  <c r="N242" i="5" s="1"/>
  <c r="R242" i="4"/>
  <c r="S242" i="4" s="1" a="1"/>
  <c r="S242" i="4" s="1"/>
  <c r="M228" i="5"/>
  <c r="N228" i="5" s="1"/>
  <c r="R228" i="4"/>
  <c r="S228" i="4" s="1" a="1"/>
  <c r="S228" i="4" s="1"/>
  <c r="M147" i="5"/>
  <c r="N147" i="5" s="1"/>
  <c r="R147" i="4"/>
  <c r="S147" i="4" s="1" a="1"/>
  <c r="S147" i="4" s="1"/>
  <c r="M235" i="5"/>
  <c r="N235" i="5" s="1"/>
  <c r="R235" i="4"/>
  <c r="S235" i="4" s="1" a="1"/>
  <c r="S235" i="4" s="1"/>
  <c r="M64" i="5"/>
  <c r="N64" i="5" s="1"/>
  <c r="R64" i="4"/>
  <c r="S64" i="4" s="1" a="1"/>
  <c r="S64" i="4" s="1"/>
  <c r="M90" i="5"/>
  <c r="N90" i="5" s="1"/>
  <c r="R90" i="4"/>
  <c r="S90" i="4" s="1" a="1"/>
  <c r="S90" i="4" s="1"/>
  <c r="M26" i="5"/>
  <c r="N26" i="5" s="1"/>
  <c r="R26" i="4"/>
  <c r="M223" i="5"/>
  <c r="N223" i="5" s="1"/>
  <c r="R223" i="4"/>
  <c r="S223" i="4" s="1" a="1"/>
  <c r="S223" i="4" s="1"/>
  <c r="M186" i="5"/>
  <c r="N186" i="5" s="1"/>
  <c r="R186" i="4"/>
  <c r="S186" i="4" s="1" a="1"/>
  <c r="S186" i="4" s="1"/>
  <c r="M139" i="5"/>
  <c r="N139" i="5" s="1"/>
  <c r="R139" i="4"/>
  <c r="S139" i="4" s="1" a="1"/>
  <c r="S139" i="4" s="1"/>
  <c r="M286" i="5"/>
  <c r="N286" i="5" s="1"/>
  <c r="R286" i="4"/>
  <c r="S286" i="4" s="1" a="1"/>
  <c r="S286" i="4" s="1"/>
  <c r="M215" i="5"/>
  <c r="N215" i="5" s="1"/>
  <c r="R215" i="4"/>
  <c r="S215" i="4" s="1" a="1"/>
  <c r="S215" i="4" s="1"/>
  <c r="M74" i="5"/>
  <c r="N74" i="5" s="1"/>
  <c r="R74" i="4"/>
  <c r="S74" i="4" s="1" a="1"/>
  <c r="S74" i="4" s="1"/>
  <c r="M234" i="5"/>
  <c r="N234" i="5" s="1"/>
  <c r="R234" i="4"/>
  <c r="S234" i="4" s="1" a="1"/>
  <c r="S234" i="4" s="1"/>
  <c r="M178" i="5"/>
  <c r="N178" i="5" s="1"/>
  <c r="R178" i="4"/>
  <c r="S178" i="4" s="1" a="1"/>
  <c r="S178" i="4" s="1"/>
  <c r="M16" i="5"/>
  <c r="N16" i="5" s="1"/>
  <c r="R16" i="4"/>
  <c r="S16" i="4" s="1" a="1"/>
  <c r="S16" i="4" s="1"/>
  <c r="M80" i="5"/>
  <c r="N80" i="5" s="1"/>
  <c r="R80" i="4"/>
  <c r="S80" i="4" s="1" a="1"/>
  <c r="S80" i="4" s="1"/>
  <c r="M226" i="5"/>
  <c r="N226" i="5" s="1"/>
  <c r="R226" i="4"/>
  <c r="S226" i="4" s="1" a="1"/>
  <c r="S226" i="4" s="1"/>
  <c r="M7" i="5"/>
  <c r="N7" i="5" s="1"/>
  <c r="R7" i="4"/>
  <c r="S7" i="4" s="1" a="1"/>
  <c r="S7" i="4" s="1"/>
  <c r="M116" i="5"/>
  <c r="N116" i="5" s="1"/>
  <c r="R116" i="4"/>
  <c r="S116" i="4" s="1" a="1"/>
  <c r="S116" i="4" s="1"/>
  <c r="M198" i="5"/>
  <c r="N198" i="5" s="1"/>
  <c r="R198" i="4"/>
  <c r="S198" i="4" s="1" a="1"/>
  <c r="S198" i="4" s="1"/>
  <c r="S26" i="4" a="1"/>
  <c r="S26" i="4" s="1"/>
  <c r="M150" i="5"/>
  <c r="N150" i="5" s="1"/>
  <c r="R150" i="4"/>
  <c r="S150" i="4" s="1" a="1"/>
  <c r="S150" i="4" s="1"/>
  <c r="M222" i="5"/>
  <c r="N222" i="5" s="1"/>
  <c r="R222" i="4"/>
  <c r="S222" i="4" s="1" a="1"/>
  <c r="S222" i="4" s="1"/>
  <c r="M256" i="5"/>
  <c r="N256" i="5" s="1"/>
  <c r="R256" i="4"/>
  <c r="S256" i="4" s="1" a="1"/>
  <c r="S256" i="4" s="1"/>
  <c r="M140" i="5"/>
  <c r="N140" i="5" s="1"/>
  <c r="R140" i="4"/>
  <c r="S140" i="4" s="1" a="1"/>
  <c r="S140" i="4" s="1"/>
  <c r="M48" i="5"/>
  <c r="N48" i="5" s="1"/>
  <c r="R48" i="4"/>
  <c r="S48" i="4" s="1" a="1"/>
  <c r="S48" i="4" s="1"/>
  <c r="M21" i="5"/>
  <c r="N21" i="5" s="1"/>
  <c r="R21" i="4"/>
  <c r="S21" i="4" s="1" a="1"/>
  <c r="S21" i="4" s="1"/>
  <c r="M109" i="5"/>
  <c r="N109" i="5" s="1"/>
  <c r="R109" i="4"/>
  <c r="S109" i="4" s="1" a="1"/>
  <c r="S109" i="4" s="1"/>
  <c r="M127" i="5"/>
  <c r="N127" i="5" s="1"/>
  <c r="R127" i="4"/>
  <c r="S127" i="4" s="1" a="1"/>
  <c r="S127" i="4" s="1"/>
  <c r="M25" i="5"/>
  <c r="N25" i="5" s="1"/>
  <c r="R25" i="4"/>
  <c r="S25" i="4" s="1" a="1"/>
  <c r="S25" i="4" s="1"/>
  <c r="M232" i="5"/>
  <c r="N232" i="5" s="1"/>
  <c r="R232" i="4"/>
  <c r="S232" i="4" s="1" a="1"/>
  <c r="S232" i="4" s="1"/>
  <c r="M213" i="5"/>
  <c r="N213" i="5" s="1"/>
  <c r="R213" i="4"/>
  <c r="S213" i="4" s="1" a="1"/>
  <c r="S213" i="4" s="1"/>
  <c r="M196" i="5"/>
  <c r="N196" i="5" s="1"/>
  <c r="R196" i="4"/>
  <c r="S196" i="4" s="1" a="1"/>
  <c r="S196" i="4" s="1"/>
  <c r="M118" i="5"/>
  <c r="N118" i="5" s="1"/>
  <c r="R118" i="4"/>
  <c r="S118" i="4" s="1" a="1"/>
  <c r="S118" i="4" s="1"/>
  <c r="M237" i="5"/>
  <c r="N237" i="5" s="1"/>
  <c r="R237" i="4"/>
  <c r="S237" i="4" s="1" a="1"/>
  <c r="S237" i="4" s="1"/>
  <c r="M205" i="5"/>
  <c r="N205" i="5" s="1"/>
  <c r="R205" i="4"/>
  <c r="S205" i="4" s="1" a="1"/>
  <c r="S205" i="4" s="1"/>
  <c r="M63" i="5"/>
  <c r="N63" i="5" s="1"/>
  <c r="R63" i="4"/>
  <c r="S63" i="4" s="1" a="1"/>
  <c r="S63" i="4" s="1"/>
  <c r="M113" i="5"/>
  <c r="N113" i="5" s="1"/>
  <c r="R113" i="4"/>
  <c r="S113" i="4" s="1" a="1"/>
  <c r="S113" i="4" s="1"/>
  <c r="M266" i="5"/>
  <c r="N266" i="5" s="1"/>
  <c r="R266" i="4"/>
  <c r="S266" i="4" s="1" a="1"/>
  <c r="S266" i="4" s="1"/>
  <c r="M78" i="5"/>
  <c r="N78" i="5" s="1"/>
  <c r="R78" i="4"/>
  <c r="S78" i="4" s="1" a="1"/>
  <c r="S78" i="4" s="1"/>
  <c r="M229" i="5"/>
  <c r="N229" i="5" s="1"/>
  <c r="R229" i="4"/>
  <c r="S229" i="4" s="1" a="1"/>
  <c r="S229" i="4" s="1"/>
  <c r="M248" i="5"/>
  <c r="N248" i="5" s="1"/>
  <c r="R248" i="4"/>
  <c r="S248" i="4" s="1" a="1"/>
  <c r="S248" i="4" s="1"/>
  <c r="M180" i="5"/>
  <c r="N180" i="5" s="1"/>
  <c r="R180" i="4"/>
  <c r="S180" i="4" s="1" a="1"/>
  <c r="S180" i="4" s="1"/>
  <c r="M149" i="5"/>
  <c r="N149" i="5" s="1"/>
  <c r="R149" i="4"/>
  <c r="S149" i="4" s="1" a="1"/>
  <c r="S149" i="4" s="1"/>
  <c r="M123" i="5"/>
  <c r="N123" i="5" s="1"/>
  <c r="R123" i="4"/>
  <c r="S123" i="4" s="1" a="1"/>
  <c r="S123" i="4" s="1"/>
  <c r="M71" i="5"/>
  <c r="N71" i="5" s="1"/>
  <c r="R71" i="4"/>
  <c r="S71" i="4" s="1" a="1"/>
  <c r="S71" i="4" s="1"/>
  <c r="M11" i="5"/>
  <c r="N11" i="5" s="1"/>
  <c r="R11" i="4"/>
  <c r="S11" i="4" s="1" a="1"/>
  <c r="S11" i="4" s="1"/>
  <c r="M39" i="5"/>
  <c r="N39" i="5" s="1"/>
  <c r="R39" i="4"/>
  <c r="S39" i="4" s="1" a="1"/>
  <c r="S39" i="4" s="1"/>
  <c r="M146" i="5"/>
  <c r="N146" i="5" s="1"/>
  <c r="R146" i="4"/>
  <c r="S146" i="4" s="1" a="1"/>
  <c r="S146" i="4" s="1"/>
  <c r="M96" i="5"/>
  <c r="N96" i="5" s="1"/>
  <c r="R96" i="4"/>
  <c r="S96" i="4" s="1" a="1"/>
  <c r="S96" i="4" s="1"/>
  <c r="M124" i="5"/>
  <c r="N124" i="5" s="1"/>
  <c r="R124" i="4"/>
  <c r="S124" i="4" s="1" a="1"/>
  <c r="S124" i="4" s="1"/>
  <c r="M208" i="5"/>
  <c r="N208" i="5" s="1"/>
  <c r="R208" i="4"/>
  <c r="M6" i="5"/>
  <c r="N6" i="5" s="1"/>
  <c r="R6" i="4"/>
  <c r="S6" i="4" s="1" a="1"/>
  <c r="S6" i="4" s="1"/>
  <c r="M175" i="5"/>
  <c r="N175" i="5" s="1"/>
  <c r="R175" i="4"/>
  <c r="S175" i="4" s="1" a="1"/>
  <c r="S175" i="4" s="1"/>
  <c r="M13" i="5"/>
  <c r="N13" i="5" s="1"/>
  <c r="R13" i="4"/>
  <c r="S13" i="4" s="1" a="1"/>
  <c r="S13" i="4" s="1"/>
  <c r="M8" i="5"/>
  <c r="N8" i="5" s="1"/>
  <c r="R8" i="4"/>
  <c r="S8" i="4" s="1" a="1"/>
  <c r="S8" i="4" s="1"/>
  <c r="M133" i="5"/>
  <c r="N133" i="5" s="1"/>
  <c r="R133" i="4"/>
  <c r="S133" i="4" s="1" a="1"/>
  <c r="S133" i="4" s="1"/>
  <c r="M265" i="5"/>
  <c r="N265" i="5" s="1"/>
  <c r="R265" i="4"/>
  <c r="S265" i="4" s="1" a="1"/>
  <c r="S265" i="4" s="1"/>
  <c r="M209" i="5"/>
  <c r="N209" i="5" s="1"/>
  <c r="R209" i="4"/>
  <c r="S209" i="4" s="1" a="1"/>
  <c r="S209" i="4" s="1"/>
  <c r="M86" i="5"/>
  <c r="N86" i="5" s="1"/>
  <c r="R86" i="4"/>
  <c r="S86" i="4" s="1" a="1"/>
  <c r="S86" i="4" s="1"/>
  <c r="M255" i="5"/>
  <c r="N255" i="5" s="1"/>
  <c r="R255" i="4"/>
  <c r="S255" i="4" s="1" a="1"/>
  <c r="S255" i="4" s="1"/>
  <c r="M15" i="5"/>
  <c r="N15" i="5" s="1"/>
  <c r="R15" i="4"/>
  <c r="S15" i="4" s="1" a="1"/>
  <c r="S15" i="4" s="1"/>
  <c r="M12" i="5"/>
  <c r="N12" i="5" s="1"/>
  <c r="R12" i="4"/>
  <c r="S12" i="4" s="1" a="1"/>
  <c r="S12" i="4" s="1"/>
  <c r="M218" i="5"/>
  <c r="N218" i="5" s="1"/>
  <c r="R218" i="4"/>
  <c r="S218" i="4" s="1" a="1"/>
  <c r="S218" i="4" s="1"/>
  <c r="M273" i="5"/>
  <c r="N273" i="5" s="1"/>
  <c r="R273" i="4"/>
  <c r="S273" i="4" s="1" a="1"/>
  <c r="S273" i="4" s="1"/>
  <c r="M120" i="5"/>
  <c r="N120" i="5" s="1"/>
  <c r="R120" i="4"/>
  <c r="S120" i="4" s="1" a="1"/>
  <c r="S120" i="4" s="1"/>
  <c r="M128" i="5"/>
  <c r="N128" i="5" s="1"/>
  <c r="R128" i="4"/>
  <c r="S128" i="4" s="1" a="1"/>
  <c r="S128" i="4" s="1"/>
  <c r="M199" i="5"/>
  <c r="N199" i="5" s="1"/>
  <c r="R199" i="4"/>
  <c r="S199" i="4" s="1" a="1"/>
  <c r="S199" i="4" s="1"/>
  <c r="M66" i="5"/>
  <c r="N66" i="5" s="1"/>
  <c r="R66" i="4"/>
  <c r="S66" i="4" s="1" a="1"/>
  <c r="S66" i="4" s="1"/>
  <c r="M42" i="5"/>
  <c r="N42" i="5" s="1"/>
  <c r="R42" i="4"/>
  <c r="M14" i="5"/>
  <c r="N14" i="5" s="1"/>
  <c r="R14" i="4"/>
  <c r="M53" i="5"/>
  <c r="N53" i="5" s="1"/>
  <c r="R53" i="4"/>
  <c r="M51" i="5"/>
  <c r="N51" i="5" s="1"/>
  <c r="R51" i="4"/>
  <c r="S51" i="4" s="1" a="1"/>
  <c r="S51" i="4" s="1"/>
  <c r="M187" i="5"/>
  <c r="N187" i="5" s="1"/>
  <c r="R187" i="4"/>
  <c r="S187" i="4" s="1" a="1"/>
  <c r="S187" i="4" s="1"/>
  <c r="M22" i="5"/>
  <c r="N22" i="5" s="1"/>
  <c r="R22" i="4"/>
  <c r="S22" i="4" s="1" a="1"/>
  <c r="S22" i="4" s="1"/>
  <c r="S208" i="4" a="1"/>
  <c r="S208" i="4" s="1"/>
  <c r="M52" i="5"/>
  <c r="N52" i="5" s="1"/>
  <c r="R52" i="4"/>
  <c r="S52" i="4" s="1" a="1"/>
  <c r="S52" i="4" s="1"/>
  <c r="M244" i="5"/>
  <c r="N244" i="5" s="1"/>
  <c r="R244" i="4"/>
  <c r="S244" i="4" s="1" a="1"/>
  <c r="S244" i="4" s="1"/>
  <c r="M142" i="5"/>
  <c r="N142" i="5" s="1"/>
  <c r="R142" i="4"/>
  <c r="S142" i="4" s="1" a="1"/>
  <c r="S142" i="4" s="1"/>
  <c r="M268" i="5"/>
  <c r="N268" i="5" s="1"/>
  <c r="R268" i="4"/>
  <c r="S268" i="4" s="1" a="1"/>
  <c r="S268" i="4" s="1"/>
  <c r="M177" i="5"/>
  <c r="N177" i="5" s="1"/>
  <c r="R177" i="4"/>
  <c r="S177" i="4" s="1" a="1"/>
  <c r="S177" i="4" s="1"/>
  <c r="M203" i="5"/>
  <c r="N203" i="5" s="1"/>
  <c r="R203" i="4"/>
  <c r="S203" i="4" s="1" a="1"/>
  <c r="S203" i="4" s="1"/>
  <c r="M89" i="5"/>
  <c r="N89" i="5" s="1"/>
  <c r="R89" i="4"/>
  <c r="S89" i="4" s="1" a="1"/>
  <c r="S89" i="4" s="1"/>
  <c r="M206" i="5"/>
  <c r="N206" i="5" s="1"/>
  <c r="R206" i="4"/>
  <c r="S206" i="4" s="1" a="1"/>
  <c r="S206" i="4" s="1"/>
  <c r="M102" i="5"/>
  <c r="N102" i="5" s="1"/>
  <c r="R102" i="4"/>
  <c r="S102" i="4" s="1" a="1"/>
  <c r="S102" i="4" s="1"/>
  <c r="M43" i="5"/>
  <c r="N43" i="5" s="1"/>
  <c r="R43" i="4"/>
  <c r="S43" i="4" s="1" a="1"/>
  <c r="S43" i="4" s="1"/>
  <c r="M243" i="5"/>
  <c r="N243" i="5" s="1"/>
  <c r="R243" i="4"/>
  <c r="S243" i="4" s="1" a="1"/>
  <c r="S243" i="4" s="1"/>
  <c r="M108" i="5"/>
  <c r="N108" i="5" s="1"/>
  <c r="R108" i="4"/>
  <c r="S108" i="4" s="1" a="1"/>
  <c r="S108" i="4" s="1"/>
  <c r="M84" i="5"/>
  <c r="N84" i="5" s="1"/>
  <c r="R84" i="4"/>
  <c r="S84" i="4" s="1" a="1"/>
  <c r="S84" i="4" s="1"/>
  <c r="M76" i="5"/>
  <c r="N76" i="5" s="1"/>
  <c r="R76" i="4"/>
  <c r="S76" i="4" s="1" a="1"/>
  <c r="S76" i="4" s="1"/>
  <c r="M282" i="5"/>
  <c r="N282" i="5" s="1"/>
  <c r="R282" i="4"/>
  <c r="S282" i="4" s="1" a="1"/>
  <c r="S282" i="4" s="1"/>
  <c r="M121" i="5"/>
  <c r="N121" i="5" s="1"/>
  <c r="R121" i="4"/>
  <c r="S121" i="4" s="1" a="1"/>
  <c r="S121" i="4" s="1"/>
  <c r="S42" i="4" a="1"/>
  <c r="S42" i="4" s="1"/>
  <c r="M55" i="5"/>
  <c r="N55" i="5" s="1"/>
  <c r="R55" i="4"/>
  <c r="S55" i="4" s="1" a="1"/>
  <c r="S55" i="4" s="1"/>
  <c r="M61" i="5"/>
  <c r="N61" i="5" s="1"/>
  <c r="R61" i="4"/>
  <c r="S61" i="4" s="1" a="1"/>
  <c r="S61" i="4" s="1"/>
  <c r="M129" i="5"/>
  <c r="N129" i="5" s="1"/>
  <c r="R129" i="4"/>
  <c r="S129" i="4" s="1" a="1"/>
  <c r="S129" i="4" s="1"/>
  <c r="M47" i="5"/>
  <c r="N47" i="5" s="1"/>
  <c r="R47" i="4"/>
  <c r="S47" i="4" s="1" a="1"/>
  <c r="S47" i="4" s="1"/>
  <c r="M169" i="5"/>
  <c r="N169" i="5" s="1"/>
  <c r="R169" i="4"/>
  <c r="S169" i="4" s="1" a="1"/>
  <c r="S169" i="4" s="1"/>
  <c r="M219" i="5"/>
  <c r="N219" i="5" s="1"/>
  <c r="R219" i="4"/>
  <c r="S219" i="4" s="1" a="1"/>
  <c r="S219" i="4" s="1"/>
  <c r="M101" i="5"/>
  <c r="N101" i="5" s="1"/>
  <c r="R101" i="4"/>
  <c r="S101" i="4" s="1" a="1"/>
  <c r="S101" i="4" s="1"/>
  <c r="S14" i="4" a="1"/>
  <c r="S14" i="4" s="1"/>
  <c r="M257" i="5"/>
  <c r="N257" i="5" s="1"/>
  <c r="R257" i="4"/>
  <c r="S257" i="4" s="1" a="1"/>
  <c r="S257" i="4" s="1"/>
  <c r="M60" i="5"/>
  <c r="N60" i="5" s="1"/>
  <c r="R60" i="4"/>
  <c r="S60" i="4" s="1" a="1"/>
  <c r="S60" i="4" s="1"/>
  <c r="S53" i="4" a="1"/>
  <c r="S53" i="4" s="1"/>
  <c r="M217" i="5"/>
  <c r="N217" i="5" s="1"/>
  <c r="R217" i="4"/>
  <c r="S217" i="4" s="1" a="1"/>
  <c r="S217" i="4" s="1"/>
  <c r="M130" i="5"/>
  <c r="N130" i="5" s="1"/>
  <c r="R130" i="4"/>
  <c r="S130" i="4" s="1" a="1"/>
  <c r="S130" i="4" s="1"/>
  <c r="M192" i="5"/>
  <c r="N192" i="5" s="1"/>
  <c r="R192" i="4"/>
  <c r="S192" i="4" s="1" a="1"/>
  <c r="S192" i="4" s="1"/>
  <c r="M45" i="5"/>
  <c r="N45" i="5" s="1"/>
  <c r="R45" i="4"/>
  <c r="S45" i="4" s="1" a="1"/>
  <c r="S45" i="4" s="1"/>
  <c r="M79" i="5"/>
  <c r="N79" i="5" s="1"/>
  <c r="R79" i="4"/>
  <c r="S79" i="4" s="1" a="1"/>
  <c r="S79" i="4" s="1"/>
  <c r="M143" i="5"/>
  <c r="N143" i="5" s="1"/>
  <c r="R143" i="4"/>
  <c r="S143" i="4" s="1" a="1"/>
  <c r="S143" i="4" s="1"/>
  <c r="M281" i="5"/>
  <c r="N281" i="5" s="1"/>
  <c r="R281" i="4"/>
  <c r="S281" i="4" s="1" a="1"/>
  <c r="S281" i="4" s="1"/>
  <c r="M259" i="5"/>
  <c r="N259" i="5" s="1"/>
  <c r="R259" i="4"/>
  <c r="S259" i="4" s="1" a="1"/>
  <c r="S259" i="4" s="1"/>
  <c r="M250" i="5"/>
  <c r="N250" i="5" s="1"/>
  <c r="R250" i="4"/>
  <c r="S250" i="4" s="1" a="1"/>
  <c r="S250" i="4" s="1"/>
  <c r="M46" i="5"/>
  <c r="N46" i="5" s="1"/>
  <c r="R46" i="4"/>
  <c r="S46" i="4" s="1" a="1"/>
  <c r="S46" i="4" s="1"/>
  <c r="M247" i="5"/>
  <c r="N247" i="5" s="1"/>
  <c r="R247" i="4"/>
  <c r="S247" i="4" s="1" a="1"/>
  <c r="S247" i="4" s="1"/>
  <c r="M287" i="5"/>
  <c r="N287" i="5" s="1"/>
  <c r="R287" i="4"/>
  <c r="S287" i="4" s="1" a="1"/>
  <c r="S287" i="4" s="1"/>
  <c r="M70" i="5"/>
  <c r="N70" i="5" s="1"/>
  <c r="R70" i="4"/>
  <c r="S70" i="4" s="1" a="1"/>
  <c r="S70" i="4" s="1"/>
  <c r="M117" i="5"/>
  <c r="N117" i="5" s="1"/>
  <c r="R117" i="4"/>
  <c r="S117" i="4" s="1" a="1"/>
  <c r="S117" i="4" s="1"/>
  <c r="M94" i="5"/>
  <c r="N94" i="5" s="1"/>
  <c r="R94" i="4"/>
  <c r="S94" i="4" s="1" a="1"/>
  <c r="S94" i="4" s="1"/>
  <c r="M182" i="5"/>
  <c r="N182" i="5" s="1"/>
  <c r="R182" i="4"/>
  <c r="S182" i="4" s="1" a="1"/>
  <c r="S182" i="4" s="1"/>
  <c r="M82" i="5"/>
  <c r="N82" i="5" s="1"/>
  <c r="R82" i="4"/>
  <c r="S82" i="4" s="1" a="1"/>
  <c r="S82" i="4" s="1"/>
  <c r="M56" i="5"/>
  <c r="N56" i="5" s="1"/>
  <c r="R56" i="4"/>
  <c r="S56" i="4" s="1" a="1"/>
  <c r="S56" i="4" s="1"/>
  <c r="M49" i="5"/>
  <c r="N49" i="5" s="1"/>
  <c r="R49" i="4"/>
  <c r="S49" i="4" s="1" a="1"/>
  <c r="S49" i="4" s="1"/>
  <c r="M275" i="5"/>
  <c r="N275" i="5" s="1"/>
  <c r="R275" i="4"/>
  <c r="S275" i="4" s="1" a="1"/>
  <c r="S275" i="4" s="1"/>
  <c r="M272" i="5"/>
  <c r="N272" i="5" s="1"/>
  <c r="R272" i="4"/>
  <c r="S272" i="4" s="1" a="1"/>
  <c r="S272" i="4" s="1"/>
  <c r="M104" i="5"/>
  <c r="N104" i="5" s="1"/>
  <c r="R104" i="4"/>
  <c r="S104" i="4" s="1" a="1"/>
  <c r="S104" i="4" s="1"/>
  <c r="M19" i="5"/>
  <c r="N19" i="5" s="1"/>
  <c r="R19" i="4"/>
  <c r="S19" i="4" s="1" a="1"/>
  <c r="S19" i="4" s="1"/>
  <c r="M23" i="5"/>
  <c r="N23" i="5" s="1"/>
  <c r="R23" i="4"/>
  <c r="S23" i="4" s="1" a="1"/>
  <c r="S23" i="4" s="1"/>
  <c r="M258" i="5"/>
  <c r="N258" i="5" s="1"/>
  <c r="R258" i="4"/>
  <c r="S258" i="4" s="1" a="1"/>
  <c r="S258" i="4" s="1"/>
  <c r="M260" i="5"/>
  <c r="N260" i="5" s="1"/>
  <c r="R260" i="4"/>
  <c r="S260" i="4" s="1" a="1"/>
  <c r="S260" i="4" s="1"/>
  <c r="M107" i="5"/>
  <c r="N107" i="5" s="1"/>
  <c r="R107" i="4"/>
  <c r="S107" i="4" s="1" a="1"/>
  <c r="S107" i="4" s="1"/>
  <c r="M224" i="5"/>
  <c r="N224" i="5" s="1"/>
  <c r="R224" i="4"/>
  <c r="S224" i="4" s="1" a="1"/>
  <c r="S224" i="4" s="1"/>
  <c r="M151" i="5"/>
  <c r="N151" i="5" s="1"/>
  <c r="R151" i="4"/>
  <c r="S151" i="4" s="1" a="1"/>
  <c r="S151" i="4" s="1"/>
  <c r="M227" i="5"/>
  <c r="N227" i="5" s="1"/>
  <c r="R227" i="4"/>
  <c r="S227" i="4" s="1" a="1"/>
  <c r="S227" i="4" s="1"/>
  <c r="M155" i="5"/>
  <c r="N155" i="5" s="1"/>
  <c r="R155" i="4"/>
  <c r="S155" i="4" s="1" a="1"/>
  <c r="S155" i="4" s="1"/>
  <c r="M18" i="5"/>
  <c r="N18" i="5" s="1"/>
  <c r="R18" i="4"/>
  <c r="S18" i="4" s="1" a="1"/>
  <c r="S18" i="4" s="1"/>
  <c r="M34" i="5"/>
  <c r="N34" i="5" s="1"/>
  <c r="R34" i="4"/>
  <c r="S34" i="4" s="1" a="1"/>
  <c r="S34" i="4" s="1"/>
  <c r="M54" i="5"/>
  <c r="N54" i="5" s="1"/>
  <c r="R54" i="4"/>
  <c r="M75" i="5"/>
  <c r="N75" i="5" s="1"/>
  <c r="R75" i="4"/>
  <c r="S75" i="4" s="1" a="1"/>
  <c r="S75" i="4" s="1"/>
  <c r="M166" i="5"/>
  <c r="N166" i="5" s="1"/>
  <c r="R166" i="4"/>
  <c r="S166" i="4" s="1" a="1"/>
  <c r="S166" i="4" s="1"/>
  <c r="S285" i="4" a="1"/>
  <c r="S285" i="4" s="1"/>
  <c r="M122" i="5"/>
  <c r="N122" i="5" s="1"/>
  <c r="R122" i="4"/>
  <c r="S122" i="4" s="1" a="1"/>
  <c r="S122" i="4" s="1"/>
  <c r="M278" i="5"/>
  <c r="N278" i="5" s="1"/>
  <c r="R278" i="4"/>
  <c r="S278" i="4" s="1" a="1"/>
  <c r="S278" i="4" s="1"/>
  <c r="M185" i="5"/>
  <c r="N185" i="5" s="1"/>
  <c r="R185" i="4"/>
  <c r="S185" i="4" s="1" a="1"/>
  <c r="S185" i="4" s="1"/>
  <c r="M212" i="5"/>
  <c r="N212" i="5" s="1"/>
  <c r="R212" i="4"/>
  <c r="S212" i="4" s="1" a="1"/>
  <c r="S212" i="4" s="1"/>
  <c r="M58" i="5"/>
  <c r="N58" i="5" s="1"/>
  <c r="R58" i="4"/>
  <c r="S58" i="4" s="1" a="1"/>
  <c r="S58" i="4" s="1"/>
  <c r="M207" i="5"/>
  <c r="N207" i="5" s="1"/>
  <c r="R207" i="4"/>
  <c r="S207" i="4" s="1" a="1"/>
  <c r="S207" i="4" s="1"/>
  <c r="M106" i="5"/>
  <c r="N106" i="5" s="1"/>
  <c r="R106" i="4"/>
  <c r="S106" i="4" s="1" a="1"/>
  <c r="S106" i="4" s="1"/>
  <c r="M114" i="5"/>
  <c r="N114" i="5" s="1"/>
  <c r="R114" i="4"/>
  <c r="S114" i="4" s="1" a="1"/>
  <c r="S114" i="4" s="1"/>
  <c r="M77" i="5"/>
  <c r="N77" i="5" s="1"/>
  <c r="R77" i="4"/>
  <c r="S77" i="4" s="1" a="1"/>
  <c r="S77" i="4" s="1"/>
  <c r="M173" i="5"/>
  <c r="N173" i="5" s="1"/>
  <c r="R173" i="4"/>
  <c r="S173" i="4" s="1" a="1"/>
  <c r="S173" i="4" s="1"/>
  <c r="M35" i="5"/>
  <c r="N35" i="5" s="1"/>
  <c r="R35" i="4"/>
  <c r="S35" i="4" s="1" a="1"/>
  <c r="S35" i="4" s="1"/>
  <c r="M276" i="5"/>
  <c r="N276" i="5" s="1"/>
  <c r="R276" i="4"/>
  <c r="S276" i="4" s="1" a="1"/>
  <c r="S276" i="4" s="1"/>
  <c r="M44" i="5"/>
  <c r="N44" i="5" s="1"/>
  <c r="R44" i="4"/>
  <c r="S44" i="4" s="1" a="1"/>
  <c r="S44" i="4" s="1"/>
  <c r="M41" i="5"/>
  <c r="N41" i="5" s="1"/>
  <c r="R41" i="4"/>
  <c r="S41" i="4" s="1" a="1"/>
  <c r="S41" i="4" s="1"/>
  <c r="M40" i="5"/>
  <c r="N40" i="5" s="1"/>
  <c r="R40" i="4"/>
  <c r="S40" i="4" s="1" a="1"/>
  <c r="S40" i="4" s="1"/>
  <c r="M221" i="5"/>
  <c r="N221" i="5" s="1"/>
  <c r="R221" i="4"/>
  <c r="S221" i="4" s="1" a="1"/>
  <c r="S221" i="4" s="1"/>
  <c r="M132" i="5"/>
  <c r="N132" i="5" s="1"/>
  <c r="R132" i="4"/>
  <c r="S132" i="4" s="1" a="1"/>
  <c r="S132" i="4" s="1"/>
  <c r="M83" i="5"/>
  <c r="N83" i="5" s="1"/>
  <c r="R83" i="4"/>
  <c r="S83" i="4" s="1" a="1"/>
  <c r="S83" i="4" s="1"/>
  <c r="S54" i="4" a="1"/>
  <c r="S54" i="4" s="1"/>
  <c r="M72" i="5"/>
  <c r="N72" i="5" s="1"/>
  <c r="R72" i="4"/>
  <c r="S72" i="4" s="1" a="1"/>
  <c r="S72" i="4" s="1"/>
  <c r="M249" i="5"/>
  <c r="N249" i="5" s="1"/>
  <c r="R249" i="4"/>
  <c r="S249" i="4" s="1" a="1"/>
  <c r="S249" i="4" s="1"/>
  <c r="M176" i="5"/>
  <c r="N176" i="5" s="1"/>
  <c r="R176" i="4"/>
  <c r="S176" i="4" s="1" a="1"/>
  <c r="S176" i="4" s="1"/>
  <c r="M141" i="5"/>
  <c r="N141" i="5" s="1"/>
  <c r="R141" i="4"/>
  <c r="S141" i="4" s="1" a="1"/>
  <c r="S141" i="4" s="1"/>
  <c r="M167" i="5"/>
  <c r="N167" i="5" s="1"/>
  <c r="R167" i="4"/>
  <c r="S167" i="4" s="1" a="1"/>
  <c r="S167" i="4" s="1"/>
  <c r="M24" i="5"/>
  <c r="N24" i="5" s="1"/>
  <c r="R24" i="4"/>
  <c r="S24" i="4" s="1" a="1"/>
  <c r="S24" i="4" s="1"/>
  <c r="M156" i="5"/>
  <c r="N156" i="5" s="1"/>
  <c r="R156" i="4"/>
  <c r="S156" i="4" s="1" a="1"/>
  <c r="S156" i="4" s="1"/>
  <c r="M110" i="5"/>
  <c r="N110" i="5" s="1"/>
  <c r="R110" i="4"/>
  <c r="S110" i="4" s="1" a="1"/>
  <c r="S110" i="4" s="1"/>
  <c r="M32" i="5"/>
  <c r="N32" i="5" s="1"/>
  <c r="R32" i="4"/>
  <c r="S32" i="4" s="1" a="1"/>
  <c r="S32" i="4" s="1"/>
  <c r="M160" i="5"/>
  <c r="N160" i="5" s="1"/>
  <c r="R160" i="4"/>
  <c r="S160" i="4" s="1" a="1"/>
  <c r="S160" i="4" s="1"/>
  <c r="M190" i="5"/>
  <c r="N190" i="5" s="1"/>
  <c r="R190" i="4"/>
  <c r="S190" i="4" s="1" a="1"/>
  <c r="S190" i="4" s="1"/>
  <c r="M283" i="5"/>
  <c r="N283" i="5" s="1"/>
  <c r="R283" i="4"/>
  <c r="S283" i="4" s="1" a="1"/>
  <c r="S283" i="4" s="1"/>
  <c r="M220" i="5"/>
  <c r="N220" i="5" s="1"/>
  <c r="R220" i="4"/>
  <c r="S220" i="4" s="1" a="1"/>
  <c r="S220" i="4" s="1"/>
  <c r="M230" i="5"/>
  <c r="N230" i="5" s="1"/>
  <c r="R230" i="4"/>
  <c r="S230" i="4" s="1" a="1"/>
  <c r="S230" i="4" s="1"/>
  <c r="M174" i="5"/>
  <c r="N174" i="5" s="1"/>
  <c r="R174" i="4"/>
  <c r="S174" i="4" s="1" a="1"/>
  <c r="S174" i="4" s="1"/>
  <c r="M65" i="5"/>
  <c r="N65" i="5" s="1"/>
  <c r="R65" i="4"/>
  <c r="S65" i="4" s="1" a="1"/>
  <c r="S65" i="4" s="1"/>
  <c r="M62" i="5"/>
  <c r="N62" i="5" s="1"/>
  <c r="R62" i="4"/>
  <c r="S62" i="4" s="1" a="1"/>
  <c r="S62" i="4" s="1"/>
  <c r="M136" i="5"/>
  <c r="N136" i="5" s="1"/>
  <c r="R136" i="4"/>
  <c r="S136" i="4" s="1" a="1"/>
  <c r="S136" i="4" s="1"/>
  <c r="M27" i="5"/>
  <c r="N27" i="5" s="1"/>
  <c r="R27" i="4"/>
  <c r="S27" i="4" s="1" a="1"/>
  <c r="S27" i="4" s="1"/>
  <c r="M233" i="5"/>
  <c r="N233" i="5" s="1"/>
  <c r="R233" i="4"/>
  <c r="S233" i="4" s="1" a="1"/>
  <c r="S233" i="4" s="1"/>
  <c r="M152" i="5"/>
  <c r="N152" i="5" s="1"/>
  <c r="R152" i="4"/>
  <c r="S152" i="4" s="1" a="1"/>
  <c r="S152" i="4" s="1"/>
  <c r="M170" i="5"/>
  <c r="N170" i="5" s="1"/>
  <c r="R170" i="4"/>
  <c r="S170" i="4" s="1" a="1"/>
  <c r="S170" i="4" s="1"/>
  <c r="S87" i="4" a="1"/>
  <c r="S87" i="4" s="1"/>
  <c r="S263" i="4" a="1"/>
  <c r="S263" i="4" s="1"/>
  <c r="S241" i="4" a="1"/>
  <c r="S241" i="4" s="1"/>
  <c r="M144" i="5"/>
  <c r="N144" i="5" s="1"/>
  <c r="R144" i="4"/>
  <c r="S144" i="4" s="1" a="1"/>
  <c r="S144" i="4" s="1"/>
  <c r="M111" i="5"/>
  <c r="N111" i="5" s="1"/>
  <c r="R111" i="4"/>
  <c r="S111" i="4" s="1" a="1"/>
  <c r="S111" i="4" s="1"/>
  <c r="M20" i="5"/>
  <c r="N20" i="5" s="1"/>
  <c r="R20" i="4"/>
  <c r="S20" i="4" s="1" a="1"/>
  <c r="S20" i="4" s="1"/>
  <c r="M91" i="5"/>
  <c r="N91" i="5" s="1"/>
  <c r="R91" i="4"/>
  <c r="S91" i="4" s="1" a="1"/>
  <c r="S91" i="4" s="1"/>
  <c r="M95" i="5"/>
  <c r="N95" i="5" s="1"/>
  <c r="R95" i="4"/>
  <c r="S95" i="4" s="1" a="1"/>
  <c r="S95" i="4" s="1"/>
  <c r="M154" i="5"/>
  <c r="N154" i="5" s="1"/>
  <c r="R154" i="4"/>
  <c r="S154" i="4" s="1" a="1"/>
  <c r="S154" i="4" s="1"/>
  <c r="M38" i="5"/>
  <c r="N38" i="5" s="1"/>
  <c r="R38" i="4"/>
  <c r="S38" i="4" s="1" a="1"/>
  <c r="S38" i="4" s="1"/>
  <c r="M267" i="5"/>
  <c r="N267" i="5" s="1"/>
  <c r="R267" i="4"/>
  <c r="S267" i="4" s="1" a="1"/>
  <c r="S267" i="4" s="1"/>
  <c r="M158" i="5"/>
  <c r="N158" i="5" s="1"/>
  <c r="R158" i="4"/>
  <c r="S158" i="4" s="1" a="1"/>
  <c r="S158" i="4" s="1"/>
  <c r="M93" i="5"/>
  <c r="N93" i="5" s="1"/>
  <c r="R93" i="4"/>
  <c r="S93" i="4" s="1" a="1"/>
  <c r="S93" i="4" s="1"/>
  <c r="M68" i="5"/>
  <c r="N68" i="5" s="1"/>
  <c r="R68" i="4"/>
  <c r="S68" i="4" s="1" a="1"/>
  <c r="S68" i="4" s="1"/>
  <c r="M210" i="5"/>
  <c r="N210" i="5" s="1"/>
  <c r="R210" i="4"/>
  <c r="S210" i="4" s="1" a="1"/>
  <c r="S210" i="4" s="1"/>
  <c r="M57" i="5"/>
  <c r="N57" i="5" s="1"/>
  <c r="R57" i="4"/>
  <c r="S57" i="4" s="1" a="1"/>
  <c r="S57" i="4" s="1"/>
  <c r="S119" i="4" a="1"/>
  <c r="S119" i="4" s="1"/>
  <c r="S59" i="4" a="1"/>
  <c r="S59" i="4" s="1"/>
  <c r="M138" i="5"/>
  <c r="N138" i="5" s="1"/>
  <c r="R138" i="4"/>
  <c r="S138" i="4" s="1" a="1"/>
  <c r="S138" i="4" s="1"/>
  <c r="S31" i="4" a="1"/>
  <c r="S31" i="4" s="1"/>
  <c r="S189" i="4" a="1"/>
  <c r="S189" i="4" s="1"/>
  <c r="S17" i="4" a="1"/>
  <c r="S17" i="4" s="1"/>
  <c r="S88" i="4" a="1"/>
  <c r="S88" i="4" s="1"/>
  <c r="S100" i="4" a="1"/>
  <c r="S100" i="4" s="1"/>
  <c r="S261" i="4" a="1"/>
  <c r="S261" i="4" s="1"/>
  <c r="M163" i="5"/>
  <c r="N163" i="5" s="1"/>
  <c r="R163" i="4"/>
  <c r="S163" i="4" s="1" a="1"/>
  <c r="S163" i="4" s="1"/>
  <c r="S274" i="4" a="1"/>
  <c r="S274" i="4" s="1"/>
  <c r="M179" i="5"/>
  <c r="N179" i="5" s="1"/>
  <c r="R179" i="4"/>
  <c r="S179" i="4" s="1" a="1"/>
  <c r="S179" i="4" s="1"/>
  <c r="S73" i="4" a="1"/>
  <c r="S73" i="4" s="1"/>
  <c r="S225" i="4" a="1"/>
  <c r="S225" i="4" s="1"/>
  <c r="S30" i="4" a="1"/>
  <c r="S30" i="4" s="1"/>
  <c r="S245" i="4" a="1"/>
  <c r="S245" i="4" s="1"/>
  <c r="S99" i="4" a="1"/>
  <c r="S99" i="4" s="1"/>
  <c r="S202" i="4" a="1"/>
  <c r="S202" i="4" s="1"/>
  <c r="M280" i="5"/>
  <c r="N280" i="5" s="1"/>
  <c r="R280" i="4"/>
  <c r="S280" i="4" s="1" a="1"/>
  <c r="S280" i="4" s="1"/>
  <c r="M5" i="5"/>
  <c r="N5" i="5" s="1"/>
  <c r="R5" i="4"/>
  <c r="S5" i="4" s="1" a="1"/>
  <c r="S5" i="4" s="1"/>
  <c r="S137" i="4" a="1"/>
  <c r="S137" i="4" s="1"/>
  <c r="S67" i="4" a="1"/>
  <c r="S67" i="4" s="1"/>
  <c r="M214" i="5"/>
  <c r="N214" i="5" s="1"/>
  <c r="R214" i="4"/>
  <c r="S214" i="4" s="1" a="1"/>
  <c r="S214" i="4" s="1"/>
  <c r="G288" i="5"/>
  <c r="I3" i="5"/>
  <c r="H3" i="5"/>
  <c r="P227" i="2"/>
  <c r="G227" i="2"/>
  <c r="G195" i="2"/>
  <c r="P195" i="2"/>
  <c r="P92" i="2"/>
  <c r="M92" i="2"/>
  <c r="L92" i="2"/>
  <c r="K92" i="2"/>
  <c r="G39" i="2"/>
  <c r="P39" i="2"/>
  <c r="G65" i="2"/>
  <c r="P65" i="2"/>
  <c r="P107" i="2"/>
  <c r="G107" i="2"/>
  <c r="M271" i="2"/>
  <c r="L271" i="2"/>
  <c r="P271" i="2"/>
  <c r="K271" i="2"/>
  <c r="G257" i="2"/>
  <c r="P257" i="2"/>
  <c r="P113" i="2"/>
  <c r="G113" i="2"/>
  <c r="G177" i="2"/>
  <c r="P177" i="2"/>
  <c r="G243" i="2"/>
  <c r="P243" i="2"/>
  <c r="G247" i="2"/>
  <c r="P247" i="2"/>
  <c r="G223" i="2"/>
  <c r="P223" i="2"/>
  <c r="G89" i="2"/>
  <c r="P89" i="2"/>
  <c r="G143" i="2"/>
  <c r="P143" i="2"/>
  <c r="G145" i="2"/>
  <c r="P145" i="2"/>
  <c r="G142" i="2"/>
  <c r="P142" i="2"/>
  <c r="G62" i="2"/>
  <c r="P62" i="2"/>
  <c r="G188" i="2"/>
  <c r="P188" i="2"/>
  <c r="G158" i="2"/>
  <c r="P158" i="2"/>
  <c r="G56" i="2"/>
  <c r="P56" i="2"/>
  <c r="G118" i="2"/>
  <c r="P118" i="2"/>
  <c r="G262" i="2"/>
  <c r="P262" i="2"/>
  <c r="G236" i="2"/>
  <c r="P236" i="2"/>
  <c r="G26" i="2"/>
  <c r="P26" i="2"/>
  <c r="G90" i="2"/>
  <c r="P90" i="2"/>
  <c r="G154" i="2"/>
  <c r="P154" i="2"/>
  <c r="G218" i="2"/>
  <c r="P218" i="2"/>
  <c r="G282" i="2"/>
  <c r="P282" i="2"/>
  <c r="M85" i="2"/>
  <c r="L85" i="2"/>
  <c r="P85" i="2"/>
  <c r="K85" i="2"/>
  <c r="G149" i="2"/>
  <c r="P149" i="2"/>
  <c r="G213" i="2"/>
  <c r="P213" i="2"/>
  <c r="G277" i="2"/>
  <c r="P277" i="2"/>
  <c r="G160" i="2"/>
  <c r="P160" i="2"/>
  <c r="G224" i="2"/>
  <c r="P224" i="2"/>
  <c r="G16" i="2"/>
  <c r="P16" i="2"/>
  <c r="P111" i="2"/>
  <c r="G111" i="2"/>
  <c r="G279" i="2"/>
  <c r="P279" i="2"/>
  <c r="G265" i="2"/>
  <c r="P265" i="2"/>
  <c r="G203" i="2"/>
  <c r="P203" i="2"/>
  <c r="M193" i="2"/>
  <c r="L193" i="2"/>
  <c r="P193" i="2"/>
  <c r="K193" i="2"/>
  <c r="G43" i="2"/>
  <c r="P43" i="2"/>
  <c r="P105" i="2"/>
  <c r="G105" i="2"/>
  <c r="G179" i="2"/>
  <c r="P179" i="2"/>
  <c r="M191" i="2"/>
  <c r="L191" i="2"/>
  <c r="P191" i="2"/>
  <c r="K191" i="2"/>
  <c r="G151" i="2"/>
  <c r="P151" i="2"/>
  <c r="G35" i="2"/>
  <c r="P35" i="2"/>
  <c r="G67" i="2"/>
  <c r="P67" i="2"/>
  <c r="G81" i="2"/>
  <c r="P81" i="2"/>
  <c r="G174" i="2"/>
  <c r="P174" i="2"/>
  <c r="G70" i="2"/>
  <c r="P70" i="2"/>
  <c r="G198" i="2"/>
  <c r="P198" i="2"/>
  <c r="G190" i="2"/>
  <c r="P190" i="2"/>
  <c r="G64" i="2"/>
  <c r="P64" i="2"/>
  <c r="G150" i="2"/>
  <c r="P150" i="2"/>
  <c r="P270" i="2"/>
  <c r="M270" i="2"/>
  <c r="L270" i="2"/>
  <c r="K270" i="2"/>
  <c r="G244" i="2"/>
  <c r="P244" i="2"/>
  <c r="G34" i="2"/>
  <c r="P34" i="2"/>
  <c r="P98" i="2"/>
  <c r="M98" i="2"/>
  <c r="L98" i="2"/>
  <c r="K98" i="2"/>
  <c r="G162" i="2"/>
  <c r="P162" i="2"/>
  <c r="G226" i="2"/>
  <c r="P226" i="2"/>
  <c r="G29" i="2"/>
  <c r="P29" i="2"/>
  <c r="G93" i="2"/>
  <c r="P93" i="2"/>
  <c r="G157" i="2"/>
  <c r="P157" i="2"/>
  <c r="G221" i="2"/>
  <c r="P221" i="2"/>
  <c r="G285" i="2"/>
  <c r="P285" i="2"/>
  <c r="G168" i="2"/>
  <c r="P168" i="2"/>
  <c r="G232" i="2"/>
  <c r="P232" i="2"/>
  <c r="G235" i="2"/>
  <c r="P235" i="2"/>
  <c r="G79" i="2"/>
  <c r="P79" i="2"/>
  <c r="G137" i="2"/>
  <c r="P137" i="2"/>
  <c r="G273" i="2"/>
  <c r="P273" i="2"/>
  <c r="G209" i="2"/>
  <c r="P209" i="2"/>
  <c r="G15" i="2"/>
  <c r="P15" i="2"/>
  <c r="P123" i="2"/>
  <c r="G123" i="2"/>
  <c r="G27" i="2"/>
  <c r="P27" i="2"/>
  <c r="G91" i="2"/>
  <c r="P91" i="2"/>
  <c r="L36" i="2"/>
  <c r="P36" i="2"/>
  <c r="M36" i="2"/>
  <c r="K36" i="2"/>
  <c r="J288" i="2"/>
  <c r="G116" i="2"/>
  <c r="P116" i="2"/>
  <c r="G239" i="2"/>
  <c r="P239" i="2"/>
  <c r="G180" i="2"/>
  <c r="P180" i="2"/>
  <c r="G241" i="2"/>
  <c r="P241" i="2"/>
  <c r="G217" i="2"/>
  <c r="P217" i="2"/>
  <c r="G28" i="2"/>
  <c r="P28" i="2"/>
  <c r="G222" i="2"/>
  <c r="P222" i="2"/>
  <c r="G78" i="2"/>
  <c r="P78" i="2"/>
  <c r="G134" i="2"/>
  <c r="P134" i="2"/>
  <c r="G206" i="2"/>
  <c r="P206" i="2"/>
  <c r="G72" i="2"/>
  <c r="P72" i="2"/>
  <c r="G182" i="2"/>
  <c r="P182" i="2"/>
  <c r="G278" i="2"/>
  <c r="P278" i="2"/>
  <c r="P252" i="2"/>
  <c r="M252" i="2"/>
  <c r="L252" i="2"/>
  <c r="K252" i="2"/>
  <c r="G42" i="2"/>
  <c r="P42" i="2"/>
  <c r="G106" i="2"/>
  <c r="P106" i="2"/>
  <c r="G170" i="2"/>
  <c r="P170" i="2"/>
  <c r="G234" i="2"/>
  <c r="P234" i="2"/>
  <c r="G37" i="2"/>
  <c r="P37" i="2"/>
  <c r="P101" i="2"/>
  <c r="G101" i="2"/>
  <c r="P165" i="2"/>
  <c r="M165" i="2"/>
  <c r="L165" i="2"/>
  <c r="K165" i="2"/>
  <c r="G229" i="2"/>
  <c r="P229" i="2"/>
  <c r="P112" i="2"/>
  <c r="M112" i="2"/>
  <c r="L112" i="2"/>
  <c r="K112" i="2"/>
  <c r="G176" i="2"/>
  <c r="P176" i="2"/>
  <c r="P240" i="2"/>
  <c r="L240" i="2"/>
  <c r="M240" i="2"/>
  <c r="K240" i="2"/>
  <c r="F288" i="3"/>
  <c r="F3" i="2"/>
  <c r="G167" i="2"/>
  <c r="P167" i="2"/>
  <c r="G139" i="2"/>
  <c r="P139" i="2"/>
  <c r="G73" i="2"/>
  <c r="P73" i="2"/>
  <c r="G19" i="2"/>
  <c r="P19" i="2"/>
  <c r="P127" i="2"/>
  <c r="G127" i="2"/>
  <c r="G41" i="2"/>
  <c r="P41" i="2"/>
  <c r="G201" i="2"/>
  <c r="P201" i="2"/>
  <c r="G33" i="2"/>
  <c r="P33" i="2"/>
  <c r="G249" i="2"/>
  <c r="P249" i="2"/>
  <c r="G163" i="2"/>
  <c r="P163" i="2"/>
  <c r="G24" i="2"/>
  <c r="P24" i="2"/>
  <c r="G135" i="2"/>
  <c r="P135" i="2"/>
  <c r="G108" i="2"/>
  <c r="P108" i="2"/>
  <c r="G187" i="2"/>
  <c r="P187" i="2"/>
  <c r="G147" i="2"/>
  <c r="P147" i="2"/>
  <c r="P9" i="2"/>
  <c r="G22" i="2"/>
  <c r="P22" i="2"/>
  <c r="G86" i="2"/>
  <c r="P86" i="2"/>
  <c r="G166" i="2"/>
  <c r="P166" i="2"/>
  <c r="G238" i="2"/>
  <c r="P238" i="2"/>
  <c r="G80" i="2"/>
  <c r="P80" i="2"/>
  <c r="G196" i="2"/>
  <c r="P196" i="2"/>
  <c r="P286" i="2"/>
  <c r="G286" i="2"/>
  <c r="G260" i="2"/>
  <c r="P260" i="2"/>
  <c r="G50" i="2"/>
  <c r="P50" i="2"/>
  <c r="G114" i="2"/>
  <c r="P114" i="2"/>
  <c r="G178" i="2"/>
  <c r="P178" i="2"/>
  <c r="G242" i="2"/>
  <c r="P242" i="2"/>
  <c r="G45" i="2"/>
  <c r="P45" i="2"/>
  <c r="P109" i="2"/>
  <c r="G109" i="2"/>
  <c r="G173" i="2"/>
  <c r="P173" i="2"/>
  <c r="G237" i="2"/>
  <c r="P237" i="2"/>
  <c r="G120" i="2"/>
  <c r="P120" i="2"/>
  <c r="P184" i="2"/>
  <c r="M184" i="2"/>
  <c r="L184" i="2"/>
  <c r="K184" i="2"/>
  <c r="G248" i="2"/>
  <c r="P248" i="2"/>
  <c r="G287" i="2"/>
  <c r="P287" i="2"/>
  <c r="G215" i="2"/>
  <c r="P215" i="2"/>
  <c r="P281" i="2"/>
  <c r="G281" i="2"/>
  <c r="G155" i="2"/>
  <c r="P155" i="2"/>
  <c r="M115" i="2"/>
  <c r="L115" i="2"/>
  <c r="P115" i="2"/>
  <c r="K115" i="2"/>
  <c r="G7" i="2"/>
  <c r="P7" i="2"/>
  <c r="G140" i="2"/>
  <c r="P140" i="2"/>
  <c r="G259" i="2"/>
  <c r="P259" i="2"/>
  <c r="G25" i="2"/>
  <c r="P25" i="2"/>
  <c r="G183" i="2"/>
  <c r="P183" i="2"/>
  <c r="G231" i="2"/>
  <c r="P231" i="2"/>
  <c r="P59" i="2"/>
  <c r="M59" i="2"/>
  <c r="L59" i="2"/>
  <c r="K59" i="2"/>
  <c r="G225" i="2"/>
  <c r="P225" i="2"/>
  <c r="P4" i="2"/>
  <c r="G4" i="2"/>
  <c r="G233" i="2"/>
  <c r="P233" i="2"/>
  <c r="L172" i="2"/>
  <c r="P172" i="2"/>
  <c r="M172" i="2"/>
  <c r="K172" i="2"/>
  <c r="P12" i="2"/>
  <c r="G12" i="2"/>
  <c r="G30" i="2"/>
  <c r="P30" i="2"/>
  <c r="G94" i="2"/>
  <c r="P94" i="2"/>
  <c r="G230" i="2"/>
  <c r="P230" i="2"/>
  <c r="P10" i="2"/>
  <c r="G10" i="2"/>
  <c r="G88" i="2"/>
  <c r="P88" i="2"/>
  <c r="G214" i="2"/>
  <c r="P214" i="2"/>
  <c r="G204" i="2"/>
  <c r="P204" i="2"/>
  <c r="G268" i="2"/>
  <c r="P268" i="2"/>
  <c r="G58" i="2"/>
  <c r="P58" i="2"/>
  <c r="G122" i="2"/>
  <c r="P122" i="2"/>
  <c r="G186" i="2"/>
  <c r="P186" i="2"/>
  <c r="G250" i="2"/>
  <c r="P250" i="2"/>
  <c r="G53" i="2"/>
  <c r="P53" i="2"/>
  <c r="P117" i="2"/>
  <c r="G117" i="2"/>
  <c r="G181" i="2"/>
  <c r="P181" i="2"/>
  <c r="G245" i="2"/>
  <c r="P245" i="2"/>
  <c r="G128" i="2"/>
  <c r="P128" i="2"/>
  <c r="G192" i="2"/>
  <c r="P192" i="2"/>
  <c r="G256" i="2"/>
  <c r="P256" i="2"/>
  <c r="G47" i="2"/>
  <c r="P47" i="2"/>
  <c r="P283" i="2"/>
  <c r="G283" i="2"/>
  <c r="G211" i="2"/>
  <c r="P211" i="2"/>
  <c r="G207" i="2"/>
  <c r="P207" i="2"/>
  <c r="G148" i="2"/>
  <c r="P148" i="2"/>
  <c r="G267" i="2"/>
  <c r="P267" i="2"/>
  <c r="G76" i="2"/>
  <c r="P76" i="2"/>
  <c r="G87" i="2"/>
  <c r="P87" i="2"/>
  <c r="G132" i="2"/>
  <c r="P132" i="2"/>
  <c r="G20" i="2"/>
  <c r="P20" i="2"/>
  <c r="G71" i="2"/>
  <c r="P71" i="2"/>
  <c r="G169" i="2"/>
  <c r="P169" i="2"/>
  <c r="G63" i="2"/>
  <c r="P63" i="2"/>
  <c r="G52" i="2"/>
  <c r="P52" i="2"/>
  <c r="P131" i="2"/>
  <c r="M131" i="2"/>
  <c r="L131" i="2"/>
  <c r="K131" i="2"/>
  <c r="G100" i="2"/>
  <c r="P100" i="2"/>
  <c r="G5" i="2"/>
  <c r="P5" i="2"/>
  <c r="G38" i="2"/>
  <c r="P38" i="2"/>
  <c r="G102" i="2"/>
  <c r="P102" i="2"/>
  <c r="P6" i="2"/>
  <c r="G6" i="2"/>
  <c r="G32" i="2"/>
  <c r="P32" i="2"/>
  <c r="G96" i="2"/>
  <c r="P96" i="2"/>
  <c r="G246" i="2"/>
  <c r="P246" i="2"/>
  <c r="G212" i="2"/>
  <c r="P212" i="2"/>
  <c r="G276" i="2"/>
  <c r="P276" i="2"/>
  <c r="G66" i="2"/>
  <c r="P66" i="2"/>
  <c r="G130" i="2"/>
  <c r="P130" i="2"/>
  <c r="P194" i="2"/>
  <c r="M194" i="2"/>
  <c r="L194" i="2"/>
  <c r="K194" i="2"/>
  <c r="G258" i="2"/>
  <c r="P258" i="2"/>
  <c r="G61" i="2"/>
  <c r="P61" i="2"/>
  <c r="P125" i="2"/>
  <c r="G125" i="2"/>
  <c r="G189" i="2"/>
  <c r="P189" i="2"/>
  <c r="G253" i="2"/>
  <c r="P253" i="2"/>
  <c r="G136" i="2"/>
  <c r="P136" i="2"/>
  <c r="G200" i="2"/>
  <c r="P200" i="2"/>
  <c r="G264" i="2"/>
  <c r="P264" i="2"/>
  <c r="G255" i="2"/>
  <c r="P255" i="2"/>
  <c r="G263" i="2"/>
  <c r="P263" i="2"/>
  <c r="G11" i="2"/>
  <c r="P11" i="2"/>
  <c r="P119" i="2"/>
  <c r="G119" i="2"/>
  <c r="G275" i="2"/>
  <c r="P275" i="2"/>
  <c r="G84" i="2"/>
  <c r="P84" i="2"/>
  <c r="G95" i="2"/>
  <c r="P95" i="2"/>
  <c r="P121" i="2"/>
  <c r="G121" i="2"/>
  <c r="G23" i="2"/>
  <c r="P23" i="2"/>
  <c r="G68" i="2"/>
  <c r="P68" i="2"/>
  <c r="G124" i="2"/>
  <c r="P124" i="2"/>
  <c r="G175" i="2"/>
  <c r="P175" i="2"/>
  <c r="M97" i="2"/>
  <c r="L97" i="2"/>
  <c r="P97" i="2"/>
  <c r="K97" i="2"/>
  <c r="P171" i="2"/>
  <c r="M171" i="2"/>
  <c r="L171" i="2"/>
  <c r="K171" i="2"/>
  <c r="G51" i="2"/>
  <c r="P51" i="2"/>
  <c r="G219" i="2"/>
  <c r="P219" i="2"/>
  <c r="G17" i="2"/>
  <c r="P17" i="2"/>
  <c r="P8" i="2"/>
  <c r="G8" i="2"/>
  <c r="G46" i="2"/>
  <c r="P46" i="2"/>
  <c r="G156" i="2"/>
  <c r="P156" i="2"/>
  <c r="G13" i="2"/>
  <c r="P13" i="2"/>
  <c r="G40" i="2"/>
  <c r="P40" i="2"/>
  <c r="G104" i="2"/>
  <c r="P104" i="2"/>
  <c r="G14" i="2"/>
  <c r="P14" i="2"/>
  <c r="G220" i="2"/>
  <c r="P220" i="2"/>
  <c r="P284" i="2"/>
  <c r="K284" i="2"/>
  <c r="M284" i="2"/>
  <c r="L284" i="2"/>
  <c r="G74" i="2"/>
  <c r="P74" i="2"/>
  <c r="L138" i="2"/>
  <c r="P138" i="2"/>
  <c r="M138" i="2"/>
  <c r="K138" i="2"/>
  <c r="G202" i="2"/>
  <c r="P202" i="2"/>
  <c r="G266" i="2"/>
  <c r="P266" i="2"/>
  <c r="G69" i="2"/>
  <c r="P69" i="2"/>
  <c r="G133" i="2"/>
  <c r="P133" i="2"/>
  <c r="M197" i="2"/>
  <c r="L197" i="2"/>
  <c r="P197" i="2"/>
  <c r="K197" i="2"/>
  <c r="G261" i="2"/>
  <c r="P261" i="2"/>
  <c r="G144" i="2"/>
  <c r="P144" i="2"/>
  <c r="G208" i="2"/>
  <c r="P208" i="2"/>
  <c r="G272" i="2"/>
  <c r="P272" i="2"/>
  <c r="P159" i="2"/>
  <c r="M159" i="2"/>
  <c r="L159" i="2"/>
  <c r="K159" i="2"/>
  <c r="G199" i="2"/>
  <c r="P199" i="2"/>
  <c r="G251" i="2"/>
  <c r="P251" i="2"/>
  <c r="G164" i="2"/>
  <c r="P164" i="2"/>
  <c r="M103" i="2"/>
  <c r="L103" i="2"/>
  <c r="P103" i="2"/>
  <c r="K103" i="2"/>
  <c r="P129" i="2"/>
  <c r="G129" i="2"/>
  <c r="G31" i="2"/>
  <c r="P31" i="2"/>
  <c r="G57" i="2"/>
  <c r="P57" i="2"/>
  <c r="P99" i="2"/>
  <c r="G99" i="2"/>
  <c r="G185" i="2"/>
  <c r="P185" i="2"/>
  <c r="G60" i="2"/>
  <c r="P60" i="2"/>
  <c r="G83" i="2"/>
  <c r="P83" i="2"/>
  <c r="G49" i="2"/>
  <c r="P49" i="2"/>
  <c r="G75" i="2"/>
  <c r="P75" i="2"/>
  <c r="G153" i="2"/>
  <c r="P153" i="2"/>
  <c r="G55" i="2"/>
  <c r="P55" i="2"/>
  <c r="G44" i="2"/>
  <c r="P44" i="2"/>
  <c r="G110" i="2"/>
  <c r="P110" i="2"/>
  <c r="G54" i="2"/>
  <c r="P54" i="2"/>
  <c r="P161" i="2"/>
  <c r="M161" i="2"/>
  <c r="L161" i="2"/>
  <c r="K161" i="2"/>
  <c r="G126" i="2"/>
  <c r="P126" i="2"/>
  <c r="G48" i="2"/>
  <c r="P48" i="2"/>
  <c r="G21" i="2"/>
  <c r="P21" i="2"/>
  <c r="G254" i="2"/>
  <c r="P254" i="2"/>
  <c r="G228" i="2"/>
  <c r="P228" i="2"/>
  <c r="G18" i="2"/>
  <c r="P18" i="2"/>
  <c r="G82" i="2"/>
  <c r="P82" i="2"/>
  <c r="G146" i="2"/>
  <c r="P146" i="2"/>
  <c r="G210" i="2"/>
  <c r="P210" i="2"/>
  <c r="G274" i="2"/>
  <c r="P274" i="2"/>
  <c r="G77" i="2"/>
  <c r="P77" i="2"/>
  <c r="G141" i="2"/>
  <c r="P141" i="2"/>
  <c r="G205" i="2"/>
  <c r="P205" i="2"/>
  <c r="G269" i="2"/>
  <c r="P269" i="2"/>
  <c r="G152" i="2"/>
  <c r="P152" i="2"/>
  <c r="P216" i="2"/>
  <c r="M216" i="2"/>
  <c r="L216" i="2"/>
  <c r="K216" i="2"/>
  <c r="G280" i="2"/>
  <c r="P280" i="2"/>
  <c r="H288" i="5" l="1"/>
  <c r="R3" i="4"/>
  <c r="P288" i="4"/>
  <c r="I288" i="5"/>
  <c r="M3" i="5"/>
  <c r="I280" i="2"/>
  <c r="N280" i="2" s="1"/>
  <c r="O280" i="2" s="1"/>
  <c r="K280" i="2"/>
  <c r="H280" i="2"/>
  <c r="H269" i="2"/>
  <c r="K269" i="2"/>
  <c r="I269" i="2"/>
  <c r="N269" i="2" s="1"/>
  <c r="O269" i="2" s="1"/>
  <c r="I274" i="2"/>
  <c r="N274" i="2" s="1"/>
  <c r="O274" i="2" s="1"/>
  <c r="H274" i="2"/>
  <c r="K274" i="2"/>
  <c r="H18" i="2"/>
  <c r="K18" i="2"/>
  <c r="I18" i="2"/>
  <c r="N18" i="2" s="1"/>
  <c r="O18" i="2" s="1"/>
  <c r="K48" i="2"/>
  <c r="I48" i="2"/>
  <c r="N48" i="2" s="1"/>
  <c r="O48" i="2" s="1"/>
  <c r="H48" i="2"/>
  <c r="K54" i="2"/>
  <c r="I54" i="2"/>
  <c r="N54" i="2" s="1"/>
  <c r="O54" i="2" s="1"/>
  <c r="H54" i="2"/>
  <c r="H153" i="2"/>
  <c r="I153" i="2"/>
  <c r="N153" i="2" s="1"/>
  <c r="O153" i="2" s="1"/>
  <c r="K153" i="2"/>
  <c r="K60" i="2"/>
  <c r="I60" i="2"/>
  <c r="N60" i="2" s="1"/>
  <c r="O60" i="2" s="1"/>
  <c r="H60" i="2"/>
  <c r="H31" i="2"/>
  <c r="I31" i="2"/>
  <c r="N31" i="2" s="1"/>
  <c r="O31" i="2" s="1"/>
  <c r="K31" i="2"/>
  <c r="K164" i="2"/>
  <c r="I164" i="2"/>
  <c r="N164" i="2" s="1"/>
  <c r="O164" i="2" s="1"/>
  <c r="H164" i="2"/>
  <c r="K261" i="2"/>
  <c r="I261" i="2"/>
  <c r="N261" i="2" s="1"/>
  <c r="O261" i="2" s="1"/>
  <c r="H261" i="2"/>
  <c r="H69" i="2"/>
  <c r="K69" i="2"/>
  <c r="I69" i="2"/>
  <c r="N69" i="2" s="1"/>
  <c r="O69" i="2" s="1"/>
  <c r="I220" i="2"/>
  <c r="N220" i="2" s="1"/>
  <c r="O220" i="2" s="1"/>
  <c r="H220" i="2"/>
  <c r="K220" i="2"/>
  <c r="H13" i="2"/>
  <c r="K13" i="2"/>
  <c r="I13" i="2"/>
  <c r="N13" i="2" s="1"/>
  <c r="O13" i="2" s="1"/>
  <c r="H17" i="2"/>
  <c r="K17" i="2"/>
  <c r="I17" i="2"/>
  <c r="N17" i="2" s="1"/>
  <c r="O17" i="2" s="1"/>
  <c r="I124" i="2"/>
  <c r="N124" i="2" s="1"/>
  <c r="O124" i="2" s="1"/>
  <c r="H124" i="2"/>
  <c r="K124" i="2"/>
  <c r="I95" i="2"/>
  <c r="N95" i="2" s="1"/>
  <c r="O95" i="2" s="1"/>
  <c r="K95" i="2"/>
  <c r="H95" i="2"/>
  <c r="I11" i="2"/>
  <c r="N11" i="2" s="1"/>
  <c r="O11" i="2" s="1"/>
  <c r="H11" i="2"/>
  <c r="K11" i="2"/>
  <c r="I200" i="2"/>
  <c r="N200" i="2" s="1"/>
  <c r="O200" i="2" s="1"/>
  <c r="H200" i="2"/>
  <c r="K200" i="2"/>
  <c r="I212" i="2"/>
  <c r="N212" i="2" s="1"/>
  <c r="O212" i="2" s="1"/>
  <c r="H212" i="2"/>
  <c r="K212" i="2"/>
  <c r="I100" i="2"/>
  <c r="N100" i="2" s="1"/>
  <c r="O100" i="2" s="1"/>
  <c r="H100" i="2"/>
  <c r="K100" i="2"/>
  <c r="H63" i="2"/>
  <c r="K63" i="2"/>
  <c r="I63" i="2"/>
  <c r="N63" i="2" s="1"/>
  <c r="O63" i="2" s="1"/>
  <c r="K132" i="2"/>
  <c r="I132" i="2"/>
  <c r="N132" i="2" s="1"/>
  <c r="O132" i="2" s="1"/>
  <c r="H132" i="2"/>
  <c r="K148" i="2"/>
  <c r="I148" i="2"/>
  <c r="N148" i="2" s="1"/>
  <c r="O148" i="2" s="1"/>
  <c r="H148" i="2"/>
  <c r="H47" i="2"/>
  <c r="K47" i="2"/>
  <c r="I47" i="2"/>
  <c r="N47" i="2" s="1"/>
  <c r="O47" i="2" s="1"/>
  <c r="K245" i="2"/>
  <c r="H245" i="2"/>
  <c r="I245" i="2"/>
  <c r="N245" i="2" s="1"/>
  <c r="O245" i="2" s="1"/>
  <c r="K250" i="2"/>
  <c r="I250" i="2"/>
  <c r="N250" i="2" s="1"/>
  <c r="O250" i="2" s="1"/>
  <c r="H250" i="2"/>
  <c r="I268" i="2"/>
  <c r="N268" i="2" s="1"/>
  <c r="O268" i="2" s="1"/>
  <c r="K268" i="2"/>
  <c r="H268" i="2"/>
  <c r="K231" i="2"/>
  <c r="H231" i="2"/>
  <c r="I231" i="2"/>
  <c r="N231" i="2" s="1"/>
  <c r="O231" i="2" s="1"/>
  <c r="K140" i="2"/>
  <c r="H140" i="2"/>
  <c r="I140" i="2"/>
  <c r="N140" i="2" s="1"/>
  <c r="O140" i="2" s="1"/>
  <c r="H155" i="2"/>
  <c r="I155" i="2"/>
  <c r="N155" i="2" s="1"/>
  <c r="O155" i="2" s="1"/>
  <c r="K155" i="2"/>
  <c r="K248" i="2"/>
  <c r="I248" i="2"/>
  <c r="N248" i="2" s="1"/>
  <c r="O248" i="2" s="1"/>
  <c r="H248" i="2"/>
  <c r="K237" i="2"/>
  <c r="H237" i="2"/>
  <c r="I237" i="2"/>
  <c r="N237" i="2" s="1"/>
  <c r="O237" i="2" s="1"/>
  <c r="K242" i="2"/>
  <c r="I242" i="2"/>
  <c r="N242" i="2" s="1"/>
  <c r="O242" i="2" s="1"/>
  <c r="H242" i="2"/>
  <c r="I260" i="2"/>
  <c r="N260" i="2" s="1"/>
  <c r="O260" i="2" s="1"/>
  <c r="K260" i="2"/>
  <c r="H260" i="2"/>
  <c r="K238" i="2"/>
  <c r="I238" i="2"/>
  <c r="N238" i="2" s="1"/>
  <c r="O238" i="2" s="1"/>
  <c r="H238" i="2"/>
  <c r="I9" i="2"/>
  <c r="H9" i="2"/>
  <c r="N9" i="4" s="1"/>
  <c r="K9" i="2"/>
  <c r="H135" i="2"/>
  <c r="K135" i="2"/>
  <c r="I135" i="2"/>
  <c r="N135" i="2" s="1"/>
  <c r="O135" i="2" s="1"/>
  <c r="H33" i="2"/>
  <c r="K33" i="2"/>
  <c r="I33" i="2"/>
  <c r="N33" i="2" s="1"/>
  <c r="O33" i="2" s="1"/>
  <c r="H19" i="2"/>
  <c r="K19" i="2"/>
  <c r="I19" i="2"/>
  <c r="N19" i="2" s="1"/>
  <c r="O19" i="2" s="1"/>
  <c r="E289" i="2"/>
  <c r="F289" i="2"/>
  <c r="K170" i="2"/>
  <c r="I170" i="2"/>
  <c r="N170" i="2" s="1"/>
  <c r="O170" i="2" s="1"/>
  <c r="H170" i="2"/>
  <c r="I206" i="2"/>
  <c r="N206" i="2" s="1"/>
  <c r="O206" i="2" s="1"/>
  <c r="H206" i="2"/>
  <c r="K206" i="2"/>
  <c r="K28" i="2"/>
  <c r="I28" i="2"/>
  <c r="N28" i="2" s="1"/>
  <c r="O28" i="2" s="1"/>
  <c r="H28" i="2"/>
  <c r="K239" i="2"/>
  <c r="H239" i="2"/>
  <c r="I239" i="2"/>
  <c r="N239" i="2" s="1"/>
  <c r="O239" i="2" s="1"/>
  <c r="K111" i="2"/>
  <c r="I111" i="2"/>
  <c r="N111" i="2" s="1"/>
  <c r="O111" i="2" s="1"/>
  <c r="H111" i="2"/>
  <c r="K129" i="2"/>
  <c r="I129" i="2"/>
  <c r="N129" i="2" s="1"/>
  <c r="O129" i="2" s="1"/>
  <c r="H129" i="2"/>
  <c r="I281" i="2"/>
  <c r="N281" i="2" s="1"/>
  <c r="O281" i="2" s="1"/>
  <c r="H281" i="2"/>
  <c r="K281" i="2"/>
  <c r="I286" i="2"/>
  <c r="N286" i="2" s="1"/>
  <c r="O286" i="2" s="1"/>
  <c r="K286" i="2"/>
  <c r="H286" i="2"/>
  <c r="K101" i="2"/>
  <c r="I101" i="2"/>
  <c r="N101" i="2" s="1"/>
  <c r="O101" i="2" s="1"/>
  <c r="H101" i="2"/>
  <c r="I91" i="2"/>
  <c r="N91" i="2" s="1"/>
  <c r="O91" i="2" s="1"/>
  <c r="K91" i="2"/>
  <c r="H91" i="2"/>
  <c r="K209" i="2"/>
  <c r="I209" i="2"/>
  <c r="N209" i="2" s="1"/>
  <c r="O209" i="2" s="1"/>
  <c r="H209" i="2"/>
  <c r="K235" i="2"/>
  <c r="H235" i="2"/>
  <c r="I235" i="2"/>
  <c r="N235" i="2" s="1"/>
  <c r="O235" i="2" s="1"/>
  <c r="K221" i="2"/>
  <c r="I221" i="2"/>
  <c r="N221" i="2" s="1"/>
  <c r="O221" i="2" s="1"/>
  <c r="H221" i="2"/>
  <c r="I226" i="2"/>
  <c r="N226" i="2" s="1"/>
  <c r="O226" i="2" s="1"/>
  <c r="H226" i="2"/>
  <c r="K226" i="2"/>
  <c r="K34" i="2"/>
  <c r="I34" i="2"/>
  <c r="N34" i="2" s="1"/>
  <c r="O34" i="2" s="1"/>
  <c r="H34" i="2"/>
  <c r="K150" i="2"/>
  <c r="I150" i="2"/>
  <c r="N150" i="2" s="1"/>
  <c r="O150" i="2" s="1"/>
  <c r="H150" i="2"/>
  <c r="K70" i="2"/>
  <c r="I70" i="2"/>
  <c r="N70" i="2" s="1"/>
  <c r="O70" i="2" s="1"/>
  <c r="H70" i="2"/>
  <c r="H35" i="2"/>
  <c r="K35" i="2"/>
  <c r="I35" i="2"/>
  <c r="N35" i="2" s="1"/>
  <c r="O35" i="2" s="1"/>
  <c r="K179" i="2"/>
  <c r="I179" i="2"/>
  <c r="N179" i="2" s="1"/>
  <c r="O179" i="2" s="1"/>
  <c r="H179" i="2"/>
  <c r="I277" i="2"/>
  <c r="N277" i="2" s="1"/>
  <c r="O277" i="2" s="1"/>
  <c r="H277" i="2"/>
  <c r="K277" i="2"/>
  <c r="I90" i="2"/>
  <c r="N90" i="2" s="1"/>
  <c r="O90" i="2" s="1"/>
  <c r="H90" i="2"/>
  <c r="K90" i="2"/>
  <c r="I118" i="2"/>
  <c r="N118" i="2" s="1"/>
  <c r="O118" i="2" s="1"/>
  <c r="H118" i="2"/>
  <c r="K118" i="2"/>
  <c r="K62" i="2"/>
  <c r="I62" i="2"/>
  <c r="N62" i="2" s="1"/>
  <c r="O62" i="2" s="1"/>
  <c r="H62" i="2"/>
  <c r="I89" i="2"/>
  <c r="N89" i="2" s="1"/>
  <c r="O89" i="2" s="1"/>
  <c r="K89" i="2"/>
  <c r="H89" i="2"/>
  <c r="I177" i="2"/>
  <c r="N177" i="2" s="1"/>
  <c r="O177" i="2" s="1"/>
  <c r="H177" i="2"/>
  <c r="K177" i="2"/>
  <c r="K205" i="2"/>
  <c r="I205" i="2"/>
  <c r="N205" i="2" s="1"/>
  <c r="O205" i="2" s="1"/>
  <c r="H205" i="2"/>
  <c r="I210" i="2"/>
  <c r="N210" i="2" s="1"/>
  <c r="O210" i="2" s="1"/>
  <c r="H210" i="2"/>
  <c r="K210" i="2"/>
  <c r="K228" i="2"/>
  <c r="I228" i="2"/>
  <c r="N228" i="2" s="1"/>
  <c r="O228" i="2" s="1"/>
  <c r="H228" i="2"/>
  <c r="I126" i="2"/>
  <c r="N126" i="2" s="1"/>
  <c r="O126" i="2" s="1"/>
  <c r="H126" i="2"/>
  <c r="K126" i="2"/>
  <c r="I110" i="2"/>
  <c r="N110" i="2" s="1"/>
  <c r="O110" i="2" s="1"/>
  <c r="H110" i="2"/>
  <c r="K110" i="2"/>
  <c r="H75" i="2"/>
  <c r="K75" i="2"/>
  <c r="I75" i="2"/>
  <c r="N75" i="2" s="1"/>
  <c r="O75" i="2" s="1"/>
  <c r="K185" i="2"/>
  <c r="I185" i="2"/>
  <c r="N185" i="2" s="1"/>
  <c r="O185" i="2" s="1"/>
  <c r="H185" i="2"/>
  <c r="K251" i="2"/>
  <c r="I251" i="2"/>
  <c r="N251" i="2" s="1"/>
  <c r="O251" i="2" s="1"/>
  <c r="H251" i="2"/>
  <c r="I272" i="2"/>
  <c r="N272" i="2" s="1"/>
  <c r="O272" i="2" s="1"/>
  <c r="K272" i="2"/>
  <c r="H272" i="2"/>
  <c r="I266" i="2"/>
  <c r="N266" i="2" s="1"/>
  <c r="O266" i="2" s="1"/>
  <c r="K266" i="2"/>
  <c r="H266" i="2"/>
  <c r="K74" i="2"/>
  <c r="I74" i="2"/>
  <c r="N74" i="2" s="1"/>
  <c r="O74" i="2" s="1"/>
  <c r="H74" i="2"/>
  <c r="H14" i="2"/>
  <c r="I14" i="2"/>
  <c r="N14" i="2" s="1"/>
  <c r="O14" i="2" s="1"/>
  <c r="K14" i="2"/>
  <c r="K156" i="2"/>
  <c r="I156" i="2"/>
  <c r="N156" i="2" s="1"/>
  <c r="O156" i="2" s="1"/>
  <c r="H156" i="2"/>
  <c r="K219" i="2"/>
  <c r="I219" i="2"/>
  <c r="N219" i="2" s="1"/>
  <c r="O219" i="2" s="1"/>
  <c r="H219" i="2"/>
  <c r="K68" i="2"/>
  <c r="I68" i="2"/>
  <c r="N68" i="2" s="1"/>
  <c r="O68" i="2" s="1"/>
  <c r="H68" i="2"/>
  <c r="I84" i="2"/>
  <c r="N84" i="2" s="1"/>
  <c r="O84" i="2" s="1"/>
  <c r="H84" i="2"/>
  <c r="K84" i="2"/>
  <c r="I263" i="2"/>
  <c r="N263" i="2" s="1"/>
  <c r="O263" i="2" s="1"/>
  <c r="H263" i="2"/>
  <c r="K263" i="2"/>
  <c r="K136" i="2"/>
  <c r="H136" i="2"/>
  <c r="I136" i="2"/>
  <c r="N136" i="2" s="1"/>
  <c r="O136" i="2" s="1"/>
  <c r="H61" i="2"/>
  <c r="K61" i="2"/>
  <c r="I61" i="2"/>
  <c r="N61" i="2" s="1"/>
  <c r="O61" i="2" s="1"/>
  <c r="I130" i="2"/>
  <c r="N130" i="2" s="1"/>
  <c r="O130" i="2" s="1"/>
  <c r="H130" i="2"/>
  <c r="K130" i="2"/>
  <c r="K246" i="2"/>
  <c r="I246" i="2"/>
  <c r="N246" i="2" s="1"/>
  <c r="O246" i="2" s="1"/>
  <c r="H246" i="2"/>
  <c r="I102" i="2"/>
  <c r="N102" i="2" s="1"/>
  <c r="O102" i="2" s="1"/>
  <c r="H102" i="2"/>
  <c r="K102" i="2"/>
  <c r="H169" i="2"/>
  <c r="K169" i="2"/>
  <c r="I169" i="2"/>
  <c r="N169" i="2" s="1"/>
  <c r="O169" i="2" s="1"/>
  <c r="I87" i="2"/>
  <c r="N87" i="2" s="1"/>
  <c r="O87" i="2" s="1"/>
  <c r="H87" i="2"/>
  <c r="K87" i="2"/>
  <c r="K207" i="2"/>
  <c r="I207" i="2"/>
  <c r="N207" i="2" s="1"/>
  <c r="O207" i="2" s="1"/>
  <c r="H207" i="2"/>
  <c r="K256" i="2"/>
  <c r="I256" i="2"/>
  <c r="N256" i="2" s="1"/>
  <c r="O256" i="2" s="1"/>
  <c r="H256" i="2"/>
  <c r="I181" i="2"/>
  <c r="N181" i="2" s="1"/>
  <c r="O181" i="2" s="1"/>
  <c r="H181" i="2"/>
  <c r="K181" i="2"/>
  <c r="I186" i="2"/>
  <c r="N186" i="2" s="1"/>
  <c r="O186" i="2" s="1"/>
  <c r="H186" i="2"/>
  <c r="K186" i="2"/>
  <c r="I204" i="2"/>
  <c r="N204" i="2" s="1"/>
  <c r="O204" i="2" s="1"/>
  <c r="H204" i="2"/>
  <c r="K204" i="2"/>
  <c r="K230" i="2"/>
  <c r="H230" i="2"/>
  <c r="I230" i="2"/>
  <c r="N230" i="2" s="1"/>
  <c r="O230" i="2" s="1"/>
  <c r="K225" i="2"/>
  <c r="I225" i="2"/>
  <c r="N225" i="2" s="1"/>
  <c r="O225" i="2" s="1"/>
  <c r="H225" i="2"/>
  <c r="K183" i="2"/>
  <c r="I183" i="2"/>
  <c r="N183" i="2" s="1"/>
  <c r="O183" i="2" s="1"/>
  <c r="H183" i="2"/>
  <c r="I7" i="2"/>
  <c r="N7" i="2" s="1"/>
  <c r="O7" i="2" s="1"/>
  <c r="H7" i="2"/>
  <c r="K7" i="2"/>
  <c r="H173" i="2"/>
  <c r="K173" i="2"/>
  <c r="I173" i="2"/>
  <c r="N173" i="2" s="1"/>
  <c r="O173" i="2" s="1"/>
  <c r="I178" i="2"/>
  <c r="N178" i="2" s="1"/>
  <c r="O178" i="2" s="1"/>
  <c r="H178" i="2"/>
  <c r="K178" i="2"/>
  <c r="K166" i="2"/>
  <c r="I166" i="2"/>
  <c r="N166" i="2" s="1"/>
  <c r="O166" i="2" s="1"/>
  <c r="H166" i="2"/>
  <c r="H147" i="2"/>
  <c r="I147" i="2"/>
  <c r="N147" i="2" s="1"/>
  <c r="O147" i="2" s="1"/>
  <c r="K147" i="2"/>
  <c r="I24" i="2"/>
  <c r="N24" i="2" s="1"/>
  <c r="O24" i="2" s="1"/>
  <c r="H24" i="2"/>
  <c r="K24" i="2"/>
  <c r="K201" i="2"/>
  <c r="I201" i="2"/>
  <c r="N201" i="2" s="1"/>
  <c r="O201" i="2" s="1"/>
  <c r="H201" i="2"/>
  <c r="H73" i="2"/>
  <c r="K73" i="2"/>
  <c r="I73" i="2"/>
  <c r="N73" i="2" s="1"/>
  <c r="O73" i="2" s="1"/>
  <c r="I106" i="2"/>
  <c r="N106" i="2" s="1"/>
  <c r="O106" i="2" s="1"/>
  <c r="H106" i="2"/>
  <c r="K106" i="2"/>
  <c r="I278" i="2"/>
  <c r="N278" i="2" s="1"/>
  <c r="O278" i="2" s="1"/>
  <c r="K278" i="2"/>
  <c r="H278" i="2"/>
  <c r="H134" i="2"/>
  <c r="K134" i="2"/>
  <c r="I134" i="2"/>
  <c r="N134" i="2" s="1"/>
  <c r="O134" i="2" s="1"/>
  <c r="K217" i="2"/>
  <c r="I217" i="2"/>
  <c r="N217" i="2" s="1"/>
  <c r="O217" i="2" s="1"/>
  <c r="H217" i="2"/>
  <c r="I116" i="2"/>
  <c r="N116" i="2" s="1"/>
  <c r="O116" i="2" s="1"/>
  <c r="H116" i="2"/>
  <c r="K116" i="2"/>
  <c r="K105" i="2"/>
  <c r="I105" i="2"/>
  <c r="N105" i="2" s="1"/>
  <c r="O105" i="2" s="1"/>
  <c r="H105" i="2"/>
  <c r="K113" i="2"/>
  <c r="I113" i="2"/>
  <c r="N113" i="2" s="1"/>
  <c r="O113" i="2" s="1"/>
  <c r="H113" i="2"/>
  <c r="K107" i="2"/>
  <c r="I107" i="2"/>
  <c r="N107" i="2" s="1"/>
  <c r="O107" i="2" s="1"/>
  <c r="H107" i="2"/>
  <c r="K99" i="2"/>
  <c r="I99" i="2"/>
  <c r="N99" i="2" s="1"/>
  <c r="O99" i="2" s="1"/>
  <c r="H99" i="2"/>
  <c r="K117" i="2"/>
  <c r="I117" i="2"/>
  <c r="N117" i="2" s="1"/>
  <c r="O117" i="2" s="1"/>
  <c r="H117" i="2"/>
  <c r="K109" i="2"/>
  <c r="I109" i="2"/>
  <c r="N109" i="2" s="1"/>
  <c r="O109" i="2" s="1"/>
  <c r="H109" i="2"/>
  <c r="H27" i="2"/>
  <c r="I27" i="2"/>
  <c r="N27" i="2" s="1"/>
  <c r="O27" i="2" s="1"/>
  <c r="K27" i="2"/>
  <c r="I273" i="2"/>
  <c r="N273" i="2" s="1"/>
  <c r="O273" i="2" s="1"/>
  <c r="H273" i="2"/>
  <c r="K273" i="2"/>
  <c r="K232" i="2"/>
  <c r="I232" i="2"/>
  <c r="N232" i="2" s="1"/>
  <c r="O232" i="2" s="1"/>
  <c r="H232" i="2"/>
  <c r="H157" i="2"/>
  <c r="I157" i="2"/>
  <c r="N157" i="2" s="1"/>
  <c r="O157" i="2" s="1"/>
  <c r="K157" i="2"/>
  <c r="K162" i="2"/>
  <c r="I162" i="2"/>
  <c r="N162" i="2" s="1"/>
  <c r="O162" i="2" s="1"/>
  <c r="H162" i="2"/>
  <c r="K244" i="2"/>
  <c r="I244" i="2"/>
  <c r="N244" i="2" s="1"/>
  <c r="O244" i="2" s="1"/>
  <c r="H244" i="2"/>
  <c r="K64" i="2"/>
  <c r="I64" i="2"/>
  <c r="N64" i="2" s="1"/>
  <c r="O64" i="2" s="1"/>
  <c r="H64" i="2"/>
  <c r="K174" i="2"/>
  <c r="I174" i="2"/>
  <c r="N174" i="2" s="1"/>
  <c r="O174" i="2" s="1"/>
  <c r="H174" i="2"/>
  <c r="H151" i="2"/>
  <c r="I151" i="2"/>
  <c r="N151" i="2" s="1"/>
  <c r="O151" i="2" s="1"/>
  <c r="K151" i="2"/>
  <c r="K203" i="2"/>
  <c r="I203" i="2"/>
  <c r="N203" i="2" s="1"/>
  <c r="O203" i="2" s="1"/>
  <c r="H203" i="2"/>
  <c r="H16" i="2"/>
  <c r="K16" i="2"/>
  <c r="I16" i="2"/>
  <c r="N16" i="2" s="1"/>
  <c r="O16" i="2" s="1"/>
  <c r="K213" i="2"/>
  <c r="I213" i="2"/>
  <c r="N213" i="2" s="1"/>
  <c r="O213" i="2" s="1"/>
  <c r="H213" i="2"/>
  <c r="I282" i="2"/>
  <c r="N282" i="2" s="1"/>
  <c r="O282" i="2" s="1"/>
  <c r="K282" i="2"/>
  <c r="H282" i="2"/>
  <c r="K26" i="2"/>
  <c r="I26" i="2"/>
  <c r="N26" i="2" s="1"/>
  <c r="O26" i="2" s="1"/>
  <c r="H26" i="2"/>
  <c r="K56" i="2"/>
  <c r="I56" i="2"/>
  <c r="N56" i="2" s="1"/>
  <c r="O56" i="2" s="1"/>
  <c r="H56" i="2"/>
  <c r="K142" i="2"/>
  <c r="I142" i="2"/>
  <c r="N142" i="2" s="1"/>
  <c r="O142" i="2" s="1"/>
  <c r="H142" i="2"/>
  <c r="K223" i="2"/>
  <c r="I223" i="2"/>
  <c r="N223" i="2" s="1"/>
  <c r="O223" i="2" s="1"/>
  <c r="H223" i="2"/>
  <c r="H141" i="2"/>
  <c r="I141" i="2"/>
  <c r="N141" i="2" s="1"/>
  <c r="O141" i="2" s="1"/>
  <c r="K141" i="2"/>
  <c r="K146" i="2"/>
  <c r="I146" i="2"/>
  <c r="N146" i="2" s="1"/>
  <c r="O146" i="2" s="1"/>
  <c r="H146" i="2"/>
  <c r="K254" i="2"/>
  <c r="I254" i="2"/>
  <c r="N254" i="2" s="1"/>
  <c r="O254" i="2" s="1"/>
  <c r="H254" i="2"/>
  <c r="K44" i="2"/>
  <c r="I44" i="2"/>
  <c r="N44" i="2" s="1"/>
  <c r="O44" i="2" s="1"/>
  <c r="H44" i="2"/>
  <c r="H49" i="2"/>
  <c r="K49" i="2"/>
  <c r="I49" i="2"/>
  <c r="N49" i="2" s="1"/>
  <c r="O49" i="2" s="1"/>
  <c r="I199" i="2"/>
  <c r="N199" i="2" s="1"/>
  <c r="O199" i="2" s="1"/>
  <c r="K199" i="2"/>
  <c r="H199" i="2"/>
  <c r="I208" i="2"/>
  <c r="N208" i="2" s="1"/>
  <c r="O208" i="2" s="1"/>
  <c r="H208" i="2"/>
  <c r="K208" i="2"/>
  <c r="I202" i="2"/>
  <c r="N202" i="2" s="1"/>
  <c r="O202" i="2" s="1"/>
  <c r="H202" i="2"/>
  <c r="K202" i="2"/>
  <c r="I104" i="2"/>
  <c r="N104" i="2" s="1"/>
  <c r="O104" i="2" s="1"/>
  <c r="H104" i="2"/>
  <c r="K104" i="2"/>
  <c r="K46" i="2"/>
  <c r="I46" i="2"/>
  <c r="N46" i="2" s="1"/>
  <c r="O46" i="2" s="1"/>
  <c r="H46" i="2"/>
  <c r="H51" i="2"/>
  <c r="K51" i="2"/>
  <c r="I51" i="2"/>
  <c r="N51" i="2" s="1"/>
  <c r="O51" i="2" s="1"/>
  <c r="H23" i="2"/>
  <c r="I23" i="2"/>
  <c r="N23" i="2" s="1"/>
  <c r="O23" i="2" s="1"/>
  <c r="K23" i="2"/>
  <c r="I275" i="2"/>
  <c r="N275" i="2" s="1"/>
  <c r="O275" i="2" s="1"/>
  <c r="H275" i="2"/>
  <c r="K275" i="2"/>
  <c r="K255" i="2"/>
  <c r="I255" i="2"/>
  <c r="N255" i="2" s="1"/>
  <c r="O255" i="2" s="1"/>
  <c r="H255" i="2"/>
  <c r="K253" i="2"/>
  <c r="I253" i="2"/>
  <c r="N253" i="2" s="1"/>
  <c r="O253" i="2" s="1"/>
  <c r="H253" i="2"/>
  <c r="K258" i="2"/>
  <c r="I258" i="2"/>
  <c r="N258" i="2" s="1"/>
  <c r="O258" i="2" s="1"/>
  <c r="H258" i="2"/>
  <c r="K66" i="2"/>
  <c r="I66" i="2"/>
  <c r="N66" i="2" s="1"/>
  <c r="O66" i="2" s="1"/>
  <c r="H66" i="2"/>
  <c r="I96" i="2"/>
  <c r="N96" i="2" s="1"/>
  <c r="O96" i="2" s="1"/>
  <c r="H96" i="2"/>
  <c r="K96" i="2"/>
  <c r="K38" i="2"/>
  <c r="I38" i="2"/>
  <c r="N38" i="2" s="1"/>
  <c r="O38" i="2" s="1"/>
  <c r="H38" i="2"/>
  <c r="H71" i="2"/>
  <c r="K71" i="2"/>
  <c r="I71" i="2"/>
  <c r="N71" i="2" s="1"/>
  <c r="O71" i="2" s="1"/>
  <c r="K76" i="2"/>
  <c r="I76" i="2"/>
  <c r="N76" i="2" s="1"/>
  <c r="O76" i="2" s="1"/>
  <c r="H76" i="2"/>
  <c r="K211" i="2"/>
  <c r="I211" i="2"/>
  <c r="N211" i="2" s="1"/>
  <c r="O211" i="2" s="1"/>
  <c r="H211" i="2"/>
  <c r="I192" i="2"/>
  <c r="N192" i="2" s="1"/>
  <c r="O192" i="2" s="1"/>
  <c r="H192" i="2"/>
  <c r="K192" i="2"/>
  <c r="I122" i="2"/>
  <c r="N122" i="2" s="1"/>
  <c r="O122" i="2" s="1"/>
  <c r="H122" i="2"/>
  <c r="K122" i="2"/>
  <c r="I214" i="2"/>
  <c r="N214" i="2" s="1"/>
  <c r="O214" i="2" s="1"/>
  <c r="H214" i="2"/>
  <c r="K214" i="2"/>
  <c r="I94" i="2"/>
  <c r="N94" i="2" s="1"/>
  <c r="O94" i="2" s="1"/>
  <c r="H94" i="2"/>
  <c r="K94" i="2"/>
  <c r="H25" i="2"/>
  <c r="I25" i="2"/>
  <c r="N25" i="2" s="1"/>
  <c r="O25" i="2" s="1"/>
  <c r="K25" i="2"/>
  <c r="K215" i="2"/>
  <c r="I215" i="2"/>
  <c r="N215" i="2" s="1"/>
  <c r="O215" i="2" s="1"/>
  <c r="H215" i="2"/>
  <c r="I114" i="2"/>
  <c r="N114" i="2" s="1"/>
  <c r="O114" i="2" s="1"/>
  <c r="H114" i="2"/>
  <c r="K114" i="2"/>
  <c r="I196" i="2"/>
  <c r="N196" i="2" s="1"/>
  <c r="O196" i="2" s="1"/>
  <c r="H196" i="2"/>
  <c r="K196" i="2"/>
  <c r="I86" i="2"/>
  <c r="N86" i="2" s="1"/>
  <c r="O86" i="2" s="1"/>
  <c r="H86" i="2"/>
  <c r="K86" i="2"/>
  <c r="I187" i="2"/>
  <c r="N187" i="2" s="1"/>
  <c r="O187" i="2" s="1"/>
  <c r="H187" i="2"/>
  <c r="K187" i="2"/>
  <c r="H163" i="2"/>
  <c r="K163" i="2"/>
  <c r="I163" i="2"/>
  <c r="N163" i="2" s="1"/>
  <c r="O163" i="2" s="1"/>
  <c r="H41" i="2"/>
  <c r="K41" i="2"/>
  <c r="I41" i="2"/>
  <c r="N41" i="2" s="1"/>
  <c r="O41" i="2" s="1"/>
  <c r="H139" i="2"/>
  <c r="I139" i="2"/>
  <c r="N139" i="2" s="1"/>
  <c r="O139" i="2" s="1"/>
  <c r="K139" i="2"/>
  <c r="H229" i="2"/>
  <c r="I229" i="2"/>
  <c r="N229" i="2" s="1"/>
  <c r="O229" i="2" s="1"/>
  <c r="K229" i="2"/>
  <c r="H37" i="2"/>
  <c r="K37" i="2"/>
  <c r="I37" i="2"/>
  <c r="N37" i="2" s="1"/>
  <c r="O37" i="2" s="1"/>
  <c r="K42" i="2"/>
  <c r="I42" i="2"/>
  <c r="N42" i="2" s="1"/>
  <c r="O42" i="2" s="1"/>
  <c r="H42" i="2"/>
  <c r="I182" i="2"/>
  <c r="N182" i="2" s="1"/>
  <c r="O182" i="2" s="1"/>
  <c r="H182" i="2"/>
  <c r="K182" i="2"/>
  <c r="K78" i="2"/>
  <c r="I78" i="2"/>
  <c r="N78" i="2" s="1"/>
  <c r="O78" i="2" s="1"/>
  <c r="H78" i="2"/>
  <c r="K241" i="2"/>
  <c r="H241" i="2"/>
  <c r="I241" i="2"/>
  <c r="N241" i="2" s="1"/>
  <c r="O241" i="2" s="1"/>
  <c r="K123" i="2"/>
  <c r="I123" i="2"/>
  <c r="N123" i="2" s="1"/>
  <c r="O123" i="2" s="1"/>
  <c r="H123" i="2"/>
  <c r="K8" i="2"/>
  <c r="I8" i="2"/>
  <c r="N8" i="2" s="1"/>
  <c r="O8" i="2" s="1"/>
  <c r="H8" i="2"/>
  <c r="K121" i="2"/>
  <c r="I121" i="2"/>
  <c r="N121" i="2" s="1"/>
  <c r="O121" i="2" s="1"/>
  <c r="H121" i="2"/>
  <c r="K119" i="2"/>
  <c r="I119" i="2"/>
  <c r="N119" i="2" s="1"/>
  <c r="O119" i="2" s="1"/>
  <c r="H119" i="2"/>
  <c r="K283" i="2"/>
  <c r="I283" i="2"/>
  <c r="N283" i="2" s="1"/>
  <c r="O283" i="2" s="1"/>
  <c r="H283" i="2"/>
  <c r="K127" i="2"/>
  <c r="I127" i="2"/>
  <c r="N127" i="2" s="1"/>
  <c r="O127" i="2" s="1"/>
  <c r="H127" i="2"/>
  <c r="M288" i="2"/>
  <c r="H137" i="2"/>
  <c r="K137" i="2"/>
  <c r="I137" i="2"/>
  <c r="N137" i="2" s="1"/>
  <c r="O137" i="2" s="1"/>
  <c r="K168" i="2"/>
  <c r="I168" i="2"/>
  <c r="N168" i="2" s="1"/>
  <c r="O168" i="2" s="1"/>
  <c r="H168" i="2"/>
  <c r="I93" i="2"/>
  <c r="N93" i="2" s="1"/>
  <c r="O93" i="2" s="1"/>
  <c r="K93" i="2"/>
  <c r="H93" i="2"/>
  <c r="I190" i="2"/>
  <c r="N190" i="2" s="1"/>
  <c r="O190" i="2" s="1"/>
  <c r="H190" i="2"/>
  <c r="K190" i="2"/>
  <c r="I81" i="2"/>
  <c r="N81" i="2" s="1"/>
  <c r="O81" i="2" s="1"/>
  <c r="H81" i="2"/>
  <c r="K81" i="2"/>
  <c r="H43" i="2"/>
  <c r="K43" i="2"/>
  <c r="I43" i="2"/>
  <c r="N43" i="2" s="1"/>
  <c r="O43" i="2" s="1"/>
  <c r="K265" i="2"/>
  <c r="I265" i="2"/>
  <c r="N265" i="2" s="1"/>
  <c r="O265" i="2" s="1"/>
  <c r="H265" i="2"/>
  <c r="I224" i="2"/>
  <c r="N224" i="2" s="1"/>
  <c r="O224" i="2" s="1"/>
  <c r="H224" i="2"/>
  <c r="K224" i="2"/>
  <c r="H149" i="2"/>
  <c r="I149" i="2"/>
  <c r="N149" i="2" s="1"/>
  <c r="O149" i="2" s="1"/>
  <c r="K149" i="2"/>
  <c r="I218" i="2"/>
  <c r="N218" i="2" s="1"/>
  <c r="O218" i="2" s="1"/>
  <c r="H218" i="2"/>
  <c r="K218" i="2"/>
  <c r="K236" i="2"/>
  <c r="I236" i="2"/>
  <c r="N236" i="2" s="1"/>
  <c r="O236" i="2" s="1"/>
  <c r="H236" i="2"/>
  <c r="K158" i="2"/>
  <c r="I158" i="2"/>
  <c r="N158" i="2" s="1"/>
  <c r="O158" i="2" s="1"/>
  <c r="H158" i="2"/>
  <c r="H145" i="2"/>
  <c r="I145" i="2"/>
  <c r="N145" i="2" s="1"/>
  <c r="O145" i="2" s="1"/>
  <c r="K145" i="2"/>
  <c r="K247" i="2"/>
  <c r="H247" i="2"/>
  <c r="I247" i="2"/>
  <c r="N247" i="2" s="1"/>
  <c r="O247" i="2" s="1"/>
  <c r="K257" i="2"/>
  <c r="I257" i="2"/>
  <c r="N257" i="2" s="1"/>
  <c r="O257" i="2" s="1"/>
  <c r="H257" i="2"/>
  <c r="H65" i="2"/>
  <c r="K65" i="2"/>
  <c r="I65" i="2"/>
  <c r="N65" i="2" s="1"/>
  <c r="O65" i="2" s="1"/>
  <c r="K195" i="2"/>
  <c r="I195" i="2"/>
  <c r="N195" i="2" s="1"/>
  <c r="O195" i="2" s="1"/>
  <c r="H195" i="2"/>
  <c r="K152" i="2"/>
  <c r="I152" i="2"/>
  <c r="N152" i="2" s="1"/>
  <c r="O152" i="2" s="1"/>
  <c r="H152" i="2"/>
  <c r="H77" i="2"/>
  <c r="K77" i="2"/>
  <c r="I77" i="2"/>
  <c r="N77" i="2" s="1"/>
  <c r="O77" i="2" s="1"/>
  <c r="I82" i="2"/>
  <c r="N82" i="2" s="1"/>
  <c r="O82" i="2" s="1"/>
  <c r="H82" i="2"/>
  <c r="K82" i="2"/>
  <c r="H21" i="2"/>
  <c r="I21" i="2"/>
  <c r="N21" i="2" s="1"/>
  <c r="O21" i="2" s="1"/>
  <c r="K21" i="2"/>
  <c r="H55" i="2"/>
  <c r="K55" i="2"/>
  <c r="I55" i="2"/>
  <c r="N55" i="2" s="1"/>
  <c r="O55" i="2" s="1"/>
  <c r="K83" i="2"/>
  <c r="I83" i="2"/>
  <c r="N83" i="2" s="1"/>
  <c r="O83" i="2" s="1"/>
  <c r="H83" i="2"/>
  <c r="H57" i="2"/>
  <c r="K57" i="2"/>
  <c r="I57" i="2"/>
  <c r="N57" i="2" s="1"/>
  <c r="O57" i="2" s="1"/>
  <c r="K144" i="2"/>
  <c r="I144" i="2"/>
  <c r="N144" i="2" s="1"/>
  <c r="O144" i="2" s="1"/>
  <c r="H144" i="2"/>
  <c r="H133" i="2"/>
  <c r="I133" i="2"/>
  <c r="N133" i="2" s="1"/>
  <c r="O133" i="2" s="1"/>
  <c r="K133" i="2"/>
  <c r="K40" i="2"/>
  <c r="I40" i="2"/>
  <c r="N40" i="2" s="1"/>
  <c r="O40" i="2" s="1"/>
  <c r="H40" i="2"/>
  <c r="H175" i="2"/>
  <c r="K175" i="2"/>
  <c r="I175" i="2"/>
  <c r="N175" i="2" s="1"/>
  <c r="O175" i="2" s="1"/>
  <c r="I264" i="2"/>
  <c r="N264" i="2" s="1"/>
  <c r="O264" i="2" s="1"/>
  <c r="K264" i="2"/>
  <c r="H264" i="2"/>
  <c r="K189" i="2"/>
  <c r="I189" i="2"/>
  <c r="N189" i="2" s="1"/>
  <c r="O189" i="2" s="1"/>
  <c r="H189" i="2"/>
  <c r="I276" i="2"/>
  <c r="N276" i="2" s="1"/>
  <c r="O276" i="2" s="1"/>
  <c r="H276" i="2"/>
  <c r="K276" i="2"/>
  <c r="K32" i="2"/>
  <c r="I32" i="2"/>
  <c r="N32" i="2" s="1"/>
  <c r="O32" i="2" s="1"/>
  <c r="H32" i="2"/>
  <c r="I5" i="2"/>
  <c r="N5" i="2" s="1"/>
  <c r="O5" i="2" s="1"/>
  <c r="H5" i="2"/>
  <c r="K5" i="2"/>
  <c r="K52" i="2"/>
  <c r="I52" i="2"/>
  <c r="N52" i="2" s="1"/>
  <c r="O52" i="2" s="1"/>
  <c r="H52" i="2"/>
  <c r="H20" i="2"/>
  <c r="K20" i="2"/>
  <c r="I20" i="2"/>
  <c r="N20" i="2" s="1"/>
  <c r="O20" i="2" s="1"/>
  <c r="K267" i="2"/>
  <c r="I267" i="2"/>
  <c r="N267" i="2" s="1"/>
  <c r="O267" i="2" s="1"/>
  <c r="H267" i="2"/>
  <c r="I128" i="2"/>
  <c r="N128" i="2" s="1"/>
  <c r="O128" i="2" s="1"/>
  <c r="H128" i="2"/>
  <c r="K128" i="2"/>
  <c r="H53" i="2"/>
  <c r="K53" i="2"/>
  <c r="I53" i="2"/>
  <c r="N53" i="2" s="1"/>
  <c r="O53" i="2" s="1"/>
  <c r="K58" i="2"/>
  <c r="I58" i="2"/>
  <c r="N58" i="2" s="1"/>
  <c r="O58" i="2" s="1"/>
  <c r="H58" i="2"/>
  <c r="I88" i="2"/>
  <c r="N88" i="2" s="1"/>
  <c r="O88" i="2" s="1"/>
  <c r="H88" i="2"/>
  <c r="K88" i="2"/>
  <c r="K30" i="2"/>
  <c r="I30" i="2"/>
  <c r="N30" i="2" s="1"/>
  <c r="O30" i="2" s="1"/>
  <c r="H30" i="2"/>
  <c r="K233" i="2"/>
  <c r="H233" i="2"/>
  <c r="I233" i="2"/>
  <c r="N233" i="2" s="1"/>
  <c r="O233" i="2" s="1"/>
  <c r="K259" i="2"/>
  <c r="I259" i="2"/>
  <c r="N259" i="2" s="1"/>
  <c r="O259" i="2" s="1"/>
  <c r="H259" i="2"/>
  <c r="H287" i="2"/>
  <c r="I287" i="2"/>
  <c r="N287" i="2" s="1"/>
  <c r="O287" i="2" s="1"/>
  <c r="K287" i="2"/>
  <c r="I120" i="2"/>
  <c r="N120" i="2" s="1"/>
  <c r="O120" i="2" s="1"/>
  <c r="H120" i="2"/>
  <c r="K120" i="2"/>
  <c r="H45" i="2"/>
  <c r="K45" i="2"/>
  <c r="I45" i="2"/>
  <c r="N45" i="2" s="1"/>
  <c r="O45" i="2" s="1"/>
  <c r="K50" i="2"/>
  <c r="I50" i="2"/>
  <c r="N50" i="2" s="1"/>
  <c r="O50" i="2" s="1"/>
  <c r="H50" i="2"/>
  <c r="H80" i="2"/>
  <c r="K80" i="2"/>
  <c r="I80" i="2"/>
  <c r="N80" i="2" s="1"/>
  <c r="O80" i="2" s="1"/>
  <c r="H22" i="2"/>
  <c r="K22" i="2"/>
  <c r="I22" i="2"/>
  <c r="N22" i="2" s="1"/>
  <c r="O22" i="2" s="1"/>
  <c r="I108" i="2"/>
  <c r="N108" i="2" s="1"/>
  <c r="O108" i="2" s="1"/>
  <c r="H108" i="2"/>
  <c r="K108" i="2"/>
  <c r="K249" i="2"/>
  <c r="I249" i="2"/>
  <c r="N249" i="2" s="1"/>
  <c r="O249" i="2" s="1"/>
  <c r="H249" i="2"/>
  <c r="H167" i="2"/>
  <c r="K167" i="2"/>
  <c r="I167" i="2"/>
  <c r="N167" i="2" s="1"/>
  <c r="O167" i="2" s="1"/>
  <c r="I176" i="2"/>
  <c r="N176" i="2" s="1"/>
  <c r="O176" i="2" s="1"/>
  <c r="K176" i="2"/>
  <c r="H176" i="2"/>
  <c r="K234" i="2"/>
  <c r="I234" i="2"/>
  <c r="N234" i="2" s="1"/>
  <c r="O234" i="2" s="1"/>
  <c r="H234" i="2"/>
  <c r="K72" i="2"/>
  <c r="I72" i="2"/>
  <c r="N72" i="2" s="1"/>
  <c r="O72" i="2" s="1"/>
  <c r="H72" i="2"/>
  <c r="I222" i="2"/>
  <c r="N222" i="2" s="1"/>
  <c r="O222" i="2" s="1"/>
  <c r="H222" i="2"/>
  <c r="K222" i="2"/>
  <c r="I180" i="2"/>
  <c r="N180" i="2" s="1"/>
  <c r="O180" i="2" s="1"/>
  <c r="H180" i="2"/>
  <c r="K180" i="2"/>
  <c r="K227" i="2"/>
  <c r="I227" i="2"/>
  <c r="N227" i="2" s="1"/>
  <c r="O227" i="2" s="1"/>
  <c r="H227" i="2"/>
  <c r="K125" i="2"/>
  <c r="I125" i="2"/>
  <c r="N125" i="2" s="1"/>
  <c r="O125" i="2" s="1"/>
  <c r="H125" i="2"/>
  <c r="K6" i="2"/>
  <c r="I6" i="2"/>
  <c r="N6" i="2" s="1"/>
  <c r="O6" i="2" s="1"/>
  <c r="H6" i="2"/>
  <c r="K10" i="2"/>
  <c r="I10" i="2"/>
  <c r="N10" i="2" s="1"/>
  <c r="O10" i="2" s="1"/>
  <c r="H10" i="2"/>
  <c r="K12" i="2"/>
  <c r="I12" i="2"/>
  <c r="N12" i="2" s="1"/>
  <c r="O12" i="2" s="1"/>
  <c r="H12" i="2"/>
  <c r="K4" i="2"/>
  <c r="I4" i="2"/>
  <c r="N4" i="2" s="1"/>
  <c r="O4" i="2" s="1"/>
  <c r="H4" i="2"/>
  <c r="F288" i="2"/>
  <c r="G3" i="2"/>
  <c r="P3" i="2"/>
  <c r="P288" i="2" s="1"/>
  <c r="L288" i="2"/>
  <c r="H15" i="2"/>
  <c r="I15" i="2"/>
  <c r="N15" i="2" s="1"/>
  <c r="O15" i="2" s="1"/>
  <c r="K15" i="2"/>
  <c r="H79" i="2"/>
  <c r="K79" i="2"/>
  <c r="I79" i="2"/>
  <c r="N79" i="2" s="1"/>
  <c r="O79" i="2" s="1"/>
  <c r="K285" i="2"/>
  <c r="I285" i="2"/>
  <c r="N285" i="2" s="1"/>
  <c r="O285" i="2" s="1"/>
  <c r="H285" i="2"/>
  <c r="H29" i="2"/>
  <c r="I29" i="2"/>
  <c r="N29" i="2" s="1"/>
  <c r="O29" i="2" s="1"/>
  <c r="K29" i="2"/>
  <c r="I198" i="2"/>
  <c r="N198" i="2" s="1"/>
  <c r="O198" i="2" s="1"/>
  <c r="H198" i="2"/>
  <c r="K198" i="2"/>
  <c r="H67" i="2"/>
  <c r="K67" i="2"/>
  <c r="I67" i="2"/>
  <c r="N67" i="2" s="1"/>
  <c r="O67" i="2" s="1"/>
  <c r="H279" i="2"/>
  <c r="K279" i="2"/>
  <c r="I279" i="2"/>
  <c r="N279" i="2" s="1"/>
  <c r="O279" i="2" s="1"/>
  <c r="K160" i="2"/>
  <c r="I160" i="2"/>
  <c r="N160" i="2" s="1"/>
  <c r="O160" i="2" s="1"/>
  <c r="H160" i="2"/>
  <c r="K154" i="2"/>
  <c r="I154" i="2"/>
  <c r="N154" i="2" s="1"/>
  <c r="O154" i="2" s="1"/>
  <c r="H154" i="2"/>
  <c r="I262" i="2"/>
  <c r="N262" i="2" s="1"/>
  <c r="O262" i="2" s="1"/>
  <c r="K262" i="2"/>
  <c r="H262" i="2"/>
  <c r="I188" i="2"/>
  <c r="N188" i="2" s="1"/>
  <c r="O188" i="2" s="1"/>
  <c r="H188" i="2"/>
  <c r="K188" i="2"/>
  <c r="H143" i="2"/>
  <c r="K143" i="2"/>
  <c r="I143" i="2"/>
  <c r="N143" i="2" s="1"/>
  <c r="O143" i="2" s="1"/>
  <c r="K243" i="2"/>
  <c r="H243" i="2"/>
  <c r="I243" i="2"/>
  <c r="N243" i="2" s="1"/>
  <c r="O243" i="2" s="1"/>
  <c r="H39" i="2"/>
  <c r="K39" i="2"/>
  <c r="I39" i="2"/>
  <c r="N39" i="2" s="1"/>
  <c r="O39" i="2" s="1"/>
  <c r="N288" i="4" l="1"/>
  <c r="O9" i="4"/>
  <c r="N9" i="2"/>
  <c r="O9" i="2" s="1"/>
  <c r="Q9" i="4"/>
  <c r="O3" i="4"/>
  <c r="M288" i="4"/>
  <c r="M288" i="5"/>
  <c r="N3" i="5"/>
  <c r="N288" i="5" s="1"/>
  <c r="G288" i="2"/>
  <c r="I3" i="2"/>
  <c r="H3" i="2"/>
  <c r="H288" i="2" s="1"/>
  <c r="K3" i="2"/>
  <c r="K288" i="2" s="1"/>
  <c r="Q288" i="4" l="1"/>
  <c r="R9" i="4"/>
  <c r="O288" i="4"/>
  <c r="S3" i="4" a="1"/>
  <c r="S3" i="4" s="1"/>
  <c r="I288" i="2"/>
  <c r="N3" i="2"/>
  <c r="S9" i="4" l="1" a="1"/>
  <c r="S9" i="4" s="1"/>
  <c r="S288" i="4" s="1"/>
  <c r="R288" i="4"/>
  <c r="N288" i="2"/>
  <c r="O3" i="2"/>
  <c r="O28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<sst xmlns="http://schemas.openxmlformats.org/spreadsheetml/2006/main" count="2956" uniqueCount="346">
  <si>
    <t>FK Graz: Minus 30 Mio + Indexanpassung</t>
  </si>
  <si>
    <t>GKZ</t>
  </si>
  <si>
    <t>Gemeindename</t>
  </si>
  <si>
    <t>Bezirk</t>
  </si>
  <si>
    <t>Finanzkraft 2023
für das Jahr 2025</t>
  </si>
  <si>
    <t>§ 24 Zif 1</t>
  </si>
  <si>
    <t>§ 24 Zif 2</t>
  </si>
  <si>
    <t>§ 25</t>
  </si>
  <si>
    <t>Finanzkraft 2023 für das Jahr 2025</t>
  </si>
  <si>
    <t>Kontrolle</t>
  </si>
  <si>
    <t>Graz</t>
  </si>
  <si>
    <t xml:space="preserve">Indexanpassung  </t>
  </si>
  <si>
    <t>Frauental an der Laßnitz</t>
  </si>
  <si>
    <t>Deutschlandsberg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</si>
  <si>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</si>
  <si>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</si>
  <si>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</si>
  <si>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</si>
  <si>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</si>
  <si>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</si>
  <si>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Eibiswald</t>
  </si>
  <si>
    <t>Groß Sankt Florian</t>
  </si>
  <si>
    <t>Sankt Martin im Sulmtal</t>
  </si>
  <si>
    <t>Sankt Stefan ob Stainz</t>
  </si>
  <si>
    <t xml:space="preserve">Bad Schwanberg </t>
  </si>
  <si>
    <t>Stainz</t>
  </si>
  <si>
    <t>Wies</t>
  </si>
  <si>
    <t>Feldkirchen bei Graz</t>
  </si>
  <si>
    <t>Graz-Umgebung</t>
  </si>
  <si>
    <t>Gössendorf</t>
  </si>
  <si>
    <t>§24 § 25</t>
  </si>
  <si>
    <t>Gratkorn</t>
  </si>
  <si>
    <t>Hart bei Graz</t>
  </si>
  <si>
    <t>Indexanpassung</t>
  </si>
  <si>
    <t>Haselsdorf-Tobelbad</t>
  </si>
  <si>
    <t>FK neu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</si>
  <si>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</si>
  <si>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</si>
  <si>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</si>
  <si>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</si>
  <si>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</si>
  <si>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</si>
  <si>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</si>
  <si>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</si>
  <si>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</si>
  <si>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</si>
  <si>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</si>
  <si>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</si>
  <si>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</si>
  <si>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</si>
  <si>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</si>
  <si>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</si>
  <si>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</si>
  <si>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</si>
  <si>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</si>
  <si>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</si>
  <si>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</si>
  <si>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 xml:space="preserve">Eggersdorf bei Graz 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</si>
  <si>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</si>
  <si>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</si>
  <si>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</si>
  <si>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</si>
  <si>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</si>
  <si>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</si>
  <si>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</si>
  <si>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</si>
  <si>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</si>
  <si>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</si>
  <si>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Leibnitz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</si>
  <si>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</si>
  <si>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</si>
  <si>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</si>
  <si>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</si>
  <si>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</si>
  <si>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</si>
  <si>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</si>
  <si>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</si>
  <si>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</si>
  <si>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</si>
  <si>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</si>
  <si>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</si>
  <si>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</si>
  <si>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</si>
  <si>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</si>
  <si>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</si>
  <si>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</si>
  <si>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</si>
  <si>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</si>
  <si>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</si>
  <si>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</si>
  <si>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Leutschach an der Weinstraße</t>
  </si>
  <si>
    <t>Sankt Georgen an der Stiefing</t>
  </si>
  <si>
    <t>Schwarzautal</t>
  </si>
  <si>
    <t>Wildon</t>
  </si>
  <si>
    <t>Sankt Veit in der Südsteiermark</t>
  </si>
  <si>
    <t>Straß in Steiermark</t>
  </si>
  <si>
    <t>Eisenerz</t>
  </si>
  <si>
    <t>Leoben</t>
  </si>
  <si>
    <t>Kalwang</t>
  </si>
  <si>
    <t>Kammern im Liesingtal</t>
  </si>
  <si>
    <t>Kraubath an der Mur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</si>
  <si>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</si>
  <si>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</si>
  <si>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</si>
  <si>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</si>
  <si>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</si>
  <si>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</si>
  <si>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</si>
  <si>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</si>
  <si>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</si>
  <si>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</si>
  <si>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</si>
  <si>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</si>
  <si>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Liezen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</si>
  <si>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</si>
  <si>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</si>
  <si>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</si>
  <si>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</si>
  <si>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</si>
  <si>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</si>
  <si>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</si>
  <si>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</si>
  <si>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</si>
  <si>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</si>
  <si>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</si>
  <si>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</si>
  <si>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</si>
  <si>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</si>
  <si>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</si>
  <si>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</si>
  <si>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</si>
  <si>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</si>
  <si>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</si>
  <si>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</si>
  <si>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</si>
  <si>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</si>
  <si>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</si>
  <si>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</si>
  <si>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</si>
  <si>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</si>
  <si>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</si>
  <si>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</si>
  <si>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Murau</t>
  </si>
  <si>
    <t>Niederwölz</t>
  </si>
  <si>
    <t>Sankt Peter am Kammersberg</t>
  </si>
  <si>
    <t>Schöder</t>
  </si>
  <si>
    <t>Krakau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</si>
  <si>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</si>
  <si>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</si>
  <si>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</si>
  <si>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</si>
  <si>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</si>
  <si>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</si>
  <si>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</si>
  <si>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</si>
  <si>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</si>
  <si>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Voitsberg</t>
  </si>
  <si>
    <t>Ligist</t>
  </si>
  <si>
    <t>Mooskirchen</t>
  </si>
  <si>
    <t>Rosental an der Kainach</t>
  </si>
  <si>
    <t>Sankt Martin am Wöllmißberg</t>
  </si>
  <si>
    <t>Stallhofen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</si>
  <si>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</si>
  <si>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</si>
  <si>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</si>
  <si>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</si>
  <si>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</si>
  <si>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</si>
  <si>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</si>
  <si>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</si>
  <si>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</si>
  <si>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Weiz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</si>
  <si>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</si>
  <si>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</si>
  <si>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</si>
  <si>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</si>
  <si>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</si>
  <si>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</si>
  <si>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</si>
  <si>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</si>
  <si>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</si>
  <si>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</si>
  <si>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</si>
  <si>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</si>
  <si>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</si>
  <si>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Sankt Kathrein am Hauenstein</t>
  </si>
  <si>
    <t>Sankt Kathrein am Offenegg</t>
  </si>
  <si>
    <t>Sankt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</si>
  <si>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</si>
  <si>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</si>
  <si>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</si>
  <si>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</si>
  <si>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</si>
  <si>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</si>
  <si>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 xml:space="preserve">Gersdorf an der Feistritz 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</si>
  <si>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</si>
  <si>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</si>
  <si>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</si>
  <si>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</si>
  <si>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</si>
  <si>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</si>
  <si>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Fohnsdorf</t>
  </si>
  <si>
    <t>Murtal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</si>
  <si>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</si>
  <si>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</si>
  <si>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</si>
  <si>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</si>
  <si>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</si>
  <si>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</si>
  <si>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</si>
  <si>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</si>
  <si>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</si>
  <si>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</si>
  <si>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</si>
  <si>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</si>
  <si>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 xml:space="preserve">Obdach 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</si>
  <si>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</si>
  <si>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</si>
  <si>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</si>
  <si>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</si>
  <si>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</si>
  <si>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</si>
  <si>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</si>
  <si>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Bruck-Mürzzuschlag</t>
  </si>
  <si>
    <t>Krieglach</t>
  </si>
  <si>
    <t>Langenwang</t>
  </si>
  <si>
    <t>Pernegg an der Mur</t>
  </si>
  <si>
    <t>Sankt Lorenzen im Mürztal</t>
  </si>
  <si>
    <t xml:space="preserve">Spital am Semmering 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</si>
  <si>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</si>
  <si>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</si>
  <si>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</si>
  <si>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</si>
  <si>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</si>
  <si>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</si>
  <si>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</si>
  <si>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</si>
  <si>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</si>
  <si>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</si>
  <si>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</si>
  <si>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</si>
  <si>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</si>
  <si>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</si>
  <si>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Hartberg-Fürstenfeld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</si>
  <si>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</si>
  <si>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</si>
  <si>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</si>
  <si>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</si>
  <si>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</si>
  <si>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</si>
  <si>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</si>
  <si>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Hartberg-Umgebung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</si>
  <si>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</si>
  <si>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</si>
  <si>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</si>
  <si>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</si>
  <si>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</si>
  <si>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</si>
  <si>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</si>
  <si>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</si>
  <si>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Stubenberg</t>
  </si>
  <si>
    <t>Wenigzell</t>
  </si>
  <si>
    <t>Bad Waltersdorf</t>
  </si>
  <si>
    <t xml:space="preserve">Dechantskirchen </t>
  </si>
  <si>
    <t>Feistritztal</t>
  </si>
  <si>
    <t>Grafendorf bei Hartberg</t>
  </si>
  <si>
    <t>Großwilfersdorf</t>
  </si>
  <si>
    <t>Hartl</t>
  </si>
  <si>
    <t>Ilz</t>
  </si>
  <si>
    <t>Kaindorf</t>
  </si>
  <si>
    <t>Bad Loipersdorf</t>
  </si>
  <si>
    <t>Neudau</t>
  </si>
  <si>
    <t>Pöllau</t>
  </si>
  <si>
    <t>Rohr bei Hartberg</t>
  </si>
  <si>
    <t>Rohrbach an der Lafnitz</t>
  </si>
  <si>
    <t>Vorau</t>
  </si>
  <si>
    <t>Waldbach-Mönichwald</t>
  </si>
  <si>
    <t>Fürstenfeld</t>
  </si>
  <si>
    <t>Edelsbach bei Feldbach</t>
  </si>
  <si>
    <t>Südoststeiermark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</si>
  <si>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</si>
  <si>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</si>
  <si>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</si>
  <si>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</si>
  <si>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</si>
  <si>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</si>
  <si>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</si>
  <si>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</si>
  <si>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 xml:space="preserve">Bad Gleichenberg </t>
  </si>
  <si>
    <t>Bad Radkersburg</t>
  </si>
  <si>
    <t>Deutsch Goritz</t>
  </si>
  <si>
    <t xml:space="preserve">Fehring 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</si>
  <si>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</si>
  <si>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</si>
  <si>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</si>
  <si>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</si>
  <si>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</si>
  <si>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</si>
  <si>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</si>
  <si>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</si>
  <si>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</si>
  <si>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</si>
  <si>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</si>
  <si>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 xml:space="preserve">Straden </t>
  </si>
  <si>
    <t>Gesamtsummen</t>
  </si>
  <si>
    <t xml:space="preserve"> § 4 StSPFLG Schulassistenzumlage Abteilung 6</t>
  </si>
  <si>
    <t>GKZ-2020</t>
  </si>
  <si>
    <t xml:space="preserve">Bezirk </t>
  </si>
  <si>
    <t xml:space="preserve">100% unbedeckte Auszahlungen </t>
  </si>
  <si>
    <t xml:space="preserve">40 % Unbedeckte Auszahlungen Schulassistenzgemeinden </t>
  </si>
  <si>
    <t>Umlage § 4 StSPFLG</t>
  </si>
  <si>
    <t>Berechnung Akontierung</t>
  </si>
  <si>
    <t>Akontierung jährlich (von A6 zu dividieren)</t>
  </si>
  <si>
    <t>Anweisung der Gemeinde (wenn Berechnung Akontierung negativ)</t>
  </si>
  <si>
    <t>jährl.Einbehalt ERT</t>
  </si>
  <si>
    <t>ERT Einbehalt inkl. § 4 Abs. 3 Z  fünfter Satz StSPLFG</t>
  </si>
  <si>
    <t>mtl Einbehalt ERT</t>
  </si>
  <si>
    <t>EINBEHALT ERT- GERUNDET</t>
  </si>
  <si>
    <t xml:space="preserve">§ 4 Abs 3 S 5 StSPLFG   </t>
  </si>
  <si>
    <t>mtl § 4 Abs 3 S 5 StSPLFG</t>
  </si>
  <si>
    <t>Vergütungsrechnung</t>
  </si>
  <si>
    <t>Gutenberg</t>
  </si>
  <si>
    <t>Umlage § 4 StSPLFG</t>
  </si>
  <si>
    <t>Finanzkraft 2023 für das HJ 2025</t>
  </si>
  <si>
    <t>Umlage FK</t>
  </si>
  <si>
    <t xml:space="preserve">Gesamtsummen </t>
  </si>
  <si>
    <t>Kontrollsumme</t>
  </si>
  <si>
    <t>Vergleich IST/PLAN</t>
  </si>
  <si>
    <t>Schlussrechnung GESAMT</t>
  </si>
  <si>
    <t xml:space="preserve">Gemeinde </t>
  </si>
  <si>
    <t>Finanzkraft in %</t>
  </si>
  <si>
    <t>jährlicher Einbehalt Umlage § 4 StSPLFG</t>
  </si>
  <si>
    <t>Guthaben (+) der Gemeinde /Forderung (-) an Gemeinde
Verrechnung § 4 Abs 5 StSPLFG durch Abteilung 7</t>
  </si>
  <si>
    <t>Guthaben (+) der Gemeinde /Forderung (-) an Gemeinde
Verrechnung § 4 Abs 6 StSPLFG durch Abteilung 6</t>
  </si>
  <si>
    <t>Anweisung der Gemeinde an Land § 4 Abs 3 S 5 StSPLFG</t>
  </si>
  <si>
    <t>Guthaben der Gemeinde /Forderung an Gemeinde (GESAMT)</t>
  </si>
  <si>
    <t>haushaltsinterne Vergütung</t>
  </si>
  <si>
    <t>Schlussrechnung § 4 StSPLFG Schulassistenzumlage 2025</t>
  </si>
  <si>
    <t>PLAN 2025</t>
  </si>
  <si>
    <r>
      <t>haushaltsinterne Vergütung
VASt 419/75115</t>
    </r>
    <r>
      <rPr>
        <b/>
        <u/>
        <sz val="11"/>
        <rFont val="Calibri"/>
        <family val="2"/>
        <scheme val="minor"/>
      </rPr>
      <t>9</t>
    </r>
  </si>
  <si>
    <t>IST 2025</t>
  </si>
  <si>
    <t>Berechnung Aktontierung</t>
  </si>
  <si>
    <t>40% unbedeckte Auszahlungen</t>
  </si>
  <si>
    <t>100% unbedeckte Auszahlungen</t>
  </si>
  <si>
    <t>Akontierung an Gemeinde im Jahr 2025</t>
  </si>
  <si>
    <t>Akontierung an Gemeinde laut IST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</si>
</sst>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0_ ;[Red]\-#,##0.00\ "/>
    <numFmt numFmtId="165" formatCode="#,##0.00;[Red]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6100"/>
      <name val="Calibri"/>
      <family val="2"/>
    </font>
    <font>
      <b/>
      <sz val="11"/>
      <name val="Calibri"/>
      <family val="2"/>
    </font>
    <font>
      <sz val="11"/>
      <color rgb="FF9C65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u/>
      <sz val="1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3D9F3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23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3" borderId="0" applyNumberFormat="0" applyBorder="0" applyAlignment="0" applyProtection="0"/>
    <xf numFmtId="0" fontId="6" fillId="2" borderId="0" applyNumberFormat="0" applyBorder="0" applyAlignment="0" applyProtection="0"/>
    <xf numFmtId="0" fontId="12" fillId="0" borderId="0"/>
  </cellStyleXfs>
  <cellXfs count="78">
    <xf numFmtId="0" fontId="0" fillId="0" borderId="0" xfId="0"/>
    <xf numFmtId="164" fontId="2" fillId="0" borderId="0" xfId="0" applyNumberFormat="1" applyFont="1"/>
    <xf numFmtId="164" fontId="0" fillId="0" borderId="0" xfId="0" applyNumberFormat="1"/>
    <xf numFmtId="164" fontId="4" fillId="4" borderId="0" xfId="0" applyNumberFormat="1" applyFont="1" applyFill="1" applyAlignment="1">
      <alignment horizontal="center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164" fontId="3" fillId="5" borderId="0" xfId="1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164" fontId="0" fillId="4" borderId="0" xfId="0" applyNumberFormat="1" applyFill="1"/>
    <xf numFmtId="0" fontId="0" fillId="4" borderId="0" xfId="0" applyFill="1"/>
    <xf numFmtId="4" fontId="0" fillId="0" borderId="1" xfId="0" applyNumberFormat="1" applyBorder="1"/>
    <xf numFmtId="43" fontId="0" fillId="0" borderId="0" xfId="0" applyNumberFormat="1"/>
    <xf numFmtId="4" fontId="0" fillId="0" borderId="0" xfId="0" applyNumberFormat="1"/>
    <xf numFmtId="164" fontId="0" fillId="0" borderId="2" xfId="0" applyNumberFormat="1" applyBorder="1"/>
    <xf numFmtId="43" fontId="0" fillId="0" borderId="3" xfId="0" applyNumberFormat="1" applyBorder="1"/>
    <xf numFmtId="0" fontId="0" fillId="0" borderId="2" xfId="0" applyBorder="1"/>
    <xf numFmtId="4" fontId="0" fillId="0" borderId="4" xfId="0" applyNumberFormat="1" applyBorder="1"/>
    <xf numFmtId="0" fontId="3" fillId="0" borderId="0" xfId="0" applyFont="1"/>
    <xf numFmtId="164" fontId="3" fillId="0" borderId="0" xfId="0" applyNumberFormat="1" applyFont="1"/>
    <xf numFmtId="164" fontId="3" fillId="6" borderId="0" xfId="0" applyNumberFormat="1" applyFont="1" applyFill="1"/>
    <xf numFmtId="0" fontId="7" fillId="0" borderId="0" xfId="4" applyNumberFormat="1" applyFont="1" applyFill="1" applyAlignment="1">
      <alignment horizontal="center" vertical="center" wrapText="1"/>
    </xf>
    <xf numFmtId="0" fontId="9" fillId="0" borderId="0" xfId="3" applyNumberFormat="1" applyFont="1" applyFill="1" applyAlignment="1">
      <alignment horizontal="center" vertical="center"/>
    </xf>
    <xf numFmtId="164" fontId="3" fillId="6" borderId="0" xfId="0" applyNumberFormat="1" applyFont="1" applyFill="1" applyAlignment="1">
      <alignment vertical="center"/>
    </xf>
    <xf numFmtId="164" fontId="9" fillId="8" borderId="0" xfId="0" applyNumberFormat="1" applyFont="1" applyFill="1" applyAlignment="1">
      <alignment horizontal="center" vertical="center" wrapText="1"/>
    </xf>
    <xf numFmtId="165" fontId="3" fillId="9" borderId="0" xfId="0" applyNumberFormat="1" applyFont="1" applyFill="1" applyAlignment="1">
      <alignment horizontal="center" vertical="center" wrapText="1"/>
    </xf>
    <xf numFmtId="164" fontId="3" fillId="10" borderId="0" xfId="0" applyNumberFormat="1" applyFont="1" applyFill="1" applyAlignment="1">
      <alignment horizontal="center" vertical="center"/>
    </xf>
    <xf numFmtId="164" fontId="3" fillId="7" borderId="0" xfId="0" applyNumberFormat="1" applyFont="1" applyFill="1" applyAlignment="1">
      <alignment horizontal="center" vertical="center" wrapText="1"/>
    </xf>
    <xf numFmtId="164" fontId="3" fillId="11" borderId="0" xfId="0" applyNumberFormat="1" applyFont="1" applyFill="1" applyAlignment="1">
      <alignment horizontal="center" vertical="center" wrapText="1"/>
    </xf>
    <xf numFmtId="164" fontId="3" fillId="4" borderId="0" xfId="0" applyNumberFormat="1" applyFont="1" applyFill="1" applyAlignment="1">
      <alignment horizontal="center" vertical="center" wrapText="1"/>
    </xf>
    <xf numFmtId="164" fontId="3" fillId="12" borderId="0" xfId="0" applyNumberFormat="1" applyFont="1" applyFill="1" applyAlignment="1">
      <alignment horizontal="center" vertical="center" wrapText="1"/>
    </xf>
    <xf numFmtId="164" fontId="3" fillId="13" borderId="0" xfId="0" applyNumberFormat="1" applyFont="1" applyFill="1" applyAlignment="1">
      <alignment horizontal="center" vertical="center" wrapText="1"/>
    </xf>
    <xf numFmtId="164" fontId="11" fillId="5" borderId="0" xfId="3" applyNumberFormat="1" applyFont="1" applyFill="1" applyAlignment="1"/>
    <xf numFmtId="165" fontId="0" fillId="0" borderId="0" xfId="0" applyNumberFormat="1"/>
    <xf numFmtId="0" fontId="10" fillId="0" borderId="0" xfId="4" applyNumberFormat="1" applyFont="1" applyFill="1" applyAlignment="1">
      <alignment horizontal="right"/>
    </xf>
    <xf numFmtId="0" fontId="11" fillId="0" borderId="0" xfId="3" applyNumberFormat="1" applyFont="1" applyFill="1" applyAlignment="1"/>
    <xf numFmtId="0" fontId="10" fillId="0" borderId="2" xfId="4" applyNumberFormat="1" applyFont="1" applyFill="1" applyBorder="1" applyAlignment="1">
      <alignment horizontal="right"/>
    </xf>
    <xf numFmtId="0" fontId="11" fillId="0" borderId="2" xfId="3" applyNumberFormat="1" applyFont="1" applyFill="1" applyBorder="1" applyAlignment="1"/>
    <xf numFmtId="164" fontId="11" fillId="5" borderId="2" xfId="3" applyNumberFormat="1" applyFont="1" applyFill="1" applyBorder="1" applyAlignment="1"/>
    <xf numFmtId="0" fontId="11" fillId="0" borderId="0" xfId="5" applyFont="1"/>
    <xf numFmtId="164" fontId="9" fillId="0" borderId="0" xfId="5" applyNumberFormat="1" applyFont="1"/>
    <xf numFmtId="0" fontId="9" fillId="0" borderId="0" xfId="5" applyFont="1"/>
    <xf numFmtId="164" fontId="11" fillId="0" borderId="0" xfId="5" applyNumberFormat="1" applyFont="1"/>
    <xf numFmtId="0" fontId="12" fillId="0" borderId="0" xfId="5" applyAlignment="1">
      <alignment horizontal="center"/>
    </xf>
    <xf numFmtId="49" fontId="11" fillId="0" borderId="0" xfId="5" applyNumberFormat="1" applyFont="1"/>
    <xf numFmtId="0" fontId="5" fillId="7" borderId="0" xfId="0" applyFont="1" applyFill="1" applyAlignment="1">
      <alignment horizontal="center" vertical="center"/>
    </xf>
    <xf numFmtId="10" fontId="3" fillId="0" borderId="0" xfId="0" applyNumberFormat="1" applyFont="1" applyAlignment="1">
      <alignment horizontal="center" vertical="center" wrapText="1"/>
    </xf>
    <xf numFmtId="164" fontId="3" fillId="10" borderId="0" xfId="0" applyNumberFormat="1" applyFont="1" applyFill="1" applyAlignment="1">
      <alignment horizontal="center" vertical="center" wrapText="1"/>
    </xf>
    <xf numFmtId="10" fontId="0" fillId="0" borderId="5" xfId="2" applyNumberFormat="1" applyFont="1" applyFill="1" applyBorder="1"/>
    <xf numFmtId="10" fontId="0" fillId="0" borderId="2" xfId="2" applyNumberFormat="1" applyFont="1" applyFill="1" applyBorder="1"/>
    <xf numFmtId="10" fontId="3" fillId="0" borderId="0" xfId="0" applyNumberFormat="1" applyFont="1"/>
    <xf numFmtId="164" fontId="3" fillId="14" borderId="0" xfId="0" applyNumberFormat="1" applyFont="1" applyFill="1"/>
    <xf numFmtId="10" fontId="0" fillId="0" borderId="0" xfId="0" applyNumberFormat="1"/>
    <xf numFmtId="164" fontId="3" fillId="15" borderId="0" xfId="0" applyNumberFormat="1" applyFont="1" applyFill="1" applyAlignment="1">
      <alignment horizontal="center" vertical="center" wrapText="1"/>
    </xf>
    <xf numFmtId="164" fontId="3" fillId="6" borderId="0" xfId="0" applyNumberFormat="1" applyFont="1" applyFill="1" applyAlignment="1">
      <alignment horizontal="center" vertical="center" wrapText="1"/>
    </xf>
    <xf numFmtId="164" fontId="3" fillId="16" borderId="0" xfId="0" applyNumberFormat="1" applyFont="1" applyFill="1" applyAlignment="1">
      <alignment horizontal="center" vertical="center" wrapText="1"/>
    </xf>
    <xf numFmtId="164" fontId="9" fillId="6" borderId="0" xfId="0" applyNumberFormat="1" applyFont="1" applyFill="1" applyAlignment="1">
      <alignment horizontal="center" vertical="center" wrapText="1"/>
    </xf>
    <xf numFmtId="164" fontId="9" fillId="17" borderId="0" xfId="0" applyNumberFormat="1" applyFont="1" applyFill="1" applyAlignment="1">
      <alignment horizontal="center" vertical="center" wrapText="1"/>
    </xf>
    <xf numFmtId="0" fontId="10" fillId="0" borderId="7" xfId="4" applyNumberFormat="1" applyFont="1" applyFill="1" applyBorder="1" applyAlignment="1">
      <alignment horizontal="right"/>
    </xf>
    <xf numFmtId="164" fontId="0" fillId="0" borderId="7" xfId="0" applyNumberFormat="1" applyBorder="1"/>
    <xf numFmtId="10" fontId="0" fillId="0" borderId="7" xfId="0" applyNumberFormat="1" applyBorder="1"/>
    <xf numFmtId="4" fontId="0" fillId="0" borderId="7" xfId="0" applyNumberFormat="1" applyBorder="1"/>
    <xf numFmtId="164" fontId="0" fillId="6" borderId="7" xfId="0" applyNumberFormat="1" applyFill="1" applyBorder="1"/>
    <xf numFmtId="164" fontId="0" fillId="16" borderId="8" xfId="0" applyNumberFormat="1" applyFill="1" applyBorder="1"/>
    <xf numFmtId="164" fontId="0" fillId="16" borderId="7" xfId="0" applyNumberFormat="1" applyFill="1" applyBorder="1"/>
    <xf numFmtId="164" fontId="3" fillId="16" borderId="0" xfId="0" applyNumberFormat="1" applyFont="1" applyFill="1"/>
    <xf numFmtId="0" fontId="2" fillId="0" borderId="0" xfId="0" applyFont="1"/>
    <xf numFmtId="4" fontId="10" fillId="0" borderId="7" xfId="4" applyNumberFormat="1" applyFont="1" applyFill="1" applyBorder="1" applyAlignment="1">
      <alignment horizontal="right"/>
    </xf>
    <xf numFmtId="165" fontId="9" fillId="17" borderId="0" xfId="0" applyNumberFormat="1" applyFont="1" applyFill="1" applyAlignment="1">
      <alignment horizontal="center" vertical="center" wrapText="1"/>
    </xf>
    <xf numFmtId="164" fontId="9" fillId="16" borderId="6" xfId="0" applyNumberFormat="1" applyFont="1" applyFill="1" applyBorder="1" applyAlignment="1">
      <alignment horizontal="center" vertical="center" wrapText="1"/>
    </xf>
    <xf numFmtId="164" fontId="3" fillId="9" borderId="0" xfId="0" applyNumberFormat="1" applyFont="1" applyFill="1" applyAlignment="1">
      <alignment horizontal="center" vertical="center" wrapText="1"/>
    </xf>
    <xf numFmtId="0" fontId="3" fillId="6" borderId="0" xfId="0" applyFont="1" applyFill="1" applyAlignment="1">
      <alignment horizontal="left" vertical="center" wrapText="1"/>
    </xf>
    <xf numFmtId="0" fontId="5" fillId="7" borderId="0" xfId="0" applyFont="1" applyFill="1" applyAlignment="1">
      <alignment horizontal="center" vertical="center" wrapText="1"/>
    </xf>
    <xf numFmtId="0" fontId="5" fillId="7" borderId="0" xfId="0" applyFont="1" applyFill="1" applyAlignment="1">
      <alignment horizontal="center" vertical="center"/>
    </xf>
    <xf numFmtId="10" fontId="3" fillId="0" borderId="0" xfId="0" applyNumberFormat="1" applyFont="1" applyAlignment="1">
      <alignment horizontal="right"/>
    </xf>
    <xf numFmtId="0" fontId="0" fillId="0" borderId="0" xfId="0" applyFill="1"/>
    <xf numFmtId="164" fontId="3" fillId="0" borderId="0" xfId="0" applyNumberFormat="1" applyFont="1" applyFill="1"/>
    <xf numFmtId="164" fontId="0" fillId="0" borderId="0" xfId="0" applyNumberFormat="1" applyFill="1"/>
  </cellXfs>
  <cellStyles count="6">
    <cellStyle name="Gut 2" xfId="4" xr:uid="{728DC0A1-0EE6-486F-A11A-B7B85F7998B4}"/>
    <cellStyle name="Neutral" xfId="3" builtinId="28"/>
    <cellStyle name="Prozent" xfId="2" builtinId="5"/>
    <cellStyle name="Standard" xfId="0" builtinId="0"/>
    <cellStyle name="Standard_EA2003_Stammdaten 2 2" xfId="5" xr:uid="{339B0958-DD6B-4374-B90D-77C5A6BB0997}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82C9A-CC08-4B01-94A7-B1DF781D7E48}">
  <sheetPr>
    <tabColor rgb="FF92D050"/>
  </sheetPr>
  <dimension ref="A1:W290"/>
  <sheetViews>
    <sheetView tabSelected="1" workbookViewId="0">
      <selection activeCell="A2" sqref="A2"/>
    </sheetView>
  </sheetViews>
  <sheetFormatPr baseColWidth="10" defaultRowHeight="15" x14ac:dyDescent="0.25"/>
  <cols>
    <col min="1" max="1" width="6" bestFit="1" customWidth="1"/>
    <col min="2" max="2" width="31.5703125" bestFit="1" customWidth="1"/>
    <col min="3" max="3" width="19.85546875" bestFit="1" customWidth="1"/>
    <col min="4" max="4" width="15.7109375" style="2" bestFit="1" customWidth="1"/>
    <col min="5" max="5" width="10.7109375" style="2" customWidth="1"/>
    <col min="6" max="6" width="14.85546875" style="2" customWidth="1"/>
    <col min="7" max="7" width="15" style="2" customWidth="1"/>
    <col min="8" max="8" width="15.28515625" style="2" customWidth="1"/>
    <col min="9" max="9" width="13.42578125" style="2" bestFit="1" customWidth="1"/>
    <col min="10" max="10" width="15" customWidth="1"/>
    <col min="11" max="11" width="15.140625" customWidth="1"/>
    <col min="12" max="12" width="17.28515625" customWidth="1"/>
    <col min="13" max="14" width="20.5703125" customWidth="1"/>
    <col min="15" max="15" width="18.140625" style="2" customWidth="1"/>
    <col min="16" max="17" width="24.42578125" customWidth="1"/>
    <col min="18" max="18" width="16.7109375" style="2" bestFit="1" customWidth="1"/>
    <col min="19" max="19" width="16" customWidth="1"/>
    <col min="20" max="20" width="4" customWidth="1"/>
    <col min="21" max="21" width="16.42578125" customWidth="1"/>
    <col min="22" max="22" width="17.7109375" customWidth="1"/>
    <col min="23" max="23" width="16.5703125" customWidth="1"/>
  </cols>
  <sheetData>
    <row r="1" spans="1:23" ht="60" customHeight="1" x14ac:dyDescent="0.25">
      <c r="A1" s="71" t="s">
        <v>337</v>
      </c>
      <c r="B1" s="71"/>
      <c r="C1" s="71"/>
      <c r="D1" s="71"/>
      <c r="E1" s="71"/>
      <c r="F1" s="29" t="s">
        <v>338</v>
      </c>
      <c r="G1" s="29" t="s">
        <v>338</v>
      </c>
      <c r="H1" s="53" t="s">
        <v>340</v>
      </c>
      <c r="I1" s="53" t="s">
        <v>340</v>
      </c>
      <c r="J1" s="29" t="s">
        <v>338</v>
      </c>
      <c r="K1" s="53" t="s">
        <v>340</v>
      </c>
      <c r="L1" s="54" t="s">
        <v>327</v>
      </c>
      <c r="M1" s="29" t="s">
        <v>338</v>
      </c>
      <c r="N1" s="53" t="s">
        <v>340</v>
      </c>
      <c r="O1" s="55" t="s">
        <v>327</v>
      </c>
      <c r="P1" s="29" t="s">
        <v>338</v>
      </c>
      <c r="Q1" s="53" t="s">
        <v>340</v>
      </c>
      <c r="R1" s="56" t="s">
        <v>327</v>
      </c>
      <c r="S1" s="54" t="s">
        <v>328</v>
      </c>
      <c r="U1" s="29" t="s">
        <v>338</v>
      </c>
      <c r="V1" s="53" t="s">
        <v>340</v>
      </c>
      <c r="W1" s="54" t="s">
        <v>327</v>
      </c>
    </row>
    <row r="2" spans="1:23" ht="105.75" customHeight="1" x14ac:dyDescent="0.25">
      <c r="A2" s="7" t="s">
        <v>1</v>
      </c>
      <c r="B2" s="7" t="s">
        <v>329</v>
      </c>
      <c r="C2" s="7" t="s">
        <v>3</v>
      </c>
      <c r="D2" s="5" t="s">
        <v>4</v>
      </c>
      <c r="E2" s="5" t="s">
        <v>330</v>
      </c>
      <c r="F2" s="57" t="s">
        <v>308</v>
      </c>
      <c r="G2" s="57" t="s">
        <v>342</v>
      </c>
      <c r="H2" s="57" t="s">
        <v>343</v>
      </c>
      <c r="I2" s="57" t="s">
        <v>342</v>
      </c>
      <c r="J2" s="57" t="s">
        <v>331</v>
      </c>
      <c r="K2" s="57" t="s">
        <v>331</v>
      </c>
      <c r="L2" s="56" t="s">
        <v>332</v>
      </c>
      <c r="M2" s="57" t="s">
        <v>344</v>
      </c>
      <c r="N2" s="57" t="s">
        <v>345</v>
      </c>
      <c r="O2" s="69" t="s">
        <v>333</v>
      </c>
      <c r="P2" s="68" t="s">
        <v>334</v>
      </c>
      <c r="Q2" s="68" t="s">
        <v>334</v>
      </c>
      <c r="R2" s="56" t="s">
        <v>332</v>
      </c>
      <c r="S2" s="57" t="s">
        <v>335</v>
      </c>
      <c r="T2" s="66"/>
      <c r="U2" s="57" t="s">
        <v>336</v>
      </c>
      <c r="V2" s="57" t="s">
        <v>336</v>
      </c>
      <c r="W2" s="57" t="s">
        <v>339</v>
      </c>
    </row>
    <row r="3" spans="1:23" x14ac:dyDescent="0.25">
      <c r="A3" s="58">
        <f>Finanzkraft!A3</f>
        <v>60101</v>
      </c>
      <c r="B3" s="58" t="str">
        <f>Finanzkraft!B3</f>
        <v>Graz</v>
      </c>
      <c r="C3" s="58" t="str">
        <f>Finanzkraft!C3</f>
        <v>Graz</v>
      </c>
      <c r="D3" s="67">
        <f>Finanzkraft!H3</f>
        <v>656894333.25</v>
      </c>
      <c r="E3" s="60">
        <f t="shared" ref="E3:E66" si="0">D3/$D$288</f>
        <v>0.30696659783959146</v>
      </c>
      <c r="F3" s="59">
        <f>'Grunddaten Umlage § 4_Plan'!D3</f>
        <v>7082455.7000000002</v>
      </c>
      <c r="G3" s="59">
        <f>'Grunddaten Umlage § 4_Plan'!E3</f>
        <v>2832982.2800000003</v>
      </c>
      <c r="H3" s="59">
        <f>'Grunddaten Umlage § 4_IST'!D3</f>
        <v>9729248.1300000008</v>
      </c>
      <c r="I3" s="59">
        <f>'Grunddaten Umlage § 4_IST'!E3</f>
        <v>3891699.2520000003</v>
      </c>
      <c r="J3" s="61">
        <f>'Grunddaten Umlage § 4_Plan'!J3</f>
        <v>0</v>
      </c>
      <c r="K3" s="61">
        <f>'Grunddaten Umlage § 4_IST'!J3</f>
        <v>0</v>
      </c>
      <c r="L3" s="62">
        <f>J3-K3</f>
        <v>0</v>
      </c>
      <c r="M3" s="61">
        <f>'Grunddaten Umlage § 4_Plan'!H3</f>
        <v>2006788.0590904988</v>
      </c>
      <c r="N3" s="61">
        <f>'Grunddaten Umlage § 4_IST'!H3</f>
        <v>4798442.6620743023</v>
      </c>
      <c r="O3" s="63">
        <f>N3-M3</f>
        <v>2791654.6029838035</v>
      </c>
      <c r="P3" s="59">
        <f>'Grunddaten Umlage § 4_Plan'!I3</f>
        <v>0</v>
      </c>
      <c r="Q3" s="59">
        <f>'Grunddaten Umlage § 4_IST'!I3</f>
        <v>0</v>
      </c>
      <c r="R3" s="62">
        <f>Q3-P3</f>
        <v>0</v>
      </c>
      <c r="S3" s="59" cm="1">
        <f t="array" ref="S3">_xlfn.IFS((F3&gt;0)*AND(I3&gt;0),O3+R3,(F3=0)*AND(I3=0),L3,(F3=0)*AND(I3&gt;0),L3+O3+R3,(F3&gt;0)*AND(I3=0),L3+O3+R3)</f>
        <v>2791654.6029838035</v>
      </c>
      <c r="U3" s="59">
        <f>IF('Grunddaten Umlage § 4_Plan'!D3&gt;0,'Grunddaten Umlage § 4_Plan'!F3,0)</f>
        <v>5075667.6409095014</v>
      </c>
      <c r="V3" s="59">
        <f>IF('Grunddaten Umlage § 4_IST'!D3&gt;0,'Grunddaten Umlage § 4_IST'!F3,0)</f>
        <v>4930805.4679256985</v>
      </c>
      <c r="W3" s="59">
        <f>V3-U3</f>
        <v>-144862.17298380286</v>
      </c>
    </row>
    <row r="4" spans="1:23" x14ac:dyDescent="0.25">
      <c r="A4" s="58">
        <f>Finanzkraft!A4</f>
        <v>60305</v>
      </c>
      <c r="B4" s="58" t="str">
        <f>Finanzkraft!B4</f>
        <v>Frauental an der Laßnitz</v>
      </c>
      <c r="C4" s="58" t="str">
        <f>Finanzkraft!C4</f>
        <v>Deutschlandsberg</v>
      </c>
      <c r="D4" s="67">
        <f>Finanzkraft!H4</f>
        <v>5236058.28</v>
      </c>
      <c r="E4" s="60">
        <f t="shared" si="0"/>
        <v>2.446809045146262E-3</v>
      </c>
      <c r="F4" s="59">
        <f>'Grunddaten Umlage § 4_Plan'!D4</f>
        <v>24324</v>
      </c>
      <c r="G4" s="59">
        <f>'Grunddaten Umlage § 4_Plan'!E4</f>
        <v>9729.6</v>
      </c>
      <c r="H4" s="59">
        <f>'Grunddaten Umlage § 4_IST'!D4</f>
        <v>67224.429999999993</v>
      </c>
      <c r="I4" s="59">
        <f>'Grunddaten Umlage § 4_IST'!E4</f>
        <v>26889.771999999997</v>
      </c>
      <c r="J4" s="61">
        <f>'Grunddaten Umlage § 4_Plan'!J4</f>
        <v>0</v>
      </c>
      <c r="K4" s="61">
        <f>'Grunddaten Umlage § 4_IST'!J4</f>
        <v>0</v>
      </c>
      <c r="L4" s="62">
        <f>J4-K4</f>
        <v>0</v>
      </c>
      <c r="M4" s="61">
        <f>'Grunddaten Umlage § 4_Plan'!H4</f>
        <v>0</v>
      </c>
      <c r="N4" s="61">
        <f>'Grunddaten Umlage § 4_IST'!H4</f>
        <v>27921.328282458075</v>
      </c>
      <c r="O4" s="64">
        <f>N4-M4</f>
        <v>27921.328282458075</v>
      </c>
      <c r="P4" s="59">
        <f>'Grunddaten Umlage § 4_Plan'!I4</f>
        <v>-16133.787854896618</v>
      </c>
      <c r="Q4" s="59">
        <f>'Grunddaten Umlage § 4_IST'!I4</f>
        <v>0</v>
      </c>
      <c r="R4" s="62">
        <f>Q4-P4</f>
        <v>16133.787854896618</v>
      </c>
      <c r="S4" s="59" cm="1">
        <f t="array" ref="S4">_xlfn.IFS((F4&gt;0)*AND(I4&gt;0),O4+R4,(F4=0)*AND(I4=0),L4,(F4=0)*AND(I4&gt;0),L4+O4+R4,(F4&gt;0)*AND(I4=0),L4+O4+R4)</f>
        <v>44055.116137354693</v>
      </c>
      <c r="U4" s="59">
        <f>IF('Grunddaten Umlage § 4_Plan'!D4&gt;0,'Grunddaten Umlage § 4_Plan'!F4,0)</f>
        <v>40457.787854896618</v>
      </c>
      <c r="V4" s="59">
        <f>IF('Grunddaten Umlage § 4_IST'!D4&gt;0,'Grunddaten Umlage § 4_IST'!F4,0)</f>
        <v>39303.101717541918</v>
      </c>
      <c r="W4" s="59">
        <f t="shared" ref="W4:W67" si="1">V4-U4</f>
        <v>-1154.6861373546999</v>
      </c>
    </row>
    <row r="5" spans="1:23" x14ac:dyDescent="0.25">
      <c r="A5" s="58">
        <f>Finanzkraft!A5</f>
        <v>60318</v>
      </c>
      <c r="B5" s="58" t="str">
        <f>Finanzkraft!B5</f>
        <v>Lannach</v>
      </c>
      <c r="C5" s="58" t="str">
        <f>Finanzkraft!C5</f>
        <v>Deutschlandsberg</v>
      </c>
      <c r="D5" s="67">
        <f>Finanzkraft!H5</f>
        <v>10846804.029999999</v>
      </c>
      <c r="E5" s="60">
        <f t="shared" si="0"/>
        <v>5.0687094742446082E-3</v>
      </c>
      <c r="F5" s="59">
        <f>'Grunddaten Umlage § 4_Plan'!D5</f>
        <v>77836.800000000003</v>
      </c>
      <c r="G5" s="59">
        <f>'Grunddaten Umlage § 4_Plan'!E5</f>
        <v>31134.720000000001</v>
      </c>
      <c r="H5" s="59">
        <f>'Grunddaten Umlage § 4_IST'!D5</f>
        <v>100030.43</v>
      </c>
      <c r="I5" s="59">
        <f>'Grunddaten Umlage § 4_IST'!E5</f>
        <v>40012.171999999999</v>
      </c>
      <c r="J5" s="61">
        <f>'Grunddaten Umlage § 4_Plan'!J5</f>
        <v>0</v>
      </c>
      <c r="K5" s="61">
        <f>'Grunddaten Umlage § 4_IST'!J5</f>
        <v>0</v>
      </c>
      <c r="L5" s="62">
        <f>J5-K5</f>
        <v>0</v>
      </c>
      <c r="M5" s="61">
        <f>'Grunddaten Umlage § 4_Plan'!H5</f>
        <v>0</v>
      </c>
      <c r="N5" s="61">
        <f>'Grunddaten Umlage § 4_IST'!H5</f>
        <v>18611.73309020669</v>
      </c>
      <c r="O5" s="64">
        <f t="shared" ref="O5:O68" si="2">N5-M5</f>
        <v>18611.73309020669</v>
      </c>
      <c r="P5" s="59">
        <f>'Grunddaten Umlage § 4_Plan'!I5</f>
        <v>-5973.8974526222592</v>
      </c>
      <c r="Q5" s="59">
        <f>'Grunddaten Umlage § 4_IST'!I5</f>
        <v>0</v>
      </c>
      <c r="R5" s="62">
        <f t="shared" ref="R5:R67" si="3">Q5-P5</f>
        <v>5973.8974526222592</v>
      </c>
      <c r="S5" s="59" cm="1">
        <f t="array" ref="S5">_xlfn.IFS((F5&gt;0)*AND(I5&gt;0),O5+R5,(F5=0)*AND(I5=0),L5,(F5=0)*AND(I5&gt;0),L5+O5+R5,(F5&gt;0)*AND(I5=0),L5+O5+R5)</f>
        <v>24585.630542828949</v>
      </c>
      <c r="U5" s="59">
        <f>IF('Grunddaten Umlage § 4_Plan'!D5&gt;0,'Grunddaten Umlage § 4_Plan'!F5,0)</f>
        <v>83810.697452622262</v>
      </c>
      <c r="V5" s="59">
        <f>IF('Grunddaten Umlage § 4_IST'!D5&gt;0,'Grunddaten Umlage § 4_IST'!F5,0)</f>
        <v>81418.696909793303</v>
      </c>
      <c r="W5" s="59">
        <f t="shared" si="1"/>
        <v>-2392.0005428289587</v>
      </c>
    </row>
    <row r="6" spans="1:23" x14ac:dyDescent="0.25">
      <c r="A6" s="58">
        <f>Finanzkraft!A6</f>
        <v>60323</v>
      </c>
      <c r="B6" s="58" t="str">
        <f>Finanzkraft!B6</f>
        <v>Pölfing-Brunn</v>
      </c>
      <c r="C6" s="58" t="str">
        <f>Finanzkraft!C6</f>
        <v>Deutschlandsberg</v>
      </c>
      <c r="D6" s="67">
        <f>Finanzkraft!H6</f>
        <v>2169990.37</v>
      </c>
      <c r="E6" s="60">
        <f t="shared" si="0"/>
        <v>1.0140360899871964E-3</v>
      </c>
      <c r="F6" s="59">
        <f>'Grunddaten Umlage § 4_Plan'!D6</f>
        <v>27567.200000000001</v>
      </c>
      <c r="G6" s="59">
        <f>'Grunddaten Umlage § 4_Plan'!E6</f>
        <v>11026.880000000001</v>
      </c>
      <c r="H6" s="59">
        <f>'Grunddaten Umlage § 4_IST'!D6</f>
        <v>21979.17</v>
      </c>
      <c r="I6" s="59">
        <f>'Grunddaten Umlage § 4_IST'!E6</f>
        <v>8791.6679999999997</v>
      </c>
      <c r="J6" s="61">
        <f>'Grunddaten Umlage § 4_Plan'!J6</f>
        <v>0</v>
      </c>
      <c r="K6" s="61">
        <f>'Grunddaten Umlage § 4_IST'!J6</f>
        <v>0</v>
      </c>
      <c r="L6" s="62">
        <f t="shared" ref="L6:L69" si="4">J6-K6</f>
        <v>0</v>
      </c>
      <c r="M6" s="61">
        <f>'Grunddaten Umlage § 4_Plan'!H6</f>
        <v>10800.196016876147</v>
      </c>
      <c r="N6" s="61">
        <f>'Grunddaten Umlage § 4_IST'!H6</f>
        <v>5690.7049605702923</v>
      </c>
      <c r="O6" s="64">
        <f t="shared" si="2"/>
        <v>-5109.4910563058547</v>
      </c>
      <c r="P6" s="59">
        <f>'Grunddaten Umlage § 4_Plan'!I6</f>
        <v>0</v>
      </c>
      <c r="Q6" s="59">
        <f>'Grunddaten Umlage § 4_IST'!I6</f>
        <v>0</v>
      </c>
      <c r="R6" s="62">
        <f t="shared" si="3"/>
        <v>0</v>
      </c>
      <c r="S6" s="59" cm="1">
        <f t="array" ref="S6">_xlfn.IFS((F6&gt;0)*AND(I6&gt;0),O6+R6,(F6=0)*AND(I6=0),L6,(F6=0)*AND(I6&gt;0),L6+O6+R6,(F6&gt;0)*AND(I6=0),L6+O6+R6)</f>
        <v>-5109.4910563058547</v>
      </c>
      <c r="U6" s="59">
        <f>IF('Grunddaten Umlage § 4_Plan'!D6&gt;0,'Grunddaten Umlage § 4_Plan'!F6,0)</f>
        <v>16767.003983123854</v>
      </c>
      <c r="V6" s="59">
        <f>IF('Grunddaten Umlage § 4_IST'!D6&gt;0,'Grunddaten Umlage § 4_IST'!F6,0)</f>
        <v>16288.465039429706</v>
      </c>
      <c r="W6" s="59">
        <f t="shared" si="1"/>
        <v>-478.53894369414775</v>
      </c>
    </row>
    <row r="7" spans="1:23" x14ac:dyDescent="0.25">
      <c r="A7" s="58">
        <f>Finanzkraft!A7</f>
        <v>60324</v>
      </c>
      <c r="B7" s="58" t="str">
        <f>Finanzkraft!B7</f>
        <v>Preding</v>
      </c>
      <c r="C7" s="58" t="str">
        <f>Finanzkraft!C7</f>
        <v>Deutschlandsberg</v>
      </c>
      <c r="D7" s="67">
        <f>Finanzkraft!H7</f>
        <v>2647877.4500000002</v>
      </c>
      <c r="E7" s="60">
        <f t="shared" si="0"/>
        <v>1.2373526321977494E-3</v>
      </c>
      <c r="F7" s="59">
        <f>'Grunddaten Umlage § 4_Plan'!D7</f>
        <v>155673.60000000001</v>
      </c>
      <c r="G7" s="59">
        <f>'Grunddaten Umlage § 4_Plan'!E7</f>
        <v>62269.440000000002</v>
      </c>
      <c r="H7" s="59">
        <f>'Grunddaten Umlage § 4_IST'!D7</f>
        <v>83409.460000000006</v>
      </c>
      <c r="I7" s="59">
        <f>'Grunddaten Umlage § 4_IST'!E7</f>
        <v>33363.784000000007</v>
      </c>
      <c r="J7" s="61">
        <f>'Grunddaten Umlage § 4_Plan'!J7</f>
        <v>0</v>
      </c>
      <c r="K7" s="61">
        <f>'Grunddaten Umlage § 4_IST'!J7</f>
        <v>0</v>
      </c>
      <c r="L7" s="62">
        <f t="shared" si="4"/>
        <v>0</v>
      </c>
      <c r="M7" s="61">
        <f>'Grunddaten Umlage § 4_Plan'!H7</f>
        <v>135214.07521834219</v>
      </c>
      <c r="N7" s="61">
        <f>'Grunddaten Umlage § 4_IST'!H7</f>
        <v>63533.860610580006</v>
      </c>
      <c r="O7" s="64">
        <f t="shared" si="2"/>
        <v>-71680.214607762173</v>
      </c>
      <c r="P7" s="59">
        <f>'Grunddaten Umlage § 4_Plan'!I7</f>
        <v>0</v>
      </c>
      <c r="Q7" s="59">
        <f>'Grunddaten Umlage § 4_IST'!I7</f>
        <v>0</v>
      </c>
      <c r="R7" s="62">
        <f t="shared" si="3"/>
        <v>0</v>
      </c>
      <c r="S7" s="59" cm="1">
        <f t="array" ref="S7">_xlfn.IFS((F7&gt;0)*AND(I7&gt;0),O7+R7,(F7=0)*AND(I7=0),L7,(F7=0)*AND(I7&gt;0),L7+O7+R7,(F7&gt;0)*AND(I7=0),L7+O7+R7)</f>
        <v>-71680.214607762173</v>
      </c>
      <c r="U7" s="59">
        <f>IF('Grunddaten Umlage § 4_Plan'!D7&gt;0,'Grunddaten Umlage § 4_Plan'!F7,0)</f>
        <v>20459.524781657827</v>
      </c>
      <c r="V7" s="59">
        <f>IF('Grunddaten Umlage § 4_IST'!D7&gt;0,'Grunddaten Umlage § 4_IST'!F7,0)</f>
        <v>19875.59938942</v>
      </c>
      <c r="W7" s="59">
        <f t="shared" si="1"/>
        <v>-583.9253922378266</v>
      </c>
    </row>
    <row r="8" spans="1:23" x14ac:dyDescent="0.25">
      <c r="A8" s="58">
        <f>Finanzkraft!A8</f>
        <v>60326</v>
      </c>
      <c r="B8" s="58" t="str">
        <f>Finanzkraft!B8</f>
        <v>Sankt Josef (Weststeiermark)</v>
      </c>
      <c r="C8" s="58" t="str">
        <f>Finanzkraft!C8</f>
        <v>Deutschlandsberg</v>
      </c>
      <c r="D8" s="67">
        <f>Finanzkraft!H8</f>
        <v>2014824.33</v>
      </c>
      <c r="E8" s="60">
        <f t="shared" si="0"/>
        <v>9.4152702880624878E-4</v>
      </c>
      <c r="F8" s="59">
        <f>'Grunddaten Umlage § 4_Plan'!D8</f>
        <v>27970.523999999998</v>
      </c>
      <c r="G8" s="59">
        <f>'Grunddaten Umlage § 4_Plan'!E8</f>
        <v>11188.2096</v>
      </c>
      <c r="H8" s="59">
        <f>'Grunddaten Umlage § 4_IST'!D8</f>
        <v>22848.07</v>
      </c>
      <c r="I8" s="59">
        <f>'Grunddaten Umlage § 4_IST'!E8</f>
        <v>9139.228000000001</v>
      </c>
      <c r="J8" s="61">
        <f>'Grunddaten Umlage § 4_Plan'!J8</f>
        <v>0</v>
      </c>
      <c r="K8" s="61">
        <f>'Grunddaten Umlage § 4_IST'!J8</f>
        <v>0</v>
      </c>
      <c r="L8" s="62">
        <f t="shared" si="4"/>
        <v>0</v>
      </c>
      <c r="M8" s="61">
        <f>'Grunddaten Umlage § 4_Plan'!H8</f>
        <v>12402.451425371546</v>
      </c>
      <c r="N8" s="61">
        <f>'Grunddaten Umlage § 4_IST'!H8</f>
        <v>7724.3182481443546</v>
      </c>
      <c r="O8" s="64">
        <f t="shared" si="2"/>
        <v>-4678.1331772271915</v>
      </c>
      <c r="P8" s="59">
        <f>'Grunddaten Umlage § 4_Plan'!I8</f>
        <v>0</v>
      </c>
      <c r="Q8" s="59">
        <f>'Grunddaten Umlage § 4_IST'!I8</f>
        <v>0</v>
      </c>
      <c r="R8" s="62">
        <f t="shared" si="3"/>
        <v>0</v>
      </c>
      <c r="S8" s="59" cm="1">
        <f t="array" ref="S8">_xlfn.IFS((F8&gt;0)*AND(I8&gt;0),O8+R8,(F8=0)*AND(I8=0),L8,(F8=0)*AND(I8&gt;0),L8+O8+R8,(F8&gt;0)*AND(I8=0),L8+O8+R8)</f>
        <v>-4678.1331772271915</v>
      </c>
      <c r="U8" s="59">
        <f>IF('Grunddaten Umlage § 4_Plan'!D8&gt;0,'Grunddaten Umlage § 4_Plan'!F8,0)</f>
        <v>15568.072574628452</v>
      </c>
      <c r="V8" s="59">
        <f>IF('Grunddaten Umlage § 4_IST'!D8&gt;0,'Grunddaten Umlage § 4_IST'!F8,0)</f>
        <v>15123.751751855645</v>
      </c>
      <c r="W8" s="59">
        <f t="shared" si="1"/>
        <v>-444.32082277280642</v>
      </c>
    </row>
    <row r="9" spans="1:23" x14ac:dyDescent="0.25">
      <c r="A9" s="58">
        <f>Finanzkraft!A9</f>
        <v>60329</v>
      </c>
      <c r="B9" s="58" t="str">
        <f>Finanzkraft!B9</f>
        <v>Sankt Peter im Sulmtal</v>
      </c>
      <c r="C9" s="58" t="str">
        <f>Finanzkraft!C9</f>
        <v>Deutschlandsberg</v>
      </c>
      <c r="D9" s="67">
        <f>Finanzkraft!H9</f>
        <v>1742574.19</v>
      </c>
      <c r="E9" s="60">
        <f t="shared" si="0"/>
        <v>8.1430458981262925E-4</v>
      </c>
      <c r="F9" s="59">
        <f>'Grunddaten Umlage § 4_Plan'!D9</f>
        <v>0</v>
      </c>
      <c r="G9" s="59">
        <f>'Grunddaten Umlage § 4_Plan'!E9</f>
        <v>0</v>
      </c>
      <c r="H9" s="59">
        <f>'Grunddaten Umlage § 4_IST'!D9</f>
        <v>12978.93</v>
      </c>
      <c r="I9" s="59">
        <f>'Grunddaten Umlage § 4_IST'!E9</f>
        <v>5191.5720000000001</v>
      </c>
      <c r="J9" s="61">
        <f>'Grunddaten Umlage § 4_Plan'!J9</f>
        <v>13464.459929662646</v>
      </c>
      <c r="K9" s="61">
        <f>'Grunddaten Umlage § 4_IST'!J9</f>
        <v>0</v>
      </c>
      <c r="L9" s="62">
        <f t="shared" si="4"/>
        <v>13464.459929662646</v>
      </c>
      <c r="M9" s="61">
        <f>'Grunddaten Umlage § 4_Plan'!H9</f>
        <v>0</v>
      </c>
      <c r="N9" s="61">
        <f>'Grunddaten Umlage § 4_IST'!H9</f>
        <v>0</v>
      </c>
      <c r="O9" s="64">
        <f t="shared" si="2"/>
        <v>0</v>
      </c>
      <c r="P9" s="59">
        <f>'Grunddaten Umlage § 4_Plan'!I9</f>
        <v>0</v>
      </c>
      <c r="Q9" s="59">
        <f>'Grunddaten Umlage § 4_IST'!I9</f>
        <v>-101.24729702069271</v>
      </c>
      <c r="R9" s="62">
        <f t="shared" si="3"/>
        <v>-101.24729702069271</v>
      </c>
      <c r="S9" s="59" cm="1">
        <f t="array" ref="S9">_xlfn.IFS((F9&gt;0)*AND(I9&gt;0),O9+R9,(F9=0)*AND(I9=0),L9,(F9=0)*AND(I9&gt;0),L9+O9+R9,(F9&gt;0)*AND(I9=0),L9+O9+R9)</f>
        <v>13363.212632641953</v>
      </c>
      <c r="U9" s="59">
        <f>IF('Grunddaten Umlage § 4_Plan'!D9&gt;0,'Grunddaten Umlage § 4_Plan'!F9,0)</f>
        <v>0</v>
      </c>
      <c r="V9" s="59">
        <f>IF('Grunddaten Umlage § 4_IST'!D9&gt;0,'Grunddaten Umlage § 4_IST'!F9,0)</f>
        <v>13080.177297020693</v>
      </c>
      <c r="W9" s="59">
        <f t="shared" si="1"/>
        <v>13080.177297020693</v>
      </c>
    </row>
    <row r="10" spans="1:23" x14ac:dyDescent="0.25">
      <c r="A10" s="58">
        <f>Finanzkraft!A10</f>
        <v>60341</v>
      </c>
      <c r="B10" s="58" t="str">
        <f>Finanzkraft!B10</f>
        <v>Wettmannstätten</v>
      </c>
      <c r="C10" s="58" t="str">
        <f>Finanzkraft!C10</f>
        <v>Deutschlandsberg</v>
      </c>
      <c r="D10" s="67">
        <f>Finanzkraft!H10</f>
        <v>2583853.7999999998</v>
      </c>
      <c r="E10" s="60">
        <f t="shared" si="0"/>
        <v>1.207434392646894E-3</v>
      </c>
      <c r="F10" s="59">
        <f>'Grunddaten Umlage § 4_Plan'!D10</f>
        <v>0</v>
      </c>
      <c r="G10" s="59">
        <f>'Grunddaten Umlage § 4_Plan'!E10</f>
        <v>0</v>
      </c>
      <c r="H10" s="59">
        <f>'Grunddaten Umlage § 4_IST'!D10</f>
        <v>36891.699999999997</v>
      </c>
      <c r="I10" s="59">
        <f>'Grunddaten Umlage § 4_IST'!E10</f>
        <v>14756.68</v>
      </c>
      <c r="J10" s="61">
        <f>'Grunddaten Umlage § 4_Plan'!J10</f>
        <v>19964.829132587209</v>
      </c>
      <c r="K10" s="61">
        <f>'Grunddaten Umlage § 4_IST'!J10</f>
        <v>0</v>
      </c>
      <c r="L10" s="62">
        <f t="shared" si="4"/>
        <v>19964.829132587209</v>
      </c>
      <c r="M10" s="61">
        <f>'Grunddaten Umlage § 4_Plan'!H10</f>
        <v>0</v>
      </c>
      <c r="N10" s="61">
        <f>'Grunddaten Umlage § 4_IST'!H10</f>
        <v>17496.677390615059</v>
      </c>
      <c r="O10" s="64">
        <f t="shared" si="2"/>
        <v>17496.677390615059</v>
      </c>
      <c r="P10" s="59">
        <f>'Grunddaten Umlage § 4_Plan'!I10</f>
        <v>0</v>
      </c>
      <c r="Q10" s="59">
        <f>'Grunddaten Umlage § 4_IST'!I10</f>
        <v>0</v>
      </c>
      <c r="R10" s="62">
        <f t="shared" si="3"/>
        <v>0</v>
      </c>
      <c r="S10" s="59" cm="1">
        <f t="array" ref="S10">_xlfn.IFS((F10&gt;0)*AND(I10&gt;0),O10+R10,(F10=0)*AND(I10=0),L10,(F10=0)*AND(I10&gt;0),L10+O10+R10,(F10&gt;0)*AND(I10=0),L10+O10+R10)</f>
        <v>37461.506523202268</v>
      </c>
      <c r="U10" s="59">
        <f>IF('Grunddaten Umlage § 4_Plan'!D10&gt;0,'Grunddaten Umlage § 4_Plan'!F10,0)</f>
        <v>0</v>
      </c>
      <c r="V10" s="59">
        <f>IF('Grunddaten Umlage § 4_IST'!D10&gt;0,'Grunddaten Umlage § 4_IST'!F10,0)</f>
        <v>19395.022609384938</v>
      </c>
      <c r="W10" s="59">
        <f t="shared" si="1"/>
        <v>19395.022609384938</v>
      </c>
    </row>
    <row r="11" spans="1:23" x14ac:dyDescent="0.25">
      <c r="A11" s="58">
        <f>Finanzkraft!A11</f>
        <v>60344</v>
      </c>
      <c r="B11" s="58" t="str">
        <f>Finanzkraft!B11</f>
        <v>Deutschlandsberg</v>
      </c>
      <c r="C11" s="58" t="str">
        <f>Finanzkraft!C11</f>
        <v>Deutschlandsberg</v>
      </c>
      <c r="D11" s="67">
        <f>Finanzkraft!H11</f>
        <v>20795884.02</v>
      </c>
      <c r="E11" s="60">
        <f t="shared" si="0"/>
        <v>9.7179126741783733E-3</v>
      </c>
      <c r="F11" s="59">
        <f>'Grunddaten Umlage § 4_Plan'!D11</f>
        <v>978353.92400000012</v>
      </c>
      <c r="G11" s="59">
        <f>'Grunddaten Umlage § 4_Plan'!E11</f>
        <v>391341.56960000005</v>
      </c>
      <c r="H11" s="59">
        <f>'Grunddaten Umlage § 4_IST'!D11</f>
        <v>543379.82999999996</v>
      </c>
      <c r="I11" s="59">
        <f>'Grunddaten Umlage § 4_IST'!E11</f>
        <v>217351.932</v>
      </c>
      <c r="J11" s="61">
        <f>'Grunddaten Umlage § 4_Plan'!J11</f>
        <v>0</v>
      </c>
      <c r="K11" s="61">
        <f>'Grunddaten Umlage § 4_IST'!J11</f>
        <v>0</v>
      </c>
      <c r="L11" s="62">
        <f t="shared" si="4"/>
        <v>0</v>
      </c>
      <c r="M11" s="61">
        <f>'Grunddaten Umlage § 4_Plan'!H11</f>
        <v>817669.03110071889</v>
      </c>
      <c r="N11" s="61">
        <f>'Grunddaten Umlage § 4_IST'!H11</f>
        <v>387280.96684061881</v>
      </c>
      <c r="O11" s="64">
        <f t="shared" si="2"/>
        <v>-430388.06426010007</v>
      </c>
      <c r="P11" s="59">
        <f>'Grunddaten Umlage § 4_Plan'!I11</f>
        <v>0</v>
      </c>
      <c r="Q11" s="59">
        <f>'Grunddaten Umlage § 4_IST'!I11</f>
        <v>0</v>
      </c>
      <c r="R11" s="62">
        <f t="shared" si="3"/>
        <v>0</v>
      </c>
      <c r="S11" s="59" cm="1">
        <f t="array" ref="S11">_xlfn.IFS((F11&gt;0)*AND(I11&gt;0),O11+R11,(F11=0)*AND(I11=0),L11,(F11=0)*AND(I11&gt;0),L11+O11+R11,(F11&gt;0)*AND(I11=0),L11+O11+R11)</f>
        <v>-430388.06426010007</v>
      </c>
      <c r="U11" s="59">
        <f>IF('Grunddaten Umlage § 4_Plan'!D11&gt;0,'Grunddaten Umlage § 4_Plan'!F11,0)</f>
        <v>160684.89289928123</v>
      </c>
      <c r="V11" s="59">
        <f>IF('Grunddaten Umlage § 4_IST'!D11&gt;0,'Grunddaten Umlage § 4_IST'!F11,0)</f>
        <v>156098.86315938114</v>
      </c>
      <c r="W11" s="59">
        <f t="shared" si="1"/>
        <v>-4586.0297399000847</v>
      </c>
    </row>
    <row r="12" spans="1:23" x14ac:dyDescent="0.25">
      <c r="A12" s="58">
        <f>Finanzkraft!A12</f>
        <v>60345</v>
      </c>
      <c r="B12" s="58" t="str">
        <f>Finanzkraft!B12</f>
        <v>Eibiswald</v>
      </c>
      <c r="C12" s="58" t="str">
        <f>Finanzkraft!C12</f>
        <v>Deutschlandsberg</v>
      </c>
      <c r="D12" s="67">
        <f>Finanzkraft!H12</f>
        <v>8348248.2300000004</v>
      </c>
      <c r="E12" s="60">
        <f t="shared" si="0"/>
        <v>3.901134820884819E-3</v>
      </c>
      <c r="F12" s="59">
        <f>'Grunddaten Umlage § 4_Plan'!D12</f>
        <v>355658.924</v>
      </c>
      <c r="G12" s="59">
        <f>'Grunddaten Umlage § 4_Plan'!E12</f>
        <v>142263.56960000002</v>
      </c>
      <c r="H12" s="59">
        <f>'Grunddaten Umlage § 4_IST'!D12</f>
        <v>344256.15</v>
      </c>
      <c r="I12" s="59">
        <f>'Grunddaten Umlage § 4_IST'!E12</f>
        <v>137702.46000000002</v>
      </c>
      <c r="J12" s="61">
        <f>'Grunddaten Umlage § 4_Plan'!J12</f>
        <v>0</v>
      </c>
      <c r="K12" s="61">
        <f>'Grunddaten Umlage § 4_IST'!J12</f>
        <v>0</v>
      </c>
      <c r="L12" s="62">
        <f t="shared" si="4"/>
        <v>0</v>
      </c>
      <c r="M12" s="61">
        <f>'Grunddaten Umlage § 4_Plan'!H12</f>
        <v>291153.9781441727</v>
      </c>
      <c r="N12" s="61">
        <f>'Grunddaten Umlage § 4_IST'!H12</f>
        <v>281592.20857668581</v>
      </c>
      <c r="O12" s="64">
        <f t="shared" si="2"/>
        <v>-9561.7695674868883</v>
      </c>
      <c r="P12" s="59">
        <f>'Grunddaten Umlage § 4_Plan'!I12</f>
        <v>0</v>
      </c>
      <c r="Q12" s="59">
        <f>'Grunddaten Umlage § 4_IST'!I12</f>
        <v>0</v>
      </c>
      <c r="R12" s="62">
        <f t="shared" si="3"/>
        <v>0</v>
      </c>
      <c r="S12" s="59" cm="1">
        <f t="array" ref="S12">_xlfn.IFS((F12&gt;0)*AND(I12&gt;0),O12+R12,(F12=0)*AND(I12=0),L12,(F12=0)*AND(I12&gt;0),L12+O12+R12,(F12&gt;0)*AND(I12=0),L12+O12+R12)</f>
        <v>-9561.7695674868883</v>
      </c>
      <c r="U12" s="59">
        <f>IF('Grunddaten Umlage § 4_Plan'!D12&gt;0,'Grunddaten Umlage § 4_Plan'!F12,0)</f>
        <v>64504.945855827304</v>
      </c>
      <c r="V12" s="59">
        <f>IF('Grunddaten Umlage § 4_IST'!D12&gt;0,'Grunddaten Umlage § 4_IST'!F12,0)</f>
        <v>62663.941423314202</v>
      </c>
      <c r="W12" s="59">
        <f t="shared" si="1"/>
        <v>-1841.0044325131021</v>
      </c>
    </row>
    <row r="13" spans="1:23" x14ac:dyDescent="0.25">
      <c r="A13" s="58">
        <f>Finanzkraft!A13</f>
        <v>60346</v>
      </c>
      <c r="B13" s="58" t="str">
        <f>Finanzkraft!B13</f>
        <v>Groß Sankt Florian</v>
      </c>
      <c r="C13" s="58" t="str">
        <f>Finanzkraft!C13</f>
        <v>Deutschlandsberg</v>
      </c>
      <c r="D13" s="67">
        <f>Finanzkraft!H13</f>
        <v>5576387.0099999998</v>
      </c>
      <c r="E13" s="60">
        <f t="shared" si="0"/>
        <v>2.6058445963867537E-3</v>
      </c>
      <c r="F13" s="59">
        <f>'Grunddaten Umlage § 4_Plan'!D13</f>
        <v>129728</v>
      </c>
      <c r="G13" s="59">
        <f>'Grunddaten Umlage § 4_Plan'!E13</f>
        <v>51891.200000000004</v>
      </c>
      <c r="H13" s="59">
        <f>'Grunddaten Umlage § 4_IST'!D13</f>
        <v>164237.34</v>
      </c>
      <c r="I13" s="59">
        <f>'Grunddaten Umlage § 4_IST'!E13</f>
        <v>65694.936000000002</v>
      </c>
      <c r="J13" s="61">
        <f>'Grunddaten Umlage § 4_Plan'!J13</f>
        <v>0</v>
      </c>
      <c r="K13" s="61">
        <f>'Grunddaten Umlage § 4_IST'!J13</f>
        <v>0</v>
      </c>
      <c r="L13" s="62">
        <f t="shared" si="4"/>
        <v>0</v>
      </c>
      <c r="M13" s="61">
        <f>'Grunddaten Umlage § 4_Plan'!H13</f>
        <v>86640.572285696311</v>
      </c>
      <c r="N13" s="61">
        <f>'Grunddaten Umlage § 4_IST'!H13</f>
        <v>122379.6497012569</v>
      </c>
      <c r="O13" s="64">
        <f t="shared" si="2"/>
        <v>35739.07741556059</v>
      </c>
      <c r="P13" s="59">
        <f>'Grunddaten Umlage § 4_Plan'!I13</f>
        <v>0</v>
      </c>
      <c r="Q13" s="59">
        <f>'Grunddaten Umlage § 4_IST'!I13</f>
        <v>0</v>
      </c>
      <c r="R13" s="62">
        <f t="shared" si="3"/>
        <v>0</v>
      </c>
      <c r="S13" s="59" cm="1">
        <f t="array" ref="S13">_xlfn.IFS((F13&gt;0)*AND(I13&gt;0),O13+R13,(F13=0)*AND(I13=0),L13,(F13=0)*AND(I13&gt;0),L13+O13+R13,(F13&gt;0)*AND(I13=0),L13+O13+R13)</f>
        <v>35739.07741556059</v>
      </c>
      <c r="U13" s="59">
        <f>IF('Grunddaten Umlage § 4_Plan'!D13&gt;0,'Grunddaten Umlage § 4_Plan'!F13,0)</f>
        <v>43087.427714303689</v>
      </c>
      <c r="V13" s="59">
        <f>IF('Grunddaten Umlage § 4_IST'!D13&gt;0,'Grunddaten Umlage § 4_IST'!F13,0)</f>
        <v>41857.690298743095</v>
      </c>
      <c r="W13" s="59">
        <f t="shared" si="1"/>
        <v>-1229.7374155605939</v>
      </c>
    </row>
    <row r="14" spans="1:23" x14ac:dyDescent="0.25">
      <c r="A14" s="58">
        <f>Finanzkraft!A14</f>
        <v>60347</v>
      </c>
      <c r="B14" s="58" t="str">
        <f>Finanzkraft!B14</f>
        <v>Sankt Martin im Sulmtal</v>
      </c>
      <c r="C14" s="58" t="str">
        <f>Finanzkraft!C14</f>
        <v>Deutschlandsberg</v>
      </c>
      <c r="D14" s="67">
        <f>Finanzkraft!H14</f>
        <v>4454895.4400000004</v>
      </c>
      <c r="E14" s="60">
        <f t="shared" si="0"/>
        <v>2.081771797576867E-3</v>
      </c>
      <c r="F14" s="59">
        <f>'Grunddaten Umlage § 4_Plan'!D14</f>
        <v>32432</v>
      </c>
      <c r="G14" s="59">
        <f>'Grunddaten Umlage § 4_Plan'!E14</f>
        <v>12972.800000000001</v>
      </c>
      <c r="H14" s="59">
        <f>'Grunddaten Umlage § 4_IST'!D14</f>
        <v>94981.64</v>
      </c>
      <c r="I14" s="59">
        <f>'Grunddaten Umlage § 4_IST'!E14</f>
        <v>37992.656000000003</v>
      </c>
      <c r="J14" s="61">
        <f>'Grunddaten Umlage § 4_Plan'!J14</f>
        <v>0</v>
      </c>
      <c r="K14" s="61">
        <f>'Grunddaten Umlage § 4_IST'!J14</f>
        <v>0</v>
      </c>
      <c r="L14" s="62">
        <f t="shared" si="4"/>
        <v>0</v>
      </c>
      <c r="M14" s="61">
        <f>'Grunddaten Umlage § 4_Plan'!H14</f>
        <v>0</v>
      </c>
      <c r="N14" s="61">
        <f>'Grunddaten Umlage § 4_IST'!H14</f>
        <v>61542.13278746116</v>
      </c>
      <c r="O14" s="64">
        <f t="shared" si="2"/>
        <v>61542.13278746116</v>
      </c>
      <c r="P14" s="59">
        <f>'Grunddaten Umlage § 4_Plan'!I14</f>
        <v>-1989.9267603847911</v>
      </c>
      <c r="Q14" s="59">
        <f>'Grunddaten Umlage § 4_IST'!I14</f>
        <v>0</v>
      </c>
      <c r="R14" s="62">
        <f t="shared" si="3"/>
        <v>1989.9267603847911</v>
      </c>
      <c r="S14" s="59" cm="1">
        <f t="array" ref="S14">_xlfn.IFS((F14&gt;0)*AND(I14&gt;0),O14+R14,(F14=0)*AND(I14=0),L14,(F14=0)*AND(I14&gt;0),L14+O14+R14,(F14&gt;0)*AND(I14=0),L14+O14+R14)</f>
        <v>63532.059547845951</v>
      </c>
      <c r="U14" s="59">
        <f>IF('Grunddaten Umlage § 4_Plan'!D14&gt;0,'Grunddaten Umlage § 4_Plan'!F14,0)</f>
        <v>34421.926760384791</v>
      </c>
      <c r="V14" s="59">
        <f>IF('Grunddaten Umlage § 4_IST'!D14&gt;0,'Grunddaten Umlage § 4_IST'!F14,0)</f>
        <v>33439.50721253884</v>
      </c>
      <c r="W14" s="59">
        <f t="shared" si="1"/>
        <v>-982.41954784595146</v>
      </c>
    </row>
    <row r="15" spans="1:23" x14ac:dyDescent="0.25">
      <c r="A15" s="58">
        <f>Finanzkraft!A15</f>
        <v>60348</v>
      </c>
      <c r="B15" s="58" t="str">
        <f>Finanzkraft!B15</f>
        <v>Sankt Stefan ob Stainz</v>
      </c>
      <c r="C15" s="58" t="str">
        <f>Finanzkraft!C15</f>
        <v>Deutschlandsberg</v>
      </c>
      <c r="D15" s="67">
        <f>Finanzkraft!H15</f>
        <v>4402859.38</v>
      </c>
      <c r="E15" s="60">
        <f t="shared" si="0"/>
        <v>2.0574553565685413E-3</v>
      </c>
      <c r="F15" s="59">
        <f>'Grunddaten Umlage § 4_Plan'!D15</f>
        <v>197875.20000000001</v>
      </c>
      <c r="G15" s="59">
        <f>'Grunddaten Umlage § 4_Plan'!E15</f>
        <v>79150.080000000016</v>
      </c>
      <c r="H15" s="59">
        <f>'Grunddaten Umlage § 4_IST'!D15</f>
        <v>126242.63</v>
      </c>
      <c r="I15" s="59">
        <f>'Grunddaten Umlage § 4_IST'!E15</f>
        <v>50497.052000000003</v>
      </c>
      <c r="J15" s="61">
        <f>'Grunddaten Umlage § 4_Plan'!J15</f>
        <v>0</v>
      </c>
      <c r="K15" s="61">
        <f>'Grunddaten Umlage § 4_IST'!J15</f>
        <v>0</v>
      </c>
      <c r="L15" s="62">
        <f t="shared" si="4"/>
        <v>0</v>
      </c>
      <c r="M15" s="61">
        <f>'Grunddaten Umlage § 4_Plan'!H15</f>
        <v>163855.34360699943</v>
      </c>
      <c r="N15" s="61">
        <f>'Grunddaten Umlage § 4_IST'!H15</f>
        <v>93193.717859134078</v>
      </c>
      <c r="O15" s="64">
        <f t="shared" si="2"/>
        <v>-70661.625747865357</v>
      </c>
      <c r="P15" s="59">
        <f>'Grunddaten Umlage § 4_Plan'!I15</f>
        <v>0</v>
      </c>
      <c r="Q15" s="59">
        <f>'Grunddaten Umlage § 4_IST'!I15</f>
        <v>0</v>
      </c>
      <c r="R15" s="62">
        <f t="shared" si="3"/>
        <v>0</v>
      </c>
      <c r="S15" s="59" cm="1">
        <f t="array" ref="S15">_xlfn.IFS((F15&gt;0)*AND(I15&gt;0),O15+R15,(F15=0)*AND(I15=0),L15,(F15=0)*AND(I15&gt;0),L15+O15+R15,(F15&gt;0)*AND(I15=0),L15+O15+R15)</f>
        <v>-70661.625747865357</v>
      </c>
      <c r="U15" s="59">
        <f>IF('Grunddaten Umlage § 4_Plan'!D15&gt;0,'Grunddaten Umlage § 4_Plan'!F15,0)</f>
        <v>34019.856393000584</v>
      </c>
      <c r="V15" s="59">
        <f>IF('Grunddaten Umlage § 4_IST'!D15&gt;0,'Grunddaten Umlage § 4_IST'!F15,0)</f>
        <v>33048.912140865927</v>
      </c>
      <c r="W15" s="59">
        <f t="shared" si="1"/>
        <v>-970.94425213465729</v>
      </c>
    </row>
    <row r="16" spans="1:23" x14ac:dyDescent="0.25">
      <c r="A16" s="58">
        <f>Finanzkraft!A16</f>
        <v>60349</v>
      </c>
      <c r="B16" s="58" t="str">
        <f>Finanzkraft!B16</f>
        <v xml:space="preserve">Bad Schwanberg </v>
      </c>
      <c r="C16" s="58" t="str">
        <f>Finanzkraft!C16</f>
        <v>Deutschlandsberg</v>
      </c>
      <c r="D16" s="67">
        <f>Finanzkraft!H16</f>
        <v>5806499.5999999996</v>
      </c>
      <c r="E16" s="60">
        <f t="shared" si="0"/>
        <v>2.7133761662252072E-3</v>
      </c>
      <c r="F16" s="59">
        <f>'Grunddaten Umlage § 4_Plan'!D16</f>
        <v>117233.876</v>
      </c>
      <c r="G16" s="59">
        <f>'Grunddaten Umlage § 4_Plan'!E16</f>
        <v>46893.550400000007</v>
      </c>
      <c r="H16" s="59">
        <f>'Grunddaten Umlage § 4_IST'!D16</f>
        <v>117530.77</v>
      </c>
      <c r="I16" s="59">
        <f>'Grunddaten Umlage § 4_IST'!E16</f>
        <v>47012.308000000005</v>
      </c>
      <c r="J16" s="61">
        <f>'Grunddaten Umlage § 4_Plan'!J16</f>
        <v>0</v>
      </c>
      <c r="K16" s="61">
        <f>'Grunddaten Umlage § 4_IST'!J16</f>
        <v>0</v>
      </c>
      <c r="L16" s="62">
        <f t="shared" si="4"/>
        <v>0</v>
      </c>
      <c r="M16" s="61">
        <f>'Grunddaten Umlage § 4_Plan'!H16</f>
        <v>72368.422555058205</v>
      </c>
      <c r="N16" s="61">
        <f>'Grunddaten Umlage § 4_IST'!H16</f>
        <v>73945.799742246018</v>
      </c>
      <c r="O16" s="64">
        <f t="shared" si="2"/>
        <v>1577.3771871878125</v>
      </c>
      <c r="P16" s="59">
        <f>'Grunddaten Umlage § 4_Plan'!I16</f>
        <v>0</v>
      </c>
      <c r="Q16" s="59">
        <f>'Grunddaten Umlage § 4_IST'!I16</f>
        <v>0</v>
      </c>
      <c r="R16" s="62">
        <f t="shared" si="3"/>
        <v>0</v>
      </c>
      <c r="S16" s="59" cm="1">
        <f t="array" ref="S16">_xlfn.IFS((F16&gt;0)*AND(I16&gt;0),O16+R16,(F16=0)*AND(I16=0),L16,(F16=0)*AND(I16&gt;0),L16+O16+R16,(F16&gt;0)*AND(I16=0),L16+O16+R16)</f>
        <v>1577.3771871878125</v>
      </c>
      <c r="U16" s="59">
        <f>IF('Grunddaten Umlage § 4_Plan'!D16&gt;0,'Grunddaten Umlage § 4_Plan'!F16,0)</f>
        <v>44865.453444941806</v>
      </c>
      <c r="V16" s="59">
        <f>IF('Grunddaten Umlage § 4_IST'!D16&gt;0,'Grunddaten Umlage § 4_IST'!F16,0)</f>
        <v>43584.970257753979</v>
      </c>
      <c r="W16" s="59">
        <f t="shared" si="1"/>
        <v>-1280.4831871878268</v>
      </c>
    </row>
    <row r="17" spans="1:23" x14ac:dyDescent="0.25">
      <c r="A17" s="58">
        <f>Finanzkraft!A17</f>
        <v>60350</v>
      </c>
      <c r="B17" s="58" t="str">
        <f>Finanzkraft!B17</f>
        <v>Stainz</v>
      </c>
      <c r="C17" s="58" t="str">
        <f>Finanzkraft!C17</f>
        <v>Deutschlandsberg</v>
      </c>
      <c r="D17" s="67">
        <f>Finanzkraft!H17</f>
        <v>11381924.42</v>
      </c>
      <c r="E17" s="60">
        <f t="shared" si="0"/>
        <v>5.3187711314067196E-3</v>
      </c>
      <c r="F17" s="59">
        <f>'Grunddaten Umlage § 4_Plan'!D17</f>
        <v>202665.32399999999</v>
      </c>
      <c r="G17" s="59">
        <f>'Grunddaten Umlage § 4_Plan'!E17</f>
        <v>81066.1296</v>
      </c>
      <c r="H17" s="59">
        <f>'Grunddaten Umlage § 4_IST'!D17</f>
        <v>211833.95</v>
      </c>
      <c r="I17" s="59">
        <f>'Grunddaten Umlage § 4_IST'!E17</f>
        <v>84733.580000000016</v>
      </c>
      <c r="J17" s="61">
        <f>'Grunddaten Umlage § 4_Plan'!J17</f>
        <v>0</v>
      </c>
      <c r="K17" s="61">
        <f>'Grunddaten Umlage § 4_IST'!J17</f>
        <v>0</v>
      </c>
      <c r="L17" s="62">
        <f t="shared" si="4"/>
        <v>0</v>
      </c>
      <c r="M17" s="61">
        <f>'Grunddaten Umlage § 4_Plan'!H17</f>
        <v>114719.87745603462</v>
      </c>
      <c r="N17" s="61">
        <f>'Grunddaten Umlage § 4_IST'!H17</f>
        <v>126398.51187102748</v>
      </c>
      <c r="O17" s="64">
        <f t="shared" si="2"/>
        <v>11678.634414992863</v>
      </c>
      <c r="P17" s="59">
        <f>'Grunddaten Umlage § 4_Plan'!I17</f>
        <v>0</v>
      </c>
      <c r="Q17" s="59">
        <f>'Grunddaten Umlage § 4_IST'!I17</f>
        <v>0</v>
      </c>
      <c r="R17" s="62">
        <f t="shared" si="3"/>
        <v>0</v>
      </c>
      <c r="S17" s="59" cm="1">
        <f t="array" ref="S17">_xlfn.IFS((F17&gt;0)*AND(I17&gt;0),O17+R17,(F17=0)*AND(I17=0),L17,(F17=0)*AND(I17&gt;0),L17+O17+R17,(F17&gt;0)*AND(I17=0),L17+O17+R17)</f>
        <v>11678.634414992863</v>
      </c>
      <c r="U17" s="59">
        <f>IF('Grunddaten Umlage § 4_Plan'!D17&gt;0,'Grunddaten Umlage § 4_Plan'!F17,0)</f>
        <v>87945.446543965372</v>
      </c>
      <c r="V17" s="59">
        <f>IF('Grunddaten Umlage § 4_IST'!D17&gt;0,'Grunddaten Umlage § 4_IST'!F17,0)</f>
        <v>85435.438128972528</v>
      </c>
      <c r="W17" s="59">
        <f t="shared" si="1"/>
        <v>-2510.0084149928443</v>
      </c>
    </row>
    <row r="18" spans="1:23" x14ac:dyDescent="0.25">
      <c r="A18" s="58">
        <f>Finanzkraft!A18</f>
        <v>60351</v>
      </c>
      <c r="B18" s="58" t="str">
        <f>Finanzkraft!B18</f>
        <v>Wies</v>
      </c>
      <c r="C18" s="58" t="str">
        <f>Finanzkraft!C18</f>
        <v>Deutschlandsberg</v>
      </c>
      <c r="D18" s="67">
        <f>Finanzkraft!H18</f>
        <v>5891742.04</v>
      </c>
      <c r="E18" s="60">
        <f t="shared" si="0"/>
        <v>2.7532099423348074E-3</v>
      </c>
      <c r="F18" s="59">
        <f>'Grunddaten Umlage § 4_Plan'!D18</f>
        <v>48648</v>
      </c>
      <c r="G18" s="59">
        <f>'Grunddaten Umlage § 4_Plan'!E18</f>
        <v>19459.2</v>
      </c>
      <c r="H18" s="59">
        <f>'Grunddaten Umlage § 4_IST'!D18</f>
        <v>55328.72</v>
      </c>
      <c r="I18" s="59">
        <f>'Grunddaten Umlage § 4_IST'!E18</f>
        <v>22131.488000000001</v>
      </c>
      <c r="J18" s="61">
        <f>'Grunddaten Umlage § 4_Plan'!J18</f>
        <v>0</v>
      </c>
      <c r="K18" s="61">
        <f>'Grunddaten Umlage § 4_IST'!J18</f>
        <v>0</v>
      </c>
      <c r="L18" s="62">
        <f t="shared" si="4"/>
        <v>0</v>
      </c>
      <c r="M18" s="61">
        <f>'Grunddaten Umlage § 4_Plan'!H18</f>
        <v>3123.8983182868906</v>
      </c>
      <c r="N18" s="61">
        <f>'Grunddaten Umlage § 4_IST'!H18</f>
        <v>11103.899665945595</v>
      </c>
      <c r="O18" s="64">
        <f t="shared" si="2"/>
        <v>7980.0013476587046</v>
      </c>
      <c r="P18" s="59">
        <f>'Grunddaten Umlage § 4_Plan'!I18</f>
        <v>0</v>
      </c>
      <c r="Q18" s="59">
        <f>'Grunddaten Umlage § 4_IST'!I18</f>
        <v>0</v>
      </c>
      <c r="R18" s="62">
        <f t="shared" si="3"/>
        <v>0</v>
      </c>
      <c r="S18" s="59" cm="1">
        <f t="array" ref="S18">_xlfn.IFS((F18&gt;0)*AND(I18&gt;0),O18+R18,(F18=0)*AND(I18=0),L18,(F18=0)*AND(I18&gt;0),L18+O18+R18,(F18&gt;0)*AND(I18=0),L18+O18+R18)</f>
        <v>7980.0013476587046</v>
      </c>
      <c r="U18" s="59">
        <f>IF('Grunddaten Umlage § 4_Plan'!D18&gt;0,'Grunddaten Umlage § 4_Plan'!F18,0)</f>
        <v>45524.101681713109</v>
      </c>
      <c r="V18" s="59">
        <f>IF('Grunddaten Umlage § 4_IST'!D18&gt;0,'Grunddaten Umlage § 4_IST'!F18,0)</f>
        <v>44224.820334054406</v>
      </c>
      <c r="W18" s="59">
        <f t="shared" si="1"/>
        <v>-1299.2813476587035</v>
      </c>
    </row>
    <row r="19" spans="1:23" x14ac:dyDescent="0.25">
      <c r="A19" s="58">
        <f>Finanzkraft!A19</f>
        <v>60608</v>
      </c>
      <c r="B19" s="58" t="str">
        <f>Finanzkraft!B19</f>
        <v>Feldkirchen bei Graz</v>
      </c>
      <c r="C19" s="58" t="str">
        <f>Finanzkraft!C19</f>
        <v>Graz-Umgebung</v>
      </c>
      <c r="D19" s="67">
        <f>Finanzkraft!H19</f>
        <v>11808398.470000001</v>
      </c>
      <c r="E19" s="60">
        <f t="shared" si="0"/>
        <v>5.5180623744102569E-3</v>
      </c>
      <c r="F19" s="59">
        <f>'Grunddaten Umlage § 4_Plan'!D19</f>
        <v>86627.6</v>
      </c>
      <c r="G19" s="59">
        <f>'Grunddaten Umlage § 4_Plan'!E19</f>
        <v>34651.040000000001</v>
      </c>
      <c r="H19" s="59">
        <f>'Grunddaten Umlage § 4_IST'!D19</f>
        <v>186262.27</v>
      </c>
      <c r="I19" s="59">
        <f>'Grunddaten Umlage § 4_IST'!E19</f>
        <v>74504.907999999996</v>
      </c>
      <c r="J19" s="61">
        <f>'Grunddaten Umlage § 4_Plan'!J19</f>
        <v>0</v>
      </c>
      <c r="K19" s="61">
        <f>'Grunddaten Umlage § 4_IST'!J19</f>
        <v>0</v>
      </c>
      <c r="L19" s="62">
        <f t="shared" si="4"/>
        <v>0</v>
      </c>
      <c r="M19" s="61">
        <f>'Grunddaten Umlage § 4_Plan'!H19</f>
        <v>0</v>
      </c>
      <c r="N19" s="61">
        <f>'Grunddaten Umlage § 4_IST'!H19</f>
        <v>97625.615981000708</v>
      </c>
      <c r="O19" s="64">
        <f t="shared" si="2"/>
        <v>97625.615981000708</v>
      </c>
      <c r="P19" s="59">
        <f>'Grunddaten Umlage § 4_Plan'!I19</f>
        <v>-4613.1109810370253</v>
      </c>
      <c r="Q19" s="59">
        <f>'Grunddaten Umlage § 4_IST'!I19</f>
        <v>0</v>
      </c>
      <c r="R19" s="62">
        <f t="shared" si="3"/>
        <v>4613.1109810370253</v>
      </c>
      <c r="S19" s="59" cm="1">
        <f t="array" ref="S19">_xlfn.IFS((F19&gt;0)*AND(I19&gt;0),O19+R19,(F19=0)*AND(I19=0),L19,(F19=0)*AND(I19&gt;0),L19+O19+R19,(F19&gt;0)*AND(I19=0),L19+O19+R19)</f>
        <v>102238.72696203773</v>
      </c>
      <c r="U19" s="59">
        <f>IF('Grunddaten Umlage § 4_Plan'!D19&gt;0,'Grunddaten Umlage § 4_Plan'!F19,0)</f>
        <v>91240.710981037031</v>
      </c>
      <c r="V19" s="59">
        <f>IF('Grunddaten Umlage § 4_IST'!D19&gt;0,'Grunddaten Umlage § 4_IST'!F19,0)</f>
        <v>88636.654018999281</v>
      </c>
      <c r="W19" s="59">
        <f t="shared" si="1"/>
        <v>-2604.0569620377501</v>
      </c>
    </row>
    <row r="20" spans="1:23" x14ac:dyDescent="0.25">
      <c r="A20" s="58">
        <f>Finanzkraft!A20</f>
        <v>60611</v>
      </c>
      <c r="B20" s="58" t="str">
        <f>Finanzkraft!B20</f>
        <v>Gössendorf</v>
      </c>
      <c r="C20" s="58" t="str">
        <f>Finanzkraft!C20</f>
        <v>Graz-Umgebung</v>
      </c>
      <c r="D20" s="67">
        <f>Finanzkraft!H20</f>
        <v>6521398.1399999997</v>
      </c>
      <c r="E20" s="60">
        <f t="shared" si="0"/>
        <v>3.0474481189220089E-3</v>
      </c>
      <c r="F20" s="59">
        <f>'Grunddaten Umlage § 4_Plan'!D20</f>
        <v>42161.599999999999</v>
      </c>
      <c r="G20" s="59">
        <f>'Grunddaten Umlage § 4_Plan'!E20</f>
        <v>16864.64</v>
      </c>
      <c r="H20" s="59">
        <f>'Grunddaten Umlage § 4_IST'!D20</f>
        <v>28225.27</v>
      </c>
      <c r="I20" s="59">
        <f>'Grunddaten Umlage § 4_IST'!E20</f>
        <v>11290.108</v>
      </c>
      <c r="J20" s="61">
        <f>'Grunddaten Umlage § 4_Plan'!J20</f>
        <v>0</v>
      </c>
      <c r="K20" s="61">
        <f>'Grunddaten Umlage § 4_IST'!J20</f>
        <v>0</v>
      </c>
      <c r="L20" s="62">
        <f t="shared" si="4"/>
        <v>0</v>
      </c>
      <c r="M20" s="61">
        <f>'Grunddaten Umlage § 4_Plan'!H20</f>
        <v>0</v>
      </c>
      <c r="N20" s="61">
        <f>'Grunddaten Umlage § 4_IST'!H20</f>
        <v>0</v>
      </c>
      <c r="O20" s="64">
        <f t="shared" si="2"/>
        <v>0</v>
      </c>
      <c r="P20" s="59">
        <f>'Grunddaten Umlage § 4_Plan'!I20</f>
        <v>-8227.7059160979043</v>
      </c>
      <c r="Q20" s="59">
        <f>'Grunddaten Umlage § 4_IST'!I20</f>
        <v>-20725.899129654663</v>
      </c>
      <c r="R20" s="62">
        <f t="shared" si="3"/>
        <v>-12498.193213556759</v>
      </c>
      <c r="S20" s="59" cm="1">
        <f t="array" ref="S20">_xlfn.IFS((F20&gt;0)*AND(I20&gt;0),O20+R20,(F20=0)*AND(I20=0),L20,(F20=0)*AND(I20&gt;0),L20+O20+R20,(F20&gt;0)*AND(I20=0),L20+O20+R20)</f>
        <v>-12498.193213556759</v>
      </c>
      <c r="U20" s="59">
        <f>IF('Grunddaten Umlage § 4_Plan'!D20&gt;0,'Grunddaten Umlage § 4_Plan'!F20,0)</f>
        <v>50389.305916097903</v>
      </c>
      <c r="V20" s="59">
        <f>IF('Grunddaten Umlage § 4_IST'!D20&gt;0,'Grunddaten Umlage § 4_IST'!F20,0)</f>
        <v>48951.169129654663</v>
      </c>
      <c r="W20" s="59">
        <f t="shared" si="1"/>
        <v>-1438.1367864432395</v>
      </c>
    </row>
    <row r="21" spans="1:23" x14ac:dyDescent="0.25">
      <c r="A21" s="58">
        <f>Finanzkraft!A21</f>
        <v>60613</v>
      </c>
      <c r="B21" s="58" t="str">
        <f>Finanzkraft!B21</f>
        <v>Gratkorn</v>
      </c>
      <c r="C21" s="58" t="str">
        <f>Finanzkraft!C21</f>
        <v>Graz-Umgebung</v>
      </c>
      <c r="D21" s="67">
        <f>Finanzkraft!H21</f>
        <v>16962888.48</v>
      </c>
      <c r="E21" s="60">
        <f t="shared" si="0"/>
        <v>7.9267545823938634E-3</v>
      </c>
      <c r="F21" s="59">
        <f>'Grunddaten Umlage § 4_Plan'!D21</f>
        <v>189954.8</v>
      </c>
      <c r="G21" s="59">
        <f>'Grunddaten Umlage § 4_Plan'!E21</f>
        <v>75981.919999999998</v>
      </c>
      <c r="H21" s="59">
        <f>'Grunddaten Umlage § 4_IST'!D21</f>
        <v>201747.29</v>
      </c>
      <c r="I21" s="59">
        <f>'Grunddaten Umlage § 4_IST'!E21</f>
        <v>80698.916000000012</v>
      </c>
      <c r="J21" s="61">
        <f>'Grunddaten Umlage § 4_Plan'!J21</f>
        <v>0</v>
      </c>
      <c r="K21" s="61">
        <f>'Grunddaten Umlage § 4_IST'!J21</f>
        <v>0</v>
      </c>
      <c r="L21" s="62">
        <f t="shared" si="4"/>
        <v>0</v>
      </c>
      <c r="M21" s="61">
        <f>'Grunddaten Umlage § 4_Plan'!H21</f>
        <v>58886.559955485092</v>
      </c>
      <c r="N21" s="61">
        <f>'Grunddaten Umlage § 4_IST'!H21</f>
        <v>74419.805143823032</v>
      </c>
      <c r="O21" s="64">
        <f t="shared" si="2"/>
        <v>15533.24518833794</v>
      </c>
      <c r="P21" s="59">
        <f>'Grunddaten Umlage § 4_Plan'!I21</f>
        <v>0</v>
      </c>
      <c r="Q21" s="59">
        <f>'Grunddaten Umlage § 4_IST'!I21</f>
        <v>0</v>
      </c>
      <c r="R21" s="62">
        <f t="shared" si="3"/>
        <v>0</v>
      </c>
      <c r="S21" s="59" cm="1">
        <f t="array" ref="S21">_xlfn.IFS((F21&gt;0)*AND(I21&gt;0),O21+R21,(F21=0)*AND(I21=0),L21,(F21=0)*AND(I21&gt;0),L21+O21+R21,(F21&gt;0)*AND(I21=0),L21+O21+R21)</f>
        <v>15533.24518833794</v>
      </c>
      <c r="U21" s="59">
        <f>IF('Grunddaten Umlage § 4_Plan'!D21&gt;0,'Grunddaten Umlage § 4_Plan'!F21,0)</f>
        <v>131068.2400445149</v>
      </c>
      <c r="V21" s="59">
        <f>IF('Grunddaten Umlage § 4_IST'!D21&gt;0,'Grunddaten Umlage § 4_IST'!F21,0)</f>
        <v>127327.48485617698</v>
      </c>
      <c r="W21" s="59">
        <f t="shared" si="1"/>
        <v>-3740.7551883379201</v>
      </c>
    </row>
    <row r="22" spans="1:23" x14ac:dyDescent="0.25">
      <c r="A22" s="58">
        <f>Finanzkraft!A22</f>
        <v>60617</v>
      </c>
      <c r="B22" s="58" t="str">
        <f>Finanzkraft!B22</f>
        <v>Hart bei Graz</v>
      </c>
      <c r="C22" s="58" t="str">
        <f>Finanzkraft!C22</f>
        <v>Graz-Umgebung</v>
      </c>
      <c r="D22" s="67">
        <f>Finanzkraft!H22</f>
        <v>13134901.720000001</v>
      </c>
      <c r="E22" s="60">
        <f t="shared" si="0"/>
        <v>6.1379370925571898E-3</v>
      </c>
      <c r="F22" s="59">
        <f>'Grunddaten Umlage § 4_Plan'!D22</f>
        <v>64864</v>
      </c>
      <c r="G22" s="59">
        <f>'Grunddaten Umlage § 4_Plan'!E22</f>
        <v>25945.600000000002</v>
      </c>
      <c r="H22" s="59">
        <f>'Grunddaten Umlage § 4_IST'!D22</f>
        <v>74659.009999999995</v>
      </c>
      <c r="I22" s="59">
        <f>'Grunddaten Umlage § 4_IST'!E22</f>
        <v>29863.603999999999</v>
      </c>
      <c r="J22" s="61">
        <f>'Grunddaten Umlage § 4_Plan'!J22</f>
        <v>0</v>
      </c>
      <c r="K22" s="61">
        <f>'Grunddaten Umlage § 4_IST'!J22</f>
        <v>0</v>
      </c>
      <c r="L22" s="62">
        <f t="shared" si="4"/>
        <v>0</v>
      </c>
      <c r="M22" s="61">
        <f>'Grunddaten Umlage § 4_Plan'!H22</f>
        <v>0</v>
      </c>
      <c r="N22" s="61">
        <f>'Grunddaten Umlage § 4_IST'!H22</f>
        <v>0</v>
      </c>
      <c r="O22" s="64">
        <f t="shared" si="2"/>
        <v>0</v>
      </c>
      <c r="P22" s="59">
        <f>'Grunddaten Umlage § 4_Plan'!I22</f>
        <v>-36626.288851917969</v>
      </c>
      <c r="Q22" s="59">
        <f>'Grunddaten Umlage § 4_IST'!I22</f>
        <v>-23934.693649737921</v>
      </c>
      <c r="R22" s="62">
        <f t="shared" si="3"/>
        <v>12691.595202180048</v>
      </c>
      <c r="S22" s="59" cm="1">
        <f t="array" ref="S22">_xlfn.IFS((F22&gt;0)*AND(I22&gt;0),O22+R22,(F22=0)*AND(I22=0),L22,(F22=0)*AND(I22&gt;0),L22+O22+R22,(F22&gt;0)*AND(I22=0),L22+O22+R22)</f>
        <v>12691.595202180048</v>
      </c>
      <c r="U22" s="59">
        <f>IF('Grunddaten Umlage § 4_Plan'!D22&gt;0,'Grunddaten Umlage § 4_Plan'!F22,0)</f>
        <v>101490.28885191797</v>
      </c>
      <c r="V22" s="59">
        <f>IF('Grunddaten Umlage § 4_IST'!D22&gt;0,'Grunddaten Umlage § 4_IST'!F22,0)</f>
        <v>98593.703649737916</v>
      </c>
      <c r="W22" s="59">
        <f t="shared" si="1"/>
        <v>-2896.5852021800529</v>
      </c>
    </row>
    <row r="23" spans="1:23" x14ac:dyDescent="0.25">
      <c r="A23" s="58">
        <f>Finanzkraft!A23</f>
        <v>60618</v>
      </c>
      <c r="B23" s="58" t="str">
        <f>Finanzkraft!B23</f>
        <v>Haselsdorf-Tobelbad</v>
      </c>
      <c r="C23" s="58" t="str">
        <f>Finanzkraft!C23</f>
        <v>Graz-Umgebung</v>
      </c>
      <c r="D23" s="67">
        <f>Finanzkraft!H23</f>
        <v>1982738.25</v>
      </c>
      <c r="E23" s="60">
        <f t="shared" si="0"/>
        <v>9.2653320968334805E-4</v>
      </c>
      <c r="F23" s="59">
        <f>'Grunddaten Umlage § 4_Plan'!D23</f>
        <v>66485.600000000006</v>
      </c>
      <c r="G23" s="59">
        <f>'Grunddaten Umlage § 4_Plan'!E23</f>
        <v>26594.240000000005</v>
      </c>
      <c r="H23" s="59">
        <f>'Grunddaten Umlage § 4_IST'!D23</f>
        <v>71441.179999999993</v>
      </c>
      <c r="I23" s="59">
        <f>'Grunddaten Umlage § 4_IST'!E23</f>
        <v>28576.471999999998</v>
      </c>
      <c r="J23" s="61">
        <f>'Grunddaten Umlage § 4_Plan'!J23</f>
        <v>0</v>
      </c>
      <c r="K23" s="61">
        <f>'Grunddaten Umlage § 4_IST'!J23</f>
        <v>0</v>
      </c>
      <c r="L23" s="62">
        <f t="shared" si="4"/>
        <v>0</v>
      </c>
      <c r="M23" s="61">
        <f>'Grunddaten Umlage § 4_Plan'!H23</f>
        <v>51165.4490007852</v>
      </c>
      <c r="N23" s="61">
        <f>'Grunddaten Umlage § 4_IST'!H23</f>
        <v>56558.274013894152</v>
      </c>
      <c r="O23" s="64">
        <f t="shared" si="2"/>
        <v>5392.8250131089517</v>
      </c>
      <c r="P23" s="59">
        <f>'Grunddaten Umlage § 4_Plan'!I23</f>
        <v>0</v>
      </c>
      <c r="Q23" s="59">
        <f>'Grunddaten Umlage § 4_IST'!I23</f>
        <v>0</v>
      </c>
      <c r="R23" s="62">
        <f t="shared" si="3"/>
        <v>0</v>
      </c>
      <c r="S23" s="59" cm="1">
        <f t="array" ref="S23">_xlfn.IFS((F23&gt;0)*AND(I23&gt;0),O23+R23,(F23=0)*AND(I23=0),L23,(F23=0)*AND(I23&gt;0),L23+O23+R23,(F23&gt;0)*AND(I23=0),L23+O23+R23)</f>
        <v>5392.8250131089517</v>
      </c>
      <c r="U23" s="59">
        <f>IF('Grunddaten Umlage § 4_Plan'!D23&gt;0,'Grunddaten Umlage § 4_Plan'!F23,0)</f>
        <v>15320.150999214809</v>
      </c>
      <c r="V23" s="59">
        <f>IF('Grunddaten Umlage § 4_IST'!D23&gt;0,'Grunddaten Umlage § 4_IST'!F23,0)</f>
        <v>14882.905986105843</v>
      </c>
      <c r="W23" s="59">
        <f t="shared" si="1"/>
        <v>-437.2450131089663</v>
      </c>
    </row>
    <row r="24" spans="1:23" x14ac:dyDescent="0.25">
      <c r="A24" s="58">
        <f>Finanzkraft!A24</f>
        <v>60619</v>
      </c>
      <c r="B24" s="58" t="str">
        <f>Finanzkraft!B24</f>
        <v>Hausmannstätten</v>
      </c>
      <c r="C24" s="58" t="str">
        <f>Finanzkraft!C24</f>
        <v>Graz-Umgebung</v>
      </c>
      <c r="D24" s="67">
        <f>Finanzkraft!H24</f>
        <v>4993166.6100000003</v>
      </c>
      <c r="E24" s="60">
        <f t="shared" si="0"/>
        <v>2.3333058136377925E-3</v>
      </c>
      <c r="F24" s="59">
        <f>'Grunddaten Umlage § 4_Plan'!D24</f>
        <v>613807.19999999995</v>
      </c>
      <c r="G24" s="59">
        <f>'Grunddaten Umlage § 4_Plan'!E24</f>
        <v>245522.88</v>
      </c>
      <c r="H24" s="59">
        <f>'Grunddaten Umlage § 4_IST'!D24</f>
        <v>608664.55000000005</v>
      </c>
      <c r="I24" s="59">
        <f>'Grunddaten Umlage § 4_IST'!E24</f>
        <v>243465.82000000004</v>
      </c>
      <c r="J24" s="61">
        <f>'Grunddaten Umlage § 4_Plan'!J24</f>
        <v>0</v>
      </c>
      <c r="K24" s="61">
        <f>'Grunddaten Umlage § 4_IST'!J24</f>
        <v>0</v>
      </c>
      <c r="L24" s="62">
        <f t="shared" si="4"/>
        <v>0</v>
      </c>
      <c r="M24" s="61">
        <f>'Grunddaten Umlage § 4_Plan'!H24</f>
        <v>575226.17881405295</v>
      </c>
      <c r="N24" s="61">
        <f>'Grunddaten Umlage § 4_IST'!H24</f>
        <v>571184.65106246108</v>
      </c>
      <c r="O24" s="64">
        <f t="shared" si="2"/>
        <v>-4041.5277515918715</v>
      </c>
      <c r="P24" s="59">
        <f>'Grunddaten Umlage § 4_Plan'!I24</f>
        <v>0</v>
      </c>
      <c r="Q24" s="59">
        <f>'Grunddaten Umlage § 4_IST'!I24</f>
        <v>0</v>
      </c>
      <c r="R24" s="62">
        <f t="shared" si="3"/>
        <v>0</v>
      </c>
      <c r="S24" s="59" cm="1">
        <f t="array" ref="S24">_xlfn.IFS((F24&gt;0)*AND(I24&gt;0),O24+R24,(F24=0)*AND(I24=0),L24,(F24=0)*AND(I24&gt;0),L24+O24+R24,(F24&gt;0)*AND(I24=0),L24+O24+R24)</f>
        <v>-4041.5277515918715</v>
      </c>
      <c r="U24" s="59">
        <f>IF('Grunddaten Umlage § 4_Plan'!D24&gt;0,'Grunddaten Umlage § 4_Plan'!F24,0)</f>
        <v>38581.021185947029</v>
      </c>
      <c r="V24" s="59">
        <f>IF('Grunddaten Umlage § 4_IST'!D24&gt;0,'Grunddaten Umlage § 4_IST'!F24,0)</f>
        <v>37479.898937538943</v>
      </c>
      <c r="W24" s="59">
        <f t="shared" si="1"/>
        <v>-1101.1222484080863</v>
      </c>
    </row>
    <row r="25" spans="1:23" x14ac:dyDescent="0.25">
      <c r="A25" s="58">
        <f>Finanzkraft!A25</f>
        <v>60623</v>
      </c>
      <c r="B25" s="58" t="str">
        <f>Finanzkraft!B25</f>
        <v>Kainbach bei Graz</v>
      </c>
      <c r="C25" s="58" t="str">
        <f>Finanzkraft!C25</f>
        <v>Graz-Umgebung</v>
      </c>
      <c r="D25" s="67">
        <f>Finanzkraft!H25</f>
        <v>3223596.71</v>
      </c>
      <c r="E25" s="60">
        <f t="shared" si="0"/>
        <v>1.5063861336416851E-3</v>
      </c>
      <c r="F25" s="59">
        <f>'Grunddaten Umlage § 4_Plan'!D25</f>
        <v>81239.399999999994</v>
      </c>
      <c r="G25" s="59">
        <f>'Grunddaten Umlage § 4_Plan'!E25</f>
        <v>32495.759999999998</v>
      </c>
      <c r="H25" s="59">
        <f>'Grunddaten Umlage § 4_IST'!D25</f>
        <v>43123.1</v>
      </c>
      <c r="I25" s="59">
        <f>'Grunddaten Umlage § 4_IST'!E25</f>
        <v>17249.240000000002</v>
      </c>
      <c r="J25" s="61">
        <f>'Grunddaten Umlage § 4_Plan'!J25</f>
        <v>0</v>
      </c>
      <c r="K25" s="61">
        <f>'Grunddaten Umlage § 4_IST'!J25</f>
        <v>0</v>
      </c>
      <c r="L25" s="62">
        <f t="shared" si="4"/>
        <v>0</v>
      </c>
      <c r="M25" s="61">
        <f>'Grunddaten Umlage § 4_Plan'!H25</f>
        <v>56331.428230265854</v>
      </c>
      <c r="N25" s="61">
        <f>'Grunddaten Umlage § 4_IST'!H25</f>
        <v>18926.014594475542</v>
      </c>
      <c r="O25" s="64">
        <f t="shared" si="2"/>
        <v>-37405.413635790312</v>
      </c>
      <c r="P25" s="59">
        <f>'Grunddaten Umlage § 4_Plan'!I25</f>
        <v>0</v>
      </c>
      <c r="Q25" s="59">
        <f>'Grunddaten Umlage § 4_IST'!I25</f>
        <v>0</v>
      </c>
      <c r="R25" s="62">
        <f t="shared" si="3"/>
        <v>0</v>
      </c>
      <c r="S25" s="59" cm="1">
        <f t="array" ref="S25">_xlfn.IFS((F25&gt;0)*AND(I25&gt;0),O25+R25,(F25=0)*AND(I25=0),L25,(F25=0)*AND(I25&gt;0),L25+O25+R25,(F25&gt;0)*AND(I25=0),L25+O25+R25)</f>
        <v>-37405.413635790312</v>
      </c>
      <c r="U25" s="59">
        <f>IF('Grunddaten Umlage § 4_Plan'!D25&gt;0,'Grunddaten Umlage § 4_Plan'!F25,0)</f>
        <v>24907.97176973414</v>
      </c>
      <c r="V25" s="59">
        <f>IF('Grunddaten Umlage § 4_IST'!D25&gt;0,'Grunddaten Umlage § 4_IST'!F25,0)</f>
        <v>24197.085405524456</v>
      </c>
      <c r="W25" s="59">
        <f t="shared" si="1"/>
        <v>-710.88636420968396</v>
      </c>
    </row>
    <row r="26" spans="1:23" x14ac:dyDescent="0.25">
      <c r="A26" s="58">
        <f>Finanzkraft!A26</f>
        <v>60624</v>
      </c>
      <c r="B26" s="58" t="str">
        <f>Finanzkraft!B26</f>
        <v>Kalsdorf bei Graz</v>
      </c>
      <c r="C26" s="58" t="str">
        <f>Finanzkraft!C26</f>
        <v>Graz-Umgebung</v>
      </c>
      <c r="D26" s="67">
        <f>Finanzkraft!H26</f>
        <v>16744465.75</v>
      </c>
      <c r="E26" s="60">
        <f t="shared" si="0"/>
        <v>7.8246856819251809E-3</v>
      </c>
      <c r="F26" s="59">
        <f>'Grunddaten Umlage § 4_Plan'!D26</f>
        <v>446202</v>
      </c>
      <c r="G26" s="59">
        <f>'Grunddaten Umlage § 4_Plan'!E26</f>
        <v>178480.80000000002</v>
      </c>
      <c r="H26" s="59">
        <f>'Grunddaten Umlage § 4_IST'!D26</f>
        <v>461435.01</v>
      </c>
      <c r="I26" s="59">
        <f>'Grunddaten Umlage § 4_IST'!E26</f>
        <v>184574.00400000002</v>
      </c>
      <c r="J26" s="61">
        <f>'Grunddaten Umlage § 4_Plan'!J26</f>
        <v>0</v>
      </c>
      <c r="K26" s="61">
        <f>'Grunddaten Umlage § 4_IST'!J26</f>
        <v>0</v>
      </c>
      <c r="L26" s="62">
        <f t="shared" si="4"/>
        <v>0</v>
      </c>
      <c r="M26" s="61">
        <f>'Grunddaten Umlage § 4_Plan'!H26</f>
        <v>316821.46089395275</v>
      </c>
      <c r="N26" s="61">
        <f>'Grunddaten Umlage § 4_IST'!H26</f>
        <v>335747.05822683009</v>
      </c>
      <c r="O26" s="64">
        <f t="shared" si="2"/>
        <v>18925.59733287734</v>
      </c>
      <c r="P26" s="59">
        <f>'Grunddaten Umlage § 4_Plan'!I26</f>
        <v>0</v>
      </c>
      <c r="Q26" s="59">
        <f>'Grunddaten Umlage § 4_IST'!I26</f>
        <v>0</v>
      </c>
      <c r="R26" s="62">
        <f t="shared" si="3"/>
        <v>0</v>
      </c>
      <c r="S26" s="59" cm="1">
        <f t="array" ref="S26">_xlfn.IFS((F26&gt;0)*AND(I26&gt;0),O26+R26,(F26=0)*AND(I26=0),L26,(F26=0)*AND(I26&gt;0),L26+O26+R26,(F26&gt;0)*AND(I26=0),L26+O26+R26)</f>
        <v>18925.59733287734</v>
      </c>
      <c r="U26" s="59">
        <f>IF('Grunddaten Umlage § 4_Plan'!D26&gt;0,'Grunddaten Umlage § 4_Plan'!F26,0)</f>
        <v>129380.53910604723</v>
      </c>
      <c r="V26" s="59">
        <f>IF('Grunddaten Umlage § 4_IST'!D26&gt;0,'Grunddaten Umlage § 4_IST'!F26,0)</f>
        <v>125687.95177316989</v>
      </c>
      <c r="W26" s="59">
        <f t="shared" si="1"/>
        <v>-3692.587332877345</v>
      </c>
    </row>
    <row r="27" spans="1:23" x14ac:dyDescent="0.25">
      <c r="A27" s="58">
        <f>Finanzkraft!A27</f>
        <v>60626</v>
      </c>
      <c r="B27" s="58" t="str">
        <f>Finanzkraft!B27</f>
        <v>Kumberg</v>
      </c>
      <c r="C27" s="58" t="str">
        <f>Finanzkraft!C27</f>
        <v>Graz-Umgebung</v>
      </c>
      <c r="D27" s="67">
        <f>Finanzkraft!H27</f>
        <v>4673055.4400000004</v>
      </c>
      <c r="E27" s="60">
        <f t="shared" si="0"/>
        <v>2.1837179243661795E-3</v>
      </c>
      <c r="F27" s="59">
        <f>'Grunddaten Umlage § 4_Plan'!D27</f>
        <v>34053.599999999999</v>
      </c>
      <c r="G27" s="59">
        <f>'Grunddaten Umlage § 4_Plan'!E27</f>
        <v>13621.44</v>
      </c>
      <c r="H27" s="59">
        <f>'Grunddaten Umlage § 4_IST'!D27</f>
        <v>72847.31</v>
      </c>
      <c r="I27" s="59">
        <f>'Grunddaten Umlage § 4_IST'!E27</f>
        <v>29138.923999999999</v>
      </c>
      <c r="J27" s="61">
        <f>'Grunddaten Umlage § 4_Plan'!J27</f>
        <v>0</v>
      </c>
      <c r="K27" s="61">
        <f>'Grunddaten Umlage § 4_IST'!J27</f>
        <v>0</v>
      </c>
      <c r="L27" s="62">
        <f t="shared" si="4"/>
        <v>0</v>
      </c>
      <c r="M27" s="61">
        <f>'Grunddaten Umlage § 4_Plan'!H27</f>
        <v>0</v>
      </c>
      <c r="N27" s="61">
        <f>'Grunddaten Umlage § 4_IST'!H27</f>
        <v>37770.241818468479</v>
      </c>
      <c r="O27" s="64">
        <f t="shared" si="2"/>
        <v>37770.241818468479</v>
      </c>
      <c r="P27" s="59">
        <f>'Grunddaten Umlage § 4_Plan'!I27</f>
        <v>-2053.9976460847611</v>
      </c>
      <c r="Q27" s="59">
        <f>'Grunddaten Umlage § 4_IST'!I27</f>
        <v>0</v>
      </c>
      <c r="R27" s="62">
        <f t="shared" si="3"/>
        <v>2053.9976460847611</v>
      </c>
      <c r="S27" s="59" cm="1">
        <f t="array" ref="S27">_xlfn.IFS((F27&gt;0)*AND(I27&gt;0),O27+R27,(F27=0)*AND(I27=0),L27,(F27=0)*AND(I27&gt;0),L27+O27+R27,(F27&gt;0)*AND(I27=0),L27+O27+R27)</f>
        <v>39824.23946455324</v>
      </c>
      <c r="U27" s="59">
        <f>IF('Grunddaten Umlage § 4_Plan'!D27&gt;0,'Grunddaten Umlage § 4_Plan'!F27,0)</f>
        <v>36107.59764608476</v>
      </c>
      <c r="V27" s="59">
        <f>IF('Grunddaten Umlage § 4_IST'!D27&gt;0,'Grunddaten Umlage § 4_IST'!F27,0)</f>
        <v>35077.068181531518</v>
      </c>
      <c r="W27" s="59">
        <f t="shared" si="1"/>
        <v>-1030.5294645532413</v>
      </c>
    </row>
    <row r="28" spans="1:23" x14ac:dyDescent="0.25">
      <c r="A28" s="58">
        <f>Finanzkraft!A28</f>
        <v>60628</v>
      </c>
      <c r="B28" s="58" t="str">
        <f>Finanzkraft!B28</f>
        <v>Laßnitzhöhe</v>
      </c>
      <c r="C28" s="58" t="str">
        <f>Finanzkraft!C28</f>
        <v>Graz-Umgebung</v>
      </c>
      <c r="D28" s="67">
        <f>Finanzkraft!H28</f>
        <v>4156255.06</v>
      </c>
      <c r="E28" s="60">
        <f t="shared" si="0"/>
        <v>1.9422172044163955E-3</v>
      </c>
      <c r="F28" s="59">
        <f>'Grunddaten Umlage § 4_Plan'!D28</f>
        <v>210808</v>
      </c>
      <c r="G28" s="59">
        <f>'Grunddaten Umlage § 4_Plan'!E28</f>
        <v>84323.200000000012</v>
      </c>
      <c r="H28" s="59">
        <f>'Grunddaten Umlage § 4_IST'!D28</f>
        <v>118221.77</v>
      </c>
      <c r="I28" s="59">
        <f>'Grunddaten Umlage § 4_IST'!E28</f>
        <v>47288.708000000006</v>
      </c>
      <c r="J28" s="61">
        <f>'Grunddaten Umlage § 4_Plan'!J28</f>
        <v>0</v>
      </c>
      <c r="K28" s="61">
        <f>'Grunddaten Umlage § 4_IST'!J28</f>
        <v>0</v>
      </c>
      <c r="L28" s="62">
        <f t="shared" si="4"/>
        <v>0</v>
      </c>
      <c r="M28" s="61">
        <f>'Grunddaten Umlage § 4_Plan'!H28</f>
        <v>178693.59704718937</v>
      </c>
      <c r="N28" s="61">
        <f>'Grunddaten Umlage § 4_IST'!H28</f>
        <v>87023.928675126837</v>
      </c>
      <c r="O28" s="64">
        <f t="shared" si="2"/>
        <v>-91669.66837206253</v>
      </c>
      <c r="P28" s="59">
        <f>'Grunddaten Umlage § 4_Plan'!I28</f>
        <v>0</v>
      </c>
      <c r="Q28" s="59">
        <f>'Grunddaten Umlage § 4_IST'!I28</f>
        <v>0</v>
      </c>
      <c r="R28" s="62">
        <f t="shared" si="3"/>
        <v>0</v>
      </c>
      <c r="S28" s="59" cm="1">
        <f t="array" ref="S28">_xlfn.IFS((F28&gt;0)*AND(I28&gt;0),O28+R28,(F28=0)*AND(I28=0),L28,(F28=0)*AND(I28&gt;0),L28+O28+R28,(F28&gt;0)*AND(I28=0),L28+O28+R28)</f>
        <v>-91669.66837206253</v>
      </c>
      <c r="U28" s="59">
        <f>IF('Grunddaten Umlage § 4_Plan'!D28&gt;0,'Grunddaten Umlage § 4_Plan'!F28,0)</f>
        <v>32114.402952810644</v>
      </c>
      <c r="V28" s="59">
        <f>IF('Grunddaten Umlage § 4_IST'!D28&gt;0,'Grunddaten Umlage § 4_IST'!F28,0)</f>
        <v>31197.841324873163</v>
      </c>
      <c r="W28" s="59">
        <f t="shared" si="1"/>
        <v>-916.56162793748081</v>
      </c>
    </row>
    <row r="29" spans="1:23" x14ac:dyDescent="0.25">
      <c r="A29" s="58">
        <f>Finanzkraft!A29</f>
        <v>60629</v>
      </c>
      <c r="B29" s="58" t="str">
        <f>Finanzkraft!B29</f>
        <v>Lieboch</v>
      </c>
      <c r="C29" s="58" t="str">
        <f>Finanzkraft!C29</f>
        <v>Graz-Umgebung</v>
      </c>
      <c r="D29" s="67">
        <f>Finanzkraft!H29</f>
        <v>9630494.7400000002</v>
      </c>
      <c r="E29" s="60">
        <f t="shared" si="0"/>
        <v>4.5003283727899036E-3</v>
      </c>
      <c r="F29" s="59">
        <f>'Grunddaten Umlage § 4_Plan'!D29</f>
        <v>29188.799999999999</v>
      </c>
      <c r="G29" s="59">
        <f>'Grunddaten Umlage § 4_Plan'!E29</f>
        <v>11675.52</v>
      </c>
      <c r="H29" s="59">
        <f>'Grunddaten Umlage § 4_IST'!D29</f>
        <v>44890.69</v>
      </c>
      <c r="I29" s="59">
        <f>'Grunddaten Umlage § 4_IST'!E29</f>
        <v>17956.276000000002</v>
      </c>
      <c r="J29" s="61">
        <f>'Grunddaten Umlage § 4_Plan'!J29</f>
        <v>0</v>
      </c>
      <c r="K29" s="61">
        <f>'Grunddaten Umlage § 4_IST'!J29</f>
        <v>0</v>
      </c>
      <c r="L29" s="62">
        <f t="shared" si="4"/>
        <v>0</v>
      </c>
      <c r="M29" s="61">
        <f>'Grunddaten Umlage § 4_Plan'!H29</f>
        <v>0</v>
      </c>
      <c r="N29" s="61">
        <f>'Grunddaten Umlage § 4_IST'!H29</f>
        <v>0</v>
      </c>
      <c r="O29" s="64">
        <f t="shared" si="2"/>
        <v>0</v>
      </c>
      <c r="P29" s="59">
        <f>'Grunddaten Umlage § 4_Plan'!I29</f>
        <v>-45223.762330879516</v>
      </c>
      <c r="Q29" s="59">
        <f>'Grunddaten Umlage § 4_IST'!I29</f>
        <v>-27398.099412877287</v>
      </c>
      <c r="R29" s="62">
        <f t="shared" si="3"/>
        <v>17825.662918002228</v>
      </c>
      <c r="S29" s="59" cm="1">
        <f t="array" ref="S29">_xlfn.IFS((F29&gt;0)*AND(I29&gt;0),O29+R29,(F29=0)*AND(I29=0),L29,(F29=0)*AND(I29&gt;0),L29+O29+R29,(F29&gt;0)*AND(I29=0),L29+O29+R29)</f>
        <v>17825.662918002228</v>
      </c>
      <c r="U29" s="59">
        <f>IF('Grunddaten Umlage § 4_Plan'!D29&gt;0,'Grunddaten Umlage § 4_Plan'!F29,0)</f>
        <v>74412.562330879518</v>
      </c>
      <c r="V29" s="59">
        <f>IF('Grunddaten Umlage § 4_IST'!D29&gt;0,'Grunddaten Umlage § 4_IST'!F29,0)</f>
        <v>72288.78941287729</v>
      </c>
      <c r="W29" s="59">
        <f t="shared" si="1"/>
        <v>-2123.7729180022288</v>
      </c>
    </row>
    <row r="30" spans="1:23" x14ac:dyDescent="0.25">
      <c r="A30" s="58">
        <f>Finanzkraft!A30</f>
        <v>60632</v>
      </c>
      <c r="B30" s="58" t="str">
        <f>Finanzkraft!B30</f>
        <v>Peggau</v>
      </c>
      <c r="C30" s="58" t="str">
        <f>Finanzkraft!C30</f>
        <v>Graz-Umgebung</v>
      </c>
      <c r="D30" s="67">
        <f>Finanzkraft!H30</f>
        <v>4679629.4400000004</v>
      </c>
      <c r="E30" s="60">
        <f t="shared" si="0"/>
        <v>2.1867899533243428E-3</v>
      </c>
      <c r="F30" s="59">
        <f>'Grunddaten Umlage § 4_Plan'!D30</f>
        <v>145284</v>
      </c>
      <c r="G30" s="59">
        <f>'Grunddaten Umlage § 4_Plan'!E30</f>
        <v>58113.600000000006</v>
      </c>
      <c r="H30" s="59">
        <f>'Grunddaten Umlage § 4_IST'!D30</f>
        <v>119985.41</v>
      </c>
      <c r="I30" s="59">
        <f>'Grunddaten Umlage § 4_IST'!E30</f>
        <v>47994.164000000004</v>
      </c>
      <c r="J30" s="61">
        <f>'Grunddaten Umlage § 4_Plan'!J30</f>
        <v>0</v>
      </c>
      <c r="K30" s="61">
        <f>'Grunddaten Umlage § 4_IST'!J30</f>
        <v>0</v>
      </c>
      <c r="L30" s="62">
        <f t="shared" si="4"/>
        <v>0</v>
      </c>
      <c r="M30" s="61">
        <f>'Grunddaten Umlage § 4_Plan'!H30</f>
        <v>109125.60660582857</v>
      </c>
      <c r="N30" s="61">
        <f>'Grunddaten Umlage § 4_IST'!H30</f>
        <v>84858.995807237472</v>
      </c>
      <c r="O30" s="64">
        <f t="shared" si="2"/>
        <v>-24266.610798591093</v>
      </c>
      <c r="P30" s="59">
        <f>'Grunddaten Umlage § 4_Plan'!I30</f>
        <v>0</v>
      </c>
      <c r="Q30" s="59">
        <f>'Grunddaten Umlage § 4_IST'!I30</f>
        <v>0</v>
      </c>
      <c r="R30" s="62">
        <f t="shared" si="3"/>
        <v>0</v>
      </c>
      <c r="S30" s="59" cm="1">
        <f t="array" ref="S30">_xlfn.IFS((F30&gt;0)*AND(I30&gt;0),O30+R30,(F30=0)*AND(I30=0),L30,(F30=0)*AND(I30&gt;0),L30+O30+R30,(F30&gt;0)*AND(I30=0),L30+O30+R30)</f>
        <v>-24266.610798591093</v>
      </c>
      <c r="U30" s="59">
        <f>IF('Grunddaten Umlage § 4_Plan'!D30&gt;0,'Grunddaten Umlage § 4_Plan'!F30,0)</f>
        <v>36158.393394171442</v>
      </c>
      <c r="V30" s="59">
        <f>IF('Grunddaten Umlage § 4_IST'!D30&gt;0,'Grunddaten Umlage § 4_IST'!F30,0)</f>
        <v>35126.414192762531</v>
      </c>
      <c r="W30" s="59">
        <f t="shared" si="1"/>
        <v>-1031.9792014089107</v>
      </c>
    </row>
    <row r="31" spans="1:23" x14ac:dyDescent="0.25">
      <c r="A31" s="58">
        <f>Finanzkraft!A31</f>
        <v>60639</v>
      </c>
      <c r="B31" s="58" t="str">
        <f>Finanzkraft!B31</f>
        <v>Sankt Bartholomä</v>
      </c>
      <c r="C31" s="58" t="str">
        <f>Finanzkraft!C31</f>
        <v>Graz-Umgebung</v>
      </c>
      <c r="D31" s="67">
        <f>Finanzkraft!H31</f>
        <v>1916855.95</v>
      </c>
      <c r="E31" s="60">
        <f t="shared" si="0"/>
        <v>8.957464233385941E-4</v>
      </c>
      <c r="F31" s="59">
        <f>'Grunddaten Umlage § 4_Plan'!D31</f>
        <v>0</v>
      </c>
      <c r="G31" s="59">
        <f>'Grunddaten Umlage § 4_Plan'!E31</f>
        <v>0</v>
      </c>
      <c r="H31" s="59">
        <f>'Grunddaten Umlage § 4_IST'!D31</f>
        <v>33302.879999999997</v>
      </c>
      <c r="I31" s="59">
        <f>'Grunddaten Umlage § 4_IST'!E31</f>
        <v>13321.152</v>
      </c>
      <c r="J31" s="61">
        <f>'Grunddaten Umlage § 4_Plan'!J31</f>
        <v>14811.093999797176</v>
      </c>
      <c r="K31" s="61">
        <f>'Grunddaten Umlage § 4_IST'!J31</f>
        <v>0</v>
      </c>
      <c r="L31" s="62">
        <f t="shared" si="4"/>
        <v>14811.093999797176</v>
      </c>
      <c r="M31" s="61">
        <f>'Grunddaten Umlage § 4_Plan'!H31</f>
        <v>0</v>
      </c>
      <c r="N31" s="61">
        <f>'Grunddaten Umlage § 4_IST'!H31</f>
        <v>18914.502263928378</v>
      </c>
      <c r="O31" s="64">
        <f t="shared" si="2"/>
        <v>18914.502263928378</v>
      </c>
      <c r="P31" s="59">
        <f>'Grunddaten Umlage § 4_Plan'!I31</f>
        <v>0</v>
      </c>
      <c r="Q31" s="59">
        <f>'Grunddaten Umlage § 4_IST'!I31</f>
        <v>0</v>
      </c>
      <c r="R31" s="62">
        <f t="shared" si="3"/>
        <v>0</v>
      </c>
      <c r="S31" s="59" cm="1">
        <f t="array" ref="S31">_xlfn.IFS((F31&gt;0)*AND(I31&gt;0),O31+R31,(F31=0)*AND(I31=0),L31,(F31=0)*AND(I31&gt;0),L31+O31+R31,(F31&gt;0)*AND(I31=0),L31+O31+R31)</f>
        <v>33725.596263725558</v>
      </c>
      <c r="U31" s="59">
        <f>IF('Grunddaten Umlage § 4_Plan'!D31&gt;0,'Grunddaten Umlage § 4_Plan'!F31,0)</f>
        <v>0</v>
      </c>
      <c r="V31" s="59">
        <f>IF('Grunddaten Umlage § 4_IST'!D31&gt;0,'Grunddaten Umlage § 4_IST'!F31,0)</f>
        <v>14388.377736071618</v>
      </c>
      <c r="W31" s="59">
        <f t="shared" si="1"/>
        <v>14388.377736071618</v>
      </c>
    </row>
    <row r="32" spans="1:23" x14ac:dyDescent="0.25">
      <c r="A32" s="58">
        <f>Finanzkraft!A32</f>
        <v>60641</v>
      </c>
      <c r="B32" s="58" t="str">
        <f>Finanzkraft!B32</f>
        <v>Sankt Oswald bei Plankenwarth</v>
      </c>
      <c r="C32" s="58" t="str">
        <f>Finanzkraft!C32</f>
        <v>Graz-Umgebung</v>
      </c>
      <c r="D32" s="67">
        <f>Finanzkraft!H32</f>
        <v>1419404.03</v>
      </c>
      <c r="E32" s="60">
        <f t="shared" si="0"/>
        <v>6.6328723509186311E-4</v>
      </c>
      <c r="F32" s="59">
        <f>'Grunddaten Umlage § 4_Plan'!D32</f>
        <v>30884.400000000001</v>
      </c>
      <c r="G32" s="59">
        <f>'Grunddaten Umlage § 4_Plan'!E32</f>
        <v>12353.760000000002</v>
      </c>
      <c r="H32" s="59">
        <f>'Grunddaten Umlage § 4_IST'!D32</f>
        <v>17780.169999999998</v>
      </c>
      <c r="I32" s="59">
        <f>'Grunddaten Umlage § 4_IST'!E32</f>
        <v>7112.0679999999993</v>
      </c>
      <c r="J32" s="61">
        <f>'Grunddaten Umlage § 4_Plan'!J32</f>
        <v>0</v>
      </c>
      <c r="K32" s="61">
        <f>'Grunddaten Umlage § 4_IST'!J32</f>
        <v>0</v>
      </c>
      <c r="L32" s="62">
        <f t="shared" si="4"/>
        <v>0</v>
      </c>
      <c r="M32" s="61">
        <f>'Grunddaten Umlage § 4_Plan'!H32</f>
        <v>19916.999704729547</v>
      </c>
      <c r="N32" s="61">
        <f>'Grunddaten Umlage § 4_IST'!H32</f>
        <v>7125.7849671850217</v>
      </c>
      <c r="O32" s="64">
        <f t="shared" si="2"/>
        <v>-12791.214737544526</v>
      </c>
      <c r="P32" s="59">
        <f>'Grunddaten Umlage § 4_Plan'!I32</f>
        <v>0</v>
      </c>
      <c r="Q32" s="59">
        <f>'Grunddaten Umlage § 4_IST'!I32</f>
        <v>0</v>
      </c>
      <c r="R32" s="62">
        <f t="shared" si="3"/>
        <v>0</v>
      </c>
      <c r="S32" s="59" cm="1">
        <f t="array" ref="S32">_xlfn.IFS((F32&gt;0)*AND(I32&gt;0),O32+R32,(F32=0)*AND(I32=0),L32,(F32=0)*AND(I32&gt;0),L32+O32+R32,(F32&gt;0)*AND(I32=0),L32+O32+R32)</f>
        <v>-12791.214737544526</v>
      </c>
      <c r="U32" s="59">
        <f>IF('Grunddaten Umlage § 4_Plan'!D32&gt;0,'Grunddaten Umlage § 4_Plan'!F32,0)</f>
        <v>10967.400295270456</v>
      </c>
      <c r="V32" s="59">
        <f>IF('Grunddaten Umlage § 4_IST'!D32&gt;0,'Grunddaten Umlage § 4_IST'!F32,0)</f>
        <v>10654.385032814977</v>
      </c>
      <c r="W32" s="59">
        <f t="shared" si="1"/>
        <v>-313.01526245547939</v>
      </c>
    </row>
    <row r="33" spans="1:23" x14ac:dyDescent="0.25">
      <c r="A33" s="58">
        <f>Finanzkraft!A33</f>
        <v>60642</v>
      </c>
      <c r="B33" s="58" t="str">
        <f>Finanzkraft!B33</f>
        <v>Sankt Radegund bei Graz</v>
      </c>
      <c r="C33" s="58" t="str">
        <f>Finanzkraft!C33</f>
        <v>Graz-Umgebung</v>
      </c>
      <c r="D33" s="67">
        <f>Finanzkraft!H33</f>
        <v>2878064</v>
      </c>
      <c r="E33" s="60">
        <f t="shared" si="0"/>
        <v>1.3449187635302317E-3</v>
      </c>
      <c r="F33" s="59">
        <f>'Grunddaten Umlage § 4_Plan'!D33</f>
        <v>0</v>
      </c>
      <c r="G33" s="59">
        <f>'Grunddaten Umlage § 4_Plan'!E33</f>
        <v>0</v>
      </c>
      <c r="H33" s="59">
        <f>'Grunddaten Umlage § 4_IST'!D33</f>
        <v>1209.72</v>
      </c>
      <c r="I33" s="59">
        <f>'Grunddaten Umlage § 4_IST'!E33</f>
        <v>483.88800000000003</v>
      </c>
      <c r="J33" s="61">
        <f>'Grunddaten Umlage § 4_Plan'!J33</f>
        <v>22238.121983778834</v>
      </c>
      <c r="K33" s="61">
        <f>'Grunddaten Umlage § 4_IST'!J33</f>
        <v>0</v>
      </c>
      <c r="L33" s="62">
        <f t="shared" si="4"/>
        <v>22238.121983778834</v>
      </c>
      <c r="M33" s="61">
        <f>'Grunddaten Umlage § 4_Plan'!H33</f>
        <v>0</v>
      </c>
      <c r="N33" s="61">
        <f>'Grunddaten Umlage § 4_IST'!H33</f>
        <v>0</v>
      </c>
      <c r="O33" s="64">
        <f t="shared" si="2"/>
        <v>0</v>
      </c>
      <c r="P33" s="59">
        <f>'Grunddaten Umlage § 4_Plan'!I33</f>
        <v>0</v>
      </c>
      <c r="Q33" s="59">
        <f>'Grunddaten Umlage § 4_IST'!I33</f>
        <v>-20393.714509822828</v>
      </c>
      <c r="R33" s="62">
        <f t="shared" si="3"/>
        <v>-20393.714509822828</v>
      </c>
      <c r="S33" s="59" cm="1">
        <f t="array" ref="S33">_xlfn.IFS((F33&gt;0)*AND(I33&gt;0),O33+R33,(F33=0)*AND(I33=0),L33,(F33=0)*AND(I33&gt;0),L33+O33+R33,(F33&gt;0)*AND(I33=0),L33+O33+R33)</f>
        <v>1844.4074739560056</v>
      </c>
      <c r="U33" s="59">
        <f>IF('Grunddaten Umlage § 4_Plan'!D33&gt;0,'Grunddaten Umlage § 4_Plan'!F33,0)</f>
        <v>0</v>
      </c>
      <c r="V33" s="59">
        <f>IF('Grunddaten Umlage § 4_IST'!D33&gt;0,'Grunddaten Umlage § 4_IST'!F33,0)</f>
        <v>21603.43450982283</v>
      </c>
      <c r="W33" s="59">
        <f t="shared" si="1"/>
        <v>21603.43450982283</v>
      </c>
    </row>
    <row r="34" spans="1:23" x14ac:dyDescent="0.25">
      <c r="A34" s="58">
        <f>Finanzkraft!A34</f>
        <v>60645</v>
      </c>
      <c r="B34" s="58" t="str">
        <f>Finanzkraft!B34</f>
        <v>Semriach</v>
      </c>
      <c r="C34" s="58" t="str">
        <f>Finanzkraft!C34</f>
        <v>Graz-Umgebung</v>
      </c>
      <c r="D34" s="67">
        <f>Finanzkraft!H34</f>
        <v>4110324.82</v>
      </c>
      <c r="E34" s="60">
        <f t="shared" si="0"/>
        <v>1.9207540119406733E-3</v>
      </c>
      <c r="F34" s="59">
        <f>'Grunddaten Umlage § 4_Plan'!D34</f>
        <v>50269.599999999999</v>
      </c>
      <c r="G34" s="59">
        <f>'Grunddaten Umlage § 4_Plan'!E34</f>
        <v>20107.84</v>
      </c>
      <c r="H34" s="59">
        <f>'Grunddaten Umlage § 4_IST'!D34</f>
        <v>32807.629999999997</v>
      </c>
      <c r="I34" s="59">
        <f>'Grunddaten Umlage § 4_IST'!E34</f>
        <v>13123.052</v>
      </c>
      <c r="J34" s="61">
        <f>'Grunddaten Umlage § 4_Plan'!J34</f>
        <v>0</v>
      </c>
      <c r="K34" s="61">
        <f>'Grunddaten Umlage § 4_IST'!J34</f>
        <v>0</v>
      </c>
      <c r="L34" s="62">
        <f t="shared" si="4"/>
        <v>0</v>
      </c>
      <c r="M34" s="61">
        <f>'Grunddaten Umlage § 4_Plan'!H34</f>
        <v>18510.089182966822</v>
      </c>
      <c r="N34" s="61">
        <f>'Grunddaten Umlage § 4_IST'!H34</f>
        <v>1954.5520062620853</v>
      </c>
      <c r="O34" s="64">
        <f t="shared" si="2"/>
        <v>-16555.537176704736</v>
      </c>
      <c r="P34" s="59">
        <f>'Grunddaten Umlage § 4_Plan'!I34</f>
        <v>0</v>
      </c>
      <c r="Q34" s="59">
        <f>'Grunddaten Umlage § 4_IST'!I34</f>
        <v>0</v>
      </c>
      <c r="R34" s="62">
        <f t="shared" si="3"/>
        <v>0</v>
      </c>
      <c r="S34" s="59" cm="1">
        <f t="array" ref="S34">_xlfn.IFS((F34&gt;0)*AND(I34&gt;0),O34+R34,(F34=0)*AND(I34=0),L34,(F34=0)*AND(I34&gt;0),L34+O34+R34,(F34&gt;0)*AND(I34=0),L34+O34+R34)</f>
        <v>-16555.537176704736</v>
      </c>
      <c r="U34" s="59">
        <f>IF('Grunddaten Umlage § 4_Plan'!D34&gt;0,'Grunddaten Umlage § 4_Plan'!F34,0)</f>
        <v>31759.510817033177</v>
      </c>
      <c r="V34" s="59">
        <f>IF('Grunddaten Umlage § 4_IST'!D34&gt;0,'Grunddaten Umlage § 4_IST'!F34,0)</f>
        <v>30853.077993737912</v>
      </c>
      <c r="W34" s="59">
        <f t="shared" si="1"/>
        <v>-906.43282329526482</v>
      </c>
    </row>
    <row r="35" spans="1:23" x14ac:dyDescent="0.25">
      <c r="A35" s="58">
        <f>Finanzkraft!A35</f>
        <v>60646</v>
      </c>
      <c r="B35" s="58" t="str">
        <f>Finanzkraft!B35</f>
        <v>Stattegg</v>
      </c>
      <c r="C35" s="58" t="str">
        <f>Finanzkraft!C35</f>
        <v>Graz-Umgebung</v>
      </c>
      <c r="D35" s="67">
        <f>Finanzkraft!H35</f>
        <v>3420171.26</v>
      </c>
      <c r="E35" s="60">
        <f t="shared" si="0"/>
        <v>1.5982453837235149E-3</v>
      </c>
      <c r="F35" s="59">
        <f>'Grunddaten Umlage § 4_Plan'!D35</f>
        <v>59999.199999999997</v>
      </c>
      <c r="G35" s="59">
        <f>'Grunddaten Umlage § 4_Plan'!E35</f>
        <v>23999.68</v>
      </c>
      <c r="H35" s="59">
        <f>'Grunddaten Umlage § 4_IST'!D35</f>
        <v>39885.230000000003</v>
      </c>
      <c r="I35" s="59">
        <f>'Grunddaten Umlage § 4_IST'!E35</f>
        <v>15954.092000000002</v>
      </c>
      <c r="J35" s="61">
        <f>'Grunddaten Umlage § 4_Plan'!J35</f>
        <v>0</v>
      </c>
      <c r="K35" s="61">
        <f>'Grunddaten Umlage § 4_IST'!J35</f>
        <v>0</v>
      </c>
      <c r="L35" s="62">
        <f t="shared" si="4"/>
        <v>0</v>
      </c>
      <c r="M35" s="61">
        <f>'Grunddaten Umlage § 4_Plan'!H35</f>
        <v>33572.343027641306</v>
      </c>
      <c r="N35" s="61">
        <f>'Grunddaten Umlage § 4_IST'!H35</f>
        <v>14212.609159119391</v>
      </c>
      <c r="O35" s="64">
        <f t="shared" si="2"/>
        <v>-19359.733868521915</v>
      </c>
      <c r="P35" s="59">
        <f>'Grunddaten Umlage § 4_Plan'!I35</f>
        <v>0</v>
      </c>
      <c r="Q35" s="59">
        <f>'Grunddaten Umlage § 4_IST'!I35</f>
        <v>0</v>
      </c>
      <c r="R35" s="62">
        <f t="shared" si="3"/>
        <v>0</v>
      </c>
      <c r="S35" s="59" cm="1">
        <f t="array" ref="S35">_xlfn.IFS((F35&gt;0)*AND(I35&gt;0),O35+R35,(F35=0)*AND(I35=0),L35,(F35=0)*AND(I35&gt;0),L35+O35+R35,(F35&gt;0)*AND(I35=0),L35+O35+R35)</f>
        <v>-19359.733868521915</v>
      </c>
      <c r="U35" s="59">
        <f>IF('Grunddaten Umlage § 4_Plan'!D35&gt;0,'Grunddaten Umlage § 4_Plan'!F35,0)</f>
        <v>26426.856972358692</v>
      </c>
      <c r="V35" s="59">
        <f>IF('Grunddaten Umlage § 4_IST'!D35&gt;0,'Grunddaten Umlage § 4_IST'!F35,0)</f>
        <v>25672.620840880612</v>
      </c>
      <c r="W35" s="59">
        <f t="shared" si="1"/>
        <v>-754.23613147807919</v>
      </c>
    </row>
    <row r="36" spans="1:23" x14ac:dyDescent="0.25">
      <c r="A36" s="58">
        <f>Finanzkraft!A36</f>
        <v>60647</v>
      </c>
      <c r="B36" s="58" t="str">
        <f>Finanzkraft!B36</f>
        <v>Stiwoll</v>
      </c>
      <c r="C36" s="58" t="str">
        <f>Finanzkraft!C36</f>
        <v>Graz-Umgebung</v>
      </c>
      <c r="D36" s="67">
        <f>Finanzkraft!H36</f>
        <v>787129.55</v>
      </c>
      <c r="E36" s="60">
        <f t="shared" si="0"/>
        <v>3.678254900252766E-4</v>
      </c>
      <c r="F36" s="59">
        <f>'Grunddaten Umlage § 4_Plan'!D36</f>
        <v>0</v>
      </c>
      <c r="G36" s="59">
        <f>'Grunddaten Umlage § 4_Plan'!E36</f>
        <v>0</v>
      </c>
      <c r="H36" s="59">
        <f>'Grunddaten Umlage § 4_IST'!D36</f>
        <v>0</v>
      </c>
      <c r="I36" s="59">
        <f>'Grunddaten Umlage § 4_IST'!E36</f>
        <v>0</v>
      </c>
      <c r="J36" s="61">
        <f>'Grunddaten Umlage § 4_Plan'!J36</f>
        <v>6081.964455945712</v>
      </c>
      <c r="K36" s="61">
        <f>'Grunddaten Umlage § 4_IST'!J36</f>
        <v>5908.3820527171447</v>
      </c>
      <c r="L36" s="62">
        <f t="shared" si="4"/>
        <v>173.58240322856727</v>
      </c>
      <c r="M36" s="61">
        <f>'Grunddaten Umlage § 4_Plan'!H36</f>
        <v>0</v>
      </c>
      <c r="N36" s="61">
        <f>'Grunddaten Umlage § 4_IST'!H36</f>
        <v>0</v>
      </c>
      <c r="O36" s="64">
        <f t="shared" si="2"/>
        <v>0</v>
      </c>
      <c r="P36" s="59">
        <f>'Grunddaten Umlage § 4_Plan'!I36</f>
        <v>0</v>
      </c>
      <c r="Q36" s="59">
        <f>'Grunddaten Umlage § 4_IST'!I36</f>
        <v>0</v>
      </c>
      <c r="R36" s="62">
        <f t="shared" si="3"/>
        <v>0</v>
      </c>
      <c r="S36" s="59" cm="1">
        <f t="array" ref="S36">_xlfn.IFS((F36&gt;0)*AND(I36&gt;0),O36+R36,(F36=0)*AND(I36=0),L36,(F36=0)*AND(I36&gt;0),L36+O36+R36,(F36&gt;0)*AND(I36=0),L36+O36+R36)</f>
        <v>173.58240322856727</v>
      </c>
      <c r="U36" s="59">
        <f>IF('Grunddaten Umlage § 4_Plan'!D36&gt;0,'Grunddaten Umlage § 4_Plan'!F36,0)</f>
        <v>0</v>
      </c>
      <c r="V36" s="59">
        <f>IF('Grunddaten Umlage § 4_IST'!D36&gt;0,'Grunddaten Umlage § 4_IST'!F36,0)</f>
        <v>0</v>
      </c>
      <c r="W36" s="59">
        <f t="shared" si="1"/>
        <v>0</v>
      </c>
    </row>
    <row r="37" spans="1:23" x14ac:dyDescent="0.25">
      <c r="A37" s="58">
        <f>Finanzkraft!A37</f>
        <v>60648</v>
      </c>
      <c r="B37" s="58" t="str">
        <f>Finanzkraft!B37</f>
        <v>Thal</v>
      </c>
      <c r="C37" s="58" t="str">
        <f>Finanzkraft!C37</f>
        <v>Graz-Umgebung</v>
      </c>
      <c r="D37" s="67">
        <f>Finanzkraft!H37</f>
        <v>2806562.15</v>
      </c>
      <c r="E37" s="60">
        <f t="shared" si="0"/>
        <v>1.3115059625320176E-3</v>
      </c>
      <c r="F37" s="59">
        <f>'Grunddaten Umlage § 4_Plan'!D37</f>
        <v>82701.599999999991</v>
      </c>
      <c r="G37" s="59">
        <f>'Grunddaten Umlage § 4_Plan'!E37</f>
        <v>33080.639999999999</v>
      </c>
      <c r="H37" s="59">
        <f>'Grunddaten Umlage § 4_IST'!D37</f>
        <v>64218.15</v>
      </c>
      <c r="I37" s="59">
        <f>'Grunddaten Umlage § 4_IST'!E37</f>
        <v>25687.260000000002</v>
      </c>
      <c r="J37" s="61">
        <f>'Grunddaten Umlage § 4_Plan'!J37</f>
        <v>0</v>
      </c>
      <c r="K37" s="61">
        <f>'Grunddaten Umlage § 4_IST'!J37</f>
        <v>0</v>
      </c>
      <c r="L37" s="62">
        <f t="shared" si="4"/>
        <v>0</v>
      </c>
      <c r="M37" s="61">
        <f>'Grunddaten Umlage § 4_Plan'!H37</f>
        <v>61015.95595360054</v>
      </c>
      <c r="N37" s="61">
        <f>'Grunddaten Umlage § 4_IST'!H37</f>
        <v>43151.425422203065</v>
      </c>
      <c r="O37" s="64">
        <f t="shared" si="2"/>
        <v>-17864.530531397475</v>
      </c>
      <c r="P37" s="59">
        <f>'Grunddaten Umlage § 4_Plan'!I37</f>
        <v>0</v>
      </c>
      <c r="Q37" s="59">
        <f>'Grunddaten Umlage § 4_IST'!I37</f>
        <v>0</v>
      </c>
      <c r="R37" s="62">
        <f t="shared" si="3"/>
        <v>0</v>
      </c>
      <c r="S37" s="59" cm="1">
        <f t="array" ref="S37">_xlfn.IFS((F37&gt;0)*AND(I37&gt;0),O37+R37,(F37=0)*AND(I37=0),L37,(F37=0)*AND(I37&gt;0),L37+O37+R37,(F37&gt;0)*AND(I37=0),L37+O37+R37)</f>
        <v>-17864.530531397475</v>
      </c>
      <c r="U37" s="59">
        <f>IF('Grunddaten Umlage § 4_Plan'!D37&gt;0,'Grunddaten Umlage § 4_Plan'!F37,0)</f>
        <v>21685.644046399451</v>
      </c>
      <c r="V37" s="59">
        <f>IF('Grunddaten Umlage § 4_IST'!D37&gt;0,'Grunddaten Umlage § 4_IST'!F37,0)</f>
        <v>21066.724577796937</v>
      </c>
      <c r="W37" s="59">
        <f t="shared" si="1"/>
        <v>-618.91946860251483</v>
      </c>
    </row>
    <row r="38" spans="1:23" x14ac:dyDescent="0.25">
      <c r="A38" s="58">
        <f>Finanzkraft!A38</f>
        <v>60651</v>
      </c>
      <c r="B38" s="58" t="str">
        <f>Finanzkraft!B38</f>
        <v>Übelbach</v>
      </c>
      <c r="C38" s="58" t="str">
        <f>Finanzkraft!C38</f>
        <v>Graz-Umgebung</v>
      </c>
      <c r="D38" s="67">
        <f>Finanzkraft!H38</f>
        <v>2933234.19</v>
      </c>
      <c r="E38" s="60">
        <f t="shared" si="0"/>
        <v>1.3706997828955162E-3</v>
      </c>
      <c r="F38" s="59">
        <f>'Grunddaten Umlage § 4_Plan'!D38</f>
        <v>58377.599999999999</v>
      </c>
      <c r="G38" s="59">
        <f>'Grunddaten Umlage § 4_Plan'!E38</f>
        <v>23351.040000000001</v>
      </c>
      <c r="H38" s="59">
        <f>'Grunddaten Umlage § 4_IST'!D38</f>
        <v>51365.42</v>
      </c>
      <c r="I38" s="59">
        <f>'Grunddaten Umlage § 4_IST'!E38</f>
        <v>20546.168000000001</v>
      </c>
      <c r="J38" s="61">
        <f>'Grunddaten Umlage § 4_Plan'!J38</f>
        <v>0</v>
      </c>
      <c r="K38" s="61">
        <f>'Grunddaten Umlage § 4_IST'!J38</f>
        <v>0</v>
      </c>
      <c r="L38" s="62">
        <f t="shared" si="4"/>
        <v>0</v>
      </c>
      <c r="M38" s="61">
        <f>'Grunddaten Umlage § 4_Plan'!H38</f>
        <v>35713.190965242364</v>
      </c>
      <c r="N38" s="61">
        <f>'Grunddaten Umlage § 4_IST'!H38</f>
        <v>29347.864891552716</v>
      </c>
      <c r="O38" s="64">
        <f t="shared" si="2"/>
        <v>-6365.3260736896482</v>
      </c>
      <c r="P38" s="59">
        <f>'Grunddaten Umlage § 4_Plan'!I38</f>
        <v>0</v>
      </c>
      <c r="Q38" s="59">
        <f>'Grunddaten Umlage § 4_IST'!I38</f>
        <v>0</v>
      </c>
      <c r="R38" s="62">
        <f t="shared" si="3"/>
        <v>0</v>
      </c>
      <c r="S38" s="59" cm="1">
        <f t="array" ref="S38">_xlfn.IFS((F38&gt;0)*AND(I38&gt;0),O38+R38,(F38=0)*AND(I38=0),L38,(F38=0)*AND(I38&gt;0),L38+O38+R38,(F38&gt;0)*AND(I38=0),L38+O38+R38)</f>
        <v>-6365.3260736896482</v>
      </c>
      <c r="U38" s="59">
        <f>IF('Grunddaten Umlage § 4_Plan'!D38&gt;0,'Grunddaten Umlage § 4_Plan'!F38,0)</f>
        <v>22664.409034757635</v>
      </c>
      <c r="V38" s="59">
        <f>IF('Grunddaten Umlage § 4_IST'!D38&gt;0,'Grunddaten Umlage § 4_IST'!F38,0)</f>
        <v>22017.555108447283</v>
      </c>
      <c r="W38" s="59">
        <f t="shared" si="1"/>
        <v>-646.85392631035211</v>
      </c>
    </row>
    <row r="39" spans="1:23" x14ac:dyDescent="0.25">
      <c r="A39" s="58">
        <f>Finanzkraft!A39</f>
        <v>60653</v>
      </c>
      <c r="B39" s="58" t="str">
        <f>Finanzkraft!B39</f>
        <v>Vasoldsberg</v>
      </c>
      <c r="C39" s="58" t="str">
        <f>Finanzkraft!C39</f>
        <v>Graz-Umgebung</v>
      </c>
      <c r="D39" s="67">
        <f>Finanzkraft!H39</f>
        <v>5633594.9299999997</v>
      </c>
      <c r="E39" s="60">
        <f t="shared" si="0"/>
        <v>2.6325778465961084E-3</v>
      </c>
      <c r="F39" s="59">
        <f>'Grunddaten Umlage § 4_Plan'!D39</f>
        <v>199456.8</v>
      </c>
      <c r="G39" s="59">
        <f>'Grunddaten Umlage § 4_Plan'!E39</f>
        <v>79782.720000000001</v>
      </c>
      <c r="H39" s="59">
        <f>'Grunddaten Umlage § 4_IST'!D39</f>
        <v>181603.19</v>
      </c>
      <c r="I39" s="59">
        <f>'Grunddaten Umlage § 4_IST'!E39</f>
        <v>72641.275999999998</v>
      </c>
      <c r="J39" s="61">
        <f>'Grunddaten Umlage § 4_Plan'!J39</f>
        <v>0</v>
      </c>
      <c r="K39" s="61">
        <f>'Grunddaten Umlage § 4_IST'!J39</f>
        <v>0</v>
      </c>
      <c r="L39" s="62">
        <f t="shared" si="4"/>
        <v>0</v>
      </c>
      <c r="M39" s="61">
        <f>'Grunddaten Umlage § 4_Plan'!H39</f>
        <v>155927.34017543111</v>
      </c>
      <c r="N39" s="61">
        <f>'Grunddaten Umlage § 4_IST'!H39</f>
        <v>139316.08341546089</v>
      </c>
      <c r="O39" s="64">
        <f t="shared" si="2"/>
        <v>-16611.256759970216</v>
      </c>
      <c r="P39" s="59">
        <f>'Grunddaten Umlage § 4_Plan'!I39</f>
        <v>0</v>
      </c>
      <c r="Q39" s="59">
        <f>'Grunddaten Umlage § 4_IST'!I39</f>
        <v>0</v>
      </c>
      <c r="R39" s="62">
        <f t="shared" si="3"/>
        <v>0</v>
      </c>
      <c r="S39" s="59" cm="1">
        <f t="array" ref="S39">_xlfn.IFS((F39&gt;0)*AND(I39&gt;0),O39+R39,(F39=0)*AND(I39=0),L39,(F39=0)*AND(I39&gt;0),L39+O39+R39,(F39&gt;0)*AND(I39=0),L39+O39+R39)</f>
        <v>-16611.256759970216</v>
      </c>
      <c r="U39" s="59">
        <f>IF('Grunddaten Umlage § 4_Plan'!D39&gt;0,'Grunddaten Umlage § 4_Plan'!F39,0)</f>
        <v>43529.459824568868</v>
      </c>
      <c r="V39" s="59">
        <f>IF('Grunddaten Umlage § 4_IST'!D39&gt;0,'Grunddaten Umlage § 4_IST'!F39,0)</f>
        <v>42287.106584539099</v>
      </c>
      <c r="W39" s="59">
        <f t="shared" si="1"/>
        <v>-1242.3532400297699</v>
      </c>
    </row>
    <row r="40" spans="1:23" x14ac:dyDescent="0.25">
      <c r="A40" s="58">
        <f>Finanzkraft!A40</f>
        <v>60654</v>
      </c>
      <c r="B40" s="58" t="str">
        <f>Finanzkraft!B40</f>
        <v>Weinitzen</v>
      </c>
      <c r="C40" s="58" t="str">
        <f>Finanzkraft!C40</f>
        <v>Graz-Umgebung</v>
      </c>
      <c r="D40" s="67">
        <f>Finanzkraft!H40</f>
        <v>3277017</v>
      </c>
      <c r="E40" s="60">
        <f t="shared" si="0"/>
        <v>1.5313494250675278E-3</v>
      </c>
      <c r="F40" s="59">
        <f>'Grunddaten Umlage § 4_Plan'!D40</f>
        <v>13428</v>
      </c>
      <c r="G40" s="59">
        <f>'Grunddaten Umlage § 4_Plan'!E40</f>
        <v>5371.2000000000007</v>
      </c>
      <c r="H40" s="59">
        <f>'Grunddaten Umlage § 4_IST'!D40</f>
        <v>24091.47</v>
      </c>
      <c r="I40" s="59">
        <f>'Grunddaten Umlage § 4_IST'!E40</f>
        <v>9636.5880000000016</v>
      </c>
      <c r="J40" s="61">
        <f>'Grunddaten Umlage § 4_Plan'!J40</f>
        <v>0</v>
      </c>
      <c r="K40" s="61">
        <f>'Grunddaten Umlage § 4_IST'!J40</f>
        <v>0</v>
      </c>
      <c r="L40" s="62">
        <f t="shared" si="4"/>
        <v>0</v>
      </c>
      <c r="M40" s="61">
        <f>'Grunddaten Umlage § 4_Plan'!H40</f>
        <v>0</v>
      </c>
      <c r="N40" s="61">
        <f>'Grunddaten Umlage § 4_IST'!H40</f>
        <v>0</v>
      </c>
      <c r="O40" s="64">
        <f t="shared" si="2"/>
        <v>0</v>
      </c>
      <c r="P40" s="59">
        <f>'Grunddaten Umlage § 4_Plan'!I40</f>
        <v>-11892.737755976574</v>
      </c>
      <c r="Q40" s="59">
        <f>'Grunddaten Umlage § 4_IST'!I40</f>
        <v>-506.6008375755664</v>
      </c>
      <c r="R40" s="62">
        <f t="shared" si="3"/>
        <v>11386.136918401007</v>
      </c>
      <c r="S40" s="59" cm="1">
        <f t="array" ref="S40">_xlfn.IFS((F40&gt;0)*AND(I40&gt;0),O40+R40,(F40=0)*AND(I40=0),L40,(F40=0)*AND(I40&gt;0),L40+O40+R40,(F40&gt;0)*AND(I40=0),L40+O40+R40)</f>
        <v>11386.136918401007</v>
      </c>
      <c r="U40" s="59">
        <f>IF('Grunddaten Umlage § 4_Plan'!D40&gt;0,'Grunddaten Umlage § 4_Plan'!F40,0)</f>
        <v>25320.737755976574</v>
      </c>
      <c r="V40" s="59">
        <f>IF('Grunddaten Umlage § 4_IST'!D40&gt;0,'Grunddaten Umlage § 4_IST'!F40,0)</f>
        <v>24598.070837575568</v>
      </c>
      <c r="W40" s="59">
        <f t="shared" si="1"/>
        <v>-722.66691840100611</v>
      </c>
    </row>
    <row r="41" spans="1:23" x14ac:dyDescent="0.25">
      <c r="A41" s="58">
        <f>Finanzkraft!A41</f>
        <v>60655</v>
      </c>
      <c r="B41" s="58" t="str">
        <f>Finanzkraft!B41</f>
        <v>Werndorf</v>
      </c>
      <c r="C41" s="58" t="str">
        <f>Finanzkraft!C41</f>
        <v>Graz-Umgebung</v>
      </c>
      <c r="D41" s="67">
        <f>Finanzkraft!H41</f>
        <v>5286942.58</v>
      </c>
      <c r="E41" s="60">
        <f t="shared" si="0"/>
        <v>2.4705872689241566E-3</v>
      </c>
      <c r="F41" s="59">
        <f>'Grunddaten Umlage § 4_Plan'!D41</f>
        <v>0</v>
      </c>
      <c r="G41" s="59">
        <f>'Grunddaten Umlage § 4_Plan'!E41</f>
        <v>0</v>
      </c>
      <c r="H41" s="59">
        <f>'Grunddaten Umlage § 4_IST'!D41</f>
        <v>24232.27</v>
      </c>
      <c r="I41" s="59">
        <f>'Grunddaten Umlage § 4_IST'!E41</f>
        <v>9692.9080000000013</v>
      </c>
      <c r="J41" s="61">
        <f>'Grunddaten Umlage § 4_Plan'!J41</f>
        <v>40850.958844304507</v>
      </c>
      <c r="K41" s="61">
        <f>'Grunddaten Umlage § 4_IST'!J41</f>
        <v>0</v>
      </c>
      <c r="L41" s="62">
        <f t="shared" si="4"/>
        <v>40850.958844304507</v>
      </c>
      <c r="M41" s="61">
        <f>'Grunddaten Umlage § 4_Plan'!H41</f>
        <v>0</v>
      </c>
      <c r="N41" s="61">
        <f>'Grunddaten Umlage § 4_IST'!H41</f>
        <v>0</v>
      </c>
      <c r="O41" s="64">
        <f t="shared" si="2"/>
        <v>0</v>
      </c>
      <c r="P41" s="59">
        <f>'Grunddaten Umlage § 4_Plan'!I41</f>
        <v>0</v>
      </c>
      <c r="Q41" s="59">
        <f>'Grunddaten Umlage § 4_IST'!I41</f>
        <v>-15452.781404077101</v>
      </c>
      <c r="R41" s="62">
        <f t="shared" si="3"/>
        <v>-15452.781404077101</v>
      </c>
      <c r="S41" s="59" cm="1">
        <f t="array" ref="S41">_xlfn.IFS((F41&gt;0)*AND(I41&gt;0),O41+R41,(F41=0)*AND(I41=0),L41,(F41=0)*AND(I41&gt;0),L41+O41+R41,(F41&gt;0)*AND(I41=0),L41+O41+R41)</f>
        <v>25398.177440227406</v>
      </c>
      <c r="U41" s="59">
        <f>IF('Grunddaten Umlage § 4_Plan'!D41&gt;0,'Grunddaten Umlage § 4_Plan'!F41,0)</f>
        <v>0</v>
      </c>
      <c r="V41" s="59">
        <f>IF('Grunddaten Umlage § 4_IST'!D41&gt;0,'Grunddaten Umlage § 4_IST'!F41,0)</f>
        <v>39685.051404077101</v>
      </c>
      <c r="W41" s="59">
        <f t="shared" si="1"/>
        <v>39685.051404077101</v>
      </c>
    </row>
    <row r="42" spans="1:23" x14ac:dyDescent="0.25">
      <c r="A42" s="58">
        <f>Finanzkraft!A42</f>
        <v>60656</v>
      </c>
      <c r="B42" s="58" t="str">
        <f>Finanzkraft!B42</f>
        <v>Wundschuh</v>
      </c>
      <c r="C42" s="58" t="str">
        <f>Finanzkraft!C42</f>
        <v>Graz-Umgebung</v>
      </c>
      <c r="D42" s="67">
        <f>Finanzkraft!H42</f>
        <v>4158535.03</v>
      </c>
      <c r="E42" s="60">
        <f t="shared" si="0"/>
        <v>1.9432826339667063E-3</v>
      </c>
      <c r="F42" s="59">
        <f>'Grunddaten Umlage § 4_Plan'!D42</f>
        <v>0</v>
      </c>
      <c r="G42" s="59">
        <f>'Grunddaten Umlage § 4_Plan'!E42</f>
        <v>0</v>
      </c>
      <c r="H42" s="59">
        <f>'Grunddaten Umlage § 4_IST'!D42</f>
        <v>23205.78</v>
      </c>
      <c r="I42" s="59">
        <f>'Grunddaten Umlage § 4_IST'!E42</f>
        <v>9282.3119999999999</v>
      </c>
      <c r="J42" s="61">
        <f>'Grunddaten Umlage § 4_Plan'!J42</f>
        <v>32132.019743465527</v>
      </c>
      <c r="K42" s="61">
        <f>'Grunddaten Umlage § 4_IST'!J42</f>
        <v>0</v>
      </c>
      <c r="L42" s="62">
        <f t="shared" si="4"/>
        <v>32132.019743465527</v>
      </c>
      <c r="M42" s="61">
        <f>'Grunddaten Umlage § 4_Plan'!H42</f>
        <v>0</v>
      </c>
      <c r="N42" s="61">
        <f>'Grunddaten Umlage § 4_IST'!H42</f>
        <v>0</v>
      </c>
      <c r="O42" s="64">
        <f t="shared" si="2"/>
        <v>0</v>
      </c>
      <c r="P42" s="59">
        <f>'Grunddaten Umlage § 4_Plan'!I42</f>
        <v>0</v>
      </c>
      <c r="Q42" s="59">
        <f>'Grunddaten Umlage § 4_IST'!I42</f>
        <v>-8009.1753232343399</v>
      </c>
      <c r="R42" s="62">
        <f t="shared" si="3"/>
        <v>-8009.1753232343399</v>
      </c>
      <c r="S42" s="59" cm="1">
        <f t="array" ref="S42">_xlfn.IFS((F42&gt;0)*AND(I42&gt;0),O42+R42,(F42=0)*AND(I42=0),L42,(F42=0)*AND(I42&gt;0),L42+O42+R42,(F42&gt;0)*AND(I42=0),L42+O42+R42)</f>
        <v>24122.844420231188</v>
      </c>
      <c r="U42" s="59">
        <f>IF('Grunddaten Umlage § 4_Plan'!D42&gt;0,'Grunddaten Umlage § 4_Plan'!F42,0)</f>
        <v>0</v>
      </c>
      <c r="V42" s="59">
        <f>IF('Grunddaten Umlage § 4_IST'!D42&gt;0,'Grunddaten Umlage § 4_IST'!F42,0)</f>
        <v>31214.955323234339</v>
      </c>
      <c r="W42" s="59">
        <f t="shared" si="1"/>
        <v>31214.955323234339</v>
      </c>
    </row>
    <row r="43" spans="1:23" x14ac:dyDescent="0.25">
      <c r="A43" s="58">
        <f>Finanzkraft!A43</f>
        <v>60659</v>
      </c>
      <c r="B43" s="58" t="str">
        <f>Finanzkraft!B43</f>
        <v>Deutschfeistritz</v>
      </c>
      <c r="C43" s="58" t="str">
        <f>Finanzkraft!C43</f>
        <v>Graz-Umgebung</v>
      </c>
      <c r="D43" s="67">
        <f>Finanzkraft!H43</f>
        <v>5441236.9199999999</v>
      </c>
      <c r="E43" s="60">
        <f t="shared" si="0"/>
        <v>2.5426889848597688E-3</v>
      </c>
      <c r="F43" s="59">
        <f>'Grunddaten Umlage § 4_Plan'!D43</f>
        <v>48648</v>
      </c>
      <c r="G43" s="59">
        <f>'Grunddaten Umlage § 4_Plan'!E43</f>
        <v>19459.2</v>
      </c>
      <c r="H43" s="59">
        <f>'Grunddaten Umlage § 4_IST'!D43</f>
        <v>127192.33</v>
      </c>
      <c r="I43" s="59">
        <f>'Grunddaten Umlage § 4_IST'!E43</f>
        <v>50876.932000000001</v>
      </c>
      <c r="J43" s="61">
        <f>'Grunddaten Umlage § 4_Plan'!J43</f>
        <v>0</v>
      </c>
      <c r="K43" s="61">
        <f>'Grunddaten Umlage § 4_IST'!J43</f>
        <v>0</v>
      </c>
      <c r="L43" s="62">
        <f t="shared" si="4"/>
        <v>0</v>
      </c>
      <c r="M43" s="61">
        <f>'Grunddaten Umlage § 4_Plan'!H43</f>
        <v>6604.8451675845208</v>
      </c>
      <c r="N43" s="61">
        <f>'Grunddaten Umlage § 4_IST'!H43</f>
        <v>86349.108496360714</v>
      </c>
      <c r="O43" s="64">
        <f t="shared" si="2"/>
        <v>79744.2633287762</v>
      </c>
      <c r="P43" s="59">
        <f>'Grunddaten Umlage § 4_Plan'!I43</f>
        <v>0</v>
      </c>
      <c r="Q43" s="59">
        <f>'Grunddaten Umlage § 4_IST'!I43</f>
        <v>0</v>
      </c>
      <c r="R43" s="62">
        <f t="shared" si="3"/>
        <v>0</v>
      </c>
      <c r="S43" s="59" cm="1">
        <f t="array" ref="S43">_xlfn.IFS((F43&gt;0)*AND(I43&gt;0),O43+R43,(F43=0)*AND(I43=0),L43,(F43=0)*AND(I43&gt;0),L43+O43+R43,(F43&gt;0)*AND(I43=0),L43+O43+R43)</f>
        <v>79744.2633287762</v>
      </c>
      <c r="U43" s="59">
        <f>IF('Grunddaten Umlage § 4_Plan'!D43&gt;0,'Grunddaten Umlage § 4_Plan'!F43,0)</f>
        <v>42043.154832415479</v>
      </c>
      <c r="V43" s="59">
        <f>IF('Grunddaten Umlage § 4_IST'!D43&gt;0,'Grunddaten Umlage § 4_IST'!F43,0)</f>
        <v>40843.221503639281</v>
      </c>
      <c r="W43" s="59">
        <f t="shared" si="1"/>
        <v>-1199.9333287761983</v>
      </c>
    </row>
    <row r="44" spans="1:23" x14ac:dyDescent="0.25">
      <c r="A44" s="58">
        <f>Finanzkraft!A44</f>
        <v>60660</v>
      </c>
      <c r="B44" s="58" t="str">
        <f>Finanzkraft!B44</f>
        <v>Dobl-Zwaring</v>
      </c>
      <c r="C44" s="58" t="str">
        <f>Finanzkraft!C44</f>
        <v>Graz-Umgebung</v>
      </c>
      <c r="D44" s="67">
        <f>Finanzkraft!H44</f>
        <v>6569574.9500000002</v>
      </c>
      <c r="E44" s="60">
        <f t="shared" si="0"/>
        <v>3.0699611331343516E-3</v>
      </c>
      <c r="F44" s="59">
        <f>'Grunddaten Umlage § 4_Plan'!D44</f>
        <v>105404</v>
      </c>
      <c r="G44" s="59">
        <f>'Grunddaten Umlage § 4_Plan'!E44</f>
        <v>42161.600000000006</v>
      </c>
      <c r="H44" s="59">
        <f>'Grunddaten Umlage § 4_IST'!D44</f>
        <v>118900.79</v>
      </c>
      <c r="I44" s="59">
        <f>'Grunddaten Umlage § 4_IST'!E44</f>
        <v>47560.315999999999</v>
      </c>
      <c r="J44" s="61">
        <f>'Grunddaten Umlage § 4_Plan'!J44</f>
        <v>0</v>
      </c>
      <c r="K44" s="61">
        <f>'Grunddaten Umlage § 4_IST'!J44</f>
        <v>0</v>
      </c>
      <c r="L44" s="62">
        <f t="shared" si="4"/>
        <v>0</v>
      </c>
      <c r="M44" s="61">
        <f>'Grunddaten Umlage § 4_Plan'!H44</f>
        <v>54642.44323139522</v>
      </c>
      <c r="N44" s="61">
        <f>'Grunddaten Umlage § 4_IST'!H44</f>
        <v>69587.994249211406</v>
      </c>
      <c r="O44" s="64">
        <f t="shared" si="2"/>
        <v>14945.551017816186</v>
      </c>
      <c r="P44" s="59">
        <f>'Grunddaten Umlage § 4_Plan'!I44</f>
        <v>0</v>
      </c>
      <c r="Q44" s="59">
        <f>'Grunddaten Umlage § 4_IST'!I44</f>
        <v>0</v>
      </c>
      <c r="R44" s="62">
        <f t="shared" si="3"/>
        <v>0</v>
      </c>
      <c r="S44" s="59" cm="1">
        <f t="array" ref="S44">_xlfn.IFS((F44&gt;0)*AND(I44&gt;0),O44+R44,(F44=0)*AND(I44=0),L44,(F44=0)*AND(I44&gt;0),L44+O44+R44,(F44&gt;0)*AND(I44=0),L44+O44+R44)</f>
        <v>14945.551017816186</v>
      </c>
      <c r="U44" s="59">
        <f>IF('Grunddaten Umlage § 4_Plan'!D44&gt;0,'Grunddaten Umlage § 4_Plan'!F44,0)</f>
        <v>50761.55676860478</v>
      </c>
      <c r="V44" s="59">
        <f>IF('Grunddaten Umlage § 4_IST'!D44&gt;0,'Grunddaten Umlage § 4_IST'!F44,0)</f>
        <v>49312.795750788588</v>
      </c>
      <c r="W44" s="59">
        <f t="shared" si="1"/>
        <v>-1448.7610178161922</v>
      </c>
    </row>
    <row r="45" spans="1:23" x14ac:dyDescent="0.25">
      <c r="A45" s="58">
        <f>Finanzkraft!A45</f>
        <v>60661</v>
      </c>
      <c r="B45" s="58" t="str">
        <f>Finanzkraft!B45</f>
        <v xml:space="preserve">Eggersdorf bei Graz </v>
      </c>
      <c r="C45" s="58" t="str">
        <f>Finanzkraft!C45</f>
        <v>Graz-Umgebung</v>
      </c>
      <c r="D45" s="67">
        <f>Finanzkraft!H45</f>
        <v>8349920.4000000004</v>
      </c>
      <c r="E45" s="60">
        <f t="shared" si="0"/>
        <v>3.901916225609944E-3</v>
      </c>
      <c r="F45" s="59">
        <f>'Grunddaten Umlage § 4_Plan'!D45</f>
        <v>168646.39999999999</v>
      </c>
      <c r="G45" s="59">
        <f>'Grunddaten Umlage § 4_Plan'!E45</f>
        <v>67458.559999999998</v>
      </c>
      <c r="H45" s="59">
        <f>'Grunddaten Umlage § 4_IST'!D45</f>
        <v>251562.04</v>
      </c>
      <c r="I45" s="59">
        <f>'Grunddaten Umlage § 4_IST'!E45</f>
        <v>100624.81600000001</v>
      </c>
      <c r="J45" s="61">
        <f>'Grunddaten Umlage § 4_Plan'!J45</f>
        <v>0</v>
      </c>
      <c r="K45" s="61">
        <f>'Grunddaten Umlage § 4_IST'!J45</f>
        <v>0</v>
      </c>
      <c r="L45" s="62">
        <f t="shared" si="4"/>
        <v>0</v>
      </c>
      <c r="M45" s="61">
        <f>'Grunddaten Umlage § 4_Plan'!H45</f>
        <v>104128.53368082037</v>
      </c>
      <c r="N45" s="61">
        <f>'Grunddaten Umlage § 4_IST'!H45</f>
        <v>188885.54687002319</v>
      </c>
      <c r="O45" s="64">
        <f t="shared" si="2"/>
        <v>84757.013189202815</v>
      </c>
      <c r="P45" s="59">
        <f>'Grunddaten Umlage § 4_Plan'!I45</f>
        <v>0</v>
      </c>
      <c r="Q45" s="59">
        <f>'Grunddaten Umlage § 4_IST'!I45</f>
        <v>0</v>
      </c>
      <c r="R45" s="62">
        <f t="shared" si="3"/>
        <v>0</v>
      </c>
      <c r="S45" s="59" cm="1">
        <f t="array" ref="S45">_xlfn.IFS((F45&gt;0)*AND(I45&gt;0),O45+R45,(F45=0)*AND(I45=0),L45,(F45=0)*AND(I45&gt;0),L45+O45+R45,(F45&gt;0)*AND(I45=0),L45+O45+R45)</f>
        <v>84757.013189202815</v>
      </c>
      <c r="U45" s="59">
        <f>IF('Grunddaten Umlage § 4_Plan'!D45&gt;0,'Grunddaten Umlage § 4_Plan'!F45,0)</f>
        <v>64517.866319179615</v>
      </c>
      <c r="V45" s="59">
        <f>IF('Grunddaten Umlage § 4_IST'!D45&gt;0,'Grunddaten Umlage § 4_IST'!F45,0)</f>
        <v>62676.493129976836</v>
      </c>
      <c r="W45" s="59">
        <f t="shared" si="1"/>
        <v>-1841.373189202779</v>
      </c>
    </row>
    <row r="46" spans="1:23" x14ac:dyDescent="0.25">
      <c r="A46" s="58">
        <f>Finanzkraft!A46</f>
        <v>60662</v>
      </c>
      <c r="B46" s="58" t="str">
        <f>Finanzkraft!B46</f>
        <v>Fernitz-Mellach</v>
      </c>
      <c r="C46" s="58" t="str">
        <f>Finanzkraft!C46</f>
        <v>Graz-Umgebung</v>
      </c>
      <c r="D46" s="67">
        <f>Finanzkraft!H46</f>
        <v>6797046.3700000001</v>
      </c>
      <c r="E46" s="60">
        <f t="shared" si="0"/>
        <v>3.1762584847307251E-3</v>
      </c>
      <c r="F46" s="59">
        <f>'Grunddaten Umlage § 4_Plan'!D46</f>
        <v>24324</v>
      </c>
      <c r="G46" s="59">
        <f>'Grunddaten Umlage § 4_Plan'!E46</f>
        <v>9729.6</v>
      </c>
      <c r="H46" s="59">
        <f>'Grunddaten Umlage § 4_IST'!D46</f>
        <v>61866.7</v>
      </c>
      <c r="I46" s="59">
        <f>'Grunddaten Umlage § 4_IST'!E46</f>
        <v>24746.68</v>
      </c>
      <c r="J46" s="61">
        <f>'Grunddaten Umlage § 4_Plan'!J46</f>
        <v>0</v>
      </c>
      <c r="K46" s="61">
        <f>'Grunddaten Umlage § 4_IST'!J46</f>
        <v>0</v>
      </c>
      <c r="L46" s="62">
        <f t="shared" si="4"/>
        <v>0</v>
      </c>
      <c r="M46" s="61">
        <f>'Grunddaten Umlage § 4_Plan'!H46</f>
        <v>0</v>
      </c>
      <c r="N46" s="61">
        <f>'Grunddaten Umlage § 4_IST'!H46</f>
        <v>10846.449541871203</v>
      </c>
      <c r="O46" s="64">
        <f t="shared" si="2"/>
        <v>10846.449541871203</v>
      </c>
      <c r="P46" s="59">
        <f>'Grunddaten Umlage § 4_Plan'!I46</f>
        <v>-28195.174801346016</v>
      </c>
      <c r="Q46" s="59">
        <f>'Grunddaten Umlage § 4_IST'!I46</f>
        <v>0</v>
      </c>
      <c r="R46" s="62">
        <f t="shared" si="3"/>
        <v>28195.174801346016</v>
      </c>
      <c r="S46" s="59" cm="1">
        <f t="array" ref="S46">_xlfn.IFS((F46&gt;0)*AND(I46&gt;0),O46+R46,(F46=0)*AND(I46=0),L46,(F46=0)*AND(I46&gt;0),L46+O46+R46,(F46&gt;0)*AND(I46=0),L46+O46+R46)</f>
        <v>39041.62434321722</v>
      </c>
      <c r="U46" s="59">
        <f>IF('Grunddaten Umlage § 4_Plan'!D46&gt;0,'Grunddaten Umlage § 4_Plan'!F46,0)</f>
        <v>52519.174801346016</v>
      </c>
      <c r="V46" s="59">
        <f>IF('Grunddaten Umlage § 4_IST'!D46&gt;0,'Grunddaten Umlage § 4_IST'!F46,0)</f>
        <v>51020.250458128794</v>
      </c>
      <c r="W46" s="59">
        <f t="shared" si="1"/>
        <v>-1498.9243432172225</v>
      </c>
    </row>
    <row r="47" spans="1:23" x14ac:dyDescent="0.25">
      <c r="A47" s="58">
        <f>Finanzkraft!A47</f>
        <v>60663</v>
      </c>
      <c r="B47" s="58" t="str">
        <f>Finanzkraft!B47</f>
        <v>Frohnleiten</v>
      </c>
      <c r="C47" s="58" t="str">
        <f>Finanzkraft!C47</f>
        <v>Graz-Umgebung</v>
      </c>
      <c r="D47" s="67">
        <f>Finanzkraft!H47</f>
        <v>10375271.74</v>
      </c>
      <c r="E47" s="60">
        <f t="shared" si="0"/>
        <v>4.8483625242006275E-3</v>
      </c>
      <c r="F47" s="59">
        <f>'Grunddaten Umlage § 4_Plan'!D47</f>
        <v>56756</v>
      </c>
      <c r="G47" s="59">
        <f>'Grunddaten Umlage § 4_Plan'!E47</f>
        <v>22702.400000000001</v>
      </c>
      <c r="H47" s="59">
        <f>'Grunddaten Umlage § 4_IST'!D47</f>
        <v>185330.38</v>
      </c>
      <c r="I47" s="59">
        <f>'Grunddaten Umlage § 4_IST'!E47</f>
        <v>74132.152000000002</v>
      </c>
      <c r="J47" s="61">
        <f>'Grunddaten Umlage § 4_Plan'!J47</f>
        <v>0</v>
      </c>
      <c r="K47" s="61">
        <f>'Grunddaten Umlage § 4_IST'!J47</f>
        <v>0</v>
      </c>
      <c r="L47" s="62">
        <f t="shared" si="4"/>
        <v>0</v>
      </c>
      <c r="M47" s="61">
        <f>'Grunddaten Umlage § 4_Plan'!H47</f>
        <v>0</v>
      </c>
      <c r="N47" s="61">
        <f>'Grunddaten Umlage § 4_IST'!H47</f>
        <v>107451.1168714853</v>
      </c>
      <c r="O47" s="64">
        <f t="shared" si="2"/>
        <v>107451.1168714853</v>
      </c>
      <c r="P47" s="59">
        <f>'Grunddaten Umlage § 4_Plan'!I47</f>
        <v>-23411.278618186829</v>
      </c>
      <c r="Q47" s="59">
        <f>'Grunddaten Umlage § 4_IST'!I47</f>
        <v>0</v>
      </c>
      <c r="R47" s="62">
        <f t="shared" si="3"/>
        <v>23411.278618186829</v>
      </c>
      <c r="S47" s="59" cm="1">
        <f t="array" ref="S47">_xlfn.IFS((F47&gt;0)*AND(I47&gt;0),O47+R47,(F47=0)*AND(I47=0),L47,(F47=0)*AND(I47&gt;0),L47+O47+R47,(F47&gt;0)*AND(I47=0),L47+O47+R47)</f>
        <v>130862.39548967213</v>
      </c>
      <c r="U47" s="59">
        <f>IF('Grunddaten Umlage § 4_Plan'!D47&gt;0,'Grunddaten Umlage § 4_Plan'!F47,0)</f>
        <v>80167.278618186829</v>
      </c>
      <c r="V47" s="59">
        <f>IF('Grunddaten Umlage § 4_IST'!D47&gt;0,'Grunddaten Umlage § 4_IST'!F47,0)</f>
        <v>77879.263128514707</v>
      </c>
      <c r="W47" s="59">
        <f t="shared" si="1"/>
        <v>-2288.0154896721215</v>
      </c>
    </row>
    <row r="48" spans="1:23" x14ac:dyDescent="0.25">
      <c r="A48" s="58">
        <f>Finanzkraft!A48</f>
        <v>60664</v>
      </c>
      <c r="B48" s="58" t="str">
        <f>Finanzkraft!B48</f>
        <v>Gratwein-Straßengel</v>
      </c>
      <c r="C48" s="58" t="str">
        <f>Finanzkraft!C48</f>
        <v>Graz-Umgebung</v>
      </c>
      <c r="D48" s="67">
        <f>Finanzkraft!H48</f>
        <v>18038703.199999999</v>
      </c>
      <c r="E48" s="60">
        <f t="shared" si="0"/>
        <v>8.4294825978271613E-3</v>
      </c>
      <c r="F48" s="59">
        <f>'Grunddaten Umlage § 4_Plan'!D48</f>
        <v>384996.4</v>
      </c>
      <c r="G48" s="59">
        <f>'Grunddaten Umlage § 4_Plan'!E48</f>
        <v>153998.56000000003</v>
      </c>
      <c r="H48" s="59">
        <f>'Grunddaten Umlage § 4_IST'!D48</f>
        <v>343967.12</v>
      </c>
      <c r="I48" s="59">
        <f>'Grunddaten Umlage § 4_IST'!E48</f>
        <v>137586.848</v>
      </c>
      <c r="J48" s="61">
        <f>'Grunddaten Umlage § 4_Plan'!J48</f>
        <v>0</v>
      </c>
      <c r="K48" s="61">
        <f>'Grunddaten Umlage § 4_IST'!J48</f>
        <v>0</v>
      </c>
      <c r="L48" s="62">
        <f t="shared" si="4"/>
        <v>0</v>
      </c>
      <c r="M48" s="61">
        <f>'Grunddaten Umlage § 4_Plan'!H48</f>
        <v>245615.59325255398</v>
      </c>
      <c r="N48" s="61">
        <f>'Grunddaten Umlage § 4_IST'!H48</f>
        <v>208564.31338300626</v>
      </c>
      <c r="O48" s="64">
        <f t="shared" si="2"/>
        <v>-37051.279869547725</v>
      </c>
      <c r="P48" s="59">
        <f>'Grunddaten Umlage § 4_Plan'!I48</f>
        <v>0</v>
      </c>
      <c r="Q48" s="59">
        <f>'Grunddaten Umlage § 4_IST'!I48</f>
        <v>0</v>
      </c>
      <c r="R48" s="62">
        <f t="shared" si="3"/>
        <v>0</v>
      </c>
      <c r="S48" s="59" cm="1">
        <f t="array" ref="S48">_xlfn.IFS((F48&gt;0)*AND(I48&gt;0),O48+R48,(F48=0)*AND(I48=0),L48,(F48=0)*AND(I48&gt;0),L48+O48+R48,(F48&gt;0)*AND(I48=0),L48+O48+R48)</f>
        <v>-37051.279869547725</v>
      </c>
      <c r="U48" s="59">
        <f>IF('Grunddaten Umlage § 4_Plan'!D48&gt;0,'Grunddaten Umlage § 4_Plan'!F48,0)</f>
        <v>139380.80674744604</v>
      </c>
      <c r="V48" s="59">
        <f>IF('Grunddaten Umlage § 4_IST'!D48&gt;0,'Grunddaten Umlage § 4_IST'!F48,0)</f>
        <v>135402.80661699374</v>
      </c>
      <c r="W48" s="59">
        <f t="shared" si="1"/>
        <v>-3978.000130452303</v>
      </c>
    </row>
    <row r="49" spans="1:23" x14ac:dyDescent="0.25">
      <c r="A49" s="58">
        <f>Finanzkraft!A49</f>
        <v>60665</v>
      </c>
      <c r="B49" s="58" t="str">
        <f>Finanzkraft!B49</f>
        <v>Hitzendorf</v>
      </c>
      <c r="C49" s="58" t="str">
        <f>Finanzkraft!C49</f>
        <v>Graz-Umgebung</v>
      </c>
      <c r="D49" s="67">
        <f>Finanzkraft!H49</f>
        <v>8508911.8399999999</v>
      </c>
      <c r="E49" s="60">
        <f t="shared" si="0"/>
        <v>3.9762128954882684E-3</v>
      </c>
      <c r="F49" s="59">
        <f>'Grunddaten Umlage § 4_Plan'!D49</f>
        <v>165932.4</v>
      </c>
      <c r="G49" s="59">
        <f>'Grunddaten Umlage § 4_Plan'!E49</f>
        <v>66372.960000000006</v>
      </c>
      <c r="H49" s="59">
        <f>'Grunddaten Umlage § 4_IST'!D49</f>
        <v>234510.98</v>
      </c>
      <c r="I49" s="59">
        <f>'Grunddaten Umlage § 4_IST'!E49</f>
        <v>93804.392000000007</v>
      </c>
      <c r="J49" s="61">
        <f>'Grunddaten Umlage § 4_Plan'!J49</f>
        <v>0</v>
      </c>
      <c r="K49" s="61">
        <f>'Grunddaten Umlage § 4_IST'!J49</f>
        <v>0</v>
      </c>
      <c r="L49" s="62">
        <f t="shared" si="4"/>
        <v>0</v>
      </c>
      <c r="M49" s="61">
        <f>'Grunddaten Umlage § 4_Plan'!H49</f>
        <v>100186.04430841704</v>
      </c>
      <c r="N49" s="61">
        <f>'Grunddaten Umlage § 4_IST'!H49</f>
        <v>170641.05921807993</v>
      </c>
      <c r="O49" s="64">
        <f t="shared" si="2"/>
        <v>70455.014909662888</v>
      </c>
      <c r="P49" s="59">
        <f>'Grunddaten Umlage § 4_Plan'!I49</f>
        <v>0</v>
      </c>
      <c r="Q49" s="59">
        <f>'Grunddaten Umlage § 4_IST'!I49</f>
        <v>0</v>
      </c>
      <c r="R49" s="62">
        <f t="shared" si="3"/>
        <v>0</v>
      </c>
      <c r="S49" s="59" cm="1">
        <f t="array" ref="S49">_xlfn.IFS((F49&gt;0)*AND(I49&gt;0),O49+R49,(F49=0)*AND(I49=0),L49,(F49=0)*AND(I49&gt;0),L49+O49+R49,(F49&gt;0)*AND(I49=0),L49+O49+R49)</f>
        <v>70455.014909662888</v>
      </c>
      <c r="U49" s="59">
        <f>IF('Grunddaten Umlage § 4_Plan'!D49&gt;0,'Grunddaten Umlage § 4_Plan'!F49,0)</f>
        <v>65746.355691582954</v>
      </c>
      <c r="V49" s="59">
        <f>IF('Grunddaten Umlage § 4_IST'!D49&gt;0,'Grunddaten Umlage § 4_IST'!F49,0)</f>
        <v>63869.920781920089</v>
      </c>
      <c r="W49" s="59">
        <f t="shared" si="1"/>
        <v>-1876.4349096628648</v>
      </c>
    </row>
    <row r="50" spans="1:23" x14ac:dyDescent="0.25">
      <c r="A50" s="58">
        <f>Finanzkraft!A50</f>
        <v>60666</v>
      </c>
      <c r="B50" s="58" t="str">
        <f>Finanzkraft!B50</f>
        <v>Nestelbach bei Graz</v>
      </c>
      <c r="C50" s="58" t="str">
        <f>Finanzkraft!C50</f>
        <v>Graz-Umgebung</v>
      </c>
      <c r="D50" s="67">
        <f>Finanzkraft!H50</f>
        <v>3142250.08</v>
      </c>
      <c r="E50" s="60">
        <f t="shared" si="0"/>
        <v>1.4683728688091619E-3</v>
      </c>
      <c r="F50" s="59">
        <f>'Grunddaten Umlage § 4_Plan'!D50</f>
        <v>103782.39999999999</v>
      </c>
      <c r="G50" s="59">
        <f>'Grunddaten Umlage § 4_Plan'!E50</f>
        <v>41512.959999999999</v>
      </c>
      <c r="H50" s="59">
        <f>'Grunddaten Umlage § 4_IST'!D50</f>
        <v>91586.72</v>
      </c>
      <c r="I50" s="59">
        <f>'Grunddaten Umlage § 4_IST'!E50</f>
        <v>36634.688000000002</v>
      </c>
      <c r="J50" s="61">
        <f>'Grunddaten Umlage § 4_Plan'!J50</f>
        <v>0</v>
      </c>
      <c r="K50" s="61">
        <f>'Grunddaten Umlage § 4_IST'!J50</f>
        <v>0</v>
      </c>
      <c r="L50" s="62">
        <f t="shared" si="4"/>
        <v>0</v>
      </c>
      <c r="M50" s="61">
        <f>'Grunddaten Umlage § 4_Plan'!H50</f>
        <v>79502.974461659353</v>
      </c>
      <c r="N50" s="61">
        <f>'Grunddaten Umlage § 4_IST'!H50</f>
        <v>68000.241792161134</v>
      </c>
      <c r="O50" s="64">
        <f t="shared" si="2"/>
        <v>-11502.732669498218</v>
      </c>
      <c r="P50" s="59">
        <f>'Grunddaten Umlage § 4_Plan'!I50</f>
        <v>0</v>
      </c>
      <c r="Q50" s="59">
        <f>'Grunddaten Umlage § 4_IST'!I50</f>
        <v>0</v>
      </c>
      <c r="R50" s="62">
        <f t="shared" si="3"/>
        <v>0</v>
      </c>
      <c r="S50" s="59" cm="1">
        <f t="array" ref="S50">_xlfn.IFS((F50&gt;0)*AND(I50&gt;0),O50+R50,(F50=0)*AND(I50=0),L50,(F50=0)*AND(I50&gt;0),L50+O50+R50,(F50&gt;0)*AND(I50=0),L50+O50+R50)</f>
        <v>-11502.732669498218</v>
      </c>
      <c r="U50" s="59">
        <f>IF('Grunddaten Umlage § 4_Plan'!D50&gt;0,'Grunddaten Umlage § 4_Plan'!F50,0)</f>
        <v>24279.425538340634</v>
      </c>
      <c r="V50" s="59">
        <f>IF('Grunddaten Umlage § 4_IST'!D50&gt;0,'Grunddaten Umlage § 4_IST'!F50,0)</f>
        <v>23586.478207838863</v>
      </c>
      <c r="W50" s="59">
        <f t="shared" si="1"/>
        <v>-692.94733050177092</v>
      </c>
    </row>
    <row r="51" spans="1:23" x14ac:dyDescent="0.25">
      <c r="A51" s="58">
        <f>Finanzkraft!A51</f>
        <v>60667</v>
      </c>
      <c r="B51" s="58" t="str">
        <f>Finanzkraft!B51</f>
        <v>Raaba-Grambach</v>
      </c>
      <c r="C51" s="58" t="str">
        <f>Finanzkraft!C51</f>
        <v>Graz-Umgebung</v>
      </c>
      <c r="D51" s="67">
        <f>Finanzkraft!H51</f>
        <v>17475008.530000001</v>
      </c>
      <c r="E51" s="60">
        <f t="shared" si="0"/>
        <v>8.166068185018768E-3</v>
      </c>
      <c r="F51" s="59">
        <f>'Grunddaten Umlage § 4_Plan'!D51</f>
        <v>97296</v>
      </c>
      <c r="G51" s="59">
        <f>'Grunddaten Umlage § 4_Plan'!E51</f>
        <v>38918.400000000001</v>
      </c>
      <c r="H51" s="59">
        <f>'Grunddaten Umlage § 4_IST'!D51</f>
        <v>91666</v>
      </c>
      <c r="I51" s="59">
        <f>'Grunddaten Umlage § 4_IST'!E51</f>
        <v>36666.400000000001</v>
      </c>
      <c r="J51" s="61">
        <f>'Grunddaten Umlage § 4_Plan'!J51</f>
        <v>0</v>
      </c>
      <c r="K51" s="61">
        <f>'Grunddaten Umlage § 4_IST'!J51</f>
        <v>0</v>
      </c>
      <c r="L51" s="62">
        <f t="shared" si="4"/>
        <v>0</v>
      </c>
      <c r="M51" s="61">
        <f>'Grunddaten Umlage § 4_Plan'!H51</f>
        <v>0</v>
      </c>
      <c r="N51" s="61">
        <f>'Grunddaten Umlage § 4_IST'!H51</f>
        <v>0</v>
      </c>
      <c r="O51" s="64">
        <f t="shared" si="2"/>
        <v>0</v>
      </c>
      <c r="P51" s="59">
        <f>'Grunddaten Umlage § 4_Plan'!I51</f>
        <v>-37729.270931332896</v>
      </c>
      <c r="Q51" s="59">
        <f>'Grunddaten Umlage § 4_IST'!I51</f>
        <v>-39505.580040072207</v>
      </c>
      <c r="R51" s="62">
        <f t="shared" si="3"/>
        <v>-1776.3091087393113</v>
      </c>
      <c r="S51" s="59" cm="1">
        <f t="array" ref="S51">_xlfn.IFS((F51&gt;0)*AND(I51&gt;0),O51+R51,(F51=0)*AND(I51=0),L51,(F51=0)*AND(I51&gt;0),L51+O51+R51,(F51&gt;0)*AND(I51=0),L51+O51+R51)</f>
        <v>-1776.3091087393113</v>
      </c>
      <c r="U51" s="59">
        <f>IF('Grunddaten Umlage § 4_Plan'!D51&gt;0,'Grunddaten Umlage § 4_Plan'!F51,0)</f>
        <v>135025.2709313329</v>
      </c>
      <c r="V51" s="59">
        <f>IF('Grunddaten Umlage § 4_IST'!D51&gt;0,'Grunddaten Umlage § 4_IST'!F51,0)</f>
        <v>131171.58004007221</v>
      </c>
      <c r="W51" s="59">
        <f t="shared" si="1"/>
        <v>-3853.6908912606887</v>
      </c>
    </row>
    <row r="52" spans="1:23" x14ac:dyDescent="0.25">
      <c r="A52" s="58">
        <f>Finanzkraft!A52</f>
        <v>60668</v>
      </c>
      <c r="B52" s="58" t="str">
        <f>Finanzkraft!B52</f>
        <v>Sankt Marein bei Graz</v>
      </c>
      <c r="C52" s="58" t="str">
        <f>Finanzkraft!C52</f>
        <v>Graz-Umgebung</v>
      </c>
      <c r="D52" s="67">
        <f>Finanzkraft!H52</f>
        <v>4235654.51</v>
      </c>
      <c r="E52" s="60">
        <f t="shared" si="0"/>
        <v>1.9793205524027435E-3</v>
      </c>
      <c r="F52" s="59">
        <f>'Grunddaten Umlage § 4_Plan'!D52</f>
        <v>0</v>
      </c>
      <c r="G52" s="59">
        <f>'Grunddaten Umlage § 4_Plan'!E52</f>
        <v>0</v>
      </c>
      <c r="H52" s="59">
        <f>'Grunddaten Umlage § 4_IST'!D52</f>
        <v>32543.01</v>
      </c>
      <c r="I52" s="59">
        <f>'Grunddaten Umlage § 4_IST'!E52</f>
        <v>13017.204</v>
      </c>
      <c r="J52" s="61">
        <f>'Grunddaten Umlage § 4_Plan'!J52</f>
        <v>32727.90378341933</v>
      </c>
      <c r="K52" s="61">
        <f>'Grunddaten Umlage § 4_IST'!J52</f>
        <v>0</v>
      </c>
      <c r="L52" s="62">
        <f t="shared" si="4"/>
        <v>32727.90378341933</v>
      </c>
      <c r="M52" s="61">
        <f>'Grunddaten Umlage § 4_Plan'!H52</f>
        <v>0</v>
      </c>
      <c r="N52" s="61">
        <f>'Grunddaten Umlage § 4_IST'!H52</f>
        <v>749.17747472581686</v>
      </c>
      <c r="O52" s="64">
        <f t="shared" si="2"/>
        <v>749.17747472581686</v>
      </c>
      <c r="P52" s="59">
        <f>'Grunddaten Umlage § 4_Plan'!I52</f>
        <v>0</v>
      </c>
      <c r="Q52" s="59">
        <f>'Grunddaten Umlage § 4_IST'!I52</f>
        <v>0</v>
      </c>
      <c r="R52" s="62">
        <f t="shared" si="3"/>
        <v>0</v>
      </c>
      <c r="S52" s="59" cm="1">
        <f t="array" ref="S52">_xlfn.IFS((F52&gt;0)*AND(I52&gt;0),O52+R52,(F52=0)*AND(I52=0),L52,(F52=0)*AND(I52&gt;0),L52+O52+R52,(F52&gt;0)*AND(I52=0),L52+O52+R52)</f>
        <v>33477.081258145146</v>
      </c>
      <c r="U52" s="59">
        <f>IF('Grunddaten Umlage § 4_Plan'!D52&gt;0,'Grunddaten Umlage § 4_Plan'!F52,0)</f>
        <v>0</v>
      </c>
      <c r="V52" s="59">
        <f>IF('Grunddaten Umlage § 4_IST'!D52&gt;0,'Grunddaten Umlage § 4_IST'!F52,0)</f>
        <v>31793.832525274182</v>
      </c>
      <c r="W52" s="59">
        <f t="shared" si="1"/>
        <v>31793.832525274182</v>
      </c>
    </row>
    <row r="53" spans="1:23" x14ac:dyDescent="0.25">
      <c r="A53" s="58">
        <f>Finanzkraft!A53</f>
        <v>60669</v>
      </c>
      <c r="B53" s="58" t="str">
        <f>Finanzkraft!B53</f>
        <v>Seiersberg-Pirka</v>
      </c>
      <c r="C53" s="58" t="str">
        <f>Finanzkraft!C53</f>
        <v>Graz-Umgebung</v>
      </c>
      <c r="D53" s="67">
        <f>Finanzkraft!H53</f>
        <v>22799610.890000001</v>
      </c>
      <c r="E53" s="60">
        <f t="shared" si="0"/>
        <v>1.0654253862022945E-2</v>
      </c>
      <c r="F53" s="59">
        <f>'Grunddaten Umlage § 4_Plan'!D53</f>
        <v>79532.399999999994</v>
      </c>
      <c r="G53" s="59">
        <f>'Grunddaten Umlage § 4_Plan'!E53</f>
        <v>31812.959999999999</v>
      </c>
      <c r="H53" s="59">
        <f>'Grunddaten Umlage § 4_IST'!D53</f>
        <v>148161.9</v>
      </c>
      <c r="I53" s="59">
        <f>'Grunddaten Umlage § 4_IST'!E53</f>
        <v>59264.76</v>
      </c>
      <c r="J53" s="61">
        <f>'Grunddaten Umlage § 4_Plan'!J53</f>
        <v>0</v>
      </c>
      <c r="K53" s="61">
        <f>'Grunddaten Umlage § 4_IST'!J53</f>
        <v>0</v>
      </c>
      <c r="L53" s="62">
        <f t="shared" si="4"/>
        <v>0</v>
      </c>
      <c r="M53" s="61">
        <f>'Grunddaten Umlage § 4_Plan'!H53</f>
        <v>0</v>
      </c>
      <c r="N53" s="61">
        <f>'Grunddaten Umlage § 4_IST'!H53</f>
        <v>0</v>
      </c>
      <c r="O53" s="64">
        <f t="shared" si="2"/>
        <v>0</v>
      </c>
      <c r="P53" s="59">
        <f>'Grunddaten Umlage § 4_Plan'!I53</f>
        <v>-96634.818016872567</v>
      </c>
      <c r="Q53" s="59">
        <f>'Grunddaten Umlage § 4_IST'!I53</f>
        <v>-22977.414730860211</v>
      </c>
      <c r="R53" s="62">
        <f t="shared" si="3"/>
        <v>73657.403286012355</v>
      </c>
      <c r="S53" s="59" cm="1">
        <f t="array" ref="S53">_xlfn.IFS((F53&gt;0)*AND(I53&gt;0),O53+R53,(F53=0)*AND(I53=0),L53,(F53=0)*AND(I53&gt;0),L53+O53+R53,(F53&gt;0)*AND(I53=0),L53+O53+R53)</f>
        <v>73657.403286012355</v>
      </c>
      <c r="U53" s="59">
        <f>IF('Grunddaten Umlage § 4_Plan'!D53&gt;0,'Grunddaten Umlage § 4_Plan'!F53,0)</f>
        <v>176167.21801687256</v>
      </c>
      <c r="V53" s="59">
        <f>IF('Grunddaten Umlage § 4_IST'!D53&gt;0,'Grunddaten Umlage § 4_IST'!F53,0)</f>
        <v>171139.31473086021</v>
      </c>
      <c r="W53" s="59">
        <f t="shared" si="1"/>
        <v>-5027.9032860123552</v>
      </c>
    </row>
    <row r="54" spans="1:23" x14ac:dyDescent="0.25">
      <c r="A54" s="58">
        <f>Finanzkraft!A54</f>
        <v>60670</v>
      </c>
      <c r="B54" s="58" t="str">
        <f>Finanzkraft!B54</f>
        <v>Premstätten</v>
      </c>
      <c r="C54" s="58" t="str">
        <f>Finanzkraft!C54</f>
        <v>Graz-Umgebung</v>
      </c>
      <c r="D54" s="67">
        <f>Finanzkraft!H54</f>
        <v>17081061.390000001</v>
      </c>
      <c r="E54" s="60">
        <f t="shared" si="0"/>
        <v>7.981976760913858E-3</v>
      </c>
      <c r="F54" s="59">
        <f>'Grunddaten Umlage § 4_Plan'!D54</f>
        <v>384660.6</v>
      </c>
      <c r="G54" s="59">
        <f>'Grunddaten Umlage § 4_Plan'!E54</f>
        <v>153864.24</v>
      </c>
      <c r="H54" s="59">
        <f>'Grunddaten Umlage § 4_IST'!D54</f>
        <v>306244.09999999998</v>
      </c>
      <c r="I54" s="59">
        <f>'Grunddaten Umlage § 4_IST'!E54</f>
        <v>122497.64</v>
      </c>
      <c r="J54" s="61">
        <f>'Grunddaten Umlage § 4_Plan'!J54</f>
        <v>0</v>
      </c>
      <c r="K54" s="61">
        <f>'Grunddaten Umlage § 4_IST'!J54</f>
        <v>0</v>
      </c>
      <c r="L54" s="62">
        <f t="shared" si="4"/>
        <v>0</v>
      </c>
      <c r="M54" s="61">
        <f>'Grunddaten Umlage § 4_Plan'!H54</f>
        <v>252679.26574084701</v>
      </c>
      <c r="N54" s="61">
        <f>'Grunddaten Umlage § 4_IST'!H54</f>
        <v>178029.58110913157</v>
      </c>
      <c r="O54" s="64">
        <f t="shared" si="2"/>
        <v>-74649.684631715441</v>
      </c>
      <c r="P54" s="59">
        <f>'Grunddaten Umlage § 4_Plan'!I54</f>
        <v>0</v>
      </c>
      <c r="Q54" s="59">
        <f>'Grunddaten Umlage § 4_IST'!I54</f>
        <v>0</v>
      </c>
      <c r="R54" s="62">
        <f t="shared" si="3"/>
        <v>0</v>
      </c>
      <c r="S54" s="59" cm="1">
        <f t="array" ref="S54">_xlfn.IFS((F54&gt;0)*AND(I54&gt;0),O54+R54,(F54=0)*AND(I54=0),L54,(F54=0)*AND(I54&gt;0),L54+O54+R54,(F54&gt;0)*AND(I54=0),L54+O54+R54)</f>
        <v>-74649.684631715441</v>
      </c>
      <c r="U54" s="59">
        <f>IF('Grunddaten Umlage § 4_Plan'!D54&gt;0,'Grunddaten Umlage § 4_Plan'!F54,0)</f>
        <v>131981.33425915297</v>
      </c>
      <c r="V54" s="59">
        <f>IF('Grunddaten Umlage § 4_IST'!D54&gt;0,'Grunddaten Umlage § 4_IST'!F54,0)</f>
        <v>128214.51889086842</v>
      </c>
      <c r="W54" s="59">
        <f t="shared" si="1"/>
        <v>-3766.8153682845441</v>
      </c>
    </row>
    <row r="55" spans="1:23" x14ac:dyDescent="0.25">
      <c r="A55" s="58">
        <f>Finanzkraft!A55</f>
        <v>61001</v>
      </c>
      <c r="B55" s="58" t="str">
        <f>Finanzkraft!B55</f>
        <v>Allerheiligen bei Wildon</v>
      </c>
      <c r="C55" s="58" t="str">
        <f>Finanzkraft!C55</f>
        <v>Leibnitz</v>
      </c>
      <c r="D55" s="67">
        <f>Finanzkraft!H55</f>
        <v>1908252.37</v>
      </c>
      <c r="E55" s="60">
        <f t="shared" si="0"/>
        <v>8.917259720298209E-4</v>
      </c>
      <c r="F55" s="59">
        <f>'Grunddaten Umlage § 4_Plan'!D55</f>
        <v>32432</v>
      </c>
      <c r="G55" s="59">
        <f>'Grunddaten Umlage § 4_Plan'!E55</f>
        <v>12972.800000000001</v>
      </c>
      <c r="H55" s="59">
        <f>'Grunddaten Umlage § 4_IST'!D55</f>
        <v>22598.240000000002</v>
      </c>
      <c r="I55" s="59">
        <f>'Grunddaten Umlage § 4_IST'!E55</f>
        <v>9039.2960000000003</v>
      </c>
      <c r="J55" s="61">
        <f>'Grunddaten Umlage § 4_Plan'!J55</f>
        <v>0</v>
      </c>
      <c r="K55" s="61">
        <f>'Grunddaten Umlage § 4_IST'!J55</f>
        <v>0</v>
      </c>
      <c r="L55" s="62">
        <f t="shared" si="4"/>
        <v>0</v>
      </c>
      <c r="M55" s="61">
        <f>'Grunddaten Umlage § 4_Plan'!H55</f>
        <v>17687.38383444737</v>
      </c>
      <c r="N55" s="61">
        <f>'Grunddaten Umlage § 4_IST'!H55</f>
        <v>8274.4427864879981</v>
      </c>
      <c r="O55" s="64">
        <f t="shared" si="2"/>
        <v>-9412.9410479593716</v>
      </c>
      <c r="P55" s="59">
        <f>'Grunddaten Umlage § 4_Plan'!I55</f>
        <v>0</v>
      </c>
      <c r="Q55" s="59">
        <f>'Grunddaten Umlage § 4_IST'!I55</f>
        <v>0</v>
      </c>
      <c r="R55" s="62">
        <f t="shared" si="3"/>
        <v>0</v>
      </c>
      <c r="S55" s="59" cm="1">
        <f t="array" ref="S55">_xlfn.IFS((F55&gt;0)*AND(I55&gt;0),O55+R55,(F55=0)*AND(I55=0),L55,(F55=0)*AND(I55&gt;0),L55+O55+R55,(F55&gt;0)*AND(I55=0),L55+O55+R55)</f>
        <v>-9412.9410479593716</v>
      </c>
      <c r="U55" s="59">
        <f>IF('Grunddaten Umlage § 4_Plan'!D55&gt;0,'Grunddaten Umlage § 4_Plan'!F55,0)</f>
        <v>14744.61616555263</v>
      </c>
      <c r="V55" s="59">
        <f>IF('Grunddaten Umlage § 4_IST'!D55&gt;0,'Grunddaten Umlage § 4_IST'!F55,0)</f>
        <v>14323.797213512004</v>
      </c>
      <c r="W55" s="59">
        <f t="shared" si="1"/>
        <v>-420.81895204062675</v>
      </c>
    </row>
    <row r="56" spans="1:23" x14ac:dyDescent="0.25">
      <c r="A56" s="58">
        <f>Finanzkraft!A56</f>
        <v>61002</v>
      </c>
      <c r="B56" s="58" t="str">
        <f>Finanzkraft!B56</f>
        <v>Arnfels</v>
      </c>
      <c r="C56" s="58" t="str">
        <f>Finanzkraft!C56</f>
        <v>Leibnitz</v>
      </c>
      <c r="D56" s="67">
        <f>Finanzkraft!H56</f>
        <v>1308671.58</v>
      </c>
      <c r="E56" s="60">
        <f t="shared" si="0"/>
        <v>6.1154198212435684E-4</v>
      </c>
      <c r="F56" s="59">
        <f>'Grunddaten Umlage § 4_Plan'!D56</f>
        <v>44693.599999999999</v>
      </c>
      <c r="G56" s="59">
        <f>'Grunddaten Umlage § 4_Plan'!E56</f>
        <v>17877.439999999999</v>
      </c>
      <c r="H56" s="59">
        <f>'Grunddaten Umlage § 4_IST'!D56</f>
        <v>85554.21</v>
      </c>
      <c r="I56" s="59">
        <f>'Grunddaten Umlage § 4_IST'!E56</f>
        <v>34221.684000000001</v>
      </c>
      <c r="J56" s="61">
        <f>'Grunddaten Umlage § 4_Plan'!J56</f>
        <v>0</v>
      </c>
      <c r="K56" s="61">
        <f>'Grunddaten Umlage § 4_IST'!J56</f>
        <v>0</v>
      </c>
      <c r="L56" s="62">
        <f t="shared" si="4"/>
        <v>0</v>
      </c>
      <c r="M56" s="61">
        <f>'Grunddaten Umlage § 4_Plan'!H56</f>
        <v>34581.803239141111</v>
      </c>
      <c r="N56" s="61">
        <f>'Grunddaten Umlage § 4_IST'!H56</f>
        <v>75731.009135322791</v>
      </c>
      <c r="O56" s="64">
        <f t="shared" si="2"/>
        <v>41149.20589618168</v>
      </c>
      <c r="P56" s="59">
        <f>'Grunddaten Umlage § 4_Plan'!I56</f>
        <v>0</v>
      </c>
      <c r="Q56" s="59">
        <f>'Grunddaten Umlage § 4_IST'!I56</f>
        <v>0</v>
      </c>
      <c r="R56" s="62">
        <f t="shared" si="3"/>
        <v>0</v>
      </c>
      <c r="S56" s="59" cm="1">
        <f t="array" ref="S56">_xlfn.IFS((F56&gt;0)*AND(I56&gt;0),O56+R56,(F56=0)*AND(I56=0),L56,(F56=0)*AND(I56&gt;0),L56+O56+R56,(F56&gt;0)*AND(I56=0),L56+O56+R56)</f>
        <v>41149.20589618168</v>
      </c>
      <c r="U56" s="59">
        <f>IF('Grunddaten Umlage § 4_Plan'!D56&gt;0,'Grunddaten Umlage § 4_Plan'!F56,0)</f>
        <v>10111.796760858892</v>
      </c>
      <c r="V56" s="59">
        <f>IF('Grunddaten Umlage § 4_IST'!D56&gt;0,'Grunddaten Umlage § 4_IST'!F56,0)</f>
        <v>9823.2008646772174</v>
      </c>
      <c r="W56" s="59">
        <f t="shared" si="1"/>
        <v>-288.59589618167411</v>
      </c>
    </row>
    <row r="57" spans="1:23" x14ac:dyDescent="0.25">
      <c r="A57" s="58">
        <f>Finanzkraft!A57</f>
        <v>61007</v>
      </c>
      <c r="B57" s="58" t="str">
        <f>Finanzkraft!B57</f>
        <v>Empersdorf</v>
      </c>
      <c r="C57" s="58" t="str">
        <f>Finanzkraft!C57</f>
        <v>Leibnitz</v>
      </c>
      <c r="D57" s="67">
        <f>Finanzkraft!H57</f>
        <v>1652175.91</v>
      </c>
      <c r="E57" s="60">
        <f t="shared" si="0"/>
        <v>7.7206149064497364E-4</v>
      </c>
      <c r="F57" s="59">
        <f>'Grunddaten Umlage § 4_Plan'!D57</f>
        <v>0</v>
      </c>
      <c r="G57" s="59">
        <f>'Grunddaten Umlage § 4_Plan'!E57</f>
        <v>0</v>
      </c>
      <c r="H57" s="59">
        <f>'Grunddaten Umlage § 4_IST'!D57</f>
        <v>13633.15</v>
      </c>
      <c r="I57" s="59">
        <f>'Grunddaten Umlage § 4_IST'!E57</f>
        <v>5453.26</v>
      </c>
      <c r="J57" s="61">
        <f>'Grunddaten Umlage § 4_Plan'!J57</f>
        <v>12765.97373277342</v>
      </c>
      <c r="K57" s="61">
        <f>'Grunddaten Umlage § 4_IST'!J57</f>
        <v>0</v>
      </c>
      <c r="L57" s="62">
        <f t="shared" si="4"/>
        <v>12765.97373277342</v>
      </c>
      <c r="M57" s="61">
        <f>'Grunddaten Umlage § 4_Plan'!H57</f>
        <v>0</v>
      </c>
      <c r="N57" s="61">
        <f>'Grunddaten Umlage § 4_IST'!H57</f>
        <v>1231.523743463682</v>
      </c>
      <c r="O57" s="64">
        <f t="shared" si="2"/>
        <v>1231.523743463682</v>
      </c>
      <c r="P57" s="59">
        <f>'Grunddaten Umlage § 4_Plan'!I57</f>
        <v>0</v>
      </c>
      <c r="Q57" s="59">
        <f>'Grunddaten Umlage § 4_IST'!I57</f>
        <v>0</v>
      </c>
      <c r="R57" s="62">
        <f t="shared" si="3"/>
        <v>0</v>
      </c>
      <c r="S57" s="59" cm="1">
        <f t="array" ref="S57">_xlfn.IFS((F57&gt;0)*AND(I57&gt;0),O57+R57,(F57=0)*AND(I57=0),L57,(F57=0)*AND(I57&gt;0),L57+O57+R57,(F57&gt;0)*AND(I57=0),L57+O57+R57)</f>
        <v>13997.497476237102</v>
      </c>
      <c r="U57" s="59">
        <f>IF('Grunddaten Umlage § 4_Plan'!D57&gt;0,'Grunddaten Umlage § 4_Plan'!F57,0)</f>
        <v>0</v>
      </c>
      <c r="V57" s="59">
        <f>IF('Grunddaten Umlage § 4_IST'!D57&gt;0,'Grunddaten Umlage § 4_IST'!F57,0)</f>
        <v>12401.626256536318</v>
      </c>
      <c r="W57" s="59">
        <f t="shared" si="1"/>
        <v>12401.626256536318</v>
      </c>
    </row>
    <row r="58" spans="1:23" x14ac:dyDescent="0.25">
      <c r="A58" s="58">
        <f>Finanzkraft!A58</f>
        <v>61008</v>
      </c>
      <c r="B58" s="58" t="str">
        <f>Finanzkraft!B58</f>
        <v>Gabersdorf</v>
      </c>
      <c r="C58" s="58" t="str">
        <f>Finanzkraft!C58</f>
        <v>Leibnitz</v>
      </c>
      <c r="D58" s="67">
        <f>Finanzkraft!H58</f>
        <v>2393531.83</v>
      </c>
      <c r="E58" s="60">
        <f t="shared" si="0"/>
        <v>1.1184969720179443E-3</v>
      </c>
      <c r="F58" s="59">
        <f>'Grunddaten Umlage § 4_Plan'!D58</f>
        <v>29877.3</v>
      </c>
      <c r="G58" s="59">
        <f>'Grunddaten Umlage § 4_Plan'!E58</f>
        <v>11950.92</v>
      </c>
      <c r="H58" s="59">
        <f>'Grunddaten Umlage § 4_IST'!D58</f>
        <v>20038.099999999999</v>
      </c>
      <c r="I58" s="59">
        <f>'Grunddaten Umlage § 4_IST'!E58</f>
        <v>8015.24</v>
      </c>
      <c r="J58" s="61">
        <f>'Grunddaten Umlage § 4_Plan'!J58</f>
        <v>0</v>
      </c>
      <c r="K58" s="61">
        <f>'Grunddaten Umlage § 4_IST'!J58</f>
        <v>0</v>
      </c>
      <c r="L58" s="62">
        <f t="shared" si="4"/>
        <v>0</v>
      </c>
      <c r="M58" s="61">
        <f>'Grunddaten Umlage § 4_Plan'!H58</f>
        <v>11383.043858511352</v>
      </c>
      <c r="N58" s="61">
        <f>'Grunddaten Umlage § 4_IST'!H58</f>
        <v>2071.6794698862177</v>
      </c>
      <c r="O58" s="64">
        <f t="shared" si="2"/>
        <v>-9311.3643886251339</v>
      </c>
      <c r="P58" s="59">
        <f>'Grunddaten Umlage § 4_Plan'!I58</f>
        <v>0</v>
      </c>
      <c r="Q58" s="59">
        <f>'Grunddaten Umlage § 4_IST'!I58</f>
        <v>0</v>
      </c>
      <c r="R58" s="62">
        <f t="shared" si="3"/>
        <v>0</v>
      </c>
      <c r="S58" s="59" cm="1">
        <f t="array" ref="S58">_xlfn.IFS((F58&gt;0)*AND(I58&gt;0),O58+R58,(F58=0)*AND(I58=0),L58,(F58=0)*AND(I58&gt;0),L58+O58+R58,(F58&gt;0)*AND(I58=0),L58+O58+R58)</f>
        <v>-9311.3643886251339</v>
      </c>
      <c r="U58" s="59">
        <f>IF('Grunddaten Umlage § 4_Plan'!D58&gt;0,'Grunddaten Umlage § 4_Plan'!F58,0)</f>
        <v>18494.256141488648</v>
      </c>
      <c r="V58" s="59">
        <f>IF('Grunddaten Umlage § 4_IST'!D58&gt;0,'Grunddaten Umlage § 4_IST'!F58,0)</f>
        <v>17966.420530113781</v>
      </c>
      <c r="W58" s="59">
        <f t="shared" si="1"/>
        <v>-527.83561137486686</v>
      </c>
    </row>
    <row r="59" spans="1:23" x14ac:dyDescent="0.25">
      <c r="A59" s="58">
        <f>Finanzkraft!A59</f>
        <v>61012</v>
      </c>
      <c r="B59" s="58" t="str">
        <f>Finanzkraft!B59</f>
        <v>Gralla</v>
      </c>
      <c r="C59" s="58" t="str">
        <f>Finanzkraft!C59</f>
        <v>Leibnitz</v>
      </c>
      <c r="D59" s="67">
        <f>Finanzkraft!H59</f>
        <v>4035803.15</v>
      </c>
      <c r="E59" s="60">
        <f t="shared" si="0"/>
        <v>1.8859300496269068E-3</v>
      </c>
      <c r="F59" s="59">
        <f>'Grunddaten Umlage § 4_Plan'!D59</f>
        <v>16216</v>
      </c>
      <c r="G59" s="59">
        <f>'Grunddaten Umlage § 4_Plan'!E59</f>
        <v>6486.4000000000005</v>
      </c>
      <c r="H59" s="59">
        <f>'Grunddaten Umlage § 4_IST'!D59</f>
        <v>0</v>
      </c>
      <c r="I59" s="59">
        <f>'Grunddaten Umlage § 4_IST'!E59</f>
        <v>0</v>
      </c>
      <c r="J59" s="61">
        <f>'Grunddaten Umlage § 4_Plan'!J59</f>
        <v>0</v>
      </c>
      <c r="K59" s="61">
        <f>'Grunddaten Umlage § 4_IST'!J59</f>
        <v>30293.700572871792</v>
      </c>
      <c r="L59" s="62">
        <f t="shared" si="4"/>
        <v>-30293.700572871792</v>
      </c>
      <c r="M59" s="61">
        <f>'Grunddaten Umlage § 4_Plan'!H59</f>
        <v>0</v>
      </c>
      <c r="N59" s="61">
        <f>'Grunddaten Umlage § 4_IST'!H59</f>
        <v>0</v>
      </c>
      <c r="O59" s="64">
        <f t="shared" si="2"/>
        <v>0</v>
      </c>
      <c r="P59" s="59">
        <f>'Grunddaten Umlage § 4_Plan'!I59</f>
        <v>-14967.699442478992</v>
      </c>
      <c r="Q59" s="59">
        <f>'Grunddaten Umlage § 4_IST'!I59</f>
        <v>0</v>
      </c>
      <c r="R59" s="62">
        <f t="shared" si="3"/>
        <v>14967.699442478992</v>
      </c>
      <c r="S59" s="59" cm="1">
        <f t="array" ref="S59">_xlfn.IFS((F59&gt;0)*AND(I59&gt;0),O59+R59,(F59=0)*AND(I59=0),L59,(F59=0)*AND(I59&gt;0),L59+O59+R59,(F59&gt;0)*AND(I59=0),L59+O59+R59)</f>
        <v>-15326.0011303928</v>
      </c>
      <c r="U59" s="59">
        <f>IF('Grunddaten Umlage § 4_Plan'!D59&gt;0,'Grunddaten Umlage § 4_Plan'!F59,0)</f>
        <v>31183.699442478992</v>
      </c>
      <c r="V59" s="59">
        <f>IF('Grunddaten Umlage § 4_IST'!D59&gt;0,'Grunddaten Umlage § 4_IST'!F59,0)</f>
        <v>0</v>
      </c>
      <c r="W59" s="59">
        <f t="shared" si="1"/>
        <v>-31183.699442478992</v>
      </c>
    </row>
    <row r="60" spans="1:23" x14ac:dyDescent="0.25">
      <c r="A60" s="58">
        <f>Finanzkraft!A60</f>
        <v>61013</v>
      </c>
      <c r="B60" s="58" t="str">
        <f>Finanzkraft!B60</f>
        <v>Großklein</v>
      </c>
      <c r="C60" s="58" t="str">
        <f>Finanzkraft!C60</f>
        <v>Leibnitz</v>
      </c>
      <c r="D60" s="67">
        <f>Finanzkraft!H60</f>
        <v>2918732.79</v>
      </c>
      <c r="E60" s="60">
        <f t="shared" si="0"/>
        <v>1.3639232814148482E-3</v>
      </c>
      <c r="F60" s="59">
        <f>'Grunddaten Umlage § 4_Plan'!D60</f>
        <v>75401.600000000006</v>
      </c>
      <c r="G60" s="59">
        <f>'Grunddaten Umlage § 4_Plan'!E60</f>
        <v>30160.640000000003</v>
      </c>
      <c r="H60" s="59">
        <f>'Grunddaten Umlage § 4_IST'!D60</f>
        <v>68604.95</v>
      </c>
      <c r="I60" s="59">
        <f>'Grunddaten Umlage § 4_IST'!E60</f>
        <v>27441.98</v>
      </c>
      <c r="J60" s="61">
        <f>'Grunddaten Umlage § 4_Plan'!J60</f>
        <v>0</v>
      </c>
      <c r="K60" s="61">
        <f>'Grunddaten Umlage § 4_IST'!J60</f>
        <v>0</v>
      </c>
      <c r="L60" s="62">
        <f t="shared" si="4"/>
        <v>0</v>
      </c>
      <c r="M60" s="61">
        <f>'Grunddaten Umlage § 4_Plan'!H60</f>
        <v>52849.239864132585</v>
      </c>
      <c r="N60" s="61">
        <f>'Grunddaten Umlage § 4_IST'!H60</f>
        <v>46696.245857063121</v>
      </c>
      <c r="O60" s="64">
        <f t="shared" si="2"/>
        <v>-6152.9940070694647</v>
      </c>
      <c r="P60" s="59">
        <f>'Grunddaten Umlage § 4_Plan'!I60</f>
        <v>0</v>
      </c>
      <c r="Q60" s="59">
        <f>'Grunddaten Umlage § 4_IST'!I60</f>
        <v>0</v>
      </c>
      <c r="R60" s="62">
        <f t="shared" si="3"/>
        <v>0</v>
      </c>
      <c r="S60" s="59" cm="1">
        <f t="array" ref="S60">_xlfn.IFS((F60&gt;0)*AND(I60&gt;0),O60+R60,(F60=0)*AND(I60=0),L60,(F60=0)*AND(I60&gt;0),L60+O60+R60,(F60&gt;0)*AND(I60=0),L60+O60+R60)</f>
        <v>-6152.9940070694647</v>
      </c>
      <c r="U60" s="59">
        <f>IF('Grunddaten Umlage § 4_Plan'!D60&gt;0,'Grunddaten Umlage § 4_Plan'!F60,0)</f>
        <v>22552.36013586742</v>
      </c>
      <c r="V60" s="59">
        <f>IF('Grunddaten Umlage § 4_IST'!D60&gt;0,'Grunddaten Umlage § 4_IST'!F60,0)</f>
        <v>21908.704142936876</v>
      </c>
      <c r="W60" s="59">
        <f t="shared" si="1"/>
        <v>-643.65599293054402</v>
      </c>
    </row>
    <row r="61" spans="1:23" x14ac:dyDescent="0.25">
      <c r="A61" s="58">
        <f>Finanzkraft!A61</f>
        <v>61016</v>
      </c>
      <c r="B61" s="58" t="str">
        <f>Finanzkraft!B61</f>
        <v>Heimschuh</v>
      </c>
      <c r="C61" s="58" t="str">
        <f>Finanzkraft!C61</f>
        <v>Leibnitz</v>
      </c>
      <c r="D61" s="67">
        <f>Finanzkraft!H61</f>
        <v>2448992.71</v>
      </c>
      <c r="E61" s="60">
        <f t="shared" si="0"/>
        <v>1.1444138307653169E-3</v>
      </c>
      <c r="F61" s="59">
        <f>'Grunddaten Umlage § 4_Plan'!D61</f>
        <v>32432</v>
      </c>
      <c r="G61" s="59">
        <f>'Grunddaten Umlage § 4_Plan'!E61</f>
        <v>12972.800000000001</v>
      </c>
      <c r="H61" s="59">
        <f>'Grunddaten Umlage § 4_IST'!D61</f>
        <v>29964.53</v>
      </c>
      <c r="I61" s="59">
        <f>'Grunddaten Umlage § 4_IST'!E61</f>
        <v>11985.812</v>
      </c>
      <c r="J61" s="61">
        <f>'Grunddaten Umlage § 4_Plan'!J61</f>
        <v>0</v>
      </c>
      <c r="K61" s="61">
        <f>'Grunddaten Umlage § 4_IST'!J61</f>
        <v>0</v>
      </c>
      <c r="L61" s="62">
        <f t="shared" si="4"/>
        <v>0</v>
      </c>
      <c r="M61" s="61">
        <f>'Grunddaten Umlage § 4_Plan'!H61</f>
        <v>13509.210714436824</v>
      </c>
      <c r="N61" s="61">
        <f>'Grunddaten Umlage § 4_IST'!H61</f>
        <v>11581.80688282174</v>
      </c>
      <c r="O61" s="64">
        <f t="shared" si="2"/>
        <v>-1927.4038316150836</v>
      </c>
      <c r="P61" s="59">
        <f>'Grunddaten Umlage § 4_Plan'!I61</f>
        <v>0</v>
      </c>
      <c r="Q61" s="59">
        <f>'Grunddaten Umlage § 4_IST'!I61</f>
        <v>0</v>
      </c>
      <c r="R61" s="62">
        <f t="shared" si="3"/>
        <v>0</v>
      </c>
      <c r="S61" s="59" cm="1">
        <f t="array" ref="S61">_xlfn.IFS((F61&gt;0)*AND(I61&gt;0),O61+R61,(F61=0)*AND(I61=0),L61,(F61=0)*AND(I61&gt;0),L61+O61+R61,(F61&gt;0)*AND(I61=0),L61+O61+R61)</f>
        <v>-1927.4038316150836</v>
      </c>
      <c r="U61" s="59">
        <f>IF('Grunddaten Umlage § 4_Plan'!D61&gt;0,'Grunddaten Umlage § 4_Plan'!F61,0)</f>
        <v>18922.789285563176</v>
      </c>
      <c r="V61" s="59">
        <f>IF('Grunddaten Umlage § 4_IST'!D61&gt;0,'Grunddaten Umlage § 4_IST'!F61,0)</f>
        <v>18382.723117178259</v>
      </c>
      <c r="W61" s="59">
        <f t="shared" si="1"/>
        <v>-540.06616838491755</v>
      </c>
    </row>
    <row r="62" spans="1:23" x14ac:dyDescent="0.25">
      <c r="A62" s="58">
        <f>Finanzkraft!A62</f>
        <v>61017</v>
      </c>
      <c r="B62" s="58" t="str">
        <f>Finanzkraft!B62</f>
        <v>Hengsberg</v>
      </c>
      <c r="C62" s="58" t="str">
        <f>Finanzkraft!C62</f>
        <v>Leibnitz</v>
      </c>
      <c r="D62" s="67">
        <f>Finanzkraft!H62</f>
        <v>1715471.54</v>
      </c>
      <c r="E62" s="60">
        <f t="shared" si="0"/>
        <v>8.0163952658735265E-4</v>
      </c>
      <c r="F62" s="59">
        <f>'Grunddaten Umlage § 4_Plan'!D62</f>
        <v>57996.4</v>
      </c>
      <c r="G62" s="59">
        <f>'Grunddaten Umlage § 4_Plan'!E62</f>
        <v>23198.560000000001</v>
      </c>
      <c r="H62" s="59">
        <f>'Grunddaten Umlage § 4_IST'!D62</f>
        <v>50049.86</v>
      </c>
      <c r="I62" s="59">
        <f>'Grunddaten Umlage § 4_IST'!E62</f>
        <v>20019.944000000003</v>
      </c>
      <c r="J62" s="61">
        <f>'Grunddaten Umlage § 4_Plan'!J62</f>
        <v>0</v>
      </c>
      <c r="K62" s="61">
        <f>'Grunddaten Umlage § 4_IST'!J62</f>
        <v>0</v>
      </c>
      <c r="L62" s="62">
        <f t="shared" si="4"/>
        <v>0</v>
      </c>
      <c r="M62" s="61">
        <f>'Grunddaten Umlage § 4_Plan'!H62</f>
        <v>44741.355857054979</v>
      </c>
      <c r="N62" s="61">
        <f>'Grunddaten Umlage § 4_IST'!H62</f>
        <v>37173.121655107418</v>
      </c>
      <c r="O62" s="64">
        <f t="shared" si="2"/>
        <v>-7568.2342019475618</v>
      </c>
      <c r="P62" s="59">
        <f>'Grunddaten Umlage § 4_Plan'!I62</f>
        <v>0</v>
      </c>
      <c r="Q62" s="59">
        <f>'Grunddaten Umlage § 4_IST'!I62</f>
        <v>0</v>
      </c>
      <c r="R62" s="62">
        <f t="shared" si="3"/>
        <v>0</v>
      </c>
      <c r="S62" s="59" cm="1">
        <f t="array" ref="S62">_xlfn.IFS((F62&gt;0)*AND(I62&gt;0),O62+R62,(F62=0)*AND(I62=0),L62,(F62=0)*AND(I62&gt;0),L62+O62+R62,(F62&gt;0)*AND(I62=0),L62+O62+R62)</f>
        <v>-7568.2342019475618</v>
      </c>
      <c r="U62" s="59">
        <f>IF('Grunddaten Umlage § 4_Plan'!D62&gt;0,'Grunddaten Umlage § 4_Plan'!F62,0)</f>
        <v>13255.044142945026</v>
      </c>
      <c r="V62" s="59">
        <f>IF('Grunddaten Umlage § 4_IST'!D62&gt;0,'Grunddaten Umlage § 4_IST'!F62,0)</f>
        <v>12876.738344892579</v>
      </c>
      <c r="W62" s="59">
        <f t="shared" si="1"/>
        <v>-378.30579805244633</v>
      </c>
    </row>
    <row r="63" spans="1:23" x14ac:dyDescent="0.25">
      <c r="A63" s="58">
        <f>Finanzkraft!A63</f>
        <v>61019</v>
      </c>
      <c r="B63" s="58" t="str">
        <f>Finanzkraft!B63</f>
        <v>Kitzeck im Sausal</v>
      </c>
      <c r="C63" s="58" t="str">
        <f>Finanzkraft!C63</f>
        <v>Leibnitz</v>
      </c>
      <c r="D63" s="67">
        <f>Finanzkraft!H63</f>
        <v>2123157.08</v>
      </c>
      <c r="E63" s="60">
        <f t="shared" si="0"/>
        <v>9.9215090241706145E-4</v>
      </c>
      <c r="F63" s="59">
        <f>'Grunddaten Umlage § 4_Plan'!D63</f>
        <v>0</v>
      </c>
      <c r="G63" s="59">
        <f>'Grunddaten Umlage § 4_Plan'!E63</f>
        <v>0</v>
      </c>
      <c r="H63" s="59">
        <f>'Grunddaten Umlage § 4_IST'!D63</f>
        <v>7641.78</v>
      </c>
      <c r="I63" s="59">
        <f>'Grunddaten Umlage § 4_IST'!E63</f>
        <v>3056.712</v>
      </c>
      <c r="J63" s="61">
        <f>'Grunddaten Umlage § 4_Plan'!J63</f>
        <v>16405.134192903173</v>
      </c>
      <c r="K63" s="61">
        <f>'Grunddaten Umlage § 4_IST'!J63</f>
        <v>0</v>
      </c>
      <c r="L63" s="62">
        <f t="shared" si="4"/>
        <v>16405.134192903173</v>
      </c>
      <c r="M63" s="61">
        <f>'Grunddaten Umlage § 4_Plan'!H63</f>
        <v>0</v>
      </c>
      <c r="N63" s="61">
        <f>'Grunddaten Umlage § 4_IST'!H63</f>
        <v>0</v>
      </c>
      <c r="O63" s="64">
        <f t="shared" si="2"/>
        <v>0</v>
      </c>
      <c r="P63" s="59">
        <f>'Grunddaten Umlage § 4_Plan'!I63</f>
        <v>0</v>
      </c>
      <c r="Q63" s="59">
        <f>'Grunddaten Umlage § 4_IST'!I63</f>
        <v>-8295.1431997087893</v>
      </c>
      <c r="R63" s="62">
        <f t="shared" si="3"/>
        <v>-8295.1431997087893</v>
      </c>
      <c r="S63" s="59" cm="1">
        <f t="array" ref="S63">_xlfn.IFS((F63&gt;0)*AND(I63&gt;0),O63+R63,(F63=0)*AND(I63=0),L63,(F63=0)*AND(I63&gt;0),L63+O63+R63,(F63&gt;0)*AND(I63=0),L63+O63+R63)</f>
        <v>8109.9909931943839</v>
      </c>
      <c r="U63" s="59">
        <f>IF('Grunddaten Umlage § 4_Plan'!D63&gt;0,'Grunddaten Umlage § 4_Plan'!F63,0)</f>
        <v>0</v>
      </c>
      <c r="V63" s="59">
        <f>IF('Grunddaten Umlage § 4_IST'!D63&gt;0,'Grunddaten Umlage § 4_IST'!F63,0)</f>
        <v>15936.92319970879</v>
      </c>
      <c r="W63" s="59">
        <f t="shared" si="1"/>
        <v>15936.92319970879</v>
      </c>
    </row>
    <row r="64" spans="1:23" x14ac:dyDescent="0.25">
      <c r="A64" s="58">
        <f>Finanzkraft!A64</f>
        <v>61020</v>
      </c>
      <c r="B64" s="58" t="str">
        <f>Finanzkraft!B64</f>
        <v>Lang</v>
      </c>
      <c r="C64" s="58" t="str">
        <f>Finanzkraft!C64</f>
        <v>Leibnitz</v>
      </c>
      <c r="D64" s="67">
        <f>Finanzkraft!H64</f>
        <v>2068309.96</v>
      </c>
      <c r="E64" s="60">
        <f t="shared" si="0"/>
        <v>9.6652085360174854E-4</v>
      </c>
      <c r="F64" s="59">
        <f>'Grunddaten Umlage § 4_Plan'!D64</f>
        <v>0</v>
      </c>
      <c r="G64" s="59">
        <f>'Grunddaten Umlage § 4_Plan'!E64</f>
        <v>0</v>
      </c>
      <c r="H64" s="59">
        <f>'Grunddaten Umlage § 4_IST'!D64</f>
        <v>7754.86</v>
      </c>
      <c r="I64" s="59">
        <f>'Grunddaten Umlage § 4_IST'!E64</f>
        <v>3101.944</v>
      </c>
      <c r="J64" s="61">
        <f>'Grunddaten Umlage § 4_Plan'!J64</f>
        <v>15981.343427646056</v>
      </c>
      <c r="K64" s="61">
        <f>'Grunddaten Umlage § 4_IST'!J64</f>
        <v>0</v>
      </c>
      <c r="L64" s="62">
        <f t="shared" si="4"/>
        <v>15981.343427646056</v>
      </c>
      <c r="M64" s="61">
        <f>'Grunddaten Umlage § 4_Plan'!H64</f>
        <v>0</v>
      </c>
      <c r="N64" s="61">
        <f>'Grunddaten Umlage § 4_IST'!H64</f>
        <v>0</v>
      </c>
      <c r="O64" s="64">
        <f t="shared" si="2"/>
        <v>0</v>
      </c>
      <c r="P64" s="59">
        <f>'Grunddaten Umlage § 4_Plan'!I64</f>
        <v>0</v>
      </c>
      <c r="Q64" s="59">
        <f>'Grunddaten Umlage § 4_IST'!I64</f>
        <v>-7770.3676415237032</v>
      </c>
      <c r="R64" s="62">
        <f t="shared" si="3"/>
        <v>-7770.3676415237032</v>
      </c>
      <c r="S64" s="59" cm="1">
        <f t="array" ref="S64">_xlfn.IFS((F64&gt;0)*AND(I64&gt;0),O64+R64,(F64=0)*AND(I64=0),L64,(F64=0)*AND(I64&gt;0),L64+O64+R64,(F64&gt;0)*AND(I64=0),L64+O64+R64)</f>
        <v>8210.9757861223516</v>
      </c>
      <c r="U64" s="59">
        <f>IF('Grunddaten Umlage § 4_Plan'!D64&gt;0,'Grunddaten Umlage § 4_Plan'!F64,0)</f>
        <v>0</v>
      </c>
      <c r="V64" s="59">
        <f>IF('Grunddaten Umlage § 4_IST'!D64&gt;0,'Grunddaten Umlage § 4_IST'!F64,0)</f>
        <v>15525.227641523703</v>
      </c>
      <c r="W64" s="59">
        <f t="shared" si="1"/>
        <v>15525.227641523703</v>
      </c>
    </row>
    <row r="65" spans="1:23" x14ac:dyDescent="0.25">
      <c r="A65" s="58">
        <f>Finanzkraft!A65</f>
        <v>61021</v>
      </c>
      <c r="B65" s="58" t="str">
        <f>Finanzkraft!B65</f>
        <v>Lebring-Sankt Margarethen</v>
      </c>
      <c r="C65" s="58" t="str">
        <f>Finanzkraft!C65</f>
        <v>Leibnitz</v>
      </c>
      <c r="D65" s="67">
        <f>Finanzkraft!H65</f>
        <v>5421074.3499999996</v>
      </c>
      <c r="E65" s="60">
        <f t="shared" si="0"/>
        <v>2.5332670197075026E-3</v>
      </c>
      <c r="F65" s="59">
        <f>'Grunddaten Umlage § 4_Plan'!D65</f>
        <v>184862.4</v>
      </c>
      <c r="G65" s="59">
        <f>'Grunddaten Umlage § 4_Plan'!E65</f>
        <v>73944.960000000006</v>
      </c>
      <c r="H65" s="59">
        <f>'Grunddaten Umlage § 4_IST'!D65</f>
        <v>91246.26</v>
      </c>
      <c r="I65" s="59">
        <f>'Grunddaten Umlage § 4_IST'!E65</f>
        <v>36498.504000000001</v>
      </c>
      <c r="J65" s="61">
        <f>'Grunddaten Umlage § 4_Plan'!J65</f>
        <v>0</v>
      </c>
      <c r="K65" s="61">
        <f>'Grunddaten Umlage § 4_IST'!J65</f>
        <v>0</v>
      </c>
      <c r="L65" s="62">
        <f t="shared" si="4"/>
        <v>0</v>
      </c>
      <c r="M65" s="61">
        <f>'Grunddaten Umlage § 4_Plan'!H65</f>
        <v>142975.03659236396</v>
      </c>
      <c r="N65" s="61">
        <f>'Grunddaten Umlage § 4_IST'!H65</f>
        <v>50554.383553504937</v>
      </c>
      <c r="O65" s="64">
        <f t="shared" si="2"/>
        <v>-92420.653038859018</v>
      </c>
      <c r="P65" s="59">
        <f>'Grunddaten Umlage § 4_Plan'!I65</f>
        <v>0</v>
      </c>
      <c r="Q65" s="59">
        <f>'Grunddaten Umlage § 4_IST'!I65</f>
        <v>0</v>
      </c>
      <c r="R65" s="62">
        <f t="shared" si="3"/>
        <v>0</v>
      </c>
      <c r="S65" s="59" cm="1">
        <f t="array" ref="S65">_xlfn.IFS((F65&gt;0)*AND(I65&gt;0),O65+R65,(F65=0)*AND(I65=0),L65,(F65=0)*AND(I65&gt;0),L65+O65+R65,(F65&gt;0)*AND(I65=0),L65+O65+R65)</f>
        <v>-92420.653038859018</v>
      </c>
      <c r="U65" s="59">
        <f>IF('Grunddaten Umlage § 4_Plan'!D65&gt;0,'Grunddaten Umlage § 4_Plan'!F65,0)</f>
        <v>41887.363407636018</v>
      </c>
      <c r="V65" s="59">
        <f>IF('Grunddaten Umlage § 4_IST'!D65&gt;0,'Grunddaten Umlage § 4_IST'!F65,0)</f>
        <v>40691.876446495058</v>
      </c>
      <c r="W65" s="59">
        <f t="shared" si="1"/>
        <v>-1195.4869611409595</v>
      </c>
    </row>
    <row r="66" spans="1:23" x14ac:dyDescent="0.25">
      <c r="A66" s="58">
        <f>Finanzkraft!A66</f>
        <v>61024</v>
      </c>
      <c r="B66" s="58" t="str">
        <f>Finanzkraft!B66</f>
        <v>Oberhaag</v>
      </c>
      <c r="C66" s="58" t="str">
        <f>Finanzkraft!C66</f>
        <v>Leibnitz</v>
      </c>
      <c r="D66" s="67">
        <f>Finanzkraft!H66</f>
        <v>2541384.4</v>
      </c>
      <c r="E66" s="60">
        <f t="shared" si="0"/>
        <v>1.1875884500494151E-3</v>
      </c>
      <c r="F66" s="59">
        <f>'Grunddaten Umlage § 4_Plan'!D66</f>
        <v>78292</v>
      </c>
      <c r="G66" s="59">
        <f>'Grunddaten Umlage § 4_Plan'!E66</f>
        <v>31316.800000000003</v>
      </c>
      <c r="H66" s="59">
        <f>'Grunddaten Umlage § 4_IST'!D66</f>
        <v>37061.11</v>
      </c>
      <c r="I66" s="59">
        <f>'Grunddaten Umlage § 4_IST'!E66</f>
        <v>14824.444000000001</v>
      </c>
      <c r="J66" s="61">
        <f>'Grunddaten Umlage § 4_Plan'!J66</f>
        <v>0</v>
      </c>
      <c r="K66" s="61">
        <f>'Grunddaten Umlage § 4_IST'!J66</f>
        <v>0</v>
      </c>
      <c r="L66" s="62">
        <f t="shared" si="4"/>
        <v>0</v>
      </c>
      <c r="M66" s="61">
        <f>'Grunddaten Umlage § 4_Plan'!H66</f>
        <v>58655.321908452148</v>
      </c>
      <c r="N66" s="61">
        <f>'Grunddaten Umlage § 4_IST'!H66</f>
        <v>17984.872831651628</v>
      </c>
      <c r="O66" s="64">
        <f t="shared" si="2"/>
        <v>-40670.44907680052</v>
      </c>
      <c r="P66" s="59">
        <f>'Grunddaten Umlage § 4_Plan'!I66</f>
        <v>0</v>
      </c>
      <c r="Q66" s="59">
        <f>'Grunddaten Umlage § 4_IST'!I66</f>
        <v>0</v>
      </c>
      <c r="R66" s="62">
        <f t="shared" si="3"/>
        <v>0</v>
      </c>
      <c r="S66" s="59" cm="1">
        <f t="array" ref="S66">_xlfn.IFS((F66&gt;0)*AND(I66&gt;0),O66+R66,(F66=0)*AND(I66=0),L66,(F66=0)*AND(I66&gt;0),L66+O66+R66,(F66&gt;0)*AND(I66=0),L66+O66+R66)</f>
        <v>-40670.44907680052</v>
      </c>
      <c r="U66" s="59">
        <f>IF('Grunddaten Umlage § 4_Plan'!D66&gt;0,'Grunddaten Umlage § 4_Plan'!F66,0)</f>
        <v>19636.678091547852</v>
      </c>
      <c r="V66" s="59">
        <f>IF('Grunddaten Umlage § 4_IST'!D66&gt;0,'Grunddaten Umlage § 4_IST'!F66,0)</f>
        <v>19076.237168348373</v>
      </c>
      <c r="W66" s="59">
        <f t="shared" si="1"/>
        <v>-560.44092319947958</v>
      </c>
    </row>
    <row r="67" spans="1:23" x14ac:dyDescent="0.25">
      <c r="A67" s="58">
        <f>Finanzkraft!A67</f>
        <v>61027</v>
      </c>
      <c r="B67" s="58" t="str">
        <f>Finanzkraft!B67</f>
        <v>Ragnitz</v>
      </c>
      <c r="C67" s="58" t="str">
        <f>Finanzkraft!C67</f>
        <v>Leibnitz</v>
      </c>
      <c r="D67" s="67">
        <f>Finanzkraft!H67</f>
        <v>2061188.61</v>
      </c>
      <c r="E67" s="60">
        <f t="shared" ref="E67:E130" si="5">D67/$D$288</f>
        <v>9.6319304809198026E-4</v>
      </c>
      <c r="F67" s="59">
        <f>'Grunddaten Umlage § 4_Plan'!D67</f>
        <v>24324</v>
      </c>
      <c r="G67" s="59">
        <f>'Grunddaten Umlage § 4_Plan'!E67</f>
        <v>9729.6</v>
      </c>
      <c r="H67" s="59">
        <f>'Grunddaten Umlage § 4_IST'!D67</f>
        <v>21853.82</v>
      </c>
      <c r="I67" s="59">
        <f>'Grunddaten Umlage § 4_IST'!E67</f>
        <v>8741.5280000000002</v>
      </c>
      <c r="J67" s="61">
        <f>'Grunddaten Umlage § 4_Plan'!J67</f>
        <v>0</v>
      </c>
      <c r="K67" s="61">
        <f>'Grunddaten Umlage § 4_IST'!J67</f>
        <v>0</v>
      </c>
      <c r="L67" s="62">
        <f t="shared" si="4"/>
        <v>0</v>
      </c>
      <c r="M67" s="61">
        <f>'Grunddaten Umlage § 4_Plan'!H67</f>
        <v>8397.6815648451393</v>
      </c>
      <c r="N67" s="61">
        <f>'Grunddaten Umlage § 4_IST'!H67</f>
        <v>6382.0469092946678</v>
      </c>
      <c r="O67" s="64">
        <f t="shared" si="2"/>
        <v>-2015.6346555504715</v>
      </c>
      <c r="P67" s="59">
        <f>'Grunddaten Umlage § 4_Plan'!I67</f>
        <v>0</v>
      </c>
      <c r="Q67" s="59">
        <f>'Grunddaten Umlage § 4_IST'!I67</f>
        <v>0</v>
      </c>
      <c r="R67" s="62">
        <f t="shared" si="3"/>
        <v>0</v>
      </c>
      <c r="S67" s="59" cm="1">
        <f t="array" ref="S67">_xlfn.IFS((F67&gt;0)*AND(I67&gt;0),O67+R67,(F67=0)*AND(I67=0),L67,(F67=0)*AND(I67&gt;0),L67+O67+R67,(F67&gt;0)*AND(I67=0),L67+O67+R67)</f>
        <v>-2015.6346555504715</v>
      </c>
      <c r="U67" s="59">
        <f>IF('Grunddaten Umlage § 4_Plan'!D67&gt;0,'Grunddaten Umlage § 4_Plan'!F67,0)</f>
        <v>15926.318435154861</v>
      </c>
      <c r="V67" s="59">
        <f>IF('Grunddaten Umlage § 4_IST'!D67&gt;0,'Grunddaten Umlage § 4_IST'!F67,0)</f>
        <v>15471.773090705332</v>
      </c>
      <c r="W67" s="59">
        <f t="shared" si="1"/>
        <v>-454.54534444952878</v>
      </c>
    </row>
    <row r="68" spans="1:23" x14ac:dyDescent="0.25">
      <c r="A68" s="58">
        <f>Finanzkraft!A68</f>
        <v>61030</v>
      </c>
      <c r="B68" s="58" t="str">
        <f>Finanzkraft!B68</f>
        <v>Sankt Andrä-Höch</v>
      </c>
      <c r="C68" s="58" t="str">
        <f>Finanzkraft!C68</f>
        <v>Leibnitz</v>
      </c>
      <c r="D68" s="67">
        <f>Finanzkraft!H68</f>
        <v>2022580.9</v>
      </c>
      <c r="E68" s="60">
        <f t="shared" si="5"/>
        <v>9.4515167250202323E-4</v>
      </c>
      <c r="F68" s="59">
        <f>'Grunddaten Umlage § 4_Plan'!D68</f>
        <v>22702.399999999998</v>
      </c>
      <c r="G68" s="59">
        <f>'Grunddaten Umlage § 4_Plan'!E68</f>
        <v>9080.9599999999991</v>
      </c>
      <c r="H68" s="59">
        <f>'Grunddaten Umlage § 4_IST'!D68</f>
        <v>20602.330000000002</v>
      </c>
      <c r="I68" s="59">
        <f>'Grunddaten Umlage § 4_IST'!E68</f>
        <v>8240.9320000000007</v>
      </c>
      <c r="J68" s="61">
        <f>'Grunddaten Umlage § 4_Plan'!J68</f>
        <v>0</v>
      </c>
      <c r="K68" s="61">
        <f>'Grunddaten Umlage § 4_IST'!J68</f>
        <v>0</v>
      </c>
      <c r="L68" s="62">
        <f t="shared" si="4"/>
        <v>0</v>
      </c>
      <c r="M68" s="61">
        <f>'Grunddaten Umlage § 4_Plan'!H68</f>
        <v>7074.3942377024341</v>
      </c>
      <c r="N68" s="61">
        <f>'Grunddaten Umlage § 4_IST'!H68</f>
        <v>5420.3555845705614</v>
      </c>
      <c r="O68" s="64">
        <f t="shared" si="2"/>
        <v>-1654.0386531318727</v>
      </c>
      <c r="P68" s="59">
        <f>'Grunddaten Umlage § 4_Plan'!I68</f>
        <v>0</v>
      </c>
      <c r="Q68" s="59">
        <f>'Grunddaten Umlage § 4_IST'!I68</f>
        <v>0</v>
      </c>
      <c r="R68" s="62">
        <f t="shared" ref="R68:R131" si="6">Q68-P68</f>
        <v>0</v>
      </c>
      <c r="S68" s="59" cm="1">
        <f t="array" ref="S68">_xlfn.IFS((F68&gt;0)*AND(I68&gt;0),O68+R68,(F68=0)*AND(I68=0),L68,(F68=0)*AND(I68&gt;0),L68+O68+R68,(F68&gt;0)*AND(I68=0),L68+O68+R68)</f>
        <v>-1654.0386531318727</v>
      </c>
      <c r="U68" s="59">
        <f>IF('Grunddaten Umlage § 4_Plan'!D68&gt;0,'Grunddaten Umlage § 4_Plan'!F68,0)</f>
        <v>15628.005762297564</v>
      </c>
      <c r="V68" s="59">
        <f>IF('Grunddaten Umlage § 4_IST'!D68&gt;0,'Grunddaten Umlage § 4_IST'!F68,0)</f>
        <v>15181.97441542944</v>
      </c>
      <c r="W68" s="59">
        <f t="shared" ref="W68:W131" si="7">V68-U68</f>
        <v>-446.03134686812336</v>
      </c>
    </row>
    <row r="69" spans="1:23" x14ac:dyDescent="0.25">
      <c r="A69" s="58">
        <f>Finanzkraft!A69</f>
        <v>61032</v>
      </c>
      <c r="B69" s="58" t="str">
        <f>Finanzkraft!B69</f>
        <v>Sankt Johann im Saggautal</v>
      </c>
      <c r="C69" s="58" t="str">
        <f>Finanzkraft!C69</f>
        <v>Leibnitz</v>
      </c>
      <c r="D69" s="67">
        <f>Finanzkraft!H69</f>
        <v>2472634.87</v>
      </c>
      <c r="E69" s="60">
        <f t="shared" si="5"/>
        <v>1.1554618076672844E-3</v>
      </c>
      <c r="F69" s="59">
        <f>'Grunddaten Umlage § 4_Plan'!D69</f>
        <v>102160.8</v>
      </c>
      <c r="G69" s="59">
        <f>'Grunddaten Umlage § 4_Plan'!E69</f>
        <v>40864.320000000007</v>
      </c>
      <c r="H69" s="59">
        <f>'Grunddaten Umlage § 4_IST'!D69</f>
        <v>69206.070000000007</v>
      </c>
      <c r="I69" s="59">
        <f>'Grunddaten Umlage § 4_IST'!E69</f>
        <v>27682.428000000004</v>
      </c>
      <c r="J69" s="61">
        <f>'Grunddaten Umlage § 4_Plan'!J69</f>
        <v>0</v>
      </c>
      <c r="K69" s="61">
        <f>'Grunddaten Umlage § 4_IST'!J69</f>
        <v>0</v>
      </c>
      <c r="L69" s="62">
        <f t="shared" si="4"/>
        <v>0</v>
      </c>
      <c r="M69" s="61">
        <f>'Grunddaten Umlage § 4_Plan'!H69</f>
        <v>83055.333318089833</v>
      </c>
      <c r="N69" s="61">
        <f>'Grunddaten Umlage § 4_IST'!H69</f>
        <v>50645.883193608875</v>
      </c>
      <c r="O69" s="64">
        <f t="shared" ref="O69:O132" si="8">N69-M69</f>
        <v>-32409.450124480958</v>
      </c>
      <c r="P69" s="59">
        <f>'Grunddaten Umlage § 4_Plan'!I69</f>
        <v>0</v>
      </c>
      <c r="Q69" s="59">
        <f>'Grunddaten Umlage § 4_IST'!I69</f>
        <v>0</v>
      </c>
      <c r="R69" s="62">
        <f t="shared" si="6"/>
        <v>0</v>
      </c>
      <c r="S69" s="59" cm="1">
        <f t="array" ref="S69">_xlfn.IFS((F69&gt;0)*AND(I69&gt;0),O69+R69,(F69=0)*AND(I69=0),L69,(F69=0)*AND(I69&gt;0),L69+O69+R69,(F69&gt;0)*AND(I69=0),L69+O69+R69)</f>
        <v>-32409.450124480958</v>
      </c>
      <c r="U69" s="59">
        <f>IF('Grunddaten Umlage § 4_Plan'!D69&gt;0,'Grunddaten Umlage § 4_Plan'!F69,0)</f>
        <v>19105.466681910173</v>
      </c>
      <c r="V69" s="59">
        <f>IF('Grunddaten Umlage § 4_IST'!D69&gt;0,'Grunddaten Umlage § 4_IST'!F69,0)</f>
        <v>18560.186806391132</v>
      </c>
      <c r="W69" s="59">
        <f t="shared" si="7"/>
        <v>-545.27987551904152</v>
      </c>
    </row>
    <row r="70" spans="1:23" x14ac:dyDescent="0.25">
      <c r="A70" s="58">
        <f>Finanzkraft!A70</f>
        <v>61033</v>
      </c>
      <c r="B70" s="58" t="str">
        <f>Finanzkraft!B70</f>
        <v>Sankt Nikolai im Sausal</v>
      </c>
      <c r="C70" s="58" t="str">
        <f>Finanzkraft!C70</f>
        <v>Leibnitz</v>
      </c>
      <c r="D70" s="67">
        <f>Finanzkraft!H70</f>
        <v>2766562.51</v>
      </c>
      <c r="E70" s="60">
        <f t="shared" si="5"/>
        <v>1.2928141383159977E-3</v>
      </c>
      <c r="F70" s="59">
        <f>'Grunddaten Umlage § 4_Plan'!D70</f>
        <v>25945.599999999999</v>
      </c>
      <c r="G70" s="59">
        <f>'Grunddaten Umlage § 4_Plan'!E70</f>
        <v>10378.24</v>
      </c>
      <c r="H70" s="59">
        <f>'Grunddaten Umlage § 4_IST'!D70</f>
        <v>35985.51</v>
      </c>
      <c r="I70" s="59">
        <f>'Grunddaten Umlage § 4_IST'!E70</f>
        <v>14394.204000000002</v>
      </c>
      <c r="J70" s="61">
        <f>'Grunddaten Umlage § 4_Plan'!J70</f>
        <v>0</v>
      </c>
      <c r="K70" s="61">
        <f>'Grunddaten Umlage § 4_IST'!J70</f>
        <v>0</v>
      </c>
      <c r="L70" s="62">
        <f t="shared" ref="L70:L133" si="9">J70-K70</f>
        <v>0</v>
      </c>
      <c r="M70" s="61">
        <f>'Grunddaten Umlage § 4_Plan'!H70</f>
        <v>4569.0237414006951</v>
      </c>
      <c r="N70" s="61">
        <f>'Grunddaten Umlage § 4_IST'!H70</f>
        <v>15219.032255892831</v>
      </c>
      <c r="O70" s="64">
        <f t="shared" si="8"/>
        <v>10650.008514492136</v>
      </c>
      <c r="P70" s="59">
        <f>'Grunddaten Umlage § 4_Plan'!I70</f>
        <v>0</v>
      </c>
      <c r="Q70" s="59">
        <f>'Grunddaten Umlage § 4_IST'!I70</f>
        <v>0</v>
      </c>
      <c r="R70" s="62">
        <f t="shared" si="6"/>
        <v>0</v>
      </c>
      <c r="S70" s="59" cm="1">
        <f t="array" ref="S70">_xlfn.IFS((F70&gt;0)*AND(I70&gt;0),O70+R70,(F70=0)*AND(I70=0),L70,(F70=0)*AND(I70&gt;0),L70+O70+R70,(F70&gt;0)*AND(I70=0),L70+O70+R70)</f>
        <v>10650.008514492136</v>
      </c>
      <c r="U70" s="59">
        <f>IF('Grunddaten Umlage § 4_Plan'!D70&gt;0,'Grunddaten Umlage § 4_Plan'!F70,0)</f>
        <v>21376.576258599303</v>
      </c>
      <c r="V70" s="59">
        <f>IF('Grunddaten Umlage § 4_IST'!D70&gt;0,'Grunddaten Umlage § 4_IST'!F70,0)</f>
        <v>20766.477744107171</v>
      </c>
      <c r="W70" s="59">
        <f t="shared" si="7"/>
        <v>-610.09851449213238</v>
      </c>
    </row>
    <row r="71" spans="1:23" x14ac:dyDescent="0.25">
      <c r="A71" s="58">
        <f>Finanzkraft!A71</f>
        <v>61043</v>
      </c>
      <c r="B71" s="58" t="str">
        <f>Finanzkraft!B71</f>
        <v>Tillmitsch</v>
      </c>
      <c r="C71" s="58" t="str">
        <f>Finanzkraft!C71</f>
        <v>Leibnitz</v>
      </c>
      <c r="D71" s="67">
        <f>Finanzkraft!H71</f>
        <v>5352305.54</v>
      </c>
      <c r="E71" s="60">
        <f t="shared" si="5"/>
        <v>2.5011313677850144E-3</v>
      </c>
      <c r="F71" s="59">
        <f>'Grunddaten Umlage § 4_Plan'!D71</f>
        <v>83612</v>
      </c>
      <c r="G71" s="59">
        <f>'Grunddaten Umlage § 4_Plan'!E71</f>
        <v>33444.800000000003</v>
      </c>
      <c r="H71" s="59">
        <f>'Grunddaten Umlage § 4_IST'!D71</f>
        <v>68701.399999999994</v>
      </c>
      <c r="I71" s="59">
        <f>'Grunddaten Umlage § 4_IST'!E71</f>
        <v>27480.559999999998</v>
      </c>
      <c r="J71" s="61">
        <f>'Grunddaten Umlage § 4_Plan'!J71</f>
        <v>0</v>
      </c>
      <c r="K71" s="61">
        <f>'Grunddaten Umlage § 4_IST'!J71</f>
        <v>0</v>
      </c>
      <c r="L71" s="62">
        <f t="shared" si="9"/>
        <v>0</v>
      </c>
      <c r="M71" s="61">
        <f>'Grunddaten Umlage § 4_Plan'!H71</f>
        <v>42255.996974016125</v>
      </c>
      <c r="N71" s="61">
        <f>'Grunddaten Umlage § 4_IST'!H71</f>
        <v>28525.718635738485</v>
      </c>
      <c r="O71" s="64">
        <f t="shared" si="8"/>
        <v>-13730.27833827764</v>
      </c>
      <c r="P71" s="59">
        <f>'Grunddaten Umlage § 4_Plan'!I71</f>
        <v>0</v>
      </c>
      <c r="Q71" s="59">
        <f>'Grunddaten Umlage § 4_IST'!I71</f>
        <v>0</v>
      </c>
      <c r="R71" s="62">
        <f t="shared" si="6"/>
        <v>0</v>
      </c>
      <c r="S71" s="59" cm="1">
        <f t="array" ref="S71">_xlfn.IFS((F71&gt;0)*AND(I71&gt;0),O71+R71,(F71=0)*AND(I71=0),L71,(F71=0)*AND(I71&gt;0),L71+O71+R71,(F71&gt;0)*AND(I71=0),L71+O71+R71)</f>
        <v>-13730.27833827764</v>
      </c>
      <c r="U71" s="59">
        <f>IF('Grunddaten Umlage § 4_Plan'!D71&gt;0,'Grunddaten Umlage § 4_Plan'!F71,0)</f>
        <v>41356.003025983875</v>
      </c>
      <c r="V71" s="59">
        <f>IF('Grunddaten Umlage § 4_IST'!D71&gt;0,'Grunddaten Umlage § 4_IST'!F71,0)</f>
        <v>40175.681364261509</v>
      </c>
      <c r="W71" s="59">
        <f t="shared" si="7"/>
        <v>-1180.3216617223661</v>
      </c>
    </row>
    <row r="72" spans="1:23" x14ac:dyDescent="0.25">
      <c r="A72" s="58">
        <f>Finanzkraft!A72</f>
        <v>61045</v>
      </c>
      <c r="B72" s="58" t="str">
        <f>Finanzkraft!B72</f>
        <v>Wagna</v>
      </c>
      <c r="C72" s="58" t="str">
        <f>Finanzkraft!C72</f>
        <v>Leibnitz</v>
      </c>
      <c r="D72" s="67">
        <f>Finanzkraft!H72</f>
        <v>8578275.4900000002</v>
      </c>
      <c r="E72" s="60">
        <f t="shared" si="5"/>
        <v>4.0086265160303915E-3</v>
      </c>
      <c r="F72" s="59">
        <f>'Grunddaten Umlage § 4_Plan'!D72</f>
        <v>334049.59999999998</v>
      </c>
      <c r="G72" s="59">
        <f>'Grunddaten Umlage § 4_Plan'!E72</f>
        <v>133619.84</v>
      </c>
      <c r="H72" s="59">
        <f>'Grunddaten Umlage § 4_IST'!D72</f>
        <v>204114.21</v>
      </c>
      <c r="I72" s="59">
        <f>'Grunddaten Umlage § 4_IST'!E72</f>
        <v>81645.684000000008</v>
      </c>
      <c r="J72" s="61">
        <f>'Grunddaten Umlage § 4_Plan'!J72</f>
        <v>0</v>
      </c>
      <c r="K72" s="61">
        <f>'Grunddaten Umlage § 4_IST'!J72</f>
        <v>0</v>
      </c>
      <c r="L72" s="62">
        <f t="shared" si="9"/>
        <v>0</v>
      </c>
      <c r="M72" s="61">
        <f>'Grunddaten Umlage § 4_Plan'!H72</f>
        <v>267767.28773832682</v>
      </c>
      <c r="N72" s="61">
        <f>'Grunddaten Umlage § 4_IST'!H72</f>
        <v>139723.62912499745</v>
      </c>
      <c r="O72" s="64">
        <f t="shared" si="8"/>
        <v>-128043.65861332937</v>
      </c>
      <c r="P72" s="59">
        <f>'Grunddaten Umlage § 4_Plan'!I72</f>
        <v>0</v>
      </c>
      <c r="Q72" s="59">
        <f>'Grunddaten Umlage § 4_IST'!I72</f>
        <v>0</v>
      </c>
      <c r="R72" s="62">
        <f t="shared" si="6"/>
        <v>0</v>
      </c>
      <c r="S72" s="59" cm="1">
        <f t="array" ref="S72">_xlfn.IFS((F72&gt;0)*AND(I72&gt;0),O72+R72,(F72=0)*AND(I72=0),L72,(F72=0)*AND(I72&gt;0),L72+O72+R72,(F72&gt;0)*AND(I72=0),L72+O72+R72)</f>
        <v>-128043.65861332937</v>
      </c>
      <c r="U72" s="59">
        <f>IF('Grunddaten Umlage § 4_Plan'!D72&gt;0,'Grunddaten Umlage § 4_Plan'!F72,0)</f>
        <v>66282.312261673171</v>
      </c>
      <c r="V72" s="59">
        <f>IF('Grunddaten Umlage § 4_IST'!D72&gt;0,'Grunddaten Umlage § 4_IST'!F72,0)</f>
        <v>64390.580875002554</v>
      </c>
      <c r="W72" s="59">
        <f t="shared" si="7"/>
        <v>-1891.7313866706172</v>
      </c>
    </row>
    <row r="73" spans="1:23" x14ac:dyDescent="0.25">
      <c r="A73" s="58">
        <f>Finanzkraft!A73</f>
        <v>61049</v>
      </c>
      <c r="B73" s="58" t="str">
        <f>Finanzkraft!B73</f>
        <v>Ehrenhausen an der Weinstraße</v>
      </c>
      <c r="C73" s="58" t="str">
        <f>Finanzkraft!C73</f>
        <v>Leibnitz</v>
      </c>
      <c r="D73" s="67">
        <f>Finanzkraft!H73</f>
        <v>3663338.59</v>
      </c>
      <c r="E73" s="60">
        <f t="shared" si="5"/>
        <v>1.7118774310979125E-3</v>
      </c>
      <c r="F73" s="59">
        <f>'Grunddaten Umlage § 4_Plan'!D73</f>
        <v>189824</v>
      </c>
      <c r="G73" s="59">
        <f>'Grunddaten Umlage § 4_Plan'!E73</f>
        <v>75929.600000000006</v>
      </c>
      <c r="H73" s="59">
        <f>'Grunddaten Umlage § 4_IST'!D73</f>
        <v>88457.3</v>
      </c>
      <c r="I73" s="59">
        <f>'Grunddaten Umlage § 4_IST'!E73</f>
        <v>35382.920000000006</v>
      </c>
      <c r="J73" s="61">
        <f>'Grunddaten Umlage § 4_Plan'!J73</f>
        <v>0</v>
      </c>
      <c r="K73" s="61">
        <f>'Grunddaten Umlage § 4_IST'!J73</f>
        <v>0</v>
      </c>
      <c r="L73" s="62">
        <f t="shared" si="9"/>
        <v>0</v>
      </c>
      <c r="M73" s="61">
        <f>'Grunddaten Umlage § 4_Plan'!H73</f>
        <v>161518.24639886245</v>
      </c>
      <c r="N73" s="61">
        <f>'Grunddaten Umlage § 4_IST'!H73</f>
        <v>60959.407209439509</v>
      </c>
      <c r="O73" s="64">
        <f t="shared" si="8"/>
        <v>-100558.83918942294</v>
      </c>
      <c r="P73" s="59">
        <f>'Grunddaten Umlage § 4_Plan'!I73</f>
        <v>0</v>
      </c>
      <c r="Q73" s="59">
        <f>'Grunddaten Umlage § 4_IST'!I73</f>
        <v>0</v>
      </c>
      <c r="R73" s="62">
        <f t="shared" si="6"/>
        <v>0</v>
      </c>
      <c r="S73" s="59" cm="1">
        <f t="array" ref="S73">_xlfn.IFS((F73&gt;0)*AND(I73&gt;0),O73+R73,(F73=0)*AND(I73=0),L73,(F73=0)*AND(I73&gt;0),L73+O73+R73,(F73&gt;0)*AND(I73=0),L73+O73+R73)</f>
        <v>-100558.83918942294</v>
      </c>
      <c r="U73" s="59">
        <f>IF('Grunddaten Umlage § 4_Plan'!D73&gt;0,'Grunddaten Umlage § 4_Plan'!F73,0)</f>
        <v>28305.753601137556</v>
      </c>
      <c r="V73" s="59">
        <f>IF('Grunddaten Umlage § 4_IST'!D73&gt;0,'Grunddaten Umlage § 4_IST'!F73,0)</f>
        <v>27497.892790560498</v>
      </c>
      <c r="W73" s="59">
        <f t="shared" si="7"/>
        <v>-807.86081057705815</v>
      </c>
    </row>
    <row r="74" spans="1:23" x14ac:dyDescent="0.25">
      <c r="A74" s="58">
        <f>Finanzkraft!A74</f>
        <v>61050</v>
      </c>
      <c r="B74" s="58" t="str">
        <f>Finanzkraft!B74</f>
        <v>Gamlitz</v>
      </c>
      <c r="C74" s="58" t="str">
        <f>Finanzkraft!C74</f>
        <v>Leibnitz</v>
      </c>
      <c r="D74" s="67">
        <f>Finanzkraft!H74</f>
        <v>4441983.88</v>
      </c>
      <c r="E74" s="60">
        <f t="shared" si="5"/>
        <v>2.0757382280278758E-3</v>
      </c>
      <c r="F74" s="59">
        <f>'Grunddaten Umlage § 4_Plan'!D74</f>
        <v>318858</v>
      </c>
      <c r="G74" s="59">
        <f>'Grunddaten Umlage § 4_Plan'!E74</f>
        <v>127543.20000000001</v>
      </c>
      <c r="H74" s="59">
        <f>'Grunddaten Umlage § 4_IST'!D74</f>
        <v>180373.04</v>
      </c>
      <c r="I74" s="59">
        <f>'Grunddaten Umlage § 4_IST'!E74</f>
        <v>72149.216</v>
      </c>
      <c r="J74" s="61">
        <f>'Grunddaten Umlage § 4_Plan'!J74</f>
        <v>0</v>
      </c>
      <c r="K74" s="61">
        <f>'Grunddaten Umlage § 4_IST'!J74</f>
        <v>0</v>
      </c>
      <c r="L74" s="62">
        <f t="shared" si="9"/>
        <v>0</v>
      </c>
      <c r="M74" s="61">
        <f>'Grunddaten Umlage § 4_Plan'!H74</f>
        <v>284535.83781965263</v>
      </c>
      <c r="N74" s="61">
        <f>'Grunddaten Umlage § 4_IST'!H74</f>
        <v>147030.45003491628</v>
      </c>
      <c r="O74" s="64">
        <f t="shared" si="8"/>
        <v>-137505.38778473635</v>
      </c>
      <c r="P74" s="59">
        <f>'Grunddaten Umlage § 4_Plan'!I74</f>
        <v>0</v>
      </c>
      <c r="Q74" s="59">
        <f>'Grunddaten Umlage § 4_IST'!I74</f>
        <v>0</v>
      </c>
      <c r="R74" s="62">
        <f t="shared" si="6"/>
        <v>0</v>
      </c>
      <c r="S74" s="59" cm="1">
        <f t="array" ref="S74">_xlfn.IFS((F74&gt;0)*AND(I74&gt;0),O74+R74,(F74=0)*AND(I74=0),L74,(F74=0)*AND(I74&gt;0),L74+O74+R74,(F74&gt;0)*AND(I74=0),L74+O74+R74)</f>
        <v>-137505.38778473635</v>
      </c>
      <c r="U74" s="59">
        <f>IF('Grunddaten Umlage § 4_Plan'!D74&gt;0,'Grunddaten Umlage § 4_Plan'!F74,0)</f>
        <v>34322.162180347339</v>
      </c>
      <c r="V74" s="59">
        <f>IF('Grunddaten Umlage § 4_IST'!D74&gt;0,'Grunddaten Umlage § 4_IST'!F74,0)</f>
        <v>33342.589965083716</v>
      </c>
      <c r="W74" s="59">
        <f t="shared" si="7"/>
        <v>-979.57221526362264</v>
      </c>
    </row>
    <row r="75" spans="1:23" x14ac:dyDescent="0.25">
      <c r="A75" s="58">
        <f>Finanzkraft!A75</f>
        <v>61051</v>
      </c>
      <c r="B75" s="58" t="str">
        <f>Finanzkraft!B75</f>
        <v>Gleinstätten</v>
      </c>
      <c r="C75" s="58" t="str">
        <f>Finanzkraft!C75</f>
        <v>Leibnitz</v>
      </c>
      <c r="D75" s="67">
        <f>Finanzkraft!H75</f>
        <v>4073141.36</v>
      </c>
      <c r="E75" s="60">
        <f t="shared" si="5"/>
        <v>1.903378188106674E-3</v>
      </c>
      <c r="F75" s="59">
        <f>'Grunddaten Umlage § 4_Plan'!D75</f>
        <v>194592</v>
      </c>
      <c r="G75" s="59">
        <f>'Grunddaten Umlage § 4_Plan'!E75</f>
        <v>77836.800000000003</v>
      </c>
      <c r="H75" s="59">
        <f>'Grunddaten Umlage § 4_IST'!D75</f>
        <v>192217.63</v>
      </c>
      <c r="I75" s="59">
        <f>'Grunddaten Umlage § 4_IST'!E75</f>
        <v>76887.052000000011</v>
      </c>
      <c r="J75" s="61">
        <f>'Grunddaten Umlage § 4_Plan'!J75</f>
        <v>0</v>
      </c>
      <c r="K75" s="61">
        <f>'Grunddaten Umlage § 4_IST'!J75</f>
        <v>0</v>
      </c>
      <c r="L75" s="62">
        <f t="shared" si="9"/>
        <v>0</v>
      </c>
      <c r="M75" s="61">
        <f>'Grunddaten Umlage § 4_Plan'!H75</f>
        <v>163119.79701186117</v>
      </c>
      <c r="N75" s="61">
        <f>'Grunddaten Umlage § 4_IST'!H75</f>
        <v>161643.65992149909</v>
      </c>
      <c r="O75" s="64">
        <f t="shared" si="8"/>
        <v>-1476.1370903620846</v>
      </c>
      <c r="P75" s="59">
        <f>'Grunddaten Umlage § 4_Plan'!I75</f>
        <v>0</v>
      </c>
      <c r="Q75" s="59">
        <f>'Grunddaten Umlage § 4_IST'!I75</f>
        <v>0</v>
      </c>
      <c r="R75" s="62">
        <f t="shared" si="6"/>
        <v>0</v>
      </c>
      <c r="S75" s="59" cm="1">
        <f t="array" ref="S75">_xlfn.IFS((F75&gt;0)*AND(I75&gt;0),O75+R75,(F75=0)*AND(I75=0),L75,(F75=0)*AND(I75&gt;0),L75+O75+R75,(F75&gt;0)*AND(I75=0),L75+O75+R75)</f>
        <v>-1476.1370903620846</v>
      </c>
      <c r="U75" s="59">
        <f>IF('Grunddaten Umlage § 4_Plan'!D75&gt;0,'Grunddaten Umlage § 4_Plan'!F75,0)</f>
        <v>31472.202988138837</v>
      </c>
      <c r="V75" s="59">
        <f>IF('Grunddaten Umlage § 4_IST'!D75&gt;0,'Grunddaten Umlage § 4_IST'!F75,0)</f>
        <v>30573.97007850093</v>
      </c>
      <c r="W75" s="59">
        <f t="shared" si="7"/>
        <v>-898.23290963790714</v>
      </c>
    </row>
    <row r="76" spans="1:23" x14ac:dyDescent="0.25">
      <c r="A76" s="58">
        <f>Finanzkraft!A76</f>
        <v>61052</v>
      </c>
      <c r="B76" s="58" t="str">
        <f>Finanzkraft!B76</f>
        <v>Heiligenkreuz am Waasen</v>
      </c>
      <c r="C76" s="58" t="str">
        <f>Finanzkraft!C76</f>
        <v>Leibnitz</v>
      </c>
      <c r="D76" s="67">
        <f>Finanzkraft!H76</f>
        <v>3428542.68</v>
      </c>
      <c r="E76" s="60">
        <f t="shared" si="5"/>
        <v>1.6021573467081439E-3</v>
      </c>
      <c r="F76" s="59">
        <f>'Grunddaten Umlage § 4_Plan'!D76</f>
        <v>188105.60000000001</v>
      </c>
      <c r="G76" s="59">
        <f>'Grunddaten Umlage § 4_Plan'!E76</f>
        <v>75242.240000000005</v>
      </c>
      <c r="H76" s="59">
        <f>'Grunddaten Umlage § 4_IST'!D76</f>
        <v>171637.76000000001</v>
      </c>
      <c r="I76" s="59">
        <f>'Grunddaten Umlage § 4_IST'!E76</f>
        <v>68655.104000000007</v>
      </c>
      <c r="J76" s="61">
        <f>'Grunddaten Umlage § 4_Plan'!J76</f>
        <v>0</v>
      </c>
      <c r="K76" s="61">
        <f>'Grunddaten Umlage § 4_IST'!J76</f>
        <v>0</v>
      </c>
      <c r="L76" s="62">
        <f t="shared" si="9"/>
        <v>0</v>
      </c>
      <c r="M76" s="61">
        <f>'Grunddaten Umlage § 4_Plan'!H76</f>
        <v>161614.05903898177</v>
      </c>
      <c r="N76" s="61">
        <f>'Grunddaten Umlage § 4_IST'!H76</f>
        <v>145902.30128486635</v>
      </c>
      <c r="O76" s="64">
        <f t="shared" si="8"/>
        <v>-15711.757754115417</v>
      </c>
      <c r="P76" s="59">
        <f>'Grunddaten Umlage § 4_Plan'!I76</f>
        <v>0</v>
      </c>
      <c r="Q76" s="59">
        <f>'Grunddaten Umlage § 4_IST'!I76</f>
        <v>0</v>
      </c>
      <c r="R76" s="62">
        <f t="shared" si="6"/>
        <v>0</v>
      </c>
      <c r="S76" s="59" cm="1">
        <f t="array" ref="S76">_xlfn.IFS((F76&gt;0)*AND(I76&gt;0),O76+R76,(F76=0)*AND(I76=0),L76,(F76=0)*AND(I76&gt;0),L76+O76+R76,(F76&gt;0)*AND(I76=0),L76+O76+R76)</f>
        <v>-15711.757754115417</v>
      </c>
      <c r="U76" s="59">
        <f>IF('Grunddaten Umlage § 4_Plan'!D76&gt;0,'Grunddaten Umlage § 4_Plan'!F76,0)</f>
        <v>26491.540961018243</v>
      </c>
      <c r="V76" s="59">
        <f>IF('Grunddaten Umlage § 4_IST'!D76&gt;0,'Grunddaten Umlage § 4_IST'!F76,0)</f>
        <v>25735.458715133667</v>
      </c>
      <c r="W76" s="59">
        <f t="shared" si="7"/>
        <v>-756.08224588457597</v>
      </c>
    </row>
    <row r="77" spans="1:23" x14ac:dyDescent="0.25">
      <c r="A77" s="58">
        <f>Finanzkraft!A77</f>
        <v>61053</v>
      </c>
      <c r="B77" s="58" t="str">
        <f>Finanzkraft!B77</f>
        <v>Leibnitz</v>
      </c>
      <c r="C77" s="58" t="str">
        <f>Finanzkraft!C77</f>
        <v>Leibnitz</v>
      </c>
      <c r="D77" s="67">
        <f>Finanzkraft!H77</f>
        <v>21747322.620000001</v>
      </c>
      <c r="E77" s="60">
        <f t="shared" si="5"/>
        <v>1.0162519752230472E-2</v>
      </c>
      <c r="F77" s="59">
        <f>'Grunddaten Umlage § 4_Plan'!D77</f>
        <v>775347.19999999995</v>
      </c>
      <c r="G77" s="59">
        <f>'Grunddaten Umlage § 4_Plan'!E77</f>
        <v>310138.88</v>
      </c>
      <c r="H77" s="59">
        <f>'Grunddaten Umlage § 4_IST'!D77</f>
        <v>751769.08</v>
      </c>
      <c r="I77" s="59">
        <f>'Grunddaten Umlage § 4_IST'!E77</f>
        <v>300707.63199999998</v>
      </c>
      <c r="J77" s="61">
        <f>'Grunddaten Umlage § 4_Plan'!J77</f>
        <v>0</v>
      </c>
      <c r="K77" s="61">
        <f>'Grunddaten Umlage § 4_IST'!J77</f>
        <v>0</v>
      </c>
      <c r="L77" s="62">
        <f t="shared" si="9"/>
        <v>0</v>
      </c>
      <c r="M77" s="61">
        <f>'Grunddaten Umlage § 4_Plan'!H77</f>
        <v>607310.76535360131</v>
      </c>
      <c r="N77" s="61">
        <f>'Grunddaten Umlage § 4_IST'!H77</f>
        <v>588528.49188758875</v>
      </c>
      <c r="O77" s="64">
        <f t="shared" si="8"/>
        <v>-18782.273466012557</v>
      </c>
      <c r="P77" s="59">
        <f>'Grunddaten Umlage § 4_Plan'!I77</f>
        <v>0</v>
      </c>
      <c r="Q77" s="59">
        <f>'Grunddaten Umlage § 4_IST'!I77</f>
        <v>0</v>
      </c>
      <c r="R77" s="62">
        <f t="shared" si="6"/>
        <v>0</v>
      </c>
      <c r="S77" s="59" cm="1">
        <f t="array" ref="S77">_xlfn.IFS((F77&gt;0)*AND(I77&gt;0),O77+R77,(F77=0)*AND(I77=0),L77,(F77=0)*AND(I77&gt;0),L77+O77+R77,(F77&gt;0)*AND(I77=0),L77+O77+R77)</f>
        <v>-18782.273466012557</v>
      </c>
      <c r="U77" s="59">
        <f>IF('Grunddaten Umlage § 4_Plan'!D77&gt;0,'Grunddaten Umlage § 4_Plan'!F77,0)</f>
        <v>168036.43464639867</v>
      </c>
      <c r="V77" s="59">
        <f>IF('Grunddaten Umlage § 4_IST'!D77&gt;0,'Grunddaten Umlage § 4_IST'!F77,0)</f>
        <v>163240.58811241123</v>
      </c>
      <c r="W77" s="59">
        <f t="shared" si="7"/>
        <v>-4795.8465339874383</v>
      </c>
    </row>
    <row r="78" spans="1:23" x14ac:dyDescent="0.25">
      <c r="A78" s="58">
        <f>Finanzkraft!A78</f>
        <v>61054</v>
      </c>
      <c r="B78" s="58" t="str">
        <f>Finanzkraft!B78</f>
        <v>Leutschach an der Weinstraße</v>
      </c>
      <c r="C78" s="58" t="str">
        <f>Finanzkraft!C78</f>
        <v>Leibnitz</v>
      </c>
      <c r="D78" s="67">
        <f>Finanzkraft!H78</f>
        <v>4566233.71</v>
      </c>
      <c r="E78" s="60">
        <f t="shared" si="5"/>
        <v>2.1338001501159331E-3</v>
      </c>
      <c r="F78" s="59">
        <f>'Grunddaten Umlage § 4_Plan'!D78</f>
        <v>0</v>
      </c>
      <c r="G78" s="59">
        <f>'Grunddaten Umlage § 4_Plan'!E78</f>
        <v>0</v>
      </c>
      <c r="H78" s="59">
        <f>'Grunddaten Umlage § 4_IST'!D78</f>
        <v>74349.69</v>
      </c>
      <c r="I78" s="59">
        <f>'Grunddaten Umlage § 4_IST'!E78</f>
        <v>29739.876000000004</v>
      </c>
      <c r="J78" s="61">
        <f>'Grunddaten Umlage § 4_Plan'!J78</f>
        <v>35282.211323105737</v>
      </c>
      <c r="K78" s="61">
        <f>'Grunddaten Umlage § 4_IST'!J78</f>
        <v>0</v>
      </c>
      <c r="L78" s="62">
        <f t="shared" si="9"/>
        <v>35282.211323105737</v>
      </c>
      <c r="M78" s="61">
        <f>'Grunddaten Umlage § 4_Plan'!H78</f>
        <v>0</v>
      </c>
      <c r="N78" s="61">
        <f>'Grunddaten Umlage § 4_IST'!H78</f>
        <v>40074.451189976899</v>
      </c>
      <c r="O78" s="64">
        <f t="shared" si="8"/>
        <v>40074.451189976899</v>
      </c>
      <c r="P78" s="59">
        <f>'Grunddaten Umlage § 4_Plan'!I78</f>
        <v>0</v>
      </c>
      <c r="Q78" s="59">
        <f>'Grunddaten Umlage § 4_IST'!I78</f>
        <v>0</v>
      </c>
      <c r="R78" s="62">
        <f t="shared" si="6"/>
        <v>0</v>
      </c>
      <c r="S78" s="59" cm="1">
        <f t="array" ref="S78">_xlfn.IFS((F78&gt;0)*AND(I78&gt;0),O78+R78,(F78=0)*AND(I78=0),L78,(F78=0)*AND(I78&gt;0),L78+O78+R78,(F78&gt;0)*AND(I78=0),L78+O78+R78)</f>
        <v>75356.662513082643</v>
      </c>
      <c r="U78" s="59">
        <f>IF('Grunddaten Umlage § 4_Plan'!D78&gt;0,'Grunddaten Umlage § 4_Plan'!F78,0)</f>
        <v>0</v>
      </c>
      <c r="V78" s="59">
        <f>IF('Grunddaten Umlage § 4_IST'!D78&gt;0,'Grunddaten Umlage § 4_IST'!F78,0)</f>
        <v>34275.238810023104</v>
      </c>
      <c r="W78" s="59">
        <f t="shared" si="7"/>
        <v>34275.238810023104</v>
      </c>
    </row>
    <row r="79" spans="1:23" x14ac:dyDescent="0.25">
      <c r="A79" s="58">
        <f>Finanzkraft!A79</f>
        <v>61055</v>
      </c>
      <c r="B79" s="58" t="str">
        <f>Finanzkraft!B79</f>
        <v>Sankt Georgen an der Stiefing</v>
      </c>
      <c r="C79" s="58" t="str">
        <f>Finanzkraft!C79</f>
        <v>Leibnitz</v>
      </c>
      <c r="D79" s="67">
        <f>Finanzkraft!H79</f>
        <v>1872686.31</v>
      </c>
      <c r="E79" s="60">
        <f t="shared" si="5"/>
        <v>8.7510595891029258E-4</v>
      </c>
      <c r="F79" s="59">
        <f>'Grunddaten Umlage § 4_Plan'!D79</f>
        <v>129728</v>
      </c>
      <c r="G79" s="59">
        <f>'Grunddaten Umlage § 4_Plan'!E79</f>
        <v>51891.200000000004</v>
      </c>
      <c r="H79" s="59">
        <f>'Grunddaten Umlage § 4_IST'!D79</f>
        <v>96667.17</v>
      </c>
      <c r="I79" s="59">
        <f>'Grunddaten Umlage § 4_IST'!E79</f>
        <v>38666.868000000002</v>
      </c>
      <c r="J79" s="61">
        <f>'Grunddaten Umlage § 4_Plan'!J79</f>
        <v>0</v>
      </c>
      <c r="K79" s="61">
        <f>'Grunddaten Umlage § 4_IST'!J79</f>
        <v>0</v>
      </c>
      <c r="L79" s="62">
        <f t="shared" si="9"/>
        <v>0</v>
      </c>
      <c r="M79" s="61">
        <f>'Grunddaten Umlage § 4_Plan'!H79</f>
        <v>115258.1943948666</v>
      </c>
      <c r="N79" s="61">
        <f>'Grunddaten Umlage § 4_IST'!H79</f>
        <v>82610.340111739424</v>
      </c>
      <c r="O79" s="64">
        <f t="shared" si="8"/>
        <v>-32647.854283127177</v>
      </c>
      <c r="P79" s="59">
        <f>'Grunddaten Umlage § 4_Plan'!I79</f>
        <v>0</v>
      </c>
      <c r="Q79" s="59">
        <f>'Grunddaten Umlage § 4_IST'!I79</f>
        <v>0</v>
      </c>
      <c r="R79" s="62">
        <f t="shared" si="6"/>
        <v>0</v>
      </c>
      <c r="S79" s="59" cm="1">
        <f t="array" ref="S79">_xlfn.IFS((F79&gt;0)*AND(I79&gt;0),O79+R79,(F79=0)*AND(I79=0),L79,(F79=0)*AND(I79&gt;0),L79+O79+R79,(F79&gt;0)*AND(I79=0),L79+O79+R79)</f>
        <v>-32647.854283127177</v>
      </c>
      <c r="U79" s="59">
        <f>IF('Grunddaten Umlage § 4_Plan'!D79&gt;0,'Grunddaten Umlage § 4_Plan'!F79,0)</f>
        <v>14469.805605133404</v>
      </c>
      <c r="V79" s="59">
        <f>IF('Grunddaten Umlage § 4_IST'!D79&gt;0,'Grunddaten Umlage § 4_IST'!F79,0)</f>
        <v>14056.829888260572</v>
      </c>
      <c r="W79" s="59">
        <f t="shared" si="7"/>
        <v>-412.97571687283198</v>
      </c>
    </row>
    <row r="80" spans="1:23" x14ac:dyDescent="0.25">
      <c r="A80" s="58">
        <f>Finanzkraft!A80</f>
        <v>61057</v>
      </c>
      <c r="B80" s="58" t="str">
        <f>Finanzkraft!B80</f>
        <v>Schwarzautal</v>
      </c>
      <c r="C80" s="58" t="str">
        <f>Finanzkraft!C80</f>
        <v>Leibnitz</v>
      </c>
      <c r="D80" s="67">
        <f>Finanzkraft!H80</f>
        <v>3581092.62</v>
      </c>
      <c r="E80" s="60">
        <f t="shared" si="5"/>
        <v>1.6734439048532758E-3</v>
      </c>
      <c r="F80" s="59">
        <f>'Grunddaten Umlage § 4_Plan'!D80</f>
        <v>24324</v>
      </c>
      <c r="G80" s="59">
        <f>'Grunddaten Umlage § 4_Plan'!E80</f>
        <v>9729.6</v>
      </c>
      <c r="H80" s="59">
        <f>'Grunddaten Umlage § 4_IST'!D80</f>
        <v>20113.099999999999</v>
      </c>
      <c r="I80" s="59">
        <f>'Grunddaten Umlage § 4_IST'!E80</f>
        <v>8045.24</v>
      </c>
      <c r="J80" s="61">
        <f>'Grunddaten Umlage § 4_Plan'!J80</f>
        <v>0</v>
      </c>
      <c r="K80" s="61">
        <f>'Grunddaten Umlage § 4_IST'!J80</f>
        <v>0</v>
      </c>
      <c r="L80" s="62">
        <f t="shared" si="9"/>
        <v>0</v>
      </c>
      <c r="M80" s="61">
        <f>'Grunddaten Umlage § 4_Plan'!H80</f>
        <v>0</v>
      </c>
      <c r="N80" s="61">
        <f>'Grunddaten Umlage § 4_IST'!H80</f>
        <v>0</v>
      </c>
      <c r="O80" s="64">
        <f t="shared" si="8"/>
        <v>0</v>
      </c>
      <c r="P80" s="59">
        <f>'Grunddaten Umlage § 4_Plan'!I80</f>
        <v>-3346.2583815961516</v>
      </c>
      <c r="Q80" s="59">
        <f>'Grunddaten Umlage § 4_IST'!I80</f>
        <v>-6767.4349324337018</v>
      </c>
      <c r="R80" s="62">
        <f t="shared" si="6"/>
        <v>-3421.1765508375502</v>
      </c>
      <c r="S80" s="59" cm="1">
        <f t="array" ref="S80">_xlfn.IFS((F80&gt;0)*AND(I80&gt;0),O80+R80,(F80=0)*AND(I80=0),L80,(F80=0)*AND(I80&gt;0),L80+O80+R80,(F80&gt;0)*AND(I80=0),L80+O80+R80)</f>
        <v>-3421.1765508375502</v>
      </c>
      <c r="U80" s="59">
        <f>IF('Grunddaten Umlage § 4_Plan'!D80&gt;0,'Grunddaten Umlage § 4_Plan'!F80,0)</f>
        <v>27670.258381596152</v>
      </c>
      <c r="V80" s="59">
        <f>IF('Grunddaten Umlage § 4_IST'!D80&gt;0,'Grunddaten Umlage § 4_IST'!F80,0)</f>
        <v>26880.5349324337</v>
      </c>
      <c r="W80" s="59">
        <f t="shared" si="7"/>
        <v>-789.72344916245129</v>
      </c>
    </row>
    <row r="81" spans="1:23" x14ac:dyDescent="0.25">
      <c r="A81" s="58">
        <f>Finanzkraft!A81</f>
        <v>61059</v>
      </c>
      <c r="B81" s="58" t="str">
        <f>Finanzkraft!B81</f>
        <v>Wildon</v>
      </c>
      <c r="C81" s="58" t="str">
        <f>Finanzkraft!C81</f>
        <v>Leibnitz</v>
      </c>
      <c r="D81" s="67">
        <f>Finanzkraft!H81</f>
        <v>7673922.3600000003</v>
      </c>
      <c r="E81" s="60">
        <f t="shared" si="5"/>
        <v>3.5860224692147911E-3</v>
      </c>
      <c r="F81" s="59">
        <f>'Grunddaten Umlage § 4_Plan'!D81</f>
        <v>376734.8</v>
      </c>
      <c r="G81" s="59">
        <f>'Grunddaten Umlage § 4_Plan'!E81</f>
        <v>150693.92000000001</v>
      </c>
      <c r="H81" s="59">
        <f>'Grunddaten Umlage § 4_IST'!D81</f>
        <v>240582.08</v>
      </c>
      <c r="I81" s="59">
        <f>'Grunddaten Umlage § 4_IST'!E81</f>
        <v>96232.831999999995</v>
      </c>
      <c r="J81" s="61">
        <f>'Grunddaten Umlage § 4_Plan'!J81</f>
        <v>0</v>
      </c>
      <c r="K81" s="61">
        <f>'Grunddaten Umlage § 4_IST'!J81</f>
        <v>0</v>
      </c>
      <c r="L81" s="62">
        <f t="shared" si="9"/>
        <v>0</v>
      </c>
      <c r="M81" s="61">
        <f>'Grunddaten Umlage § 4_Plan'!H81</f>
        <v>317440.21115981857</v>
      </c>
      <c r="N81" s="61">
        <f>'Grunddaten Umlage § 4_IST'!H81</f>
        <v>182979.78931510728</v>
      </c>
      <c r="O81" s="64">
        <f t="shared" si="8"/>
        <v>-134460.42184471129</v>
      </c>
      <c r="P81" s="59">
        <f>'Grunddaten Umlage § 4_Plan'!I81</f>
        <v>0</v>
      </c>
      <c r="Q81" s="59">
        <f>'Grunddaten Umlage § 4_IST'!I81</f>
        <v>0</v>
      </c>
      <c r="R81" s="62">
        <f t="shared" si="6"/>
        <v>0</v>
      </c>
      <c r="S81" s="59" cm="1">
        <f t="array" ref="S81">_xlfn.IFS((F81&gt;0)*AND(I81&gt;0),O81+R81,(F81=0)*AND(I81=0),L81,(F81=0)*AND(I81&gt;0),L81+O81+R81,(F81&gt;0)*AND(I81=0),L81+O81+R81)</f>
        <v>-134460.42184471129</v>
      </c>
      <c r="U81" s="59">
        <f>IF('Grunddaten Umlage § 4_Plan'!D81&gt;0,'Grunddaten Umlage § 4_Plan'!F81,0)</f>
        <v>59294.588840181445</v>
      </c>
      <c r="V81" s="59">
        <f>IF('Grunddaten Umlage § 4_IST'!D81&gt;0,'Grunddaten Umlage § 4_IST'!F81,0)</f>
        <v>57602.290684892716</v>
      </c>
      <c r="W81" s="59">
        <f t="shared" si="7"/>
        <v>-1692.2981552887286</v>
      </c>
    </row>
    <row r="82" spans="1:23" x14ac:dyDescent="0.25">
      <c r="A82" s="58">
        <f>Finanzkraft!A82</f>
        <v>61060</v>
      </c>
      <c r="B82" s="58" t="str">
        <f>Finanzkraft!B82</f>
        <v>Sankt Veit in der Südsteiermark</v>
      </c>
      <c r="C82" s="58" t="str">
        <f>Finanzkraft!C82</f>
        <v>Leibnitz</v>
      </c>
      <c r="D82" s="67">
        <f>Finanzkraft!H82</f>
        <v>5679162.9000000004</v>
      </c>
      <c r="E82" s="60">
        <f t="shared" si="5"/>
        <v>2.653871750369264E-3</v>
      </c>
      <c r="F82" s="59">
        <f>'Grunddaten Umlage § 4_Plan'!D82</f>
        <v>74593.599999999991</v>
      </c>
      <c r="G82" s="59">
        <f>'Grunddaten Umlage § 4_Plan'!E82</f>
        <v>29837.439999999999</v>
      </c>
      <c r="H82" s="59">
        <f>'Grunddaten Umlage § 4_IST'!D82</f>
        <v>78940.649999999994</v>
      </c>
      <c r="I82" s="59">
        <f>'Grunddaten Umlage § 4_IST'!E82</f>
        <v>31576.26</v>
      </c>
      <c r="J82" s="61">
        <f>'Grunddaten Umlage § 4_Plan'!J82</f>
        <v>0</v>
      </c>
      <c r="K82" s="61">
        <f>'Grunddaten Umlage § 4_IST'!J82</f>
        <v>0</v>
      </c>
      <c r="L82" s="62">
        <f t="shared" si="9"/>
        <v>0</v>
      </c>
      <c r="M82" s="61">
        <f>'Grunddaten Umlage § 4_Plan'!H82</f>
        <v>30712.047214533384</v>
      </c>
      <c r="N82" s="61">
        <f>'Grunddaten Umlage § 4_IST'!H82</f>
        <v>36311.49936931023</v>
      </c>
      <c r="O82" s="64">
        <f t="shared" si="8"/>
        <v>5599.4521547768454</v>
      </c>
      <c r="P82" s="59">
        <f>'Grunddaten Umlage § 4_Plan'!I82</f>
        <v>0</v>
      </c>
      <c r="Q82" s="59">
        <f>'Grunddaten Umlage § 4_IST'!I82</f>
        <v>0</v>
      </c>
      <c r="R82" s="62">
        <f t="shared" si="6"/>
        <v>0</v>
      </c>
      <c r="S82" s="59" cm="1">
        <f t="array" ref="S82">_xlfn.IFS((F82&gt;0)*AND(I82&gt;0),O82+R82,(F82=0)*AND(I82=0),L82,(F82=0)*AND(I82&gt;0),L82+O82+R82,(F82&gt;0)*AND(I82=0),L82+O82+R82)</f>
        <v>5599.4521547768454</v>
      </c>
      <c r="U82" s="59">
        <f>IF('Grunddaten Umlage § 4_Plan'!D82&gt;0,'Grunddaten Umlage § 4_Plan'!F82,0)</f>
        <v>43881.552785466607</v>
      </c>
      <c r="V82" s="59">
        <f>IF('Grunddaten Umlage § 4_IST'!D82&gt;0,'Grunddaten Umlage § 4_IST'!F82,0)</f>
        <v>42629.150630689765</v>
      </c>
      <c r="W82" s="59">
        <f t="shared" si="7"/>
        <v>-1252.4021547768425</v>
      </c>
    </row>
    <row r="83" spans="1:23" x14ac:dyDescent="0.25">
      <c r="A83" s="58">
        <f>Finanzkraft!A83</f>
        <v>61061</v>
      </c>
      <c r="B83" s="58" t="str">
        <f>Finanzkraft!B83</f>
        <v>Straß in Steiermark</v>
      </c>
      <c r="C83" s="58" t="str">
        <f>Finanzkraft!C83</f>
        <v>Leibnitz</v>
      </c>
      <c r="D83" s="67">
        <f>Finanzkraft!H83</f>
        <v>8707728.0999999996</v>
      </c>
      <c r="E83" s="60">
        <f t="shared" si="5"/>
        <v>4.0691196962296368E-3</v>
      </c>
      <c r="F83" s="59">
        <f>'Grunddaten Umlage § 4_Plan'!D83</f>
        <v>309236.39999999997</v>
      </c>
      <c r="G83" s="59">
        <f>'Grunddaten Umlage § 4_Plan'!E83</f>
        <v>123694.56</v>
      </c>
      <c r="H83" s="59">
        <f>'Grunddaten Umlage § 4_IST'!D83</f>
        <v>199872.92</v>
      </c>
      <c r="I83" s="59">
        <f>'Grunddaten Umlage § 4_IST'!E83</f>
        <v>79949.168000000005</v>
      </c>
      <c r="J83" s="61">
        <f>'Grunddaten Umlage § 4_Plan'!J83</f>
        <v>0</v>
      </c>
      <c r="K83" s="61">
        <f>'Grunddaten Umlage § 4_IST'!J83</f>
        <v>0</v>
      </c>
      <c r="L83" s="62">
        <f t="shared" si="9"/>
        <v>0</v>
      </c>
      <c r="M83" s="61">
        <f>'Grunddaten Umlage § 4_Plan'!H83</f>
        <v>241953.83794113726</v>
      </c>
      <c r="N83" s="61">
        <f>'Grunddaten Umlage § 4_IST'!H83</f>
        <v>134510.6369730437</v>
      </c>
      <c r="O83" s="64">
        <f t="shared" si="8"/>
        <v>-107443.20096809356</v>
      </c>
      <c r="P83" s="59">
        <f>'Grunddaten Umlage § 4_Plan'!I83</f>
        <v>0</v>
      </c>
      <c r="Q83" s="59">
        <f>'Grunddaten Umlage § 4_IST'!I83</f>
        <v>0</v>
      </c>
      <c r="R83" s="62">
        <f t="shared" si="6"/>
        <v>0</v>
      </c>
      <c r="S83" s="59" cm="1">
        <f t="array" ref="S83">_xlfn.IFS((F83&gt;0)*AND(I83&gt;0),O83+R83,(F83=0)*AND(I83=0),L83,(F83=0)*AND(I83&gt;0),L83+O83+R83,(F83&gt;0)*AND(I83=0),L83+O83+R83)</f>
        <v>-107443.20096809356</v>
      </c>
      <c r="U83" s="59">
        <f>IF('Grunddaten Umlage § 4_Plan'!D83&gt;0,'Grunddaten Umlage § 4_Plan'!F83,0)</f>
        <v>67282.562058862721</v>
      </c>
      <c r="V83" s="59">
        <f>IF('Grunddaten Umlage § 4_IST'!D83&gt;0,'Grunddaten Umlage § 4_IST'!F83,0)</f>
        <v>65362.283026956306</v>
      </c>
      <c r="W83" s="59">
        <f t="shared" si="7"/>
        <v>-1920.2790319064152</v>
      </c>
    </row>
    <row r="84" spans="1:23" x14ac:dyDescent="0.25">
      <c r="A84" s="58">
        <f>Finanzkraft!A84</f>
        <v>61101</v>
      </c>
      <c r="B84" s="58" t="str">
        <f>Finanzkraft!B84</f>
        <v>Eisenerz</v>
      </c>
      <c r="C84" s="58" t="str">
        <f>Finanzkraft!C84</f>
        <v>Leoben</v>
      </c>
      <c r="D84" s="67">
        <f>Finanzkraft!H84</f>
        <v>5323752.53</v>
      </c>
      <c r="E84" s="60">
        <f t="shared" si="5"/>
        <v>2.4877885516057124E-3</v>
      </c>
      <c r="F84" s="59">
        <f>'Grunddaten Umlage § 4_Plan'!D84</f>
        <v>48648</v>
      </c>
      <c r="G84" s="59">
        <f>'Grunddaten Umlage § 4_Plan'!E84</f>
        <v>19459.2</v>
      </c>
      <c r="H84" s="59">
        <f>'Grunddaten Umlage § 4_IST'!D84</f>
        <v>44680.54</v>
      </c>
      <c r="I84" s="59">
        <f>'Grunddaten Umlage § 4_IST'!E84</f>
        <v>17872.216</v>
      </c>
      <c r="J84" s="61">
        <f>'Grunddaten Umlage § 4_Plan'!J84</f>
        <v>0</v>
      </c>
      <c r="K84" s="61">
        <f>'Grunddaten Umlage § 4_IST'!J84</f>
        <v>0</v>
      </c>
      <c r="L84" s="62">
        <f t="shared" si="9"/>
        <v>0</v>
      </c>
      <c r="M84" s="61">
        <f>'Grunddaten Umlage § 4_Plan'!H84</f>
        <v>7512.619350510904</v>
      </c>
      <c r="N84" s="61">
        <f>'Grunddaten Umlage § 4_IST'!H84</f>
        <v>4719.1843357901016</v>
      </c>
      <c r="O84" s="64">
        <f t="shared" si="8"/>
        <v>-2793.4350147208024</v>
      </c>
      <c r="P84" s="59">
        <f>'Grunddaten Umlage § 4_Plan'!I84</f>
        <v>0</v>
      </c>
      <c r="Q84" s="59">
        <f>'Grunddaten Umlage § 4_IST'!I84</f>
        <v>0</v>
      </c>
      <c r="R84" s="62">
        <f t="shared" si="6"/>
        <v>0</v>
      </c>
      <c r="S84" s="59" cm="1">
        <f t="array" ref="S84">_xlfn.IFS((F84&gt;0)*AND(I84&gt;0),O84+R84,(F84=0)*AND(I84=0),L84,(F84=0)*AND(I84&gt;0),L84+O84+R84,(F84&gt;0)*AND(I84=0),L84+O84+R84)</f>
        <v>-2793.4350147208024</v>
      </c>
      <c r="U84" s="59">
        <f>IF('Grunddaten Umlage § 4_Plan'!D84&gt;0,'Grunddaten Umlage § 4_Plan'!F84,0)</f>
        <v>41135.380649489096</v>
      </c>
      <c r="V84" s="59">
        <f>IF('Grunddaten Umlage § 4_IST'!D84&gt;0,'Grunddaten Umlage § 4_IST'!F84,0)</f>
        <v>39961.355664209899</v>
      </c>
      <c r="W84" s="59">
        <f t="shared" si="7"/>
        <v>-1174.0249852791967</v>
      </c>
    </row>
    <row r="85" spans="1:23" x14ac:dyDescent="0.25">
      <c r="A85" s="58">
        <f>Finanzkraft!A85</f>
        <v>61105</v>
      </c>
      <c r="B85" s="58" t="str">
        <f>Finanzkraft!B85</f>
        <v>Kalwang</v>
      </c>
      <c r="C85" s="58" t="str">
        <f>Finanzkraft!C85</f>
        <v>Leoben</v>
      </c>
      <c r="D85" s="67">
        <f>Finanzkraft!H85</f>
        <v>1390655.34</v>
      </c>
      <c r="E85" s="60">
        <f t="shared" si="5"/>
        <v>6.4985297768552545E-4</v>
      </c>
      <c r="F85" s="59">
        <f>'Grunddaten Umlage § 4_Plan'!D85</f>
        <v>0</v>
      </c>
      <c r="G85" s="59">
        <f>'Grunddaten Umlage § 4_Plan'!E85</f>
        <v>0</v>
      </c>
      <c r="H85" s="59">
        <f>'Grunddaten Umlage § 4_IST'!D85</f>
        <v>0</v>
      </c>
      <c r="I85" s="59">
        <f>'Grunddaten Umlage § 4_IST'!E85</f>
        <v>0</v>
      </c>
      <c r="J85" s="61">
        <f>'Grunddaten Umlage § 4_Plan'!J85</f>
        <v>10745.265945550005</v>
      </c>
      <c r="K85" s="61">
        <f>'Grunddaten Umlage § 4_IST'!J85</f>
        <v>10438.590512033577</v>
      </c>
      <c r="L85" s="62">
        <f t="shared" si="9"/>
        <v>306.6754335164278</v>
      </c>
      <c r="M85" s="61">
        <f>'Grunddaten Umlage § 4_Plan'!H85</f>
        <v>0</v>
      </c>
      <c r="N85" s="61">
        <f>'Grunddaten Umlage § 4_IST'!H85</f>
        <v>0</v>
      </c>
      <c r="O85" s="64">
        <f t="shared" si="8"/>
        <v>0</v>
      </c>
      <c r="P85" s="59">
        <f>'Grunddaten Umlage § 4_Plan'!I85</f>
        <v>0</v>
      </c>
      <c r="Q85" s="59">
        <f>'Grunddaten Umlage § 4_IST'!I85</f>
        <v>0</v>
      </c>
      <c r="R85" s="62">
        <f t="shared" si="6"/>
        <v>0</v>
      </c>
      <c r="S85" s="59" cm="1">
        <f t="array" ref="S85">_xlfn.IFS((F85&gt;0)*AND(I85&gt;0),O85+R85,(F85=0)*AND(I85=0),L85,(F85=0)*AND(I85&gt;0),L85+O85+R85,(F85&gt;0)*AND(I85=0),L85+O85+R85)</f>
        <v>306.6754335164278</v>
      </c>
      <c r="U85" s="59">
        <f>IF('Grunddaten Umlage § 4_Plan'!D85&gt;0,'Grunddaten Umlage § 4_Plan'!F85,0)</f>
        <v>0</v>
      </c>
      <c r="V85" s="59">
        <f>IF('Grunddaten Umlage § 4_IST'!D85&gt;0,'Grunddaten Umlage § 4_IST'!F85,0)</f>
        <v>0</v>
      </c>
      <c r="W85" s="59">
        <f t="shared" si="7"/>
        <v>0</v>
      </c>
    </row>
    <row r="86" spans="1:23" x14ac:dyDescent="0.25">
      <c r="A86" s="58">
        <f>Finanzkraft!A86</f>
        <v>61106</v>
      </c>
      <c r="B86" s="58" t="str">
        <f>Finanzkraft!B86</f>
        <v>Kammern im Liesingtal</v>
      </c>
      <c r="C86" s="58" t="str">
        <f>Finanzkraft!C86</f>
        <v>Leoben</v>
      </c>
      <c r="D86" s="67">
        <f>Finanzkraft!H86</f>
        <v>2209507.6800000002</v>
      </c>
      <c r="E86" s="60">
        <f t="shared" si="5"/>
        <v>1.0325025214853287E-3</v>
      </c>
      <c r="F86" s="59">
        <f>'Grunddaten Umlage § 4_Plan'!D86</f>
        <v>0</v>
      </c>
      <c r="G86" s="59">
        <f>'Grunddaten Umlage § 4_Plan'!E86</f>
        <v>0</v>
      </c>
      <c r="H86" s="59">
        <f>'Grunddaten Umlage § 4_IST'!D86</f>
        <v>34911.49</v>
      </c>
      <c r="I86" s="59">
        <f>'Grunddaten Umlage § 4_IST'!E86</f>
        <v>13964.596</v>
      </c>
      <c r="J86" s="61">
        <f>'Grunddaten Umlage § 4_Plan'!J86</f>
        <v>17072.344920730106</v>
      </c>
      <c r="K86" s="61">
        <f>'Grunddaten Umlage § 4_IST'!J86</f>
        <v>0</v>
      </c>
      <c r="L86" s="62">
        <f t="shared" si="9"/>
        <v>17072.344920730106</v>
      </c>
      <c r="M86" s="61">
        <f>'Grunddaten Umlage § 4_Plan'!H86</f>
        <v>0</v>
      </c>
      <c r="N86" s="61">
        <f>'Grunddaten Umlage § 4_IST'!H86</f>
        <v>18326.398610847227</v>
      </c>
      <c r="O86" s="64">
        <f t="shared" si="8"/>
        <v>18326.398610847227</v>
      </c>
      <c r="P86" s="59">
        <f>'Grunddaten Umlage § 4_Plan'!I86</f>
        <v>0</v>
      </c>
      <c r="Q86" s="59">
        <f>'Grunddaten Umlage § 4_IST'!I86</f>
        <v>0</v>
      </c>
      <c r="R86" s="62">
        <f t="shared" si="6"/>
        <v>0</v>
      </c>
      <c r="S86" s="59" cm="1">
        <f t="array" ref="S86">_xlfn.IFS((F86&gt;0)*AND(I86&gt;0),O86+R86,(F86=0)*AND(I86=0),L86,(F86=0)*AND(I86&gt;0),L86+O86+R86,(F86&gt;0)*AND(I86=0),L86+O86+R86)</f>
        <v>35398.743531577333</v>
      </c>
      <c r="U86" s="59">
        <f>IF('Grunddaten Umlage § 4_Plan'!D86&gt;0,'Grunddaten Umlage § 4_Plan'!F86,0)</f>
        <v>0</v>
      </c>
      <c r="V86" s="59">
        <f>IF('Grunddaten Umlage § 4_IST'!D86&gt;0,'Grunddaten Umlage § 4_IST'!F86,0)</f>
        <v>16585.091389152771</v>
      </c>
      <c r="W86" s="59">
        <f t="shared" si="7"/>
        <v>16585.091389152771</v>
      </c>
    </row>
    <row r="87" spans="1:23" x14ac:dyDescent="0.25">
      <c r="A87" s="58">
        <f>Finanzkraft!A87</f>
        <v>61107</v>
      </c>
      <c r="B87" s="58" t="str">
        <f>Finanzkraft!B87</f>
        <v>Kraubath an der Mur</v>
      </c>
      <c r="C87" s="58" t="str">
        <f>Finanzkraft!C87</f>
        <v>Leoben</v>
      </c>
      <c r="D87" s="67">
        <f>Finanzkraft!H87</f>
        <v>1621281.28</v>
      </c>
      <c r="E87" s="60">
        <f t="shared" si="5"/>
        <v>7.5762443588200663E-4</v>
      </c>
      <c r="F87" s="59">
        <f>'Grunddaten Umlage § 4_Plan'!D87</f>
        <v>24324</v>
      </c>
      <c r="G87" s="59">
        <f>'Grunddaten Umlage § 4_Plan'!E87</f>
        <v>9729.6</v>
      </c>
      <c r="H87" s="59">
        <f>'Grunddaten Umlage § 4_IST'!D87</f>
        <v>19325.810000000001</v>
      </c>
      <c r="I87" s="59">
        <f>'Grunddaten Umlage § 4_IST'!E87</f>
        <v>7730.3240000000005</v>
      </c>
      <c r="J87" s="61">
        <f>'Grunddaten Umlage § 4_Plan'!J87</f>
        <v>0</v>
      </c>
      <c r="K87" s="61">
        <f>'Grunddaten Umlage § 4_IST'!J87</f>
        <v>0</v>
      </c>
      <c r="L87" s="62">
        <f t="shared" si="9"/>
        <v>0</v>
      </c>
      <c r="M87" s="61">
        <f>'Grunddaten Umlage § 4_Plan'!H87</f>
        <v>11796.741789391379</v>
      </c>
      <c r="N87" s="61">
        <f>'Grunddaten Umlage § 4_IST'!H87</f>
        <v>7156.0862014737231</v>
      </c>
      <c r="O87" s="64">
        <f t="shared" si="8"/>
        <v>-4640.6555879176558</v>
      </c>
      <c r="P87" s="59">
        <f>'Grunddaten Umlage § 4_Plan'!I87</f>
        <v>0</v>
      </c>
      <c r="Q87" s="59">
        <f>'Grunddaten Umlage § 4_IST'!I87</f>
        <v>0</v>
      </c>
      <c r="R87" s="62">
        <f t="shared" si="6"/>
        <v>0</v>
      </c>
      <c r="S87" s="59" cm="1">
        <f t="array" ref="S87">_xlfn.IFS((F87&gt;0)*AND(I87&gt;0),O87+R87,(F87=0)*AND(I87=0),L87,(F87=0)*AND(I87&gt;0),L87+O87+R87,(F87&gt;0)*AND(I87=0),L87+O87+R87)</f>
        <v>-4640.6555879176558</v>
      </c>
      <c r="U87" s="59">
        <f>IF('Grunddaten Umlage § 4_Plan'!D87&gt;0,'Grunddaten Umlage § 4_Plan'!F87,0)</f>
        <v>12527.258210608621</v>
      </c>
      <c r="V87" s="59">
        <f>IF('Grunddaten Umlage § 4_IST'!D87&gt;0,'Grunddaten Umlage § 4_IST'!F87,0)</f>
        <v>12169.723798526278</v>
      </c>
      <c r="W87" s="59">
        <f t="shared" si="7"/>
        <v>-357.5344120823429</v>
      </c>
    </row>
    <row r="88" spans="1:23" x14ac:dyDescent="0.25">
      <c r="A88" s="58">
        <f>Finanzkraft!A88</f>
        <v>61108</v>
      </c>
      <c r="B88" s="58" t="str">
        <f>Finanzkraft!B88</f>
        <v>Leoben</v>
      </c>
      <c r="C88" s="58" t="str">
        <f>Finanzkraft!C88</f>
        <v>Leoben</v>
      </c>
      <c r="D88" s="67">
        <f>Finanzkraft!H88</f>
        <v>53896935.25</v>
      </c>
      <c r="E88" s="60">
        <f t="shared" si="5"/>
        <v>2.5186027661128787E-2</v>
      </c>
      <c r="F88" s="59">
        <f>'Grunddaten Umlage § 4_Plan'!D88</f>
        <v>927499</v>
      </c>
      <c r="G88" s="59">
        <f>'Grunddaten Umlage § 4_Plan'!E88</f>
        <v>370999.60000000003</v>
      </c>
      <c r="H88" s="59">
        <f>'Grunddaten Umlage § 4_IST'!D88</f>
        <v>846368.44</v>
      </c>
      <c r="I88" s="59">
        <f>'Grunddaten Umlage § 4_IST'!E88</f>
        <v>338547.37599999999</v>
      </c>
      <c r="J88" s="61">
        <f>'Grunddaten Umlage § 4_Plan'!J88</f>
        <v>0</v>
      </c>
      <c r="K88" s="61">
        <f>'Grunddaten Umlage § 4_IST'!J88</f>
        <v>0</v>
      </c>
      <c r="L88" s="62">
        <f t="shared" si="9"/>
        <v>0</v>
      </c>
      <c r="M88" s="61">
        <f>'Grunddaten Umlage § 4_Plan'!H88</f>
        <v>511050.08828666445</v>
      </c>
      <c r="N88" s="61">
        <f>'Grunddaten Umlage § 4_IST'!H88</f>
        <v>441805.19507093076</v>
      </c>
      <c r="O88" s="64">
        <f t="shared" si="8"/>
        <v>-69244.893215733697</v>
      </c>
      <c r="P88" s="59">
        <f>'Grunddaten Umlage § 4_Plan'!I88</f>
        <v>0</v>
      </c>
      <c r="Q88" s="59">
        <f>'Grunddaten Umlage § 4_IST'!I88</f>
        <v>0</v>
      </c>
      <c r="R88" s="62">
        <f t="shared" si="6"/>
        <v>0</v>
      </c>
      <c r="S88" s="59" cm="1">
        <f t="array" ref="S88">_xlfn.IFS((F88&gt;0)*AND(I88&gt;0),O88+R88,(F88=0)*AND(I88=0),L88,(F88=0)*AND(I88&gt;0),L88+O88+R88,(F88&gt;0)*AND(I88=0),L88+O88+R88)</f>
        <v>-69244.893215733697</v>
      </c>
      <c r="U88" s="59">
        <f>IF('Grunddaten Umlage § 4_Plan'!D88&gt;0,'Grunddaten Umlage § 4_Plan'!F88,0)</f>
        <v>416448.91171333555</v>
      </c>
      <c r="V88" s="59">
        <f>IF('Grunddaten Umlage § 4_IST'!D88&gt;0,'Grunddaten Umlage § 4_IST'!F88,0)</f>
        <v>404563.24492906919</v>
      </c>
      <c r="W88" s="59">
        <f t="shared" si="7"/>
        <v>-11885.666784266359</v>
      </c>
    </row>
    <row r="89" spans="1:23" x14ac:dyDescent="0.25">
      <c r="A89" s="58">
        <f>Finanzkraft!A89</f>
        <v>61109</v>
      </c>
      <c r="B89" s="58" t="str">
        <f>Finanzkraft!B89</f>
        <v>Mautern in Steiermark</v>
      </c>
      <c r="C89" s="58" t="str">
        <f>Finanzkraft!C89</f>
        <v>Leoben</v>
      </c>
      <c r="D89" s="67">
        <f>Finanzkraft!H89</f>
        <v>2221481.17</v>
      </c>
      <c r="E89" s="60">
        <f t="shared" si="5"/>
        <v>1.0380977311005219E-3</v>
      </c>
      <c r="F89" s="59">
        <f>'Grunddaten Umlage § 4_Plan'!D89</f>
        <v>74337.600000000006</v>
      </c>
      <c r="G89" s="59">
        <f>'Grunddaten Umlage § 4_Plan'!E89</f>
        <v>29735.040000000005</v>
      </c>
      <c r="H89" s="59">
        <f>'Grunddaten Umlage § 4_IST'!D89</f>
        <v>66614.77</v>
      </c>
      <c r="I89" s="59">
        <f>'Grunddaten Umlage § 4_IST'!E89</f>
        <v>26645.908000000003</v>
      </c>
      <c r="J89" s="61">
        <f>'Grunddaten Umlage § 4_Plan'!J89</f>
        <v>0</v>
      </c>
      <c r="K89" s="61">
        <f>'Grunddaten Umlage § 4_IST'!J89</f>
        <v>0</v>
      </c>
      <c r="L89" s="62">
        <f t="shared" si="9"/>
        <v>0</v>
      </c>
      <c r="M89" s="61">
        <f>'Grunddaten Umlage § 4_Plan'!H89</f>
        <v>57172.738744959213</v>
      </c>
      <c r="N89" s="61">
        <f>'Grunddaten Umlage § 4_IST'!H89</f>
        <v>49939.802740446496</v>
      </c>
      <c r="O89" s="64">
        <f t="shared" si="8"/>
        <v>-7232.9360045127178</v>
      </c>
      <c r="P89" s="59">
        <f>'Grunddaten Umlage § 4_Plan'!I89</f>
        <v>0</v>
      </c>
      <c r="Q89" s="59">
        <f>'Grunddaten Umlage § 4_IST'!I89</f>
        <v>0</v>
      </c>
      <c r="R89" s="62">
        <f t="shared" si="6"/>
        <v>0</v>
      </c>
      <c r="S89" s="59" cm="1">
        <f t="array" ref="S89">_xlfn.IFS((F89&gt;0)*AND(I89&gt;0),O89+R89,(F89=0)*AND(I89=0),L89,(F89=0)*AND(I89&gt;0),L89+O89+R89,(F89&gt;0)*AND(I89=0),L89+O89+R89)</f>
        <v>-7232.9360045127178</v>
      </c>
      <c r="U89" s="59">
        <f>IF('Grunddaten Umlage § 4_Plan'!D89&gt;0,'Grunddaten Umlage § 4_Plan'!F89,0)</f>
        <v>17164.861255040792</v>
      </c>
      <c r="V89" s="59">
        <f>IF('Grunddaten Umlage § 4_IST'!D89&gt;0,'Grunddaten Umlage § 4_IST'!F89,0)</f>
        <v>16674.967259553505</v>
      </c>
      <c r="W89" s="59">
        <f t="shared" si="7"/>
        <v>-489.89399548728761</v>
      </c>
    </row>
    <row r="90" spans="1:23" x14ac:dyDescent="0.25">
      <c r="A90" s="58">
        <f>Finanzkraft!A90</f>
        <v>61110</v>
      </c>
      <c r="B90" s="58" t="str">
        <f>Finanzkraft!B90</f>
        <v>Niklasdorf</v>
      </c>
      <c r="C90" s="58" t="str">
        <f>Finanzkraft!C90</f>
        <v>Leoben</v>
      </c>
      <c r="D90" s="67">
        <f>Finanzkraft!H90</f>
        <v>4323746.2699999996</v>
      </c>
      <c r="E90" s="60">
        <f t="shared" si="5"/>
        <v>2.0204858152101032E-3</v>
      </c>
      <c r="F90" s="59">
        <f>'Grunddaten Umlage § 4_Plan'!D90</f>
        <v>117386.8</v>
      </c>
      <c r="G90" s="59">
        <f>'Grunddaten Umlage § 4_Plan'!E90</f>
        <v>46954.720000000001</v>
      </c>
      <c r="H90" s="59">
        <f>'Grunddaten Umlage § 4_IST'!D90</f>
        <v>101383.06</v>
      </c>
      <c r="I90" s="59">
        <f>'Grunddaten Umlage § 4_IST'!E90</f>
        <v>40553.224000000002</v>
      </c>
      <c r="J90" s="61">
        <f>'Grunddaten Umlage § 4_Plan'!J90</f>
        <v>0</v>
      </c>
      <c r="K90" s="61">
        <f>'Grunddaten Umlage § 4_IST'!J90</f>
        <v>0</v>
      </c>
      <c r="L90" s="62">
        <f t="shared" si="9"/>
        <v>0</v>
      </c>
      <c r="M90" s="61">
        <f>'Grunddaten Umlage § 4_Plan'!H90</f>
        <v>83978.23195593679</v>
      </c>
      <c r="N90" s="61">
        <f>'Grunddaten Umlage § 4_IST'!H90</f>
        <v>68927.989723232095</v>
      </c>
      <c r="O90" s="64">
        <f t="shared" si="8"/>
        <v>-15050.242232704695</v>
      </c>
      <c r="P90" s="59">
        <f>'Grunddaten Umlage § 4_Plan'!I90</f>
        <v>0</v>
      </c>
      <c r="Q90" s="59">
        <f>'Grunddaten Umlage § 4_IST'!I90</f>
        <v>0</v>
      </c>
      <c r="R90" s="62">
        <f t="shared" si="6"/>
        <v>0</v>
      </c>
      <c r="S90" s="59" cm="1">
        <f t="array" ref="S90">_xlfn.IFS((F90&gt;0)*AND(I90&gt;0),O90+R90,(F90=0)*AND(I90=0),L90,(F90=0)*AND(I90&gt;0),L90+O90+R90,(F90&gt;0)*AND(I90=0),L90+O90+R90)</f>
        <v>-15050.242232704695</v>
      </c>
      <c r="U90" s="59">
        <f>IF('Grunddaten Umlage § 4_Plan'!D90&gt;0,'Grunddaten Umlage § 4_Plan'!F90,0)</f>
        <v>33408.568044063206</v>
      </c>
      <c r="V90" s="59">
        <f>IF('Grunddaten Umlage § 4_IST'!D90&gt;0,'Grunddaten Umlage § 4_IST'!F90,0)</f>
        <v>32455.070276767899</v>
      </c>
      <c r="W90" s="59">
        <f t="shared" si="7"/>
        <v>-953.4977672953064</v>
      </c>
    </row>
    <row r="91" spans="1:23" x14ac:dyDescent="0.25">
      <c r="A91" s="58">
        <f>Finanzkraft!A91</f>
        <v>61111</v>
      </c>
      <c r="B91" s="58" t="str">
        <f>Finanzkraft!B91</f>
        <v>Proleb</v>
      </c>
      <c r="C91" s="58" t="str">
        <f>Finanzkraft!C91</f>
        <v>Leoben</v>
      </c>
      <c r="D91" s="67">
        <f>Finanzkraft!H91</f>
        <v>1806984.95</v>
      </c>
      <c r="E91" s="60">
        <f t="shared" si="5"/>
        <v>8.4440372579335887E-4</v>
      </c>
      <c r="F91" s="59">
        <f>'Grunddaten Umlage § 4_Plan'!D91</f>
        <v>32432</v>
      </c>
      <c r="G91" s="59">
        <f>'Grunddaten Umlage § 4_Plan'!E91</f>
        <v>12972.800000000001</v>
      </c>
      <c r="H91" s="59">
        <f>'Grunddaten Umlage § 4_IST'!D91</f>
        <v>17628.82</v>
      </c>
      <c r="I91" s="59">
        <f>'Grunddaten Umlage § 4_IST'!E91</f>
        <v>7051.5280000000002</v>
      </c>
      <c r="J91" s="61">
        <f>'Grunddaten Umlage § 4_Plan'!J91</f>
        <v>0</v>
      </c>
      <c r="K91" s="61">
        <f>'Grunddaten Umlage § 4_IST'!J91</f>
        <v>0</v>
      </c>
      <c r="L91" s="62">
        <f t="shared" si="9"/>
        <v>0</v>
      </c>
      <c r="M91" s="61">
        <f>'Grunddaten Umlage § 4_Plan'!H91</f>
        <v>18469.853313563392</v>
      </c>
      <c r="N91" s="61">
        <f>'Grunddaten Umlage § 4_IST'!H91</f>
        <v>4065.1601829978481</v>
      </c>
      <c r="O91" s="64">
        <f t="shared" si="8"/>
        <v>-14404.693130565543</v>
      </c>
      <c r="P91" s="59">
        <f>'Grunddaten Umlage § 4_Plan'!I91</f>
        <v>0</v>
      </c>
      <c r="Q91" s="59">
        <f>'Grunddaten Umlage § 4_IST'!I91</f>
        <v>0</v>
      </c>
      <c r="R91" s="62">
        <f t="shared" si="6"/>
        <v>0</v>
      </c>
      <c r="S91" s="59" cm="1">
        <f t="array" ref="S91">_xlfn.IFS((F91&gt;0)*AND(I91&gt;0),O91+R91,(F91=0)*AND(I91=0),L91,(F91=0)*AND(I91&gt;0),L91+O91+R91,(F91&gt;0)*AND(I91=0),L91+O91+R91)</f>
        <v>-14404.693130565543</v>
      </c>
      <c r="U91" s="59">
        <f>IF('Grunddaten Umlage § 4_Plan'!D91&gt;0,'Grunddaten Umlage § 4_Plan'!F91,0)</f>
        <v>13962.14668643661</v>
      </c>
      <c r="V91" s="59">
        <f>IF('Grunddaten Umlage § 4_IST'!D91&gt;0,'Grunddaten Umlage § 4_IST'!F91,0)</f>
        <v>13563.659817002152</v>
      </c>
      <c r="W91" s="59">
        <f t="shared" si="7"/>
        <v>-398.48686943445864</v>
      </c>
    </row>
    <row r="92" spans="1:23" x14ac:dyDescent="0.25">
      <c r="A92" s="58">
        <f>Finanzkraft!A92</f>
        <v>61112</v>
      </c>
      <c r="B92" s="58" t="str">
        <f>Finanzkraft!B92</f>
        <v>Radmer</v>
      </c>
      <c r="C92" s="58" t="str">
        <f>Finanzkraft!C92</f>
        <v>Leoben</v>
      </c>
      <c r="D92" s="67">
        <f>Finanzkraft!H92</f>
        <v>684063.13</v>
      </c>
      <c r="E92" s="60">
        <f t="shared" si="5"/>
        <v>3.1966257142864791E-4</v>
      </c>
      <c r="F92" s="59">
        <f>'Grunddaten Umlage § 4_Plan'!D92</f>
        <v>0</v>
      </c>
      <c r="G92" s="59">
        <f>'Grunddaten Umlage § 4_Plan'!E92</f>
        <v>0</v>
      </c>
      <c r="H92" s="59">
        <f>'Grunddaten Umlage § 4_IST'!D92</f>
        <v>0</v>
      </c>
      <c r="I92" s="59">
        <f>'Grunddaten Umlage § 4_IST'!E92</f>
        <v>0</v>
      </c>
      <c r="J92" s="61">
        <f>'Grunddaten Umlage § 4_Plan'!J92</f>
        <v>5285.5945279693424</v>
      </c>
      <c r="K92" s="61">
        <f>'Grunddaten Umlage § 4_IST'!J92</f>
        <v>5134.7409333285923</v>
      </c>
      <c r="L92" s="62">
        <f t="shared" si="9"/>
        <v>150.85359464075009</v>
      </c>
      <c r="M92" s="61">
        <f>'Grunddaten Umlage § 4_Plan'!H92</f>
        <v>0</v>
      </c>
      <c r="N92" s="61">
        <f>'Grunddaten Umlage § 4_IST'!H92</f>
        <v>0</v>
      </c>
      <c r="O92" s="64">
        <f t="shared" si="8"/>
        <v>0</v>
      </c>
      <c r="P92" s="59">
        <f>'Grunddaten Umlage § 4_Plan'!I92</f>
        <v>0</v>
      </c>
      <c r="Q92" s="59">
        <f>'Grunddaten Umlage § 4_IST'!I92</f>
        <v>0</v>
      </c>
      <c r="R92" s="62">
        <f t="shared" si="6"/>
        <v>0</v>
      </c>
      <c r="S92" s="59" cm="1">
        <f t="array" ref="S92">_xlfn.IFS((F92&gt;0)*AND(I92&gt;0),O92+R92,(F92=0)*AND(I92=0),L92,(F92=0)*AND(I92&gt;0),L92+O92+R92,(F92&gt;0)*AND(I92=0),L92+O92+R92)</f>
        <v>150.85359464075009</v>
      </c>
      <c r="U92" s="59">
        <f>IF('Grunddaten Umlage § 4_Plan'!D92&gt;0,'Grunddaten Umlage § 4_Plan'!F92,0)</f>
        <v>0</v>
      </c>
      <c r="V92" s="59">
        <f>IF('Grunddaten Umlage § 4_IST'!D92&gt;0,'Grunddaten Umlage § 4_IST'!F92,0)</f>
        <v>0</v>
      </c>
      <c r="W92" s="59">
        <f t="shared" si="7"/>
        <v>0</v>
      </c>
    </row>
    <row r="93" spans="1:23" x14ac:dyDescent="0.25">
      <c r="A93" s="58">
        <f>Finanzkraft!A93</f>
        <v>61113</v>
      </c>
      <c r="B93" s="58" t="str">
        <f>Finanzkraft!B93</f>
        <v>Sankt Michael in Obersteiermark</v>
      </c>
      <c r="C93" s="58" t="str">
        <f>Finanzkraft!C93</f>
        <v>Leoben</v>
      </c>
      <c r="D93" s="67">
        <f>Finanzkraft!H93</f>
        <v>4129356.68</v>
      </c>
      <c r="E93" s="60">
        <f t="shared" si="5"/>
        <v>1.929647596523532E-3</v>
      </c>
      <c r="F93" s="59">
        <f>'Grunddaten Umlage § 4_Plan'!D93</f>
        <v>113512</v>
      </c>
      <c r="G93" s="59">
        <f>'Grunddaten Umlage § 4_Plan'!E93</f>
        <v>45404.800000000003</v>
      </c>
      <c r="H93" s="59">
        <f>'Grunddaten Umlage § 4_IST'!D93</f>
        <v>48652.33</v>
      </c>
      <c r="I93" s="59">
        <f>'Grunddaten Umlage § 4_IST'!E93</f>
        <v>19460.932000000001</v>
      </c>
      <c r="J93" s="61">
        <f>'Grunddaten Umlage § 4_Plan'!J93</f>
        <v>0</v>
      </c>
      <c r="K93" s="61">
        <f>'Grunddaten Umlage § 4_IST'!J93</f>
        <v>0</v>
      </c>
      <c r="L93" s="62">
        <f t="shared" si="9"/>
        <v>0</v>
      </c>
      <c r="M93" s="61">
        <f>'Grunddaten Umlage § 4_Plan'!H93</f>
        <v>81605.434487776511</v>
      </c>
      <c r="N93" s="61">
        <f>'Grunddaten Umlage § 4_IST'!H93</f>
        <v>17656.394327937312</v>
      </c>
      <c r="O93" s="64">
        <f t="shared" si="8"/>
        <v>-63949.040159839198</v>
      </c>
      <c r="P93" s="59">
        <f>'Grunddaten Umlage § 4_Plan'!I93</f>
        <v>0</v>
      </c>
      <c r="Q93" s="59">
        <f>'Grunddaten Umlage § 4_IST'!I93</f>
        <v>0</v>
      </c>
      <c r="R93" s="62">
        <f t="shared" si="6"/>
        <v>0</v>
      </c>
      <c r="S93" s="59" cm="1">
        <f t="array" ref="S93">_xlfn.IFS((F93&gt;0)*AND(I93&gt;0),O93+R93,(F93=0)*AND(I93=0),L93,(F93=0)*AND(I93&gt;0),L93+O93+R93,(F93&gt;0)*AND(I93=0),L93+O93+R93)</f>
        <v>-63949.040159839198</v>
      </c>
      <c r="U93" s="59">
        <f>IF('Grunddaten Umlage § 4_Plan'!D93&gt;0,'Grunddaten Umlage § 4_Plan'!F93,0)</f>
        <v>31906.565512223486</v>
      </c>
      <c r="V93" s="59">
        <f>IF('Grunddaten Umlage § 4_IST'!D93&gt;0,'Grunddaten Umlage § 4_IST'!F93,0)</f>
        <v>30995.935672062689</v>
      </c>
      <c r="W93" s="59">
        <f t="shared" si="7"/>
        <v>-910.62984016079645</v>
      </c>
    </row>
    <row r="94" spans="1:23" x14ac:dyDescent="0.25">
      <c r="A94" s="58">
        <f>Finanzkraft!A94</f>
        <v>61114</v>
      </c>
      <c r="B94" s="58" t="str">
        <f>Finanzkraft!B94</f>
        <v>Sankt Peter-Freienstein</v>
      </c>
      <c r="C94" s="58" t="str">
        <f>Finanzkraft!C94</f>
        <v>Leoben</v>
      </c>
      <c r="D94" s="67">
        <f>Finanzkraft!H94</f>
        <v>3700096.13</v>
      </c>
      <c r="E94" s="60">
        <f t="shared" si="5"/>
        <v>1.7290542225963687E-3</v>
      </c>
      <c r="F94" s="59">
        <f>'Grunddaten Umlage § 4_Plan'!D94</f>
        <v>32432</v>
      </c>
      <c r="G94" s="59">
        <f>'Grunddaten Umlage § 4_Plan'!E94</f>
        <v>12972.800000000001</v>
      </c>
      <c r="H94" s="59">
        <f>'Grunddaten Umlage § 4_IST'!D94</f>
        <v>27347.43</v>
      </c>
      <c r="I94" s="59">
        <f>'Grunddaten Umlage § 4_IST'!E94</f>
        <v>10938.972000000002</v>
      </c>
      <c r="J94" s="61">
        <f>'Grunddaten Umlage § 4_Plan'!J94</f>
        <v>0</v>
      </c>
      <c r="K94" s="61">
        <f>'Grunddaten Umlage § 4_IST'!J94</f>
        <v>0</v>
      </c>
      <c r="L94" s="62">
        <f t="shared" si="9"/>
        <v>0</v>
      </c>
      <c r="M94" s="61">
        <f>'Grunddaten Umlage § 4_Plan'!H94</f>
        <v>3842.2295533914512</v>
      </c>
      <c r="N94" s="61">
        <f>'Grunddaten Umlage § 4_IST'!H94</f>
        <v>0</v>
      </c>
      <c r="O94" s="64">
        <f t="shared" si="8"/>
        <v>-3842.2295533914512</v>
      </c>
      <c r="P94" s="59">
        <f>'Grunddaten Umlage § 4_Plan'!I94</f>
        <v>0</v>
      </c>
      <c r="Q94" s="59">
        <f>'Grunddaten Umlage § 4_IST'!I94</f>
        <v>-426.3736487388378</v>
      </c>
      <c r="R94" s="62">
        <f t="shared" si="6"/>
        <v>-426.3736487388378</v>
      </c>
      <c r="S94" s="59" cm="1">
        <f t="array" ref="S94">_xlfn.IFS((F94&gt;0)*AND(I94&gt;0),O94+R94,(F94=0)*AND(I94=0),L94,(F94=0)*AND(I94&gt;0),L94+O94+R94,(F94&gt;0)*AND(I94=0),L94+O94+R94)</f>
        <v>-4268.603202130289</v>
      </c>
      <c r="U94" s="59">
        <f>IF('Grunddaten Umlage § 4_Plan'!D94&gt;0,'Grunddaten Umlage § 4_Plan'!F94,0)</f>
        <v>28589.770446608549</v>
      </c>
      <c r="V94" s="59">
        <f>IF('Grunddaten Umlage § 4_IST'!D94&gt;0,'Grunddaten Umlage § 4_IST'!F94,0)</f>
        <v>27773.803648738838</v>
      </c>
      <c r="W94" s="59">
        <f t="shared" si="7"/>
        <v>-815.96679786971072</v>
      </c>
    </row>
    <row r="95" spans="1:23" x14ac:dyDescent="0.25">
      <c r="A95" s="58">
        <f>Finanzkraft!A95</f>
        <v>61115</v>
      </c>
      <c r="B95" s="58" t="str">
        <f>Finanzkraft!B95</f>
        <v>Sankt Stefan ob Leoben</v>
      </c>
      <c r="C95" s="58" t="str">
        <f>Finanzkraft!C95</f>
        <v>Leoben</v>
      </c>
      <c r="D95" s="67">
        <f>Finanzkraft!H95</f>
        <v>2328537.4900000002</v>
      </c>
      <c r="E95" s="60">
        <f t="shared" si="5"/>
        <v>1.0881251292134539E-3</v>
      </c>
      <c r="F95" s="59">
        <f>'Grunddaten Umlage § 4_Plan'!D95</f>
        <v>95748.4</v>
      </c>
      <c r="G95" s="59">
        <f>'Grunddaten Umlage § 4_Plan'!E95</f>
        <v>38299.360000000001</v>
      </c>
      <c r="H95" s="59">
        <f>'Grunddaten Umlage § 4_IST'!D95</f>
        <v>49274.44</v>
      </c>
      <c r="I95" s="59">
        <f>'Grunddaten Umlage § 4_IST'!E95</f>
        <v>19709.776000000002</v>
      </c>
      <c r="J95" s="61">
        <f>'Grunddaten Umlage § 4_Plan'!J95</f>
        <v>0</v>
      </c>
      <c r="K95" s="61">
        <f>'Grunddaten Umlage § 4_IST'!J95</f>
        <v>0</v>
      </c>
      <c r="L95" s="62">
        <f t="shared" si="9"/>
        <v>0</v>
      </c>
      <c r="M95" s="61">
        <f>'Grunddaten Umlage § 4_Plan'!H95</f>
        <v>77756.339800358081</v>
      </c>
      <c r="N95" s="61">
        <f>'Grunddaten Umlage § 4_IST'!H95</f>
        <v>31795.882480472206</v>
      </c>
      <c r="O95" s="64">
        <f t="shared" si="8"/>
        <v>-45960.457319885871</v>
      </c>
      <c r="P95" s="59">
        <f>'Grunddaten Umlage § 4_Plan'!I95</f>
        <v>0</v>
      </c>
      <c r="Q95" s="59">
        <f>'Grunddaten Umlage § 4_IST'!I95</f>
        <v>0</v>
      </c>
      <c r="R95" s="62">
        <f t="shared" si="6"/>
        <v>0</v>
      </c>
      <c r="S95" s="59" cm="1">
        <f t="array" ref="S95">_xlfn.IFS((F95&gt;0)*AND(I95&gt;0),O95+R95,(F95=0)*AND(I95=0),L95,(F95=0)*AND(I95&gt;0),L95+O95+R95,(F95&gt;0)*AND(I95=0),L95+O95+R95)</f>
        <v>-45960.457319885871</v>
      </c>
      <c r="U95" s="59">
        <f>IF('Grunddaten Umlage § 4_Plan'!D95&gt;0,'Grunddaten Umlage § 4_Plan'!F95,0)</f>
        <v>17992.06019964191</v>
      </c>
      <c r="V95" s="59">
        <f>IF('Grunddaten Umlage § 4_IST'!D95&gt;0,'Grunddaten Umlage § 4_IST'!F95,0)</f>
        <v>17478.557519527796</v>
      </c>
      <c r="W95" s="59">
        <f t="shared" si="7"/>
        <v>-513.5026801141139</v>
      </c>
    </row>
    <row r="96" spans="1:23" x14ac:dyDescent="0.25">
      <c r="A96" s="58">
        <f>Finanzkraft!A96</f>
        <v>61116</v>
      </c>
      <c r="B96" s="58" t="str">
        <f>Finanzkraft!B96</f>
        <v>Traboch</v>
      </c>
      <c r="C96" s="58" t="str">
        <f>Finanzkraft!C96</f>
        <v>Leoben</v>
      </c>
      <c r="D96" s="67">
        <f>Finanzkraft!H96</f>
        <v>2911273.48</v>
      </c>
      <c r="E96" s="60">
        <f t="shared" si="5"/>
        <v>1.3604375472609208E-3</v>
      </c>
      <c r="F96" s="59">
        <f>'Grunddaten Umlage § 4_Plan'!D96</f>
        <v>56756</v>
      </c>
      <c r="G96" s="59">
        <f>'Grunddaten Umlage § 4_Plan'!E96</f>
        <v>22702.400000000001</v>
      </c>
      <c r="H96" s="59">
        <f>'Grunddaten Umlage § 4_IST'!D96</f>
        <v>33052.49</v>
      </c>
      <c r="I96" s="59">
        <f>'Grunddaten Umlage § 4_IST'!E96</f>
        <v>13220.995999999999</v>
      </c>
      <c r="J96" s="61">
        <f>'Grunddaten Umlage § 4_Plan'!J96</f>
        <v>0</v>
      </c>
      <c r="K96" s="61">
        <f>'Grunddaten Umlage § 4_IST'!J96</f>
        <v>0</v>
      </c>
      <c r="L96" s="62">
        <f t="shared" si="9"/>
        <v>0</v>
      </c>
      <c r="M96" s="61">
        <f>'Grunddaten Umlage § 4_Plan'!H96</f>
        <v>34261.276193864935</v>
      </c>
      <c r="N96" s="61">
        <f>'Grunddaten Umlage § 4_IST'!H96</f>
        <v>11199.777216210616</v>
      </c>
      <c r="O96" s="64">
        <f t="shared" si="8"/>
        <v>-23061.498977654319</v>
      </c>
      <c r="P96" s="59">
        <f>'Grunddaten Umlage § 4_Plan'!I96</f>
        <v>0</v>
      </c>
      <c r="Q96" s="59">
        <f>'Grunddaten Umlage § 4_IST'!I96</f>
        <v>0</v>
      </c>
      <c r="R96" s="62">
        <f t="shared" si="6"/>
        <v>0</v>
      </c>
      <c r="S96" s="59" cm="1">
        <f t="array" ref="S96">_xlfn.IFS((F96&gt;0)*AND(I96&gt;0),O96+R96,(F96=0)*AND(I96=0),L96,(F96=0)*AND(I96&gt;0),L96+O96+R96,(F96&gt;0)*AND(I96=0),L96+O96+R96)</f>
        <v>-23061.498977654319</v>
      </c>
      <c r="U96" s="59">
        <f>IF('Grunddaten Umlage § 4_Plan'!D96&gt;0,'Grunddaten Umlage § 4_Plan'!F96,0)</f>
        <v>22494.723806135065</v>
      </c>
      <c r="V96" s="59">
        <f>IF('Grunddaten Umlage § 4_IST'!D96&gt;0,'Grunddaten Umlage § 4_IST'!F96,0)</f>
        <v>21852.712783789382</v>
      </c>
      <c r="W96" s="59">
        <f t="shared" si="7"/>
        <v>-642.01102234568316</v>
      </c>
    </row>
    <row r="97" spans="1:23" x14ac:dyDescent="0.25">
      <c r="A97" s="58">
        <f>Finanzkraft!A97</f>
        <v>61118</v>
      </c>
      <c r="B97" s="58" t="str">
        <f>Finanzkraft!B97</f>
        <v>Vordernberg</v>
      </c>
      <c r="C97" s="58" t="str">
        <f>Finanzkraft!C97</f>
        <v>Leoben</v>
      </c>
      <c r="D97" s="67">
        <f>Finanzkraft!H97</f>
        <v>1312578.1200000001</v>
      </c>
      <c r="E97" s="60">
        <f t="shared" si="5"/>
        <v>6.1336750752840664E-4</v>
      </c>
      <c r="F97" s="59">
        <f>'Grunddaten Umlage § 4_Plan'!D97</f>
        <v>0</v>
      </c>
      <c r="G97" s="59">
        <f>'Grunddaten Umlage § 4_Plan'!E97</f>
        <v>0</v>
      </c>
      <c r="H97" s="59">
        <f>'Grunddaten Umlage § 4_IST'!D97</f>
        <v>0</v>
      </c>
      <c r="I97" s="59">
        <f>'Grunddaten Umlage § 4_IST'!E97</f>
        <v>0</v>
      </c>
      <c r="J97" s="61">
        <f>'Grunddaten Umlage § 4_Plan'!J97</f>
        <v>10141.981674416931</v>
      </c>
      <c r="K97" s="61">
        <f>'Grunddaten Umlage § 4_IST'!J97</f>
        <v>9852.5242852300617</v>
      </c>
      <c r="L97" s="62">
        <f t="shared" si="9"/>
        <v>289.45738918686948</v>
      </c>
      <c r="M97" s="61">
        <f>'Grunddaten Umlage § 4_Plan'!H97</f>
        <v>0</v>
      </c>
      <c r="N97" s="61">
        <f>'Grunddaten Umlage § 4_IST'!H97</f>
        <v>0</v>
      </c>
      <c r="O97" s="64">
        <f t="shared" si="8"/>
        <v>0</v>
      </c>
      <c r="P97" s="59">
        <f>'Grunddaten Umlage § 4_Plan'!I97</f>
        <v>0</v>
      </c>
      <c r="Q97" s="59">
        <f>'Grunddaten Umlage § 4_IST'!I97</f>
        <v>0</v>
      </c>
      <c r="R97" s="62">
        <f t="shared" si="6"/>
        <v>0</v>
      </c>
      <c r="S97" s="59" cm="1">
        <f t="array" ref="S97">_xlfn.IFS((F97&gt;0)*AND(I97&gt;0),O97+R97,(F97=0)*AND(I97=0),L97,(F97=0)*AND(I97&gt;0),L97+O97+R97,(F97&gt;0)*AND(I97=0),L97+O97+R97)</f>
        <v>289.45738918686948</v>
      </c>
      <c r="U97" s="59">
        <f>IF('Grunddaten Umlage § 4_Plan'!D97&gt;0,'Grunddaten Umlage § 4_Plan'!F97,0)</f>
        <v>0</v>
      </c>
      <c r="V97" s="59">
        <f>IF('Grunddaten Umlage § 4_IST'!D97&gt;0,'Grunddaten Umlage § 4_IST'!F97,0)</f>
        <v>0</v>
      </c>
      <c r="W97" s="59">
        <f t="shared" si="7"/>
        <v>0</v>
      </c>
    </row>
    <row r="98" spans="1:23" x14ac:dyDescent="0.25">
      <c r="A98" s="58">
        <f>Finanzkraft!A98</f>
        <v>61119</v>
      </c>
      <c r="B98" s="58" t="str">
        <f>Finanzkraft!B98</f>
        <v>Wald am Schoberpaß</v>
      </c>
      <c r="C98" s="58" t="str">
        <f>Finanzkraft!C98</f>
        <v>Leoben</v>
      </c>
      <c r="D98" s="67">
        <f>Finanzkraft!H98</f>
        <v>737220.25</v>
      </c>
      <c r="E98" s="60">
        <f t="shared" si="5"/>
        <v>3.4450288356320372E-4</v>
      </c>
      <c r="F98" s="59">
        <f>'Grunddaten Umlage § 4_Plan'!D98</f>
        <v>0</v>
      </c>
      <c r="G98" s="59">
        <f>'Grunddaten Umlage § 4_Plan'!E98</f>
        <v>0</v>
      </c>
      <c r="H98" s="59">
        <f>'Grunddaten Umlage § 4_IST'!D98</f>
        <v>0</v>
      </c>
      <c r="I98" s="59">
        <f>'Grunddaten Umlage § 4_IST'!E98</f>
        <v>0</v>
      </c>
      <c r="J98" s="61">
        <f>'Grunddaten Umlage § 4_Plan'!J98</f>
        <v>5696.3270616678183</v>
      </c>
      <c r="K98" s="61">
        <f>'Grunddaten Umlage § 4_IST'!J98</f>
        <v>5533.7509486203971</v>
      </c>
      <c r="L98" s="62">
        <f t="shared" si="9"/>
        <v>162.57611304742113</v>
      </c>
      <c r="M98" s="61">
        <f>'Grunddaten Umlage § 4_Plan'!H98</f>
        <v>0</v>
      </c>
      <c r="N98" s="61">
        <f>'Grunddaten Umlage § 4_IST'!H98</f>
        <v>0</v>
      </c>
      <c r="O98" s="64">
        <f t="shared" si="8"/>
        <v>0</v>
      </c>
      <c r="P98" s="59">
        <f>'Grunddaten Umlage § 4_Plan'!I98</f>
        <v>0</v>
      </c>
      <c r="Q98" s="59">
        <f>'Grunddaten Umlage § 4_IST'!I98</f>
        <v>0</v>
      </c>
      <c r="R98" s="62">
        <f t="shared" si="6"/>
        <v>0</v>
      </c>
      <c r="S98" s="59" cm="1">
        <f t="array" ref="S98">_xlfn.IFS((F98&gt;0)*AND(I98&gt;0),O98+R98,(F98=0)*AND(I98=0),L98,(F98=0)*AND(I98&gt;0),L98+O98+R98,(F98&gt;0)*AND(I98=0),L98+O98+R98)</f>
        <v>162.57611304742113</v>
      </c>
      <c r="U98" s="59">
        <f>IF('Grunddaten Umlage § 4_Plan'!D98&gt;0,'Grunddaten Umlage § 4_Plan'!F98,0)</f>
        <v>0</v>
      </c>
      <c r="V98" s="59">
        <f>IF('Grunddaten Umlage § 4_IST'!D98&gt;0,'Grunddaten Umlage § 4_IST'!F98,0)</f>
        <v>0</v>
      </c>
      <c r="W98" s="59">
        <f t="shared" si="7"/>
        <v>0</v>
      </c>
    </row>
    <row r="99" spans="1:23" x14ac:dyDescent="0.25">
      <c r="A99" s="58">
        <f>Finanzkraft!A99</f>
        <v>61120</v>
      </c>
      <c r="B99" s="58" t="str">
        <f>Finanzkraft!B99</f>
        <v>Trofaiach</v>
      </c>
      <c r="C99" s="58" t="str">
        <f>Finanzkraft!C99</f>
        <v>Leoben</v>
      </c>
      <c r="D99" s="67">
        <f>Finanzkraft!H99</f>
        <v>15360360.310000001</v>
      </c>
      <c r="E99" s="60">
        <f t="shared" si="5"/>
        <v>7.1778934712723721E-3</v>
      </c>
      <c r="F99" s="59">
        <f>'Grunddaten Umlage § 4_Plan'!D99</f>
        <v>497797.2</v>
      </c>
      <c r="G99" s="59">
        <f>'Grunddaten Umlage § 4_Plan'!E99</f>
        <v>199118.88</v>
      </c>
      <c r="H99" s="59">
        <f>'Grunddaten Umlage § 4_IST'!D99</f>
        <v>376089.56</v>
      </c>
      <c r="I99" s="59">
        <f>'Grunddaten Umlage § 4_IST'!E99</f>
        <v>150435.82399999999</v>
      </c>
      <c r="J99" s="61">
        <f>'Grunddaten Umlage § 4_Plan'!J99</f>
        <v>0</v>
      </c>
      <c r="K99" s="61">
        <f>'Grunddaten Umlage § 4_IST'!J99</f>
        <v>0</v>
      </c>
      <c r="L99" s="62">
        <f t="shared" si="9"/>
        <v>0</v>
      </c>
      <c r="M99" s="61">
        <f>'Grunddaten Umlage § 4_Plan'!H99</f>
        <v>379111.31730643415</v>
      </c>
      <c r="N99" s="61">
        <f>'Grunddaten Umlage § 4_IST'!H99</f>
        <v>260791.03362797806</v>
      </c>
      <c r="O99" s="64">
        <f t="shared" si="8"/>
        <v>-118320.28367845609</v>
      </c>
      <c r="P99" s="59">
        <f>'Grunddaten Umlage § 4_Plan'!I99</f>
        <v>0</v>
      </c>
      <c r="Q99" s="59">
        <f>'Grunddaten Umlage § 4_IST'!I99</f>
        <v>0</v>
      </c>
      <c r="R99" s="62">
        <f t="shared" si="6"/>
        <v>0</v>
      </c>
      <c r="S99" s="59" cm="1">
        <f t="array" ref="S99">_xlfn.IFS((F99&gt;0)*AND(I99&gt;0),O99+R99,(F99=0)*AND(I99=0),L99,(F99=0)*AND(I99&gt;0),L99+O99+R99,(F99&gt;0)*AND(I99=0),L99+O99+R99)</f>
        <v>-118320.28367845609</v>
      </c>
      <c r="U99" s="59">
        <f>IF('Grunddaten Umlage § 4_Plan'!D99&gt;0,'Grunddaten Umlage § 4_Plan'!F99,0)</f>
        <v>118685.88269356584</v>
      </c>
      <c r="V99" s="59">
        <f>IF('Grunddaten Umlage § 4_IST'!D99&gt;0,'Grunddaten Umlage § 4_IST'!F99,0)</f>
        <v>115298.52637202194</v>
      </c>
      <c r="W99" s="59">
        <f t="shared" si="7"/>
        <v>-3387.3563215439062</v>
      </c>
    </row>
    <row r="100" spans="1:23" x14ac:dyDescent="0.25">
      <c r="A100" s="58">
        <f>Finanzkraft!A100</f>
        <v>61203</v>
      </c>
      <c r="B100" s="58" t="str">
        <f>Finanzkraft!B100</f>
        <v>Aigen im Ennstal</v>
      </c>
      <c r="C100" s="58" t="str">
        <f>Finanzkraft!C100</f>
        <v>Liezen</v>
      </c>
      <c r="D100" s="67">
        <f>Finanzkraft!H100</f>
        <v>3486326.85</v>
      </c>
      <c r="E100" s="60">
        <f t="shared" si="5"/>
        <v>1.6291598784336442E-3</v>
      </c>
      <c r="F100" s="59">
        <f>'Grunddaten Umlage § 4_Plan'!D100</f>
        <v>55134.400000000001</v>
      </c>
      <c r="G100" s="59">
        <f>'Grunddaten Umlage § 4_Plan'!E100</f>
        <v>22053.760000000002</v>
      </c>
      <c r="H100" s="59">
        <f>'Grunddaten Umlage § 4_IST'!D100</f>
        <v>37755.22</v>
      </c>
      <c r="I100" s="59">
        <f>'Grunddaten Umlage § 4_IST'!E100</f>
        <v>15102.088000000002</v>
      </c>
      <c r="J100" s="61">
        <f>'Grunddaten Umlage § 4_Plan'!J100</f>
        <v>0</v>
      </c>
      <c r="K100" s="61">
        <f>'Grunddaten Umlage § 4_IST'!J100</f>
        <v>0</v>
      </c>
      <c r="L100" s="62">
        <f t="shared" si="9"/>
        <v>0</v>
      </c>
      <c r="M100" s="61">
        <f>'Grunddaten Umlage § 4_Plan'!H100</f>
        <v>28196.374380825648</v>
      </c>
      <c r="N100" s="61">
        <f>'Grunddaten Umlage § 4_IST'!H100</f>
        <v>11586.019529193261</v>
      </c>
      <c r="O100" s="64">
        <f t="shared" si="8"/>
        <v>-16610.354851632386</v>
      </c>
      <c r="P100" s="59">
        <f>'Grunddaten Umlage § 4_Plan'!I100</f>
        <v>0</v>
      </c>
      <c r="Q100" s="59">
        <f>'Grunddaten Umlage § 4_IST'!I100</f>
        <v>0</v>
      </c>
      <c r="R100" s="62">
        <f t="shared" si="6"/>
        <v>0</v>
      </c>
      <c r="S100" s="59" cm="1">
        <f t="array" ref="S100">_xlfn.IFS((F100&gt;0)*AND(I100&gt;0),O100+R100,(F100=0)*AND(I100=0),L100,(F100=0)*AND(I100&gt;0),L100+O100+R100,(F100&gt;0)*AND(I100=0),L100+O100+R100)</f>
        <v>-16610.354851632386</v>
      </c>
      <c r="U100" s="59">
        <f>IF('Grunddaten Umlage § 4_Plan'!D100&gt;0,'Grunddaten Umlage § 4_Plan'!F100,0)</f>
        <v>26938.025619174354</v>
      </c>
      <c r="V100" s="59">
        <f>IF('Grunddaten Umlage § 4_IST'!D100&gt;0,'Grunddaten Umlage § 4_IST'!F100,0)</f>
        <v>26169.20047080674</v>
      </c>
      <c r="W100" s="59">
        <f t="shared" si="7"/>
        <v>-768.82514836761402</v>
      </c>
    </row>
    <row r="101" spans="1:23" x14ac:dyDescent="0.25">
      <c r="A101" s="58">
        <f>Finanzkraft!A101</f>
        <v>61204</v>
      </c>
      <c r="B101" s="58" t="str">
        <f>Finanzkraft!B101</f>
        <v>Altaussee</v>
      </c>
      <c r="C101" s="58" t="str">
        <f>Finanzkraft!C101</f>
        <v>Liezen</v>
      </c>
      <c r="D101" s="67">
        <f>Finanzkraft!H101</f>
        <v>3134165.02</v>
      </c>
      <c r="E101" s="60">
        <f t="shared" si="5"/>
        <v>1.4645947217984394E-3</v>
      </c>
      <c r="F101" s="59">
        <f>'Grunddaten Umlage § 4_Plan'!D101</f>
        <v>0</v>
      </c>
      <c r="G101" s="59">
        <f>'Grunddaten Umlage § 4_Plan'!E101</f>
        <v>0</v>
      </c>
      <c r="H101" s="59">
        <f>'Grunddaten Umlage § 4_IST'!D101</f>
        <v>25145.37</v>
      </c>
      <c r="I101" s="59">
        <f>'Grunddaten Umlage § 4_IST'!E101</f>
        <v>10058.148000000001</v>
      </c>
      <c r="J101" s="61">
        <f>'Grunddaten Umlage § 4_Plan'!J101</f>
        <v>24216.954185887676</v>
      </c>
      <c r="K101" s="61">
        <f>'Grunddaten Umlage § 4_IST'!J101</f>
        <v>0</v>
      </c>
      <c r="L101" s="62">
        <f t="shared" si="9"/>
        <v>24216.954185887676</v>
      </c>
      <c r="M101" s="61">
        <f>'Grunddaten Umlage § 4_Plan'!H101</f>
        <v>0</v>
      </c>
      <c r="N101" s="61">
        <f>'Grunddaten Umlage § 4_IST'!H101</f>
        <v>1619.5801799864203</v>
      </c>
      <c r="O101" s="64">
        <f t="shared" si="8"/>
        <v>1619.5801799864203</v>
      </c>
      <c r="P101" s="59">
        <f>'Grunddaten Umlage § 4_Plan'!I101</f>
        <v>0</v>
      </c>
      <c r="Q101" s="59">
        <f>'Grunddaten Umlage § 4_IST'!I101</f>
        <v>0</v>
      </c>
      <c r="R101" s="62">
        <f t="shared" si="6"/>
        <v>0</v>
      </c>
      <c r="S101" s="59" cm="1">
        <f t="array" ref="S101">_xlfn.IFS((F101&gt;0)*AND(I101&gt;0),O101+R101,(F101=0)*AND(I101=0),L101,(F101=0)*AND(I101&gt;0),L101+O101+R101,(F101&gt;0)*AND(I101=0),L101+O101+R101)</f>
        <v>25836.534365874097</v>
      </c>
      <c r="U101" s="59">
        <f>IF('Grunddaten Umlage § 4_Plan'!D101&gt;0,'Grunddaten Umlage § 4_Plan'!F101,0)</f>
        <v>0</v>
      </c>
      <c r="V101" s="59">
        <f>IF('Grunddaten Umlage § 4_IST'!D101&gt;0,'Grunddaten Umlage § 4_IST'!F101,0)</f>
        <v>23525.789820013579</v>
      </c>
      <c r="W101" s="59">
        <f t="shared" si="7"/>
        <v>23525.789820013579</v>
      </c>
    </row>
    <row r="102" spans="1:23" x14ac:dyDescent="0.25">
      <c r="A102" s="58">
        <f>Finanzkraft!A102</f>
        <v>61205</v>
      </c>
      <c r="B102" s="58" t="str">
        <f>Finanzkraft!B102</f>
        <v>Altenmarkt bei Sankt Gallen</v>
      </c>
      <c r="C102" s="58" t="str">
        <f>Finanzkraft!C102</f>
        <v>Liezen</v>
      </c>
      <c r="D102" s="67">
        <f>Finanzkraft!H102</f>
        <v>2165449.17</v>
      </c>
      <c r="E102" s="60">
        <f t="shared" si="5"/>
        <v>1.0119139880850343E-3</v>
      </c>
      <c r="F102" s="59">
        <f>'Grunddaten Umlage § 4_Plan'!D102</f>
        <v>0</v>
      </c>
      <c r="G102" s="59">
        <f>'Grunddaten Umlage § 4_Plan'!E102</f>
        <v>0</v>
      </c>
      <c r="H102" s="59">
        <f>'Grunddaten Umlage § 4_IST'!D102</f>
        <v>8005.11</v>
      </c>
      <c r="I102" s="59">
        <f>'Grunddaten Umlage § 4_IST'!E102</f>
        <v>3202.0439999999999</v>
      </c>
      <c r="J102" s="61">
        <f>'Grunddaten Umlage § 4_Plan'!J102</f>
        <v>16731.915201375865</v>
      </c>
      <c r="K102" s="61">
        <f>'Grunddaten Umlage § 4_IST'!J102</f>
        <v>0</v>
      </c>
      <c r="L102" s="62">
        <f t="shared" si="9"/>
        <v>16731.915201375865</v>
      </c>
      <c r="M102" s="61">
        <f>'Grunddaten Umlage § 4_Plan'!H102</f>
        <v>0</v>
      </c>
      <c r="N102" s="61">
        <f>'Grunddaten Umlage § 4_IST'!H102</f>
        <v>0</v>
      </c>
      <c r="O102" s="64">
        <f t="shared" si="8"/>
        <v>0</v>
      </c>
      <c r="P102" s="59">
        <f>'Grunddaten Umlage § 4_Plan'!I102</f>
        <v>0</v>
      </c>
      <c r="Q102" s="59">
        <f>'Grunddaten Umlage § 4_IST'!I102</f>
        <v>-8249.2677096149346</v>
      </c>
      <c r="R102" s="62">
        <f t="shared" si="6"/>
        <v>-8249.2677096149346</v>
      </c>
      <c r="S102" s="59" cm="1">
        <f t="array" ref="S102">_xlfn.IFS((F102&gt;0)*AND(I102&gt;0),O102+R102,(F102=0)*AND(I102=0),L102,(F102=0)*AND(I102&gt;0),L102+O102+R102,(F102&gt;0)*AND(I102=0),L102+O102+R102)</f>
        <v>8482.6474917609303</v>
      </c>
      <c r="U102" s="59">
        <f>IF('Grunddaten Umlage § 4_Plan'!D102&gt;0,'Grunddaten Umlage § 4_Plan'!F102,0)</f>
        <v>0</v>
      </c>
      <c r="V102" s="59">
        <f>IF('Grunddaten Umlage § 4_IST'!D102&gt;0,'Grunddaten Umlage § 4_IST'!F102,0)</f>
        <v>16254.377709614935</v>
      </c>
      <c r="W102" s="59">
        <f t="shared" si="7"/>
        <v>16254.377709614935</v>
      </c>
    </row>
    <row r="103" spans="1:23" x14ac:dyDescent="0.25">
      <c r="A103" s="58">
        <f>Finanzkraft!A103</f>
        <v>61206</v>
      </c>
      <c r="B103" s="58" t="str">
        <f>Finanzkraft!B103</f>
        <v>Ardning</v>
      </c>
      <c r="C103" s="58" t="str">
        <f>Finanzkraft!C103</f>
        <v>Liezen</v>
      </c>
      <c r="D103" s="67">
        <f>Finanzkraft!H103</f>
        <v>1541941.59</v>
      </c>
      <c r="E103" s="60">
        <f t="shared" si="5"/>
        <v>7.2054901373236997E-4</v>
      </c>
      <c r="F103" s="59">
        <f>'Grunddaten Umlage § 4_Plan'!D103</f>
        <v>0</v>
      </c>
      <c r="G103" s="59">
        <f>'Grunddaten Umlage § 4_Plan'!E103</f>
        <v>0</v>
      </c>
      <c r="H103" s="59">
        <f>'Grunddaten Umlage § 4_IST'!D103</f>
        <v>0</v>
      </c>
      <c r="I103" s="59">
        <f>'Grunddaten Umlage § 4_IST'!E103</f>
        <v>0</v>
      </c>
      <c r="J103" s="61">
        <f>'Grunddaten Umlage § 4_Plan'!J103</f>
        <v>11914.219131430675</v>
      </c>
      <c r="K103" s="61">
        <f>'Grunddaten Umlage § 4_IST'!J103</f>
        <v>11574.181170931948</v>
      </c>
      <c r="L103" s="62">
        <f t="shared" si="9"/>
        <v>340.03796049872653</v>
      </c>
      <c r="M103" s="61">
        <f>'Grunddaten Umlage § 4_Plan'!H103</f>
        <v>0</v>
      </c>
      <c r="N103" s="61">
        <f>'Grunddaten Umlage § 4_IST'!H103</f>
        <v>0</v>
      </c>
      <c r="O103" s="64">
        <f t="shared" si="8"/>
        <v>0</v>
      </c>
      <c r="P103" s="59">
        <f>'Grunddaten Umlage § 4_Plan'!I103</f>
        <v>0</v>
      </c>
      <c r="Q103" s="59">
        <f>'Grunddaten Umlage § 4_IST'!I103</f>
        <v>0</v>
      </c>
      <c r="R103" s="62">
        <f t="shared" si="6"/>
        <v>0</v>
      </c>
      <c r="S103" s="59" cm="1">
        <f t="array" ref="S103">_xlfn.IFS((F103&gt;0)*AND(I103&gt;0),O103+R103,(F103=0)*AND(I103=0),L103,(F103=0)*AND(I103&gt;0),L103+O103+R103,(F103&gt;0)*AND(I103=0),L103+O103+R103)</f>
        <v>340.03796049872653</v>
      </c>
      <c r="U103" s="59">
        <f>IF('Grunddaten Umlage § 4_Plan'!D103&gt;0,'Grunddaten Umlage § 4_Plan'!F103,0)</f>
        <v>0</v>
      </c>
      <c r="V103" s="59">
        <f>IF('Grunddaten Umlage § 4_IST'!D103&gt;0,'Grunddaten Umlage § 4_IST'!F103,0)</f>
        <v>0</v>
      </c>
      <c r="W103" s="59">
        <f t="shared" si="7"/>
        <v>0</v>
      </c>
    </row>
    <row r="104" spans="1:23" x14ac:dyDescent="0.25">
      <c r="A104" s="58">
        <f>Finanzkraft!A104</f>
        <v>61207</v>
      </c>
      <c r="B104" s="58" t="str">
        <f>Finanzkraft!B104</f>
        <v>Bad Aussee</v>
      </c>
      <c r="C104" s="58" t="str">
        <f>Finanzkraft!C104</f>
        <v>Liezen</v>
      </c>
      <c r="D104" s="67">
        <f>Finanzkraft!H104</f>
        <v>7199912.1600000001</v>
      </c>
      <c r="E104" s="60">
        <f t="shared" si="5"/>
        <v>3.3645175922958907E-3</v>
      </c>
      <c r="F104" s="59">
        <f>'Grunddaten Umlage § 4_Plan'!D104</f>
        <v>279037.59999999998</v>
      </c>
      <c r="G104" s="59">
        <f>'Grunddaten Umlage § 4_Plan'!E104</f>
        <v>111615.03999999999</v>
      </c>
      <c r="H104" s="59">
        <f>'Grunddaten Umlage § 4_IST'!D104</f>
        <v>230087.9</v>
      </c>
      <c r="I104" s="59">
        <f>'Grunddaten Umlage § 4_IST'!E104</f>
        <v>92035.16</v>
      </c>
      <c r="J104" s="61">
        <f>'Grunddaten Umlage § 4_Plan'!J104</f>
        <v>0</v>
      </c>
      <c r="K104" s="61">
        <f>'Grunddaten Umlage § 4_IST'!J104</f>
        <v>0</v>
      </c>
      <c r="L104" s="62">
        <f t="shared" si="9"/>
        <v>0</v>
      </c>
      <c r="M104" s="61">
        <f>'Grunddaten Umlage § 4_Plan'!H104</f>
        <v>223405.5762206217</v>
      </c>
      <c r="N104" s="61">
        <f>'Grunddaten Umlage § 4_IST'!H104</f>
        <v>176043.64287957561</v>
      </c>
      <c r="O104" s="64">
        <f t="shared" si="8"/>
        <v>-47361.933341046097</v>
      </c>
      <c r="P104" s="59">
        <f>'Grunddaten Umlage § 4_Plan'!I104</f>
        <v>0</v>
      </c>
      <c r="Q104" s="59">
        <f>'Grunddaten Umlage § 4_IST'!I104</f>
        <v>0</v>
      </c>
      <c r="R104" s="62">
        <f t="shared" si="6"/>
        <v>0</v>
      </c>
      <c r="S104" s="59" cm="1">
        <f t="array" ref="S104">_xlfn.IFS((F104&gt;0)*AND(I104&gt;0),O104+R104,(F104=0)*AND(I104=0),L104,(F104=0)*AND(I104&gt;0),L104+O104+R104,(F104&gt;0)*AND(I104=0),L104+O104+R104)</f>
        <v>-47361.933341046097</v>
      </c>
      <c r="U104" s="59">
        <f>IF('Grunddaten Umlage § 4_Plan'!D104&gt;0,'Grunddaten Umlage § 4_Plan'!F104,0)</f>
        <v>55632.02377937828</v>
      </c>
      <c r="V104" s="59">
        <f>IF('Grunddaten Umlage § 4_IST'!D104&gt;0,'Grunddaten Umlage § 4_IST'!F104,0)</f>
        <v>54044.257120424372</v>
      </c>
      <c r="W104" s="59">
        <f t="shared" si="7"/>
        <v>-1587.7666589539076</v>
      </c>
    </row>
    <row r="105" spans="1:23" x14ac:dyDescent="0.25">
      <c r="A105" s="58">
        <f>Finanzkraft!A105</f>
        <v>61213</v>
      </c>
      <c r="B105" s="58" t="str">
        <f>Finanzkraft!B105</f>
        <v>Gröbming</v>
      </c>
      <c r="C105" s="58" t="str">
        <f>Finanzkraft!C105</f>
        <v>Liezen</v>
      </c>
      <c r="D105" s="67">
        <f>Finanzkraft!H105</f>
        <v>4905704.24</v>
      </c>
      <c r="E105" s="60">
        <f t="shared" si="5"/>
        <v>2.2924346646585399E-3</v>
      </c>
      <c r="F105" s="59">
        <f>'Grunddaten Umlage § 4_Plan'!D105</f>
        <v>466725.19999999995</v>
      </c>
      <c r="G105" s="59">
        <f>'Grunddaten Umlage § 4_Plan'!E105</f>
        <v>186690.08</v>
      </c>
      <c r="H105" s="59">
        <f>'Grunddaten Umlage § 4_IST'!D105</f>
        <v>347689.84</v>
      </c>
      <c r="I105" s="59">
        <f>'Grunddaten Umlage § 4_IST'!E105</f>
        <v>139075.93600000002</v>
      </c>
      <c r="J105" s="61">
        <f>'Grunddaten Umlage § 4_Plan'!J105</f>
        <v>0</v>
      </c>
      <c r="K105" s="61">
        <f>'Grunddaten Umlage § 4_IST'!J105</f>
        <v>0</v>
      </c>
      <c r="L105" s="62">
        <f t="shared" si="9"/>
        <v>0</v>
      </c>
      <c r="M105" s="61">
        <f>'Grunddaten Umlage § 4_Plan'!H105</f>
        <v>428819.97992655437</v>
      </c>
      <c r="N105" s="61">
        <f>'Grunddaten Umlage § 4_IST'!H105</f>
        <v>310866.45446256927</v>
      </c>
      <c r="O105" s="64">
        <f t="shared" si="8"/>
        <v>-117953.5254639851</v>
      </c>
      <c r="P105" s="59">
        <f>'Grunddaten Umlage § 4_Plan'!I105</f>
        <v>0</v>
      </c>
      <c r="Q105" s="59">
        <f>'Grunddaten Umlage § 4_IST'!I105</f>
        <v>0</v>
      </c>
      <c r="R105" s="62">
        <f t="shared" si="6"/>
        <v>0</v>
      </c>
      <c r="S105" s="59" cm="1">
        <f t="array" ref="S105">_xlfn.IFS((F105&gt;0)*AND(I105&gt;0),O105+R105,(F105=0)*AND(I105=0),L105,(F105=0)*AND(I105&gt;0),L105+O105+R105,(F105&gt;0)*AND(I105=0),L105+O105+R105)</f>
        <v>-117953.5254639851</v>
      </c>
      <c r="U105" s="59">
        <f>IF('Grunddaten Umlage § 4_Plan'!D105&gt;0,'Grunddaten Umlage § 4_Plan'!F105,0)</f>
        <v>37905.220073445569</v>
      </c>
      <c r="V105" s="59">
        <f>IF('Grunddaten Umlage § 4_IST'!D105&gt;0,'Grunddaten Umlage § 4_IST'!F105,0)</f>
        <v>36823.385537430782</v>
      </c>
      <c r="W105" s="59">
        <f t="shared" si="7"/>
        <v>-1081.8345360147869</v>
      </c>
    </row>
    <row r="106" spans="1:23" x14ac:dyDescent="0.25">
      <c r="A106" s="58">
        <f>Finanzkraft!A106</f>
        <v>61215</v>
      </c>
      <c r="B106" s="58" t="str">
        <f>Finanzkraft!B106</f>
        <v>Grundlsee</v>
      </c>
      <c r="C106" s="58" t="str">
        <f>Finanzkraft!C106</f>
        <v>Liezen</v>
      </c>
      <c r="D106" s="67">
        <f>Finanzkraft!H106</f>
        <v>1793452.47</v>
      </c>
      <c r="E106" s="60">
        <f t="shared" si="5"/>
        <v>8.3808000044566071E-4</v>
      </c>
      <c r="F106" s="59">
        <f>'Grunddaten Umlage § 4_Plan'!D106</f>
        <v>50269.599999999999</v>
      </c>
      <c r="G106" s="59">
        <f>'Grunddaten Umlage § 4_Plan'!E106</f>
        <v>20107.84</v>
      </c>
      <c r="H106" s="59">
        <f>'Grunddaten Umlage § 4_IST'!D106</f>
        <v>38048.22</v>
      </c>
      <c r="I106" s="59">
        <f>'Grunddaten Umlage § 4_IST'!E106</f>
        <v>15219.288</v>
      </c>
      <c r="J106" s="61">
        <f>'Grunddaten Umlage § 4_Plan'!J106</f>
        <v>0</v>
      </c>
      <c r="K106" s="61">
        <f>'Grunddaten Umlage § 4_IST'!J106</f>
        <v>0</v>
      </c>
      <c r="L106" s="62">
        <f t="shared" si="9"/>
        <v>0</v>
      </c>
      <c r="M106" s="61">
        <f>'Grunddaten Umlage § 4_Plan'!H106</f>
        <v>36412.015596050172</v>
      </c>
      <c r="N106" s="61">
        <f>'Grunddaten Umlage § 4_IST'!H106</f>
        <v>24586.13820399929</v>
      </c>
      <c r="O106" s="64">
        <f t="shared" si="8"/>
        <v>-11825.877392050883</v>
      </c>
      <c r="P106" s="59">
        <f>'Grunddaten Umlage § 4_Plan'!I106</f>
        <v>0</v>
      </c>
      <c r="Q106" s="59">
        <f>'Grunddaten Umlage § 4_IST'!I106</f>
        <v>0</v>
      </c>
      <c r="R106" s="62">
        <f t="shared" si="6"/>
        <v>0</v>
      </c>
      <c r="S106" s="59" cm="1">
        <f t="array" ref="S106">_xlfn.IFS((F106&gt;0)*AND(I106&gt;0),O106+R106,(F106=0)*AND(I106=0),L106,(F106=0)*AND(I106&gt;0),L106+O106+R106,(F106&gt;0)*AND(I106=0),L106+O106+R106)</f>
        <v>-11825.877392050883</v>
      </c>
      <c r="U106" s="59">
        <f>IF('Grunddaten Umlage § 4_Plan'!D106&gt;0,'Grunddaten Umlage § 4_Plan'!F106,0)</f>
        <v>13857.584403949826</v>
      </c>
      <c r="V106" s="59">
        <f>IF('Grunddaten Umlage § 4_IST'!D106&gt;0,'Grunddaten Umlage § 4_IST'!F106,0)</f>
        <v>13462.081796000713</v>
      </c>
      <c r="W106" s="59">
        <f t="shared" si="7"/>
        <v>-395.50260794911264</v>
      </c>
    </row>
    <row r="107" spans="1:23" x14ac:dyDescent="0.25">
      <c r="A107" s="58">
        <f>Finanzkraft!A107</f>
        <v>61217</v>
      </c>
      <c r="B107" s="58" t="str">
        <f>Finanzkraft!B107</f>
        <v>Haus</v>
      </c>
      <c r="C107" s="58" t="str">
        <f>Finanzkraft!C107</f>
        <v>Liezen</v>
      </c>
      <c r="D107" s="67">
        <f>Finanzkraft!H107</f>
        <v>4246956.7300000004</v>
      </c>
      <c r="E107" s="60">
        <f t="shared" si="5"/>
        <v>1.9846020776737405E-3</v>
      </c>
      <c r="F107" s="59">
        <f>'Grunddaten Umlage § 4_Plan'!D107</f>
        <v>74593.599999999991</v>
      </c>
      <c r="G107" s="59">
        <f>'Grunddaten Umlage § 4_Plan'!E107</f>
        <v>29837.439999999999</v>
      </c>
      <c r="H107" s="59">
        <f>'Grunddaten Umlage § 4_IST'!D107</f>
        <v>47055.839999999997</v>
      </c>
      <c r="I107" s="59">
        <f>'Grunddaten Umlage § 4_IST'!E107</f>
        <v>18822.335999999999</v>
      </c>
      <c r="J107" s="61">
        <f>'Grunddaten Umlage § 4_Plan'!J107</f>
        <v>0</v>
      </c>
      <c r="K107" s="61">
        <f>'Grunddaten Umlage § 4_IST'!J107</f>
        <v>0</v>
      </c>
      <c r="L107" s="62">
        <f t="shared" si="9"/>
        <v>0</v>
      </c>
      <c r="M107" s="61">
        <f>'Grunddaten Umlage § 4_Plan'!H107</f>
        <v>41778.366627298594</v>
      </c>
      <c r="N107" s="61">
        <f>'Grunddaten Umlage § 4_IST'!H107</f>
        <v>15177.170316974767</v>
      </c>
      <c r="O107" s="64">
        <f t="shared" si="8"/>
        <v>-26601.196310323827</v>
      </c>
      <c r="P107" s="59">
        <f>'Grunddaten Umlage § 4_Plan'!I107</f>
        <v>0</v>
      </c>
      <c r="Q107" s="59">
        <f>'Grunddaten Umlage § 4_IST'!I107</f>
        <v>0</v>
      </c>
      <c r="R107" s="62">
        <f t="shared" si="6"/>
        <v>0</v>
      </c>
      <c r="S107" s="59" cm="1">
        <f t="array" ref="S107">_xlfn.IFS((F107&gt;0)*AND(I107&gt;0),O107+R107,(F107=0)*AND(I107=0),L107,(F107=0)*AND(I107&gt;0),L107+O107+R107,(F107&gt;0)*AND(I107=0),L107+O107+R107)</f>
        <v>-26601.196310323827</v>
      </c>
      <c r="U107" s="59">
        <f>IF('Grunddaten Umlage § 4_Plan'!D107&gt;0,'Grunddaten Umlage § 4_Plan'!F107,0)</f>
        <v>32815.233372701397</v>
      </c>
      <c r="V107" s="59">
        <f>IF('Grunddaten Umlage § 4_IST'!D107&gt;0,'Grunddaten Umlage § 4_IST'!F107,0)</f>
        <v>31878.669683025229</v>
      </c>
      <c r="W107" s="59">
        <f t="shared" si="7"/>
        <v>-936.563689676168</v>
      </c>
    </row>
    <row r="108" spans="1:23" x14ac:dyDescent="0.25">
      <c r="A108" s="58">
        <f>Finanzkraft!A108</f>
        <v>61222</v>
      </c>
      <c r="B108" s="58" t="str">
        <f>Finanzkraft!B108</f>
        <v>Lassing</v>
      </c>
      <c r="C108" s="58" t="str">
        <f>Finanzkraft!C108</f>
        <v>Liezen</v>
      </c>
      <c r="D108" s="67">
        <f>Finanzkraft!H108</f>
        <v>2182985.1</v>
      </c>
      <c r="E108" s="60">
        <f t="shared" si="5"/>
        <v>1.0201085248614762E-3</v>
      </c>
      <c r="F108" s="59">
        <f>'Grunddaten Umlage § 4_Plan'!D108</f>
        <v>0</v>
      </c>
      <c r="G108" s="59">
        <f>'Grunddaten Umlage § 4_Plan'!E108</f>
        <v>0</v>
      </c>
      <c r="H108" s="59">
        <f>'Grunddaten Umlage § 4_IST'!D108</f>
        <v>10652.56</v>
      </c>
      <c r="I108" s="59">
        <f>'Grunddaten Umlage § 4_IST'!E108</f>
        <v>4261.0240000000003</v>
      </c>
      <c r="J108" s="61">
        <f>'Grunddaten Umlage § 4_Plan'!J108</f>
        <v>16867.411198142792</v>
      </c>
      <c r="K108" s="61">
        <f>'Grunddaten Umlage § 4_IST'!J108</f>
        <v>0</v>
      </c>
      <c r="L108" s="62">
        <f t="shared" si="9"/>
        <v>16867.411198142792</v>
      </c>
      <c r="M108" s="61">
        <f>'Grunddaten Umlage § 4_Plan'!H108</f>
        <v>0</v>
      </c>
      <c r="N108" s="61">
        <f>'Grunddaten Umlage § 4_IST'!H108</f>
        <v>0</v>
      </c>
      <c r="O108" s="64">
        <f t="shared" si="8"/>
        <v>0</v>
      </c>
      <c r="P108" s="59">
        <f>'Grunddaten Umlage § 4_Plan'!I108</f>
        <v>0</v>
      </c>
      <c r="Q108" s="59">
        <f>'Grunddaten Umlage § 4_IST'!I108</f>
        <v>-5733.4465807324104</v>
      </c>
      <c r="R108" s="62">
        <f t="shared" si="6"/>
        <v>-5733.4465807324104</v>
      </c>
      <c r="S108" s="59" cm="1">
        <f t="array" ref="S108">_xlfn.IFS((F108&gt;0)*AND(I108&gt;0),O108+R108,(F108=0)*AND(I108=0),L108,(F108=0)*AND(I108&gt;0),L108+O108+R108,(F108&gt;0)*AND(I108=0),L108+O108+R108)</f>
        <v>11133.964617410382</v>
      </c>
      <c r="U108" s="59">
        <f>IF('Grunddaten Umlage § 4_Plan'!D108&gt;0,'Grunddaten Umlage § 4_Plan'!F108,0)</f>
        <v>0</v>
      </c>
      <c r="V108" s="59">
        <f>IF('Grunddaten Umlage § 4_IST'!D108&gt;0,'Grunddaten Umlage § 4_IST'!F108,0)</f>
        <v>16386.00658073241</v>
      </c>
      <c r="W108" s="59">
        <f t="shared" si="7"/>
        <v>16386.00658073241</v>
      </c>
    </row>
    <row r="109" spans="1:23" x14ac:dyDescent="0.25">
      <c r="A109" s="58">
        <f>Finanzkraft!A109</f>
        <v>61236</v>
      </c>
      <c r="B109" s="58" t="str">
        <f>Finanzkraft!B109</f>
        <v>Ramsau am Dachstein</v>
      </c>
      <c r="C109" s="58" t="str">
        <f>Finanzkraft!C109</f>
        <v>Liezen</v>
      </c>
      <c r="D109" s="67">
        <f>Finanzkraft!H109</f>
        <v>5069215.91</v>
      </c>
      <c r="E109" s="60">
        <f t="shared" si="5"/>
        <v>2.3688436371619875E-3</v>
      </c>
      <c r="F109" s="59">
        <f>'Grunddaten Umlage § 4_Plan'!D109</f>
        <v>32432</v>
      </c>
      <c r="G109" s="59">
        <f>'Grunddaten Umlage § 4_Plan'!E109</f>
        <v>12972.800000000001</v>
      </c>
      <c r="H109" s="59">
        <f>'Grunddaten Umlage § 4_IST'!D109</f>
        <v>19755.599999999999</v>
      </c>
      <c r="I109" s="59">
        <f>'Grunddaten Umlage § 4_IST'!E109</f>
        <v>7902.24</v>
      </c>
      <c r="J109" s="61">
        <f>'Grunddaten Umlage § 4_Plan'!J109</f>
        <v>0</v>
      </c>
      <c r="K109" s="61">
        <f>'Grunddaten Umlage § 4_IST'!J109</f>
        <v>0</v>
      </c>
      <c r="L109" s="62">
        <f t="shared" si="9"/>
        <v>0</v>
      </c>
      <c r="M109" s="61">
        <f>'Grunddaten Umlage § 4_Plan'!H109</f>
        <v>0</v>
      </c>
      <c r="N109" s="61">
        <f>'Grunddaten Umlage § 4_IST'!H109</f>
        <v>0</v>
      </c>
      <c r="O109" s="64">
        <f t="shared" si="8"/>
        <v>0</v>
      </c>
      <c r="P109" s="59">
        <f>'Grunddaten Umlage § 4_Plan'!I109</f>
        <v>-6736.6361973508683</v>
      </c>
      <c r="Q109" s="59">
        <f>'Grunddaten Umlage § 4_IST'!I109</f>
        <v>-18295.143113369595</v>
      </c>
      <c r="R109" s="62">
        <f t="shared" si="6"/>
        <v>-11558.506916018727</v>
      </c>
      <c r="S109" s="59" cm="1">
        <f t="array" ref="S109">_xlfn.IFS((F109&gt;0)*AND(I109&gt;0),O109+R109,(F109=0)*AND(I109=0),L109,(F109=0)*AND(I109&gt;0),L109+O109+R109,(F109&gt;0)*AND(I109=0),L109+O109+R109)</f>
        <v>-11558.506916018727</v>
      </c>
      <c r="U109" s="59">
        <f>IF('Grunddaten Umlage § 4_Plan'!D109&gt;0,'Grunddaten Umlage § 4_Plan'!F109,0)</f>
        <v>39168.636197350868</v>
      </c>
      <c r="V109" s="59">
        <f>IF('Grunddaten Umlage § 4_IST'!D109&gt;0,'Grunddaten Umlage § 4_IST'!F109,0)</f>
        <v>38050.743113369594</v>
      </c>
      <c r="W109" s="59">
        <f t="shared" si="7"/>
        <v>-1117.8930839812747</v>
      </c>
    </row>
    <row r="110" spans="1:23" x14ac:dyDescent="0.25">
      <c r="A110" s="58">
        <f>Finanzkraft!A110</f>
        <v>61243</v>
      </c>
      <c r="B110" s="58" t="str">
        <f>Finanzkraft!B110</f>
        <v>Selzthal</v>
      </c>
      <c r="C110" s="58" t="str">
        <f>Finanzkraft!C110</f>
        <v>Liezen</v>
      </c>
      <c r="D110" s="67">
        <f>Finanzkraft!H110</f>
        <v>1938431.18</v>
      </c>
      <c r="E110" s="60">
        <f t="shared" si="5"/>
        <v>9.0582852424200713E-4</v>
      </c>
      <c r="F110" s="59">
        <f>'Grunddaten Umlage § 4_Plan'!D110</f>
        <v>0</v>
      </c>
      <c r="G110" s="59">
        <f>'Grunddaten Umlage § 4_Plan'!E110</f>
        <v>0</v>
      </c>
      <c r="H110" s="59">
        <f>'Grunddaten Umlage § 4_IST'!D110</f>
        <v>19787.240000000002</v>
      </c>
      <c r="I110" s="59">
        <f>'Grunddaten Umlage § 4_IST'!E110</f>
        <v>7914.8960000000006</v>
      </c>
      <c r="J110" s="61">
        <f>'Grunddaten Umlage § 4_Plan'!J110</f>
        <v>14977.8007153421</v>
      </c>
      <c r="K110" s="61">
        <f>'Grunddaten Umlage § 4_IST'!J110</f>
        <v>0</v>
      </c>
      <c r="L110" s="62">
        <f t="shared" si="9"/>
        <v>14977.8007153421</v>
      </c>
      <c r="M110" s="61">
        <f>'Grunddaten Umlage § 4_Plan'!H110</f>
        <v>0</v>
      </c>
      <c r="N110" s="61">
        <f>'Grunddaten Umlage § 4_IST'!H110</f>
        <v>5236.9134440482958</v>
      </c>
      <c r="O110" s="64">
        <f t="shared" si="8"/>
        <v>5236.9134440482958</v>
      </c>
      <c r="P110" s="59">
        <f>'Grunddaten Umlage § 4_Plan'!I110</f>
        <v>0</v>
      </c>
      <c r="Q110" s="59">
        <f>'Grunddaten Umlage § 4_IST'!I110</f>
        <v>0</v>
      </c>
      <c r="R110" s="62">
        <f t="shared" si="6"/>
        <v>0</v>
      </c>
      <c r="S110" s="59" cm="1">
        <f t="array" ref="S110">_xlfn.IFS((F110&gt;0)*AND(I110&gt;0),O110+R110,(F110=0)*AND(I110=0),L110,(F110=0)*AND(I110&gt;0),L110+O110+R110,(F110&gt;0)*AND(I110=0),L110+O110+R110)</f>
        <v>20214.714159390394</v>
      </c>
      <c r="U110" s="59">
        <f>IF('Grunddaten Umlage § 4_Plan'!D110&gt;0,'Grunddaten Umlage § 4_Plan'!F110,0)</f>
        <v>0</v>
      </c>
      <c r="V110" s="59">
        <f>IF('Grunddaten Umlage § 4_IST'!D110&gt;0,'Grunddaten Umlage § 4_IST'!F110,0)</f>
        <v>14550.326555951706</v>
      </c>
      <c r="W110" s="59">
        <f t="shared" si="7"/>
        <v>14550.326555951706</v>
      </c>
    </row>
    <row r="111" spans="1:23" x14ac:dyDescent="0.25">
      <c r="A111" s="58">
        <f>Finanzkraft!A111</f>
        <v>61247</v>
      </c>
      <c r="B111" s="58" t="str">
        <f>Finanzkraft!B111</f>
        <v>Trieben</v>
      </c>
      <c r="C111" s="58" t="str">
        <f>Finanzkraft!C111</f>
        <v>Liezen</v>
      </c>
      <c r="D111" s="67">
        <f>Finanzkraft!H111</f>
        <v>4951301.4800000004</v>
      </c>
      <c r="E111" s="60">
        <f t="shared" si="5"/>
        <v>2.313742246297166E-3</v>
      </c>
      <c r="F111" s="59">
        <f>'Grunddaten Umlage § 4_Plan'!D111</f>
        <v>81080</v>
      </c>
      <c r="G111" s="59">
        <f>'Grunddaten Umlage § 4_Plan'!E111</f>
        <v>32432</v>
      </c>
      <c r="H111" s="59">
        <f>'Grunddaten Umlage § 4_IST'!D111</f>
        <v>137762.63</v>
      </c>
      <c r="I111" s="59">
        <f>'Grunddaten Umlage § 4_IST'!E111</f>
        <v>55105.052000000003</v>
      </c>
      <c r="J111" s="61">
        <f>'Grunddaten Umlage § 4_Plan'!J111</f>
        <v>0</v>
      </c>
      <c r="K111" s="61">
        <f>'Grunddaten Umlage § 4_IST'!J111</f>
        <v>0</v>
      </c>
      <c r="L111" s="62">
        <f t="shared" si="9"/>
        <v>0</v>
      </c>
      <c r="M111" s="61">
        <f>'Grunddaten Umlage § 4_Plan'!H111</f>
        <v>42822.460803267517</v>
      </c>
      <c r="N111" s="61">
        <f>'Grunddaten Umlage § 4_IST'!H111</f>
        <v>100596.98070882063</v>
      </c>
      <c r="O111" s="64">
        <f t="shared" si="8"/>
        <v>57774.519905553112</v>
      </c>
      <c r="P111" s="59">
        <f>'Grunddaten Umlage § 4_Plan'!I111</f>
        <v>0</v>
      </c>
      <c r="Q111" s="59">
        <f>'Grunddaten Umlage § 4_IST'!I111</f>
        <v>0</v>
      </c>
      <c r="R111" s="62">
        <f t="shared" si="6"/>
        <v>0</v>
      </c>
      <c r="S111" s="59" cm="1">
        <f t="array" ref="S111">_xlfn.IFS((F111&gt;0)*AND(I111&gt;0),O111+R111,(F111=0)*AND(I111=0),L111,(F111=0)*AND(I111&gt;0),L111+O111+R111,(F111&gt;0)*AND(I111=0),L111+O111+R111)</f>
        <v>57774.519905553112</v>
      </c>
      <c r="U111" s="59">
        <f>IF('Grunddaten Umlage § 4_Plan'!D111&gt;0,'Grunddaten Umlage § 4_Plan'!F111,0)</f>
        <v>38257.539196732483</v>
      </c>
      <c r="V111" s="59">
        <f>IF('Grunddaten Umlage § 4_IST'!D111&gt;0,'Grunddaten Umlage § 4_IST'!F111,0)</f>
        <v>37165.649291179368</v>
      </c>
      <c r="W111" s="59">
        <f t="shared" si="7"/>
        <v>-1091.8899055531147</v>
      </c>
    </row>
    <row r="112" spans="1:23" x14ac:dyDescent="0.25">
      <c r="A112" s="58">
        <f>Finanzkraft!A112</f>
        <v>61251</v>
      </c>
      <c r="B112" s="58" t="str">
        <f>Finanzkraft!B112</f>
        <v>Wildalpen</v>
      </c>
      <c r="C112" s="58" t="str">
        <f>Finanzkraft!C112</f>
        <v>Liezen</v>
      </c>
      <c r="D112" s="67">
        <f>Finanzkraft!H112</f>
        <v>606871.15</v>
      </c>
      <c r="E112" s="60">
        <f t="shared" si="5"/>
        <v>2.8359077375630627E-4</v>
      </c>
      <c r="F112" s="59">
        <f>'Grunddaten Umlage § 4_Plan'!D112</f>
        <v>0</v>
      </c>
      <c r="G112" s="59">
        <f>'Grunddaten Umlage § 4_Plan'!E112</f>
        <v>0</v>
      </c>
      <c r="H112" s="59">
        <f>'Grunddaten Umlage § 4_IST'!D112</f>
        <v>0</v>
      </c>
      <c r="I112" s="59">
        <f>'Grunddaten Umlage § 4_IST'!E112</f>
        <v>0</v>
      </c>
      <c r="J112" s="61">
        <f>'Grunddaten Umlage § 4_Plan'!J112</f>
        <v>4689.1502976084421</v>
      </c>
      <c r="K112" s="61">
        <f>'Grunddaten Umlage § 4_IST'!J112</f>
        <v>4555.3195290048689</v>
      </c>
      <c r="L112" s="62">
        <f t="shared" si="9"/>
        <v>133.83076860357323</v>
      </c>
      <c r="M112" s="61">
        <f>'Grunddaten Umlage § 4_Plan'!H112</f>
        <v>0</v>
      </c>
      <c r="N112" s="61">
        <f>'Grunddaten Umlage § 4_IST'!H112</f>
        <v>0</v>
      </c>
      <c r="O112" s="64">
        <f t="shared" si="8"/>
        <v>0</v>
      </c>
      <c r="P112" s="59">
        <f>'Grunddaten Umlage § 4_Plan'!I112</f>
        <v>0</v>
      </c>
      <c r="Q112" s="59">
        <f>'Grunddaten Umlage § 4_IST'!I112</f>
        <v>0</v>
      </c>
      <c r="R112" s="62">
        <f t="shared" si="6"/>
        <v>0</v>
      </c>
      <c r="S112" s="59" cm="1">
        <f t="array" ref="S112">_xlfn.IFS((F112&gt;0)*AND(I112&gt;0),O112+R112,(F112=0)*AND(I112=0),L112,(F112=0)*AND(I112&gt;0),L112+O112+R112,(F112&gt;0)*AND(I112=0),L112+O112+R112)</f>
        <v>133.83076860357323</v>
      </c>
      <c r="U112" s="59">
        <f>IF('Grunddaten Umlage § 4_Plan'!D112&gt;0,'Grunddaten Umlage § 4_Plan'!F112,0)</f>
        <v>0</v>
      </c>
      <c r="V112" s="59">
        <f>IF('Grunddaten Umlage § 4_IST'!D112&gt;0,'Grunddaten Umlage § 4_IST'!F112,0)</f>
        <v>0</v>
      </c>
      <c r="W112" s="59">
        <f t="shared" si="7"/>
        <v>0</v>
      </c>
    </row>
    <row r="113" spans="1:23" x14ac:dyDescent="0.25">
      <c r="A113" s="58">
        <f>Finanzkraft!A113</f>
        <v>61252</v>
      </c>
      <c r="B113" s="58" t="str">
        <f>Finanzkraft!B113</f>
        <v>Wörschach</v>
      </c>
      <c r="C113" s="58" t="str">
        <f>Finanzkraft!C113</f>
        <v>Liezen</v>
      </c>
      <c r="D113" s="67">
        <f>Finanzkraft!H113</f>
        <v>1491175.45</v>
      </c>
      <c r="E113" s="60">
        <f t="shared" si="5"/>
        <v>6.968260061001551E-4</v>
      </c>
      <c r="F113" s="59">
        <f>'Grunddaten Umlage § 4_Plan'!D113</f>
        <v>16216</v>
      </c>
      <c r="G113" s="59">
        <f>'Grunddaten Umlage § 4_Plan'!E113</f>
        <v>6486.4000000000005</v>
      </c>
      <c r="H113" s="59">
        <f>'Grunddaten Umlage § 4_IST'!D113</f>
        <v>12066.35</v>
      </c>
      <c r="I113" s="59">
        <f>'Grunddaten Umlage § 4_IST'!E113</f>
        <v>4826.54</v>
      </c>
      <c r="J113" s="61">
        <f>'Grunddaten Umlage § 4_Plan'!J113</f>
        <v>0</v>
      </c>
      <c r="K113" s="61">
        <f>'Grunddaten Umlage § 4_IST'!J113</f>
        <v>0</v>
      </c>
      <c r="L113" s="62">
        <f t="shared" si="9"/>
        <v>0</v>
      </c>
      <c r="M113" s="61">
        <f>'Grunddaten Umlage § 4_Plan'!H113</f>
        <v>4694.0388635150939</v>
      </c>
      <c r="N113" s="61">
        <f>'Grunddaten Umlage § 4_IST'!H113</f>
        <v>873.23157847407674</v>
      </c>
      <c r="O113" s="64">
        <f t="shared" si="8"/>
        <v>-3820.8072850410172</v>
      </c>
      <c r="P113" s="59">
        <f>'Grunddaten Umlage § 4_Plan'!I113</f>
        <v>0</v>
      </c>
      <c r="Q113" s="59">
        <f>'Grunddaten Umlage § 4_IST'!I113</f>
        <v>0</v>
      </c>
      <c r="R113" s="62">
        <f t="shared" si="6"/>
        <v>0</v>
      </c>
      <c r="S113" s="59" cm="1">
        <f t="array" ref="S113">_xlfn.IFS((F113&gt;0)*AND(I113&gt;0),O113+R113,(F113=0)*AND(I113=0),L113,(F113=0)*AND(I113&gt;0),L113+O113+R113,(F113&gt;0)*AND(I113=0),L113+O113+R113)</f>
        <v>-3820.8072850410172</v>
      </c>
      <c r="U113" s="59">
        <f>IF('Grunddaten Umlage § 4_Plan'!D113&gt;0,'Grunddaten Umlage § 4_Plan'!F113,0)</f>
        <v>11521.961136484906</v>
      </c>
      <c r="V113" s="59">
        <f>IF('Grunddaten Umlage § 4_IST'!D113&gt;0,'Grunddaten Umlage § 4_IST'!F113,0)</f>
        <v>11193.118421525924</v>
      </c>
      <c r="W113" s="59">
        <f t="shared" si="7"/>
        <v>-328.84271495898247</v>
      </c>
    </row>
    <row r="114" spans="1:23" x14ac:dyDescent="0.25">
      <c r="A114" s="58">
        <f>Finanzkraft!A114</f>
        <v>61253</v>
      </c>
      <c r="B114" s="58" t="str">
        <f>Finanzkraft!B114</f>
        <v>Admont</v>
      </c>
      <c r="C114" s="58" t="str">
        <f>Finanzkraft!C114</f>
        <v>Liezen</v>
      </c>
      <c r="D114" s="67">
        <f>Finanzkraft!H114</f>
        <v>6699323.6100000003</v>
      </c>
      <c r="E114" s="60">
        <f t="shared" si="5"/>
        <v>3.130592657442673E-3</v>
      </c>
      <c r="F114" s="59">
        <f>'Grunddaten Umlage § 4_Plan'!D114</f>
        <v>129728</v>
      </c>
      <c r="G114" s="59">
        <f>'Grunddaten Umlage § 4_Plan'!E114</f>
        <v>51891.200000000004</v>
      </c>
      <c r="H114" s="59">
        <f>'Grunddaten Umlage § 4_IST'!D114</f>
        <v>90901.25</v>
      </c>
      <c r="I114" s="59">
        <f>'Grunddaten Umlage § 4_IST'!E114</f>
        <v>36360.5</v>
      </c>
      <c r="J114" s="61">
        <f>'Grunddaten Umlage § 4_Plan'!J114</f>
        <v>0</v>
      </c>
      <c r="K114" s="61">
        <f>'Grunddaten Umlage § 4_IST'!J114</f>
        <v>0</v>
      </c>
      <c r="L114" s="62">
        <f t="shared" si="9"/>
        <v>0</v>
      </c>
      <c r="M114" s="61">
        <f>'Grunddaten Umlage § 4_Plan'!H114</f>
        <v>77963.905925653642</v>
      </c>
      <c r="N114" s="61">
        <f>'Grunddaten Umlage § 4_IST'!H114</f>
        <v>40614.529875379812</v>
      </c>
      <c r="O114" s="64">
        <f t="shared" si="8"/>
        <v>-37349.37605027383</v>
      </c>
      <c r="P114" s="59">
        <f>'Grunddaten Umlage § 4_Plan'!I114</f>
        <v>0</v>
      </c>
      <c r="Q114" s="59">
        <f>'Grunddaten Umlage § 4_IST'!I114</f>
        <v>0</v>
      </c>
      <c r="R114" s="62">
        <f t="shared" si="6"/>
        <v>0</v>
      </c>
      <c r="S114" s="59" cm="1">
        <f t="array" ref="S114">_xlfn.IFS((F114&gt;0)*AND(I114&gt;0),O114+R114,(F114=0)*AND(I114=0),L114,(F114=0)*AND(I114&gt;0),L114+O114+R114,(F114&gt;0)*AND(I114=0),L114+O114+R114)</f>
        <v>-37349.37605027383</v>
      </c>
      <c r="U114" s="59">
        <f>IF('Grunddaten Umlage § 4_Plan'!D114&gt;0,'Grunddaten Umlage § 4_Plan'!F114,0)</f>
        <v>51764.094074346365</v>
      </c>
      <c r="V114" s="59">
        <f>IF('Grunddaten Umlage § 4_IST'!D114&gt;0,'Grunddaten Umlage § 4_IST'!F114,0)</f>
        <v>50286.720124620188</v>
      </c>
      <c r="W114" s="59">
        <f t="shared" si="7"/>
        <v>-1477.3739497261777</v>
      </c>
    </row>
    <row r="115" spans="1:23" x14ac:dyDescent="0.25">
      <c r="A115" s="58">
        <f>Finanzkraft!A115</f>
        <v>61254</v>
      </c>
      <c r="B115" s="58" t="str">
        <f>Finanzkraft!B115</f>
        <v>Aich</v>
      </c>
      <c r="C115" s="58" t="str">
        <f>Finanzkraft!C115</f>
        <v>Liezen</v>
      </c>
      <c r="D115" s="67">
        <f>Finanzkraft!H115</f>
        <v>1781900.38</v>
      </c>
      <c r="E115" s="60">
        <f t="shared" si="5"/>
        <v>8.3268171097086437E-4</v>
      </c>
      <c r="F115" s="59">
        <f>'Grunddaten Umlage § 4_Plan'!D115</f>
        <v>0</v>
      </c>
      <c r="G115" s="59">
        <f>'Grunddaten Umlage § 4_Plan'!E115</f>
        <v>0</v>
      </c>
      <c r="H115" s="59">
        <f>'Grunddaten Umlage § 4_IST'!D115</f>
        <v>0</v>
      </c>
      <c r="I115" s="59">
        <f>'Grunddaten Umlage § 4_IST'!E115</f>
        <v>0</v>
      </c>
      <c r="J115" s="61">
        <f>'Grunddaten Umlage § 4_Plan'!J115</f>
        <v>13768.324128088136</v>
      </c>
      <c r="K115" s="61">
        <f>'Grunddaten Umlage § 4_IST'!J115</f>
        <v>13375.369054461058</v>
      </c>
      <c r="L115" s="62">
        <f t="shared" si="9"/>
        <v>392.95507362707758</v>
      </c>
      <c r="M115" s="61">
        <f>'Grunddaten Umlage § 4_Plan'!H115</f>
        <v>0</v>
      </c>
      <c r="N115" s="61">
        <f>'Grunddaten Umlage § 4_IST'!H115</f>
        <v>0</v>
      </c>
      <c r="O115" s="64">
        <f t="shared" si="8"/>
        <v>0</v>
      </c>
      <c r="P115" s="59">
        <f>'Grunddaten Umlage § 4_Plan'!I115</f>
        <v>0</v>
      </c>
      <c r="Q115" s="59">
        <f>'Grunddaten Umlage § 4_IST'!I115</f>
        <v>0</v>
      </c>
      <c r="R115" s="62">
        <f t="shared" si="6"/>
        <v>0</v>
      </c>
      <c r="S115" s="59" cm="1">
        <f t="array" ref="S115">_xlfn.IFS((F115&gt;0)*AND(I115&gt;0),O115+R115,(F115=0)*AND(I115=0),L115,(F115=0)*AND(I115&gt;0),L115+O115+R115,(F115&gt;0)*AND(I115=0),L115+O115+R115)</f>
        <v>392.95507362707758</v>
      </c>
      <c r="U115" s="59">
        <f>IF('Grunddaten Umlage § 4_Plan'!D115&gt;0,'Grunddaten Umlage § 4_Plan'!F115,0)</f>
        <v>0</v>
      </c>
      <c r="V115" s="59">
        <f>IF('Grunddaten Umlage § 4_IST'!D115&gt;0,'Grunddaten Umlage § 4_IST'!F115,0)</f>
        <v>0</v>
      </c>
      <c r="W115" s="59">
        <f t="shared" si="7"/>
        <v>0</v>
      </c>
    </row>
    <row r="116" spans="1:23" x14ac:dyDescent="0.25">
      <c r="A116" s="58">
        <f>Finanzkraft!A116</f>
        <v>61255</v>
      </c>
      <c r="B116" s="58" t="str">
        <f>Finanzkraft!B116</f>
        <v>Bad Mitterndorf</v>
      </c>
      <c r="C116" s="58" t="str">
        <f>Finanzkraft!C116</f>
        <v>Liezen</v>
      </c>
      <c r="D116" s="67">
        <f>Finanzkraft!H116</f>
        <v>7480236.04</v>
      </c>
      <c r="E116" s="60">
        <f t="shared" si="5"/>
        <v>3.4955128884663709E-3</v>
      </c>
      <c r="F116" s="59">
        <f>'Grunddaten Umlage § 4_Plan'!D116</f>
        <v>4864.8</v>
      </c>
      <c r="G116" s="59">
        <f>'Grunddaten Umlage § 4_Plan'!E116</f>
        <v>1945.92</v>
      </c>
      <c r="H116" s="59">
        <f>'Grunddaten Umlage § 4_IST'!D116</f>
        <v>15012.69</v>
      </c>
      <c r="I116" s="59">
        <f>'Grunddaten Umlage § 4_IST'!E116</f>
        <v>6005.0760000000009</v>
      </c>
      <c r="J116" s="61">
        <f>'Grunddaten Umlage § 4_Plan'!J116</f>
        <v>0</v>
      </c>
      <c r="K116" s="61">
        <f>'Grunddaten Umlage § 4_IST'!J116</f>
        <v>0</v>
      </c>
      <c r="L116" s="62">
        <f t="shared" si="9"/>
        <v>0</v>
      </c>
      <c r="M116" s="61">
        <f>'Grunddaten Umlage § 4_Plan'!H116</f>
        <v>0</v>
      </c>
      <c r="N116" s="61">
        <f>'Grunddaten Umlage § 4_IST'!H116</f>
        <v>0</v>
      </c>
      <c r="O116" s="64">
        <f t="shared" si="8"/>
        <v>0</v>
      </c>
      <c r="P116" s="59">
        <f>'Grunddaten Umlage § 4_Plan'!I116</f>
        <v>-52933.220309825883</v>
      </c>
      <c r="Q116" s="59">
        <f>'Grunddaten Umlage § 4_IST'!I116</f>
        <v>-41135.74499246593</v>
      </c>
      <c r="R116" s="62">
        <f t="shared" si="6"/>
        <v>11797.475317359953</v>
      </c>
      <c r="S116" s="59" cm="1">
        <f t="array" ref="S116">_xlfn.IFS((F116&gt;0)*AND(I116&gt;0),O116+R116,(F116=0)*AND(I116=0),L116,(F116=0)*AND(I116&gt;0),L116+O116+R116,(F116&gt;0)*AND(I116=0),L116+O116+R116)</f>
        <v>11797.475317359953</v>
      </c>
      <c r="U116" s="59">
        <f>IF('Grunddaten Umlage § 4_Plan'!D116&gt;0,'Grunddaten Umlage § 4_Plan'!F116,0)</f>
        <v>57798.020309825886</v>
      </c>
      <c r="V116" s="59">
        <f>IF('Grunddaten Umlage § 4_IST'!D116&gt;0,'Grunddaten Umlage § 4_IST'!F116,0)</f>
        <v>56148.434992465933</v>
      </c>
      <c r="W116" s="59">
        <f t="shared" si="7"/>
        <v>-1649.5853173599535</v>
      </c>
    </row>
    <row r="117" spans="1:23" x14ac:dyDescent="0.25">
      <c r="A117" s="58">
        <f>Finanzkraft!A117</f>
        <v>61256</v>
      </c>
      <c r="B117" s="58" t="str">
        <f>Finanzkraft!B117</f>
        <v>Gaishorn am See</v>
      </c>
      <c r="C117" s="58" t="str">
        <f>Finanzkraft!C117</f>
        <v>Liezen</v>
      </c>
      <c r="D117" s="67">
        <f>Finanzkraft!H117</f>
        <v>1967392.96</v>
      </c>
      <c r="E117" s="60">
        <f t="shared" si="5"/>
        <v>9.1936235856509185E-4</v>
      </c>
      <c r="F117" s="59">
        <f>'Grunddaten Umlage § 4_Plan'!D117</f>
        <v>95674.4</v>
      </c>
      <c r="G117" s="59">
        <f>'Grunddaten Umlage § 4_Plan'!E117</f>
        <v>38269.760000000002</v>
      </c>
      <c r="H117" s="59">
        <f>'Grunddaten Umlage § 4_IST'!D117</f>
        <v>79629.240000000005</v>
      </c>
      <c r="I117" s="59">
        <f>'Grunddaten Umlage § 4_IST'!E117</f>
        <v>31851.696000000004</v>
      </c>
      <c r="J117" s="61">
        <f>'Grunddaten Umlage § 4_Plan'!J117</f>
        <v>0</v>
      </c>
      <c r="K117" s="61">
        <f>'Grunddaten Umlage § 4_IST'!J117</f>
        <v>0</v>
      </c>
      <c r="L117" s="62">
        <f t="shared" si="9"/>
        <v>0</v>
      </c>
      <c r="M117" s="61">
        <f>'Grunddaten Umlage § 4_Plan'!H117</f>
        <v>80472.818438746413</v>
      </c>
      <c r="N117" s="61">
        <f>'Grunddaten Umlage § 4_IST'!H117</f>
        <v>64861.519418926589</v>
      </c>
      <c r="O117" s="64">
        <f t="shared" si="8"/>
        <v>-15611.299019819824</v>
      </c>
      <c r="P117" s="59">
        <f>'Grunddaten Umlage § 4_Plan'!I117</f>
        <v>0</v>
      </c>
      <c r="Q117" s="59">
        <f>'Grunddaten Umlage § 4_IST'!I117</f>
        <v>0</v>
      </c>
      <c r="R117" s="62">
        <f t="shared" si="6"/>
        <v>0</v>
      </c>
      <c r="S117" s="59" cm="1">
        <f t="array" ref="S117">_xlfn.IFS((F117&gt;0)*AND(I117&gt;0),O117+R117,(F117=0)*AND(I117=0),L117,(F117=0)*AND(I117&gt;0),L117+O117+R117,(F117&gt;0)*AND(I117=0),L117+O117+R117)</f>
        <v>-15611.299019819824</v>
      </c>
      <c r="U117" s="59">
        <f>IF('Grunddaten Umlage § 4_Plan'!D117&gt;0,'Grunddaten Umlage § 4_Plan'!F117,0)</f>
        <v>15201.581561253575</v>
      </c>
      <c r="V117" s="59">
        <f>IF('Grunddaten Umlage § 4_IST'!D117&gt;0,'Grunddaten Umlage § 4_IST'!F117,0)</f>
        <v>14767.720581073418</v>
      </c>
      <c r="W117" s="59">
        <f t="shared" si="7"/>
        <v>-433.86098018015764</v>
      </c>
    </row>
    <row r="118" spans="1:23" x14ac:dyDescent="0.25">
      <c r="A118" s="58">
        <f>Finanzkraft!A118</f>
        <v>61257</v>
      </c>
      <c r="B118" s="58" t="str">
        <f>Finanzkraft!B118</f>
        <v>Irdning-Donnersbachtal</v>
      </c>
      <c r="C118" s="58" t="str">
        <f>Finanzkraft!C118</f>
        <v>Liezen</v>
      </c>
      <c r="D118" s="67">
        <f>Finanzkraft!H118</f>
        <v>5550572.9500000002</v>
      </c>
      <c r="E118" s="60">
        <f t="shared" si="5"/>
        <v>2.5937816910250608E-3</v>
      </c>
      <c r="F118" s="59">
        <f>'Grunddaten Umlage § 4_Plan'!D118</f>
        <v>32432</v>
      </c>
      <c r="G118" s="59">
        <f>'Grunddaten Umlage § 4_Plan'!E118</f>
        <v>12972.800000000001</v>
      </c>
      <c r="H118" s="59">
        <f>'Grunddaten Umlage § 4_IST'!D118</f>
        <v>57005.53</v>
      </c>
      <c r="I118" s="59">
        <f>'Grunddaten Umlage § 4_IST'!E118</f>
        <v>22802.212</v>
      </c>
      <c r="J118" s="61">
        <f>'Grunddaten Umlage § 4_Plan'!J118</f>
        <v>0</v>
      </c>
      <c r="K118" s="61">
        <f>'Grunddaten Umlage § 4_IST'!J118</f>
        <v>0</v>
      </c>
      <c r="L118" s="62">
        <f t="shared" si="9"/>
        <v>0</v>
      </c>
      <c r="M118" s="61">
        <f>'Grunddaten Umlage § 4_Plan'!H118</f>
        <v>0</v>
      </c>
      <c r="N118" s="61">
        <f>'Grunddaten Umlage § 4_IST'!H118</f>
        <v>15341.606189647238</v>
      </c>
      <c r="O118" s="64">
        <f t="shared" si="8"/>
        <v>15341.606189647238</v>
      </c>
      <c r="P118" s="59">
        <f>'Grunddaten Umlage § 4_Plan'!I118</f>
        <v>-10455.968558712775</v>
      </c>
      <c r="Q118" s="59">
        <f>'Grunddaten Umlage § 4_IST'!I118</f>
        <v>0</v>
      </c>
      <c r="R118" s="62">
        <f t="shared" si="6"/>
        <v>10455.968558712775</v>
      </c>
      <c r="S118" s="59" cm="1">
        <f t="array" ref="S118">_xlfn.IFS((F118&gt;0)*AND(I118&gt;0),O118+R118,(F118=0)*AND(I118=0),L118,(F118=0)*AND(I118&gt;0),L118+O118+R118,(F118&gt;0)*AND(I118=0),L118+O118+R118)</f>
        <v>25797.574748360013</v>
      </c>
      <c r="U118" s="59">
        <f>IF('Grunddaten Umlage § 4_Plan'!D118&gt;0,'Grunddaten Umlage § 4_Plan'!F118,0)</f>
        <v>42887.968558712775</v>
      </c>
      <c r="V118" s="59">
        <f>IF('Grunddaten Umlage § 4_IST'!D118&gt;0,'Grunddaten Umlage § 4_IST'!F118,0)</f>
        <v>41663.92381035276</v>
      </c>
      <c r="W118" s="59">
        <f t="shared" si="7"/>
        <v>-1224.0447483600146</v>
      </c>
    </row>
    <row r="119" spans="1:23" x14ac:dyDescent="0.25">
      <c r="A119" s="58">
        <f>Finanzkraft!A119</f>
        <v>61258</v>
      </c>
      <c r="B119" s="58" t="str">
        <f>Finanzkraft!B119</f>
        <v>Landl</v>
      </c>
      <c r="C119" s="58" t="str">
        <f>Finanzkraft!C119</f>
        <v>Liezen</v>
      </c>
      <c r="D119" s="67">
        <f>Finanzkraft!H119</f>
        <v>3559444</v>
      </c>
      <c r="E119" s="60">
        <f t="shared" si="5"/>
        <v>1.6633275088167262E-3</v>
      </c>
      <c r="F119" s="59">
        <f>'Grunddaten Umlage § 4_Plan'!D119</f>
        <v>32432</v>
      </c>
      <c r="G119" s="59">
        <f>'Grunddaten Umlage § 4_Plan'!E119</f>
        <v>12972.800000000001</v>
      </c>
      <c r="H119" s="59">
        <f>'Grunddaten Umlage § 4_IST'!D119</f>
        <v>39761.43</v>
      </c>
      <c r="I119" s="59">
        <f>'Grunddaten Umlage § 4_IST'!E119</f>
        <v>15904.572</v>
      </c>
      <c r="J119" s="61">
        <f>'Grunddaten Umlage § 4_Plan'!J119</f>
        <v>0</v>
      </c>
      <c r="K119" s="61">
        <f>'Grunddaten Umlage § 4_IST'!J119</f>
        <v>0</v>
      </c>
      <c r="L119" s="62">
        <f t="shared" si="9"/>
        <v>0</v>
      </c>
      <c r="M119" s="61">
        <f>'Grunddaten Umlage § 4_Plan'!H119</f>
        <v>4929.0154011760424</v>
      </c>
      <c r="N119" s="61">
        <f>'Grunddaten Umlage § 4_IST'!H119</f>
        <v>13043.394770282448</v>
      </c>
      <c r="O119" s="64">
        <f t="shared" si="8"/>
        <v>8114.3793691064056</v>
      </c>
      <c r="P119" s="59">
        <f>'Grunddaten Umlage § 4_Plan'!I119</f>
        <v>0</v>
      </c>
      <c r="Q119" s="59">
        <f>'Grunddaten Umlage § 4_IST'!I119</f>
        <v>0</v>
      </c>
      <c r="R119" s="62">
        <f t="shared" si="6"/>
        <v>0</v>
      </c>
      <c r="S119" s="59" cm="1">
        <f t="array" ref="S119">_xlfn.IFS((F119&gt;0)*AND(I119&gt;0),O119+R119,(F119=0)*AND(I119=0),L119,(F119=0)*AND(I119&gt;0),L119+O119+R119,(F119&gt;0)*AND(I119=0),L119+O119+R119)</f>
        <v>8114.3793691064056</v>
      </c>
      <c r="U119" s="59">
        <f>IF('Grunddaten Umlage § 4_Plan'!D119&gt;0,'Grunddaten Umlage § 4_Plan'!F119,0)</f>
        <v>27502.984598823958</v>
      </c>
      <c r="V119" s="59">
        <f>IF('Grunddaten Umlage § 4_IST'!D119&gt;0,'Grunddaten Umlage § 4_IST'!F119,0)</f>
        <v>26718.035229717552</v>
      </c>
      <c r="W119" s="59">
        <f t="shared" si="7"/>
        <v>-784.94936910640536</v>
      </c>
    </row>
    <row r="120" spans="1:23" x14ac:dyDescent="0.25">
      <c r="A120" s="58">
        <f>Finanzkraft!A120</f>
        <v>61259</v>
      </c>
      <c r="B120" s="58" t="str">
        <f>Finanzkraft!B120</f>
        <v>Liezen</v>
      </c>
      <c r="C120" s="58" t="str">
        <f>Finanzkraft!C120</f>
        <v>Liezen</v>
      </c>
      <c r="D120" s="67">
        <f>Finanzkraft!H120</f>
        <v>14448465.449999999</v>
      </c>
      <c r="E120" s="60">
        <f t="shared" si="5"/>
        <v>6.751765175452412E-3</v>
      </c>
      <c r="F120" s="59">
        <f>'Grunddaten Umlage § 4_Plan'!D120</f>
        <v>729202.39999999991</v>
      </c>
      <c r="G120" s="59">
        <f>'Grunddaten Umlage § 4_Plan'!E120</f>
        <v>291680.95999999996</v>
      </c>
      <c r="H120" s="59">
        <f>'Grunddaten Umlage § 4_IST'!D120</f>
        <v>451376.06</v>
      </c>
      <c r="I120" s="59">
        <f>'Grunddaten Umlage § 4_IST'!E120</f>
        <v>180550.424</v>
      </c>
      <c r="J120" s="61">
        <f>'Grunddaten Umlage § 4_Plan'!J120</f>
        <v>0</v>
      </c>
      <c r="K120" s="61">
        <f>'Grunddaten Umlage § 4_IST'!J120</f>
        <v>0</v>
      </c>
      <c r="L120" s="62">
        <f t="shared" si="9"/>
        <v>0</v>
      </c>
      <c r="M120" s="61">
        <f>'Grunddaten Umlage § 4_Plan'!H120</f>
        <v>617562.51389756647</v>
      </c>
      <c r="N120" s="61">
        <f>'Grunddaten Umlage § 4_IST'!H120</f>
        <v>342922.43384140421</v>
      </c>
      <c r="O120" s="64">
        <f t="shared" si="8"/>
        <v>-274640.08005616226</v>
      </c>
      <c r="P120" s="59">
        <f>'Grunddaten Umlage § 4_Plan'!I120</f>
        <v>0</v>
      </c>
      <c r="Q120" s="59">
        <f>'Grunddaten Umlage § 4_IST'!I120</f>
        <v>0</v>
      </c>
      <c r="R120" s="62">
        <f t="shared" si="6"/>
        <v>0</v>
      </c>
      <c r="S120" s="59" cm="1">
        <f t="array" ref="S120">_xlfn.IFS((F120&gt;0)*AND(I120&gt;0),O120+R120,(F120=0)*AND(I120=0),L120,(F120=0)*AND(I120&gt;0),L120+O120+R120,(F120&gt;0)*AND(I120=0),L120+O120+R120)</f>
        <v>-274640.08005616226</v>
      </c>
      <c r="U120" s="59">
        <f>IF('Grunddaten Umlage § 4_Plan'!D120&gt;0,'Grunddaten Umlage § 4_Plan'!F120,0)</f>
        <v>111639.8861024334</v>
      </c>
      <c r="V120" s="59">
        <f>IF('Grunddaten Umlage § 4_IST'!D120&gt;0,'Grunddaten Umlage § 4_IST'!F120,0)</f>
        <v>108453.62615859578</v>
      </c>
      <c r="W120" s="59">
        <f t="shared" si="7"/>
        <v>-3186.2599438376201</v>
      </c>
    </row>
    <row r="121" spans="1:23" x14ac:dyDescent="0.25">
      <c r="A121" s="58">
        <f>Finanzkraft!A121</f>
        <v>61260</v>
      </c>
      <c r="B121" s="58" t="str">
        <f>Finanzkraft!B121</f>
        <v>Michaelerberg-Pruggern</v>
      </c>
      <c r="C121" s="58" t="str">
        <f>Finanzkraft!C121</f>
        <v>Liezen</v>
      </c>
      <c r="D121" s="67">
        <f>Finanzkraft!H121</f>
        <v>1787990.49</v>
      </c>
      <c r="E121" s="60">
        <f t="shared" si="5"/>
        <v>8.3552761822343531E-4</v>
      </c>
      <c r="F121" s="59">
        <f>'Grunddaten Umlage § 4_Plan'!D121</f>
        <v>35675.199999999997</v>
      </c>
      <c r="G121" s="59">
        <f>'Grunddaten Umlage § 4_Plan'!E121</f>
        <v>14270.08</v>
      </c>
      <c r="H121" s="59">
        <f>'Grunddaten Umlage § 4_IST'!D121</f>
        <v>32875.769999999997</v>
      </c>
      <c r="I121" s="59">
        <f>'Grunddaten Umlage § 4_IST'!E121</f>
        <v>13150.307999999999</v>
      </c>
      <c r="J121" s="61">
        <f>'Grunddaten Umlage § 4_Plan'!J121</f>
        <v>0</v>
      </c>
      <c r="K121" s="61">
        <f>'Grunddaten Umlage § 4_IST'!J121</f>
        <v>0</v>
      </c>
      <c r="L121" s="62">
        <f t="shared" si="9"/>
        <v>0</v>
      </c>
      <c r="M121" s="61">
        <f>'Grunddaten Umlage § 4_Plan'!H121</f>
        <v>21859.819027771271</v>
      </c>
      <c r="N121" s="61">
        <f>'Grunddaten Umlage § 4_IST'!H121</f>
        <v>19454.687128006521</v>
      </c>
      <c r="O121" s="64">
        <f t="shared" si="8"/>
        <v>-2405.1318997647504</v>
      </c>
      <c r="P121" s="59">
        <f>'Grunddaten Umlage § 4_Plan'!I121</f>
        <v>0</v>
      </c>
      <c r="Q121" s="59">
        <f>'Grunddaten Umlage § 4_IST'!I121</f>
        <v>0</v>
      </c>
      <c r="R121" s="62">
        <f t="shared" si="6"/>
        <v>0</v>
      </c>
      <c r="S121" s="59" cm="1">
        <f t="array" ref="S121">_xlfn.IFS((F121&gt;0)*AND(I121&gt;0),O121+R121,(F121=0)*AND(I121=0),L121,(F121=0)*AND(I121&gt;0),L121+O121+R121,(F121&gt;0)*AND(I121=0),L121+O121+R121)</f>
        <v>-2405.1318997647504</v>
      </c>
      <c r="U121" s="59">
        <f>IF('Grunddaten Umlage § 4_Plan'!D121&gt;0,'Grunddaten Umlage § 4_Plan'!F121,0)</f>
        <v>13815.380972228724</v>
      </c>
      <c r="V121" s="59">
        <f>IF('Grunddaten Umlage § 4_IST'!D121&gt;0,'Grunddaten Umlage § 4_IST'!F121,0)</f>
        <v>13421.082871993476</v>
      </c>
      <c r="W121" s="59">
        <f t="shared" si="7"/>
        <v>-394.29810023524806</v>
      </c>
    </row>
    <row r="122" spans="1:23" x14ac:dyDescent="0.25">
      <c r="A122" s="58">
        <f>Finanzkraft!A122</f>
        <v>61261</v>
      </c>
      <c r="B122" s="58" t="str">
        <f>Finanzkraft!B122</f>
        <v>Mitterberg-Sankt Martin</v>
      </c>
      <c r="C122" s="58" t="str">
        <f>Finanzkraft!C122</f>
        <v>Liezen</v>
      </c>
      <c r="D122" s="67">
        <f>Finanzkraft!H122</f>
        <v>2509307.33</v>
      </c>
      <c r="E122" s="60">
        <f t="shared" si="5"/>
        <v>1.1725988412978124E-3</v>
      </c>
      <c r="F122" s="59">
        <f>'Grunddaten Umlage § 4_Plan'!D122</f>
        <v>32432</v>
      </c>
      <c r="G122" s="59">
        <f>'Grunddaten Umlage § 4_Plan'!E122</f>
        <v>12972.800000000001</v>
      </c>
      <c r="H122" s="59">
        <f>'Grunddaten Umlage § 4_IST'!D122</f>
        <v>7926.85</v>
      </c>
      <c r="I122" s="59">
        <f>'Grunddaten Umlage § 4_IST'!E122</f>
        <v>3170.7400000000002</v>
      </c>
      <c r="J122" s="61">
        <f>'Grunddaten Umlage § 4_Plan'!J122</f>
        <v>0</v>
      </c>
      <c r="K122" s="61">
        <f>'Grunddaten Umlage § 4_IST'!J122</f>
        <v>0</v>
      </c>
      <c r="L122" s="62">
        <f t="shared" si="9"/>
        <v>0</v>
      </c>
      <c r="M122" s="61">
        <f>'Grunddaten Umlage § 4_Plan'!H122</f>
        <v>13043.173865720022</v>
      </c>
      <c r="N122" s="61">
        <f>'Grunddaten Umlage § 4_IST'!H122</f>
        <v>0</v>
      </c>
      <c r="O122" s="64">
        <f t="shared" si="8"/>
        <v>-13043.173865720022</v>
      </c>
      <c r="P122" s="59">
        <f>'Grunddaten Umlage § 4_Plan'!I122</f>
        <v>0</v>
      </c>
      <c r="Q122" s="59">
        <f>'Grunddaten Umlage § 4_IST'!I122</f>
        <v>-10908.609033806539</v>
      </c>
      <c r="R122" s="62">
        <f t="shared" si="6"/>
        <v>-10908.609033806539</v>
      </c>
      <c r="S122" s="59" cm="1">
        <f t="array" ref="S122">_xlfn.IFS((F122&gt;0)*AND(I122&gt;0),O122+R122,(F122=0)*AND(I122=0),L122,(F122=0)*AND(I122&gt;0),L122+O122+R122,(F122&gt;0)*AND(I122=0),L122+O122+R122)</f>
        <v>-23951.782899526559</v>
      </c>
      <c r="U122" s="59">
        <f>IF('Grunddaten Umlage § 4_Plan'!D122&gt;0,'Grunddaten Umlage § 4_Plan'!F122,0)</f>
        <v>19388.826134279978</v>
      </c>
      <c r="V122" s="59">
        <f>IF('Grunddaten Umlage § 4_IST'!D122&gt;0,'Grunddaten Umlage § 4_IST'!F122,0)</f>
        <v>18835.459033806539</v>
      </c>
      <c r="W122" s="59">
        <f t="shared" si="7"/>
        <v>-553.36710047343877</v>
      </c>
    </row>
    <row r="123" spans="1:23" x14ac:dyDescent="0.25">
      <c r="A123" s="58">
        <f>Finanzkraft!A123</f>
        <v>61262</v>
      </c>
      <c r="B123" s="58" t="str">
        <f>Finanzkraft!B123</f>
        <v>Öblarn</v>
      </c>
      <c r="C123" s="58" t="str">
        <f>Finanzkraft!C123</f>
        <v>Liezen</v>
      </c>
      <c r="D123" s="67">
        <f>Finanzkraft!H123</f>
        <v>2435783.9</v>
      </c>
      <c r="E123" s="60">
        <f t="shared" si="5"/>
        <v>1.138241356347477E-3</v>
      </c>
      <c r="F123" s="59">
        <f>'Grunddaten Umlage § 4_Plan'!D123</f>
        <v>8108</v>
      </c>
      <c r="G123" s="59">
        <f>'Grunddaten Umlage § 4_Plan'!E123</f>
        <v>3243.2000000000003</v>
      </c>
      <c r="H123" s="59">
        <f>'Grunddaten Umlage § 4_IST'!D123</f>
        <v>16151.74</v>
      </c>
      <c r="I123" s="59">
        <f>'Grunddaten Umlage § 4_IST'!E123</f>
        <v>6460.6959999999999</v>
      </c>
      <c r="J123" s="61">
        <f>'Grunddaten Umlage § 4_Plan'!J123</f>
        <v>0</v>
      </c>
      <c r="K123" s="61">
        <f>'Grunddaten Umlage § 4_IST'!J123</f>
        <v>0</v>
      </c>
      <c r="L123" s="62">
        <f t="shared" si="9"/>
        <v>0</v>
      </c>
      <c r="M123" s="61">
        <f>'Grunddaten Umlage § 4_Plan'!H123</f>
        <v>0</v>
      </c>
      <c r="N123" s="61">
        <f>'Grunddaten Umlage § 4_IST'!H123</f>
        <v>0</v>
      </c>
      <c r="O123" s="64">
        <f t="shared" si="8"/>
        <v>0</v>
      </c>
      <c r="P123" s="59">
        <f>'Grunddaten Umlage § 4_Plan'!I123</f>
        <v>-10712.727924856619</v>
      </c>
      <c r="Q123" s="59">
        <f>'Grunddaten Umlage § 4_IST'!I123</f>
        <v>-2131.8346403592277</v>
      </c>
      <c r="R123" s="62">
        <f t="shared" si="6"/>
        <v>8580.8932844973915</v>
      </c>
      <c r="S123" s="59" cm="1">
        <f t="array" ref="S123">_xlfn.IFS((F123&gt;0)*AND(I123&gt;0),O123+R123,(F123=0)*AND(I123=0),L123,(F123=0)*AND(I123&gt;0),L123+O123+R123,(F123&gt;0)*AND(I123=0),L123+O123+R123)</f>
        <v>8580.8932844973915</v>
      </c>
      <c r="U123" s="59">
        <f>IF('Grunddaten Umlage § 4_Plan'!D123&gt;0,'Grunddaten Umlage § 4_Plan'!F123,0)</f>
        <v>18820.727924856619</v>
      </c>
      <c r="V123" s="59">
        <f>IF('Grunddaten Umlage § 4_IST'!D123&gt;0,'Grunddaten Umlage § 4_IST'!F123,0)</f>
        <v>18283.574640359227</v>
      </c>
      <c r="W123" s="59">
        <f t="shared" si="7"/>
        <v>-537.15328449739172</v>
      </c>
    </row>
    <row r="124" spans="1:23" x14ac:dyDescent="0.25">
      <c r="A124" s="58">
        <f>Finanzkraft!A124</f>
        <v>61263</v>
      </c>
      <c r="B124" s="58" t="str">
        <f>Finanzkraft!B124</f>
        <v>Rottenmann</v>
      </c>
      <c r="C124" s="58" t="str">
        <f>Finanzkraft!C124</f>
        <v>Liezen</v>
      </c>
      <c r="D124" s="67">
        <f>Finanzkraft!H124</f>
        <v>8112157.1600000001</v>
      </c>
      <c r="E124" s="60">
        <f t="shared" si="5"/>
        <v>3.7908095084717075E-3</v>
      </c>
      <c r="F124" s="59">
        <f>'Grunddaten Umlage § 4_Plan'!D124</f>
        <v>59999.199999999997</v>
      </c>
      <c r="G124" s="59">
        <f>'Grunddaten Umlage § 4_Plan'!E124</f>
        <v>23999.68</v>
      </c>
      <c r="H124" s="59">
        <f>'Grunddaten Umlage § 4_IST'!D124</f>
        <v>76783.23</v>
      </c>
      <c r="I124" s="59">
        <f>'Grunddaten Umlage § 4_IST'!E124</f>
        <v>30713.292000000001</v>
      </c>
      <c r="J124" s="61">
        <f>'Grunddaten Umlage § 4_Plan'!J124</f>
        <v>0</v>
      </c>
      <c r="K124" s="61">
        <f>'Grunddaten Umlage § 4_IST'!J124</f>
        <v>0</v>
      </c>
      <c r="L124" s="62">
        <f t="shared" si="9"/>
        <v>0</v>
      </c>
      <c r="M124" s="61">
        <f>'Grunddaten Umlage § 4_Plan'!H124</f>
        <v>0</v>
      </c>
      <c r="N124" s="61">
        <f>'Grunddaten Umlage § 4_IST'!H124</f>
        <v>15891.444431836688</v>
      </c>
      <c r="O124" s="64">
        <f t="shared" si="8"/>
        <v>15891.444431836688</v>
      </c>
      <c r="P124" s="59">
        <f>'Grunddaten Umlage § 4_Plan'!I124</f>
        <v>-2681.5258197402436</v>
      </c>
      <c r="Q124" s="59">
        <f>'Grunddaten Umlage § 4_IST'!I124</f>
        <v>0</v>
      </c>
      <c r="R124" s="62">
        <f t="shared" si="6"/>
        <v>2681.5258197402436</v>
      </c>
      <c r="S124" s="59" cm="1">
        <f t="array" ref="S124">_xlfn.IFS((F124&gt;0)*AND(I124&gt;0),O124+R124,(F124=0)*AND(I124=0),L124,(F124=0)*AND(I124&gt;0),L124+O124+R124,(F124&gt;0)*AND(I124=0),L124+O124+R124)</f>
        <v>18572.970251576931</v>
      </c>
      <c r="U124" s="59">
        <f>IF('Grunddaten Umlage § 4_Plan'!D124&gt;0,'Grunddaten Umlage § 4_Plan'!F124,0)</f>
        <v>62680.725819740241</v>
      </c>
      <c r="V124" s="59">
        <f>IF('Grunddaten Umlage § 4_IST'!D124&gt;0,'Grunddaten Umlage § 4_IST'!F124,0)</f>
        <v>60891.785568163308</v>
      </c>
      <c r="W124" s="59">
        <f t="shared" si="7"/>
        <v>-1788.9402515769325</v>
      </c>
    </row>
    <row r="125" spans="1:23" x14ac:dyDescent="0.25">
      <c r="A125" s="58">
        <f>Finanzkraft!A125</f>
        <v>61264</v>
      </c>
      <c r="B125" s="58" t="str">
        <f>Finanzkraft!B125</f>
        <v>Sankt Gallen</v>
      </c>
      <c r="C125" s="58" t="str">
        <f>Finanzkraft!C125</f>
        <v>Liezen</v>
      </c>
      <c r="D125" s="67">
        <f>Finanzkraft!H125</f>
        <v>2535597.1</v>
      </c>
      <c r="E125" s="60">
        <f t="shared" si="5"/>
        <v>1.1848840458526431E-3</v>
      </c>
      <c r="F125" s="59">
        <f>'Grunddaten Umlage § 4_Plan'!D125</f>
        <v>0</v>
      </c>
      <c r="G125" s="59">
        <f>'Grunddaten Umlage § 4_Plan'!E125</f>
        <v>0</v>
      </c>
      <c r="H125" s="59">
        <f>'Grunddaten Umlage § 4_IST'!D125</f>
        <v>261.16000000000003</v>
      </c>
      <c r="I125" s="59">
        <f>'Grunddaten Umlage § 4_IST'!E125</f>
        <v>104.46400000000001</v>
      </c>
      <c r="J125" s="61">
        <f>'Grunddaten Umlage § 4_Plan'!J125</f>
        <v>19591.960988885534</v>
      </c>
      <c r="K125" s="61">
        <f>'Grunddaten Umlage § 4_IST'!J125</f>
        <v>0</v>
      </c>
      <c r="L125" s="62">
        <f t="shared" si="9"/>
        <v>19591.960988885534</v>
      </c>
      <c r="M125" s="61">
        <f>'Grunddaten Umlage § 4_Plan'!H125</f>
        <v>0</v>
      </c>
      <c r="N125" s="61">
        <f>'Grunddaten Umlage § 4_IST'!H125</f>
        <v>0</v>
      </c>
      <c r="O125" s="64">
        <f t="shared" si="8"/>
        <v>0</v>
      </c>
      <c r="P125" s="59">
        <f>'Grunddaten Umlage § 4_Plan'!I125</f>
        <v>0</v>
      </c>
      <c r="Q125" s="59">
        <f>'Grunddaten Umlage § 4_IST'!I125</f>
        <v>-18771.636314865373</v>
      </c>
      <c r="R125" s="62">
        <f t="shared" si="6"/>
        <v>-18771.636314865373</v>
      </c>
      <c r="S125" s="59" cm="1">
        <f t="array" ref="S125">_xlfn.IFS((F125&gt;0)*AND(I125&gt;0),O125+R125,(F125=0)*AND(I125=0),L125,(F125=0)*AND(I125&gt;0),L125+O125+R125,(F125&gt;0)*AND(I125=0),L125+O125+R125)</f>
        <v>820.32467402016118</v>
      </c>
      <c r="U125" s="59">
        <f>IF('Grunddaten Umlage § 4_Plan'!D125&gt;0,'Grunddaten Umlage § 4_Plan'!F125,0)</f>
        <v>0</v>
      </c>
      <c r="V125" s="59">
        <f>IF('Grunddaten Umlage § 4_IST'!D125&gt;0,'Grunddaten Umlage § 4_IST'!F125,0)</f>
        <v>19032.796314865373</v>
      </c>
      <c r="W125" s="59">
        <f t="shared" si="7"/>
        <v>19032.796314865373</v>
      </c>
    </row>
    <row r="126" spans="1:23" x14ac:dyDescent="0.25">
      <c r="A126" s="58">
        <f>Finanzkraft!A126</f>
        <v>61265</v>
      </c>
      <c r="B126" s="58" t="str">
        <f>Finanzkraft!B126</f>
        <v>Schladming</v>
      </c>
      <c r="C126" s="58" t="str">
        <f>Finanzkraft!C126</f>
        <v>Liezen</v>
      </c>
      <c r="D126" s="67">
        <f>Finanzkraft!H126</f>
        <v>13780346.710000001</v>
      </c>
      <c r="E126" s="60">
        <f t="shared" si="5"/>
        <v>6.4395534144588507E-3</v>
      </c>
      <c r="F126" s="59">
        <f>'Grunddaten Umlage § 4_Plan'!D126</f>
        <v>182984.8</v>
      </c>
      <c r="G126" s="59">
        <f>'Grunddaten Umlage § 4_Plan'!E126</f>
        <v>73193.919999999998</v>
      </c>
      <c r="H126" s="59">
        <f>'Grunddaten Umlage § 4_IST'!D126</f>
        <v>155782.94</v>
      </c>
      <c r="I126" s="59">
        <f>'Grunddaten Umlage § 4_IST'!E126</f>
        <v>62313.176000000007</v>
      </c>
      <c r="J126" s="61">
        <f>'Grunddaten Umlage § 4_Plan'!J126</f>
        <v>0</v>
      </c>
      <c r="K126" s="61">
        <f>'Grunddaten Umlage § 4_IST'!J126</f>
        <v>0</v>
      </c>
      <c r="L126" s="62">
        <f t="shared" si="9"/>
        <v>0</v>
      </c>
      <c r="M126" s="61">
        <f>'Grunddaten Umlage § 4_Plan'!H126</f>
        <v>76507.30988312095</v>
      </c>
      <c r="N126" s="61">
        <f>'Grunddaten Umlage § 4_IST'!H126</f>
        <v>52344.372382275891</v>
      </c>
      <c r="O126" s="64">
        <f t="shared" si="8"/>
        <v>-24162.937500845059</v>
      </c>
      <c r="P126" s="59">
        <f>'Grunddaten Umlage § 4_Plan'!I126</f>
        <v>0</v>
      </c>
      <c r="Q126" s="59">
        <f>'Grunddaten Umlage § 4_IST'!I126</f>
        <v>0</v>
      </c>
      <c r="R126" s="62">
        <f t="shared" si="6"/>
        <v>0</v>
      </c>
      <c r="S126" s="59" cm="1">
        <f t="array" ref="S126">_xlfn.IFS((F126&gt;0)*AND(I126&gt;0),O126+R126,(F126=0)*AND(I126=0),L126,(F126=0)*AND(I126&gt;0),L126+O126+R126,(F126&gt;0)*AND(I126=0),L126+O126+R126)</f>
        <v>-24162.937500845059</v>
      </c>
      <c r="U126" s="59">
        <f>IF('Grunddaten Umlage § 4_Plan'!D126&gt;0,'Grunddaten Umlage § 4_Plan'!F126,0)</f>
        <v>106477.49011687904</v>
      </c>
      <c r="V126" s="59">
        <f>IF('Grunddaten Umlage § 4_IST'!D126&gt;0,'Grunddaten Umlage § 4_IST'!F126,0)</f>
        <v>103438.56761772411</v>
      </c>
      <c r="W126" s="59">
        <f t="shared" si="7"/>
        <v>-3038.9224991549272</v>
      </c>
    </row>
    <row r="127" spans="1:23" x14ac:dyDescent="0.25">
      <c r="A127" s="58">
        <f>Finanzkraft!A127</f>
        <v>61266</v>
      </c>
      <c r="B127" s="58" t="str">
        <f>Finanzkraft!B127</f>
        <v>Sölk</v>
      </c>
      <c r="C127" s="58" t="str">
        <f>Finanzkraft!C127</f>
        <v>Liezen</v>
      </c>
      <c r="D127" s="67">
        <f>Finanzkraft!H127</f>
        <v>1764209.52</v>
      </c>
      <c r="E127" s="60">
        <f t="shared" si="5"/>
        <v>8.2441477543468932E-4</v>
      </c>
      <c r="F127" s="59">
        <f>'Grunddaten Umlage § 4_Plan'!D127</f>
        <v>30884.400000000001</v>
      </c>
      <c r="G127" s="59">
        <f>'Grunddaten Umlage § 4_Plan'!E127</f>
        <v>12353.760000000002</v>
      </c>
      <c r="H127" s="59">
        <f>'Grunddaten Umlage § 4_IST'!D127</f>
        <v>103012.81</v>
      </c>
      <c r="I127" s="59">
        <f>'Grunddaten Umlage § 4_IST'!E127</f>
        <v>41205.124000000003</v>
      </c>
      <c r="J127" s="61">
        <f>'Grunddaten Umlage § 4_Plan'!J127</f>
        <v>0</v>
      </c>
      <c r="K127" s="61">
        <f>'Grunddaten Umlage § 4_IST'!J127</f>
        <v>0</v>
      </c>
      <c r="L127" s="62">
        <f t="shared" si="9"/>
        <v>0</v>
      </c>
      <c r="M127" s="61">
        <f>'Grunddaten Umlage § 4_Plan'!H127</f>
        <v>17252.768976261854</v>
      </c>
      <c r="N127" s="61">
        <f>'Grunddaten Umlage § 4_IST'!H127</f>
        <v>89770.232758171478</v>
      </c>
      <c r="O127" s="64">
        <f t="shared" si="8"/>
        <v>72517.463781909624</v>
      </c>
      <c r="P127" s="59">
        <f>'Grunddaten Umlage § 4_Plan'!I127</f>
        <v>0</v>
      </c>
      <c r="Q127" s="59">
        <f>'Grunddaten Umlage § 4_IST'!I127</f>
        <v>0</v>
      </c>
      <c r="R127" s="62">
        <f t="shared" si="6"/>
        <v>0</v>
      </c>
      <c r="S127" s="59" cm="1">
        <f t="array" ref="S127">_xlfn.IFS((F127&gt;0)*AND(I127&gt;0),O127+R127,(F127=0)*AND(I127=0),L127,(F127=0)*AND(I127&gt;0),L127+O127+R127,(F127&gt;0)*AND(I127=0),L127+O127+R127)</f>
        <v>72517.463781909624</v>
      </c>
      <c r="U127" s="59">
        <f>IF('Grunddaten Umlage § 4_Plan'!D127&gt;0,'Grunddaten Umlage § 4_Plan'!F127,0)</f>
        <v>13631.631023738148</v>
      </c>
      <c r="V127" s="59">
        <f>IF('Grunddaten Umlage § 4_IST'!D127&gt;0,'Grunddaten Umlage § 4_IST'!F127,0)</f>
        <v>13242.577241828525</v>
      </c>
      <c r="W127" s="59">
        <f t="shared" si="7"/>
        <v>-389.05378190962256</v>
      </c>
    </row>
    <row r="128" spans="1:23" x14ac:dyDescent="0.25">
      <c r="A128" s="58">
        <f>Finanzkraft!A128</f>
        <v>61267</v>
      </c>
      <c r="B128" s="58" t="str">
        <f>Finanzkraft!B128</f>
        <v>Stainach-Pürgg</v>
      </c>
      <c r="C128" s="58" t="str">
        <f>Finanzkraft!C128</f>
        <v>Liezen</v>
      </c>
      <c r="D128" s="67">
        <f>Finanzkraft!H128</f>
        <v>4556261.25</v>
      </c>
      <c r="E128" s="60">
        <f t="shared" si="5"/>
        <v>2.1291400214417428E-3</v>
      </c>
      <c r="F128" s="59">
        <f>'Grunddaten Umlage § 4_Plan'!D128</f>
        <v>0</v>
      </c>
      <c r="G128" s="59">
        <f>'Grunddaten Umlage § 4_Plan'!E128</f>
        <v>0</v>
      </c>
      <c r="H128" s="59">
        <f>'Grunddaten Umlage § 4_IST'!D128</f>
        <v>51490.34</v>
      </c>
      <c r="I128" s="59">
        <f>'Grunddaten Umlage § 4_IST'!E128</f>
        <v>20596.135999999999</v>
      </c>
      <c r="J128" s="61">
        <f>'Grunddaten Umlage § 4_Plan'!J128</f>
        <v>35205.156475833974</v>
      </c>
      <c r="K128" s="61">
        <f>'Grunddaten Umlage § 4_IST'!J128</f>
        <v>0</v>
      </c>
      <c r="L128" s="62">
        <f t="shared" si="9"/>
        <v>35205.156475833974</v>
      </c>
      <c r="M128" s="61">
        <f>'Grunddaten Umlage § 4_Plan'!H128</f>
        <v>0</v>
      </c>
      <c r="N128" s="61">
        <f>'Grunddaten Umlage § 4_IST'!H128</f>
        <v>17289.956852155294</v>
      </c>
      <c r="O128" s="64">
        <f t="shared" si="8"/>
        <v>17289.956852155294</v>
      </c>
      <c r="P128" s="59">
        <f>'Grunddaten Umlage § 4_Plan'!I128</f>
        <v>0</v>
      </c>
      <c r="Q128" s="59">
        <f>'Grunddaten Umlage § 4_IST'!I128</f>
        <v>0</v>
      </c>
      <c r="R128" s="62">
        <f t="shared" si="6"/>
        <v>0</v>
      </c>
      <c r="S128" s="59" cm="1">
        <f t="array" ref="S128">_xlfn.IFS((F128&gt;0)*AND(I128&gt;0),O128+R128,(F128=0)*AND(I128=0),L128,(F128=0)*AND(I128&gt;0),L128+O128+R128,(F128&gt;0)*AND(I128=0),L128+O128+R128)</f>
        <v>52495.113327989267</v>
      </c>
      <c r="U128" s="59">
        <f>IF('Grunddaten Umlage § 4_Plan'!D128&gt;0,'Grunddaten Umlage § 4_Plan'!F128,0)</f>
        <v>0</v>
      </c>
      <c r="V128" s="59">
        <f>IF('Grunddaten Umlage § 4_IST'!D128&gt;0,'Grunddaten Umlage § 4_IST'!F128,0)</f>
        <v>34200.383147844703</v>
      </c>
      <c r="W128" s="59">
        <f t="shared" si="7"/>
        <v>34200.383147844703</v>
      </c>
    </row>
    <row r="129" spans="1:23" x14ac:dyDescent="0.25">
      <c r="A129" s="58">
        <f>Finanzkraft!A129</f>
        <v>61410</v>
      </c>
      <c r="B129" s="58" t="str">
        <f>Finanzkraft!B129</f>
        <v>Mühlen</v>
      </c>
      <c r="C129" s="58" t="str">
        <f>Finanzkraft!C129</f>
        <v>Murau</v>
      </c>
      <c r="D129" s="67">
        <f>Finanzkraft!H129</f>
        <v>1047660.45</v>
      </c>
      <c r="E129" s="60">
        <f t="shared" si="5"/>
        <v>4.8957153038067466E-4</v>
      </c>
      <c r="F129" s="59">
        <f>'Grunddaten Umlage § 4_Plan'!D129</f>
        <v>0</v>
      </c>
      <c r="G129" s="59">
        <f>'Grunddaten Umlage § 4_Plan'!E129</f>
        <v>0</v>
      </c>
      <c r="H129" s="59">
        <f>'Grunddaten Umlage § 4_IST'!D129</f>
        <v>7831.56</v>
      </c>
      <c r="I129" s="59">
        <f>'Grunddaten Umlage § 4_IST'!E129</f>
        <v>3132.6240000000003</v>
      </c>
      <c r="J129" s="61">
        <f>'Grunddaten Umlage § 4_Plan'!J129</f>
        <v>8095.0252964078018</v>
      </c>
      <c r="K129" s="61">
        <f>'Grunddaten Umlage § 4_IST'!J129</f>
        <v>0</v>
      </c>
      <c r="L129" s="62">
        <f t="shared" si="9"/>
        <v>8095.0252964078018</v>
      </c>
      <c r="M129" s="61">
        <f>'Grunddaten Umlage § 4_Plan'!H129</f>
        <v>0</v>
      </c>
      <c r="N129" s="61">
        <f>'Grunddaten Umlage § 4_IST'!H129</f>
        <v>0</v>
      </c>
      <c r="O129" s="64">
        <f t="shared" si="8"/>
        <v>0</v>
      </c>
      <c r="P129" s="59">
        <f>'Grunddaten Umlage § 4_Plan'!I129</f>
        <v>0</v>
      </c>
      <c r="Q129" s="59">
        <f>'Grunddaten Umlage § 4_IST'!I129</f>
        <v>-32.429098264150525</v>
      </c>
      <c r="R129" s="62">
        <f t="shared" si="6"/>
        <v>-32.429098264150525</v>
      </c>
      <c r="S129" s="59" cm="1">
        <f t="array" ref="S129">_xlfn.IFS((F129&gt;0)*AND(I129&gt;0),O129+R129,(F129=0)*AND(I129=0),L129,(F129=0)*AND(I129&gt;0),L129+O129+R129,(F129&gt;0)*AND(I129=0),L129+O129+R129)</f>
        <v>8062.5961981436512</v>
      </c>
      <c r="U129" s="59">
        <f>IF('Grunddaten Umlage § 4_Plan'!D129&gt;0,'Grunddaten Umlage § 4_Plan'!F129,0)</f>
        <v>0</v>
      </c>
      <c r="V129" s="59">
        <f>IF('Grunddaten Umlage § 4_IST'!D129&gt;0,'Grunddaten Umlage § 4_IST'!F129,0)</f>
        <v>7863.9890982641509</v>
      </c>
      <c r="W129" s="59">
        <f t="shared" si="7"/>
        <v>7863.9890982641509</v>
      </c>
    </row>
    <row r="130" spans="1:23" x14ac:dyDescent="0.25">
      <c r="A130" s="58">
        <f>Finanzkraft!A130</f>
        <v>61413</v>
      </c>
      <c r="B130" s="58" t="str">
        <f>Finanzkraft!B130</f>
        <v>Niederwölz</v>
      </c>
      <c r="C130" s="58" t="str">
        <f>Finanzkraft!C130</f>
        <v>Murau</v>
      </c>
      <c r="D130" s="67">
        <f>Finanzkraft!H130</f>
        <v>806792.79</v>
      </c>
      <c r="E130" s="60">
        <f t="shared" si="5"/>
        <v>3.7701411836286682E-4</v>
      </c>
      <c r="F130" s="59">
        <f>'Grunddaten Umlage § 4_Plan'!D130</f>
        <v>32432</v>
      </c>
      <c r="G130" s="59">
        <f>'Grunddaten Umlage § 4_Plan'!E130</f>
        <v>12972.800000000001</v>
      </c>
      <c r="H130" s="59">
        <f>'Grunddaten Umlage § 4_IST'!D130</f>
        <v>13267.58</v>
      </c>
      <c r="I130" s="59">
        <f>'Grunddaten Umlage § 4_IST'!E130</f>
        <v>5307.0320000000002</v>
      </c>
      <c r="J130" s="61">
        <f>'Grunddaten Umlage § 4_Plan'!J130</f>
        <v>0</v>
      </c>
      <c r="K130" s="61">
        <f>'Grunddaten Umlage § 4_IST'!J130</f>
        <v>0</v>
      </c>
      <c r="L130" s="62">
        <f t="shared" si="9"/>
        <v>0</v>
      </c>
      <c r="M130" s="61">
        <f>'Grunddaten Umlage § 4_Plan'!H130</f>
        <v>26198.102324460728</v>
      </c>
      <c r="N130" s="61">
        <f>'Grunddaten Umlage § 4_IST'!H130</f>
        <v>7211.6009801581049</v>
      </c>
      <c r="O130" s="64">
        <f t="shared" si="8"/>
        <v>-18986.501344302622</v>
      </c>
      <c r="P130" s="59">
        <f>'Grunddaten Umlage § 4_Plan'!I130</f>
        <v>0</v>
      </c>
      <c r="Q130" s="59">
        <f>'Grunddaten Umlage § 4_IST'!I130</f>
        <v>0</v>
      </c>
      <c r="R130" s="62">
        <f t="shared" si="6"/>
        <v>0</v>
      </c>
      <c r="S130" s="59" cm="1">
        <f t="array" ref="S130">_xlfn.IFS((F130&gt;0)*AND(I130&gt;0),O130+R130,(F130=0)*AND(I130=0),L130,(F130=0)*AND(I130&gt;0),L130+O130+R130,(F130&gt;0)*AND(I130=0),L130+O130+R130)</f>
        <v>-18986.501344302622</v>
      </c>
      <c r="U130" s="59">
        <f>IF('Grunddaten Umlage § 4_Plan'!D130&gt;0,'Grunddaten Umlage § 4_Plan'!F130,0)</f>
        <v>6233.8976755392723</v>
      </c>
      <c r="V130" s="59">
        <f>IF('Grunddaten Umlage § 4_IST'!D130&gt;0,'Grunddaten Umlage § 4_IST'!F130,0)</f>
        <v>6055.979019841895</v>
      </c>
      <c r="W130" s="59">
        <f t="shared" si="7"/>
        <v>-177.91865569737729</v>
      </c>
    </row>
    <row r="131" spans="1:23" x14ac:dyDescent="0.25">
      <c r="A131" s="58">
        <f>Finanzkraft!A131</f>
        <v>61425</v>
      </c>
      <c r="B131" s="58" t="str">
        <f>Finanzkraft!B131</f>
        <v>Sankt Peter am Kammersberg</v>
      </c>
      <c r="C131" s="58" t="str">
        <f>Finanzkraft!C131</f>
        <v>Murau</v>
      </c>
      <c r="D131" s="67">
        <f>Finanzkraft!H131</f>
        <v>2449034.36</v>
      </c>
      <c r="E131" s="60">
        <f t="shared" ref="E131:E194" si="10">D131/$D$288</f>
        <v>1.1444332938024492E-3</v>
      </c>
      <c r="F131" s="59">
        <f>'Grunddaten Umlage § 4_Plan'!D131</f>
        <v>0</v>
      </c>
      <c r="G131" s="59">
        <f>'Grunddaten Umlage § 4_Plan'!E131</f>
        <v>0</v>
      </c>
      <c r="H131" s="59">
        <f>'Grunddaten Umlage § 4_IST'!D131</f>
        <v>0</v>
      </c>
      <c r="I131" s="59">
        <f>'Grunddaten Umlage § 4_IST'!E131</f>
        <v>0</v>
      </c>
      <c r="J131" s="61">
        <f>'Grunddaten Umlage § 4_Plan'!J131</f>
        <v>18923.111105293603</v>
      </c>
      <c r="K131" s="61">
        <f>'Grunddaten Umlage § 4_IST'!J131</f>
        <v>18383.035752007552</v>
      </c>
      <c r="L131" s="62">
        <f t="shared" si="9"/>
        <v>540.07535328605081</v>
      </c>
      <c r="M131" s="61">
        <f>'Grunddaten Umlage § 4_Plan'!H131</f>
        <v>0</v>
      </c>
      <c r="N131" s="61">
        <f>'Grunddaten Umlage § 4_IST'!H131</f>
        <v>0</v>
      </c>
      <c r="O131" s="64">
        <f t="shared" si="8"/>
        <v>0</v>
      </c>
      <c r="P131" s="59">
        <f>'Grunddaten Umlage § 4_Plan'!I131</f>
        <v>0</v>
      </c>
      <c r="Q131" s="59">
        <f>'Grunddaten Umlage § 4_IST'!I131</f>
        <v>0</v>
      </c>
      <c r="R131" s="62">
        <f t="shared" si="6"/>
        <v>0</v>
      </c>
      <c r="S131" s="59" cm="1">
        <f t="array" ref="S131">_xlfn.IFS((F131&gt;0)*AND(I131&gt;0),O131+R131,(F131=0)*AND(I131=0),L131,(F131=0)*AND(I131&gt;0),L131+O131+R131,(F131&gt;0)*AND(I131=0),L131+O131+R131)</f>
        <v>540.07535328605081</v>
      </c>
      <c r="U131" s="59">
        <f>IF('Grunddaten Umlage § 4_Plan'!D131&gt;0,'Grunddaten Umlage § 4_Plan'!F131,0)</f>
        <v>0</v>
      </c>
      <c r="V131" s="59">
        <f>IF('Grunddaten Umlage § 4_IST'!D131&gt;0,'Grunddaten Umlage § 4_IST'!F131,0)</f>
        <v>0</v>
      </c>
      <c r="W131" s="59">
        <f t="shared" si="7"/>
        <v>0</v>
      </c>
    </row>
    <row r="132" spans="1:23" x14ac:dyDescent="0.25">
      <c r="A132" s="58">
        <f>Finanzkraft!A132</f>
        <v>61428</v>
      </c>
      <c r="B132" s="58" t="str">
        <f>Finanzkraft!B132</f>
        <v>Schöder</v>
      </c>
      <c r="C132" s="58" t="str">
        <f>Finanzkraft!C132</f>
        <v>Murau</v>
      </c>
      <c r="D132" s="67">
        <f>Finanzkraft!H132</f>
        <v>1097966.3600000001</v>
      </c>
      <c r="E132" s="60">
        <f t="shared" si="10"/>
        <v>5.1307947262082751E-4</v>
      </c>
      <c r="F132" s="59">
        <f>'Grunddaten Umlage § 4_Plan'!D132</f>
        <v>0</v>
      </c>
      <c r="G132" s="59">
        <f>'Grunddaten Umlage § 4_Plan'!E132</f>
        <v>0</v>
      </c>
      <c r="H132" s="59">
        <f>'Grunddaten Umlage § 4_IST'!D132</f>
        <v>6679.86</v>
      </c>
      <c r="I132" s="59">
        <f>'Grunddaten Umlage § 4_IST'!E132</f>
        <v>2671.944</v>
      </c>
      <c r="J132" s="61">
        <f>'Grunddaten Umlage § 4_Plan'!J132</f>
        <v>8483.7272026492901</v>
      </c>
      <c r="K132" s="61">
        <f>'Grunddaten Umlage § 4_IST'!J132</f>
        <v>0</v>
      </c>
      <c r="L132" s="62">
        <f t="shared" si="9"/>
        <v>8483.7272026492901</v>
      </c>
      <c r="M132" s="61">
        <f>'Grunddaten Umlage § 4_Plan'!H132</f>
        <v>0</v>
      </c>
      <c r="N132" s="61">
        <f>'Grunddaten Umlage § 4_IST'!H132</f>
        <v>0</v>
      </c>
      <c r="O132" s="64">
        <f t="shared" si="8"/>
        <v>0</v>
      </c>
      <c r="P132" s="59">
        <f>'Grunddaten Umlage § 4_Plan'!I132</f>
        <v>0</v>
      </c>
      <c r="Q132" s="59">
        <f>'Grunddaten Umlage § 4_IST'!I132</f>
        <v>-1561.7372515720845</v>
      </c>
      <c r="R132" s="62">
        <f t="shared" ref="R132:R195" si="11">Q132-P132</f>
        <v>-1561.7372515720845</v>
      </c>
      <c r="S132" s="59" cm="1">
        <f t="array" ref="S132">_xlfn.IFS((F132&gt;0)*AND(I132&gt;0),O132+R132,(F132=0)*AND(I132=0),L132,(F132=0)*AND(I132&gt;0),L132+O132+R132,(F132&gt;0)*AND(I132=0),L132+O132+R132)</f>
        <v>6921.9899510772057</v>
      </c>
      <c r="U132" s="59">
        <f>IF('Grunddaten Umlage § 4_Plan'!D132&gt;0,'Grunddaten Umlage § 4_Plan'!F132,0)</f>
        <v>0</v>
      </c>
      <c r="V132" s="59">
        <f>IF('Grunddaten Umlage § 4_IST'!D132&gt;0,'Grunddaten Umlage § 4_IST'!F132,0)</f>
        <v>8241.5972515720841</v>
      </c>
      <c r="W132" s="59">
        <f t="shared" ref="W132:W195" si="12">V132-U132</f>
        <v>8241.5972515720841</v>
      </c>
    </row>
    <row r="133" spans="1:23" x14ac:dyDescent="0.25">
      <c r="A133" s="58">
        <f>Finanzkraft!A133</f>
        <v>61437</v>
      </c>
      <c r="B133" s="58" t="str">
        <f>Finanzkraft!B133</f>
        <v>Krakau</v>
      </c>
      <c r="C133" s="58" t="str">
        <f>Finanzkraft!C133</f>
        <v>Murau</v>
      </c>
      <c r="D133" s="67">
        <f>Finanzkraft!H133</f>
        <v>1640312.09</v>
      </c>
      <c r="E133" s="60">
        <f t="shared" si="10"/>
        <v>7.6651752980006361E-4</v>
      </c>
      <c r="F133" s="59">
        <f>'Grunddaten Umlage § 4_Plan'!D133</f>
        <v>24324</v>
      </c>
      <c r="G133" s="59">
        <f>'Grunddaten Umlage § 4_Plan'!E133</f>
        <v>9729.6</v>
      </c>
      <c r="H133" s="59">
        <f>'Grunddaten Umlage § 4_IST'!D133</f>
        <v>15263.33</v>
      </c>
      <c r="I133" s="59">
        <f>'Grunddaten Umlage § 4_IST'!E133</f>
        <v>6105.3320000000003</v>
      </c>
      <c r="J133" s="61">
        <f>'Grunddaten Umlage § 4_Plan'!J133</f>
        <v>0</v>
      </c>
      <c r="K133" s="61">
        <f>'Grunddaten Umlage § 4_IST'!J133</f>
        <v>0</v>
      </c>
      <c r="L133" s="62">
        <f t="shared" si="9"/>
        <v>0</v>
      </c>
      <c r="M133" s="61">
        <f>'Grunddaten Umlage § 4_Plan'!H133</f>
        <v>11649.695207303519</v>
      </c>
      <c r="N133" s="61">
        <f>'Grunddaten Umlage § 4_IST'!H133</f>
        <v>2950.7564046992647</v>
      </c>
      <c r="O133" s="64">
        <f t="shared" ref="O133:O196" si="13">N133-M133</f>
        <v>-8698.9388026042543</v>
      </c>
      <c r="P133" s="59">
        <f>'Grunddaten Umlage § 4_Plan'!I133</f>
        <v>0</v>
      </c>
      <c r="Q133" s="59">
        <f>'Grunddaten Umlage § 4_IST'!I133</f>
        <v>0</v>
      </c>
      <c r="R133" s="62">
        <f t="shared" si="11"/>
        <v>0</v>
      </c>
      <c r="S133" s="59" cm="1">
        <f t="array" ref="S133">_xlfn.IFS((F133&gt;0)*AND(I133&gt;0),O133+R133,(F133=0)*AND(I133=0),L133,(F133=0)*AND(I133&gt;0),L133+O133+R133,(F133&gt;0)*AND(I133=0),L133+O133+R133)</f>
        <v>-8698.9388026042543</v>
      </c>
      <c r="U133" s="59">
        <f>IF('Grunddaten Umlage § 4_Plan'!D133&gt;0,'Grunddaten Umlage § 4_Plan'!F133,0)</f>
        <v>12674.304792696481</v>
      </c>
      <c r="V133" s="59">
        <f>IF('Grunddaten Umlage § 4_IST'!D133&gt;0,'Grunddaten Umlage § 4_IST'!F133,0)</f>
        <v>12312.573595300735</v>
      </c>
      <c r="W133" s="59">
        <f t="shared" si="12"/>
        <v>-361.73119739574577</v>
      </c>
    </row>
    <row r="134" spans="1:23" x14ac:dyDescent="0.25">
      <c r="A134" s="58">
        <f>Finanzkraft!A134</f>
        <v>61438</v>
      </c>
      <c r="B134" s="58" t="str">
        <f>Finanzkraft!B134</f>
        <v>Murau</v>
      </c>
      <c r="C134" s="58" t="str">
        <f>Finanzkraft!C134</f>
        <v>Murau</v>
      </c>
      <c r="D134" s="67">
        <f>Finanzkraft!H134</f>
        <v>6038322.5999999996</v>
      </c>
      <c r="E134" s="60">
        <f t="shared" si="10"/>
        <v>2.8217070103335623E-3</v>
      </c>
      <c r="F134" s="59">
        <f>'Grunddaten Umlage § 4_Plan'!D134</f>
        <v>117335.6</v>
      </c>
      <c r="G134" s="59">
        <f>'Grunddaten Umlage § 4_Plan'!E134</f>
        <v>46934.240000000005</v>
      </c>
      <c r="H134" s="59">
        <f>'Grunddaten Umlage § 4_IST'!D134</f>
        <v>58876.18</v>
      </c>
      <c r="I134" s="59">
        <f>'Grunddaten Umlage § 4_IST'!E134</f>
        <v>23550.472000000002</v>
      </c>
      <c r="J134" s="61">
        <f>'Grunddaten Umlage § 4_Plan'!J134</f>
        <v>0</v>
      </c>
      <c r="K134" s="61">
        <f>'Grunddaten Umlage § 4_IST'!J134</f>
        <v>0</v>
      </c>
      <c r="L134" s="62">
        <f t="shared" ref="L134:L197" si="14">J134-K134</f>
        <v>0</v>
      </c>
      <c r="M134" s="61">
        <f>'Grunddaten Umlage § 4_Plan'!H134</f>
        <v>70678.904889603378</v>
      </c>
      <c r="N134" s="61">
        <f>'Grunddaten Umlage § 4_IST'!H134</f>
        <v>13551.091038016144</v>
      </c>
      <c r="O134" s="64">
        <f t="shared" si="13"/>
        <v>-57127.813851587234</v>
      </c>
      <c r="P134" s="59">
        <f>'Grunddaten Umlage § 4_Plan'!I134</f>
        <v>0</v>
      </c>
      <c r="Q134" s="59">
        <f>'Grunddaten Umlage § 4_IST'!I134</f>
        <v>0</v>
      </c>
      <c r="R134" s="62">
        <f t="shared" si="11"/>
        <v>0</v>
      </c>
      <c r="S134" s="59" cm="1">
        <f t="array" ref="S134">_xlfn.IFS((F134&gt;0)*AND(I134&gt;0),O134+R134,(F134=0)*AND(I134=0),L134,(F134=0)*AND(I134&gt;0),L134+O134+R134,(F134&gt;0)*AND(I134=0),L134+O134+R134)</f>
        <v>-57127.813851587234</v>
      </c>
      <c r="U134" s="59">
        <f>IF('Grunddaten Umlage § 4_Plan'!D134&gt;0,'Grunddaten Umlage § 4_Plan'!F134,0)</f>
        <v>46656.695110396628</v>
      </c>
      <c r="V134" s="59">
        <f>IF('Grunddaten Umlage § 4_IST'!D134&gt;0,'Grunddaten Umlage § 4_IST'!F134,0)</f>
        <v>45325.088961983856</v>
      </c>
      <c r="W134" s="59">
        <f t="shared" si="12"/>
        <v>-1331.6061484127713</v>
      </c>
    </row>
    <row r="135" spans="1:23" x14ac:dyDescent="0.25">
      <c r="A135" s="58">
        <f>Finanzkraft!A135</f>
        <v>61439</v>
      </c>
      <c r="B135" s="58" t="str">
        <f>Finanzkraft!B135</f>
        <v>Neumarkt in der Steiermark</v>
      </c>
      <c r="C135" s="58" t="str">
        <f>Finanzkraft!C135</f>
        <v>Murau</v>
      </c>
      <c r="D135" s="67">
        <f>Finanzkraft!H135</f>
        <v>6511352.5499999998</v>
      </c>
      <c r="E135" s="60">
        <f t="shared" si="10"/>
        <v>3.042753816612633E-3</v>
      </c>
      <c r="F135" s="59">
        <f>'Grunddaten Umlage § 4_Plan'!D135</f>
        <v>53968</v>
      </c>
      <c r="G135" s="59">
        <f>'Grunddaten Umlage § 4_Plan'!E135</f>
        <v>21587.200000000001</v>
      </c>
      <c r="H135" s="59">
        <f>'Grunddaten Umlage § 4_IST'!D135</f>
        <v>87204.84</v>
      </c>
      <c r="I135" s="59">
        <f>'Grunddaten Umlage § 4_IST'!E135</f>
        <v>34881.936000000002</v>
      </c>
      <c r="J135" s="61">
        <f>'Grunddaten Umlage § 4_Plan'!J135</f>
        <v>0</v>
      </c>
      <c r="K135" s="61">
        <f>'Grunddaten Umlage § 4_IST'!J135</f>
        <v>0</v>
      </c>
      <c r="L135" s="62">
        <f t="shared" si="14"/>
        <v>0</v>
      </c>
      <c r="M135" s="61">
        <f>'Grunddaten Umlage § 4_Plan'!H135</f>
        <v>3656.3139894424312</v>
      </c>
      <c r="N135" s="61">
        <f>'Grunddaten Umlage § 4_IST'!H135</f>
        <v>38329.075463737812</v>
      </c>
      <c r="O135" s="64">
        <f t="shared" si="13"/>
        <v>34672.761474295381</v>
      </c>
      <c r="P135" s="59">
        <f>'Grunddaten Umlage § 4_Plan'!I135</f>
        <v>0</v>
      </c>
      <c r="Q135" s="59">
        <f>'Grunddaten Umlage § 4_IST'!I135</f>
        <v>0</v>
      </c>
      <c r="R135" s="62">
        <f t="shared" si="11"/>
        <v>0</v>
      </c>
      <c r="S135" s="59" cm="1">
        <f t="array" ref="S135">_xlfn.IFS((F135&gt;0)*AND(I135&gt;0),O135+R135,(F135=0)*AND(I135=0),L135,(F135=0)*AND(I135&gt;0),L135+O135+R135,(F135&gt;0)*AND(I135=0),L135+O135+R135)</f>
        <v>34672.761474295381</v>
      </c>
      <c r="U135" s="59">
        <f>IF('Grunddaten Umlage § 4_Plan'!D135&gt;0,'Grunddaten Umlage § 4_Plan'!F135,0)</f>
        <v>50311.686010557569</v>
      </c>
      <c r="V135" s="59">
        <f>IF('Grunddaten Umlage § 4_IST'!D135&gt;0,'Grunddaten Umlage § 4_IST'!F135,0)</f>
        <v>48875.764536262184</v>
      </c>
      <c r="W135" s="59">
        <f t="shared" si="12"/>
        <v>-1435.9214742953845</v>
      </c>
    </row>
    <row r="136" spans="1:23" x14ac:dyDescent="0.25">
      <c r="A136" s="58">
        <f>Finanzkraft!A136</f>
        <v>61440</v>
      </c>
      <c r="B136" s="58" t="str">
        <f>Finanzkraft!B136</f>
        <v>Oberwölz</v>
      </c>
      <c r="C136" s="58" t="str">
        <f>Finanzkraft!C136</f>
        <v>Murau</v>
      </c>
      <c r="D136" s="67">
        <f>Finanzkraft!H136</f>
        <v>3720848.25</v>
      </c>
      <c r="E136" s="60">
        <f t="shared" si="10"/>
        <v>1.7387516843522682E-3</v>
      </c>
      <c r="F136" s="59">
        <f>'Grunddaten Umlage § 4_Plan'!D136</f>
        <v>101267.59999999999</v>
      </c>
      <c r="G136" s="59">
        <f>'Grunddaten Umlage § 4_Plan'!E136</f>
        <v>40507.040000000001</v>
      </c>
      <c r="H136" s="59">
        <f>'Grunddaten Umlage § 4_IST'!D136</f>
        <v>75518.98</v>
      </c>
      <c r="I136" s="59">
        <f>'Grunddaten Umlage § 4_IST'!E136</f>
        <v>30207.592000000001</v>
      </c>
      <c r="J136" s="61">
        <f>'Grunddaten Umlage § 4_Plan'!J136</f>
        <v>0</v>
      </c>
      <c r="K136" s="61">
        <f>'Grunddaten Umlage § 4_IST'!J136</f>
        <v>0</v>
      </c>
      <c r="L136" s="62">
        <f t="shared" si="14"/>
        <v>0</v>
      </c>
      <c r="M136" s="61">
        <f>'Grunddaten Umlage § 4_Plan'!H136</f>
        <v>72517.482814756717</v>
      </c>
      <c r="N136" s="61">
        <f>'Grunddaten Umlage § 4_IST'!H136</f>
        <v>47589.405991269166</v>
      </c>
      <c r="O136" s="64">
        <f t="shared" si="13"/>
        <v>-24928.07682348755</v>
      </c>
      <c r="P136" s="59">
        <f>'Grunddaten Umlage § 4_Plan'!I136</f>
        <v>0</v>
      </c>
      <c r="Q136" s="59">
        <f>'Grunddaten Umlage § 4_IST'!I136</f>
        <v>0</v>
      </c>
      <c r="R136" s="62">
        <f t="shared" si="11"/>
        <v>0</v>
      </c>
      <c r="S136" s="59" cm="1">
        <f t="array" ref="S136">_xlfn.IFS((F136&gt;0)*AND(I136&gt;0),O136+R136,(F136=0)*AND(I136=0),L136,(F136=0)*AND(I136&gt;0),L136+O136+R136,(F136&gt;0)*AND(I136=0),L136+O136+R136)</f>
        <v>-24928.07682348755</v>
      </c>
      <c r="U136" s="59">
        <f>IF('Grunddaten Umlage § 4_Plan'!D136&gt;0,'Grunddaten Umlage § 4_Plan'!F136,0)</f>
        <v>28750.117185243274</v>
      </c>
      <c r="V136" s="59">
        <f>IF('Grunddaten Umlage § 4_IST'!D136&gt;0,'Grunddaten Umlage § 4_IST'!F136,0)</f>
        <v>27929.57400873083</v>
      </c>
      <c r="W136" s="59">
        <f t="shared" si="12"/>
        <v>-820.54317651244492</v>
      </c>
    </row>
    <row r="137" spans="1:23" x14ac:dyDescent="0.25">
      <c r="A137" s="58">
        <f>Finanzkraft!A137</f>
        <v>61441</v>
      </c>
      <c r="B137" s="58" t="str">
        <f>Finanzkraft!B137</f>
        <v>Ranten</v>
      </c>
      <c r="C137" s="58" t="str">
        <f>Finanzkraft!C137</f>
        <v>Murau</v>
      </c>
      <c r="D137" s="67">
        <f>Finanzkraft!H137</f>
        <v>1319138.3999999999</v>
      </c>
      <c r="E137" s="60">
        <f t="shared" si="10"/>
        <v>6.1643312513316175E-4</v>
      </c>
      <c r="F137" s="59">
        <f>'Grunddaten Umlage § 4_Plan'!D137</f>
        <v>24324</v>
      </c>
      <c r="G137" s="59">
        <f>'Grunddaten Umlage § 4_Plan'!E137</f>
        <v>9729.6</v>
      </c>
      <c r="H137" s="59">
        <f>'Grunddaten Umlage § 4_IST'!D137</f>
        <v>24346.23</v>
      </c>
      <c r="I137" s="59">
        <f>'Grunddaten Umlage § 4_IST'!E137</f>
        <v>9738.4920000000002</v>
      </c>
      <c r="J137" s="61">
        <f>'Grunddaten Umlage § 4_Plan'!J137</f>
        <v>0</v>
      </c>
      <c r="K137" s="61">
        <f>'Grunddaten Umlage § 4_IST'!J137</f>
        <v>0</v>
      </c>
      <c r="L137" s="62">
        <f t="shared" si="14"/>
        <v>0</v>
      </c>
      <c r="M137" s="61">
        <f>'Grunddaten Umlage § 4_Plan'!H137</f>
        <v>14131.328588701699</v>
      </c>
      <c r="N137" s="61">
        <f>'Grunddaten Umlage § 4_IST'!H137</f>
        <v>14444.462689129752</v>
      </c>
      <c r="O137" s="64">
        <f t="shared" si="13"/>
        <v>313.13410042805299</v>
      </c>
      <c r="P137" s="59">
        <f>'Grunddaten Umlage § 4_Plan'!I137</f>
        <v>0</v>
      </c>
      <c r="Q137" s="59">
        <f>'Grunddaten Umlage § 4_IST'!I137</f>
        <v>0</v>
      </c>
      <c r="R137" s="62">
        <f t="shared" si="11"/>
        <v>0</v>
      </c>
      <c r="S137" s="59" cm="1">
        <f t="array" ref="S137">_xlfn.IFS((F137&gt;0)*AND(I137&gt;0),O137+R137,(F137=0)*AND(I137=0),L137,(F137=0)*AND(I137&gt;0),L137+O137+R137,(F137&gt;0)*AND(I137=0),L137+O137+R137)</f>
        <v>313.13410042805299</v>
      </c>
      <c r="U137" s="59">
        <f>IF('Grunddaten Umlage § 4_Plan'!D137&gt;0,'Grunddaten Umlage § 4_Plan'!F137,0)</f>
        <v>10192.671411298301</v>
      </c>
      <c r="V137" s="59">
        <f>IF('Grunddaten Umlage § 4_IST'!D137&gt;0,'Grunddaten Umlage § 4_IST'!F137,0)</f>
        <v>9901.7673108702475</v>
      </c>
      <c r="W137" s="59">
        <f t="shared" si="12"/>
        <v>-290.90410042805343</v>
      </c>
    </row>
    <row r="138" spans="1:23" x14ac:dyDescent="0.25">
      <c r="A138" s="58">
        <f>Finanzkraft!A138</f>
        <v>61442</v>
      </c>
      <c r="B138" s="58" t="str">
        <f>Finanzkraft!B138</f>
        <v>Sankt Georgen am Kreischberg</v>
      </c>
      <c r="C138" s="58" t="str">
        <f>Finanzkraft!C138</f>
        <v>Murau</v>
      </c>
      <c r="D138" s="67">
        <f>Finanzkraft!H138</f>
        <v>2735884.43</v>
      </c>
      <c r="E138" s="60">
        <f t="shared" si="10"/>
        <v>1.2784782773271244E-3</v>
      </c>
      <c r="F138" s="59">
        <f>'Grunddaten Umlage § 4_Plan'!D138</f>
        <v>0</v>
      </c>
      <c r="G138" s="59">
        <f>'Grunddaten Umlage § 4_Plan'!E138</f>
        <v>0</v>
      </c>
      <c r="H138" s="59">
        <f>'Grunddaten Umlage § 4_IST'!D138</f>
        <v>0</v>
      </c>
      <c r="I138" s="59">
        <f>'Grunddaten Umlage § 4_IST'!E138</f>
        <v>0</v>
      </c>
      <c r="J138" s="61">
        <f>'Grunddaten Umlage § 4_Plan'!J138</f>
        <v>21139.533967229785</v>
      </c>
      <c r="K138" s="61">
        <f>'Grunddaten Umlage § 4_IST'!J138</f>
        <v>20536.200762022305</v>
      </c>
      <c r="L138" s="62">
        <f t="shared" si="14"/>
        <v>603.3332052074802</v>
      </c>
      <c r="M138" s="61">
        <f>'Grunddaten Umlage § 4_Plan'!H138</f>
        <v>0</v>
      </c>
      <c r="N138" s="61">
        <f>'Grunddaten Umlage § 4_IST'!H138</f>
        <v>0</v>
      </c>
      <c r="O138" s="64">
        <f t="shared" si="13"/>
        <v>0</v>
      </c>
      <c r="P138" s="59">
        <f>'Grunddaten Umlage § 4_Plan'!I138</f>
        <v>0</v>
      </c>
      <c r="Q138" s="59">
        <f>'Grunddaten Umlage § 4_IST'!I138</f>
        <v>0</v>
      </c>
      <c r="R138" s="62">
        <f t="shared" si="11"/>
        <v>0</v>
      </c>
      <c r="S138" s="59" cm="1">
        <f t="array" ref="S138">_xlfn.IFS((F138&gt;0)*AND(I138&gt;0),O138+R138,(F138=0)*AND(I138=0),L138,(F138=0)*AND(I138&gt;0),L138+O138+R138,(F138&gt;0)*AND(I138=0),L138+O138+R138)</f>
        <v>603.3332052074802</v>
      </c>
      <c r="U138" s="59">
        <f>IF('Grunddaten Umlage § 4_Plan'!D138&gt;0,'Grunddaten Umlage § 4_Plan'!F138,0)</f>
        <v>0</v>
      </c>
      <c r="V138" s="59">
        <f>IF('Grunddaten Umlage § 4_IST'!D138&gt;0,'Grunddaten Umlage § 4_IST'!F138,0)</f>
        <v>0</v>
      </c>
      <c r="W138" s="59">
        <f t="shared" si="12"/>
        <v>0</v>
      </c>
    </row>
    <row r="139" spans="1:23" x14ac:dyDescent="0.25">
      <c r="A139" s="58">
        <f>Finanzkraft!A139</f>
        <v>61443</v>
      </c>
      <c r="B139" s="58" t="str">
        <f>Finanzkraft!B139</f>
        <v>Sankt Lambrecht</v>
      </c>
      <c r="C139" s="58" t="str">
        <f>Finanzkraft!C139</f>
        <v>Murau</v>
      </c>
      <c r="D139" s="67">
        <f>Finanzkraft!H139</f>
        <v>2516354.7400000002</v>
      </c>
      <c r="E139" s="60">
        <f t="shared" si="10"/>
        <v>1.1758920946595482E-3</v>
      </c>
      <c r="F139" s="59">
        <f>'Grunddaten Umlage § 4_Plan'!D139</f>
        <v>24324</v>
      </c>
      <c r="G139" s="59">
        <f>'Grunddaten Umlage § 4_Plan'!E139</f>
        <v>9729.6</v>
      </c>
      <c r="H139" s="59">
        <f>'Grunddaten Umlage § 4_IST'!D139</f>
        <v>36823.379999999997</v>
      </c>
      <c r="I139" s="59">
        <f>'Grunddaten Umlage § 4_IST'!E139</f>
        <v>14729.351999999999</v>
      </c>
      <c r="J139" s="61">
        <f>'Grunddaten Umlage § 4_Plan'!J139</f>
        <v>0</v>
      </c>
      <c r="K139" s="61">
        <f>'Grunddaten Umlage § 4_IST'!J139</f>
        <v>0</v>
      </c>
      <c r="L139" s="62">
        <f t="shared" si="14"/>
        <v>0</v>
      </c>
      <c r="M139" s="61">
        <f>'Grunddaten Umlage § 4_Plan'!H139</f>
        <v>4880.7201901764274</v>
      </c>
      <c r="N139" s="61">
        <f>'Grunddaten Umlage § 4_IST'!H139</f>
        <v>17935.021426642263</v>
      </c>
      <c r="O139" s="64">
        <f t="shared" si="13"/>
        <v>13054.301236465835</v>
      </c>
      <c r="P139" s="59">
        <f>'Grunddaten Umlage § 4_Plan'!I139</f>
        <v>0</v>
      </c>
      <c r="Q139" s="59">
        <f>'Grunddaten Umlage § 4_IST'!I139</f>
        <v>0</v>
      </c>
      <c r="R139" s="62">
        <f t="shared" si="11"/>
        <v>0</v>
      </c>
      <c r="S139" s="59" cm="1">
        <f t="array" ref="S139">_xlfn.IFS((F139&gt;0)*AND(I139&gt;0),O139+R139,(F139=0)*AND(I139=0),L139,(F139=0)*AND(I139&gt;0),L139+O139+R139,(F139&gt;0)*AND(I139=0),L139+O139+R139)</f>
        <v>13054.301236465835</v>
      </c>
      <c r="U139" s="59">
        <f>IF('Grunddaten Umlage § 4_Plan'!D139&gt;0,'Grunddaten Umlage § 4_Plan'!F139,0)</f>
        <v>19443.279809823573</v>
      </c>
      <c r="V139" s="59">
        <f>IF('Grunddaten Umlage § 4_IST'!D139&gt;0,'Grunddaten Umlage § 4_IST'!F139,0)</f>
        <v>18888.358573357735</v>
      </c>
      <c r="W139" s="59">
        <f t="shared" si="12"/>
        <v>-554.92123646583786</v>
      </c>
    </row>
    <row r="140" spans="1:23" x14ac:dyDescent="0.25">
      <c r="A140" s="58">
        <f>Finanzkraft!A140</f>
        <v>61444</v>
      </c>
      <c r="B140" s="58" t="str">
        <f>Finanzkraft!B140</f>
        <v>Scheifling</v>
      </c>
      <c r="C140" s="58" t="str">
        <f>Finanzkraft!C140</f>
        <v>Murau</v>
      </c>
      <c r="D140" s="67">
        <f>Finanzkraft!H140</f>
        <v>3137563.26</v>
      </c>
      <c r="E140" s="60">
        <f t="shared" si="10"/>
        <v>1.4661827187085078E-3</v>
      </c>
      <c r="F140" s="59">
        <f>'Grunddaten Umlage § 4_Plan'!D140</f>
        <v>126940</v>
      </c>
      <c r="G140" s="59">
        <f>'Grunddaten Umlage § 4_Plan'!E140</f>
        <v>50776</v>
      </c>
      <c r="H140" s="59">
        <f>'Grunddaten Umlage § 4_IST'!D140</f>
        <v>79650.36</v>
      </c>
      <c r="I140" s="59">
        <f>'Grunddaten Umlage § 4_IST'!E140</f>
        <v>31860.144</v>
      </c>
      <c r="J140" s="61">
        <f>'Grunddaten Umlage § 4_Plan'!J140</f>
        <v>0</v>
      </c>
      <c r="K140" s="61">
        <f>'Grunddaten Umlage § 4_IST'!J140</f>
        <v>0</v>
      </c>
      <c r="L140" s="62">
        <f t="shared" si="14"/>
        <v>0</v>
      </c>
      <c r="M140" s="61">
        <f>'Grunddaten Umlage § 4_Plan'!H140</f>
        <v>102696.78841481538</v>
      </c>
      <c r="N140" s="61">
        <f>'Grunddaten Umlage § 4_IST'!H140</f>
        <v>56099.062180411478</v>
      </c>
      <c r="O140" s="64">
        <f t="shared" si="13"/>
        <v>-46597.726234403905</v>
      </c>
      <c r="P140" s="59">
        <f>'Grunddaten Umlage § 4_Plan'!I140</f>
        <v>0</v>
      </c>
      <c r="Q140" s="59">
        <f>'Grunddaten Umlage § 4_IST'!I140</f>
        <v>0</v>
      </c>
      <c r="R140" s="62">
        <f t="shared" si="11"/>
        <v>0</v>
      </c>
      <c r="S140" s="59" cm="1">
        <f t="array" ref="S140">_xlfn.IFS((F140&gt;0)*AND(I140&gt;0),O140+R140,(F140=0)*AND(I140=0),L140,(F140=0)*AND(I140&gt;0),L140+O140+R140,(F140&gt;0)*AND(I140=0),L140+O140+R140)</f>
        <v>-46597.726234403905</v>
      </c>
      <c r="U140" s="59">
        <f>IF('Grunddaten Umlage § 4_Plan'!D140&gt;0,'Grunddaten Umlage § 4_Plan'!F140,0)</f>
        <v>24243.211585184617</v>
      </c>
      <c r="V140" s="59">
        <f>IF('Grunddaten Umlage § 4_IST'!D140&gt;0,'Grunddaten Umlage § 4_IST'!F140,0)</f>
        <v>23551.297819588523</v>
      </c>
      <c r="W140" s="59">
        <f t="shared" si="12"/>
        <v>-691.91376559609489</v>
      </c>
    </row>
    <row r="141" spans="1:23" x14ac:dyDescent="0.25">
      <c r="A141" s="58">
        <f>Finanzkraft!A141</f>
        <v>61445</v>
      </c>
      <c r="B141" s="58" t="str">
        <f>Finanzkraft!B141</f>
        <v>Stadl-Predlitz</v>
      </c>
      <c r="C141" s="58" t="str">
        <f>Finanzkraft!C141</f>
        <v>Murau</v>
      </c>
      <c r="D141" s="67">
        <f>Finanzkraft!H141</f>
        <v>2827715.35</v>
      </c>
      <c r="E141" s="60">
        <f t="shared" si="10"/>
        <v>1.3213908488961526E-3</v>
      </c>
      <c r="F141" s="59">
        <f>'Grunddaten Umlage § 4_Plan'!D141</f>
        <v>0</v>
      </c>
      <c r="G141" s="59">
        <f>'Grunddaten Umlage § 4_Plan'!E141</f>
        <v>0</v>
      </c>
      <c r="H141" s="59">
        <f>'Grunddaten Umlage § 4_IST'!D141</f>
        <v>5267.42</v>
      </c>
      <c r="I141" s="59">
        <f>'Grunddaten Umlage § 4_IST'!E141</f>
        <v>2106.9680000000003</v>
      </c>
      <c r="J141" s="61">
        <f>'Grunddaten Umlage § 4_Plan'!J141</f>
        <v>21849.089835633906</v>
      </c>
      <c r="K141" s="61">
        <f>'Grunddaten Umlage § 4_IST'!J141</f>
        <v>0</v>
      </c>
      <c r="L141" s="62">
        <f t="shared" si="14"/>
        <v>21849.089835633906</v>
      </c>
      <c r="M141" s="61">
        <f>'Grunddaten Umlage § 4_Plan'!H141</f>
        <v>0</v>
      </c>
      <c r="N141" s="61">
        <f>'Grunddaten Umlage § 4_IST'!H141</f>
        <v>0</v>
      </c>
      <c r="O141" s="64">
        <f t="shared" si="13"/>
        <v>0</v>
      </c>
      <c r="P141" s="59">
        <f>'Grunddaten Umlage § 4_Plan'!I141</f>
        <v>0</v>
      </c>
      <c r="Q141" s="59">
        <f>'Grunddaten Umlage § 4_IST'!I141</f>
        <v>-15958.085539885751</v>
      </c>
      <c r="R141" s="62">
        <f t="shared" si="11"/>
        <v>-15958.085539885751</v>
      </c>
      <c r="S141" s="59" cm="1">
        <f t="array" ref="S141">_xlfn.IFS((F141&gt;0)*AND(I141&gt;0),O141+R141,(F141=0)*AND(I141=0),L141,(F141=0)*AND(I141&gt;0),L141+O141+R141,(F141&gt;0)*AND(I141=0),L141+O141+R141)</f>
        <v>5891.0042957481546</v>
      </c>
      <c r="U141" s="59">
        <f>IF('Grunddaten Umlage § 4_Plan'!D141&gt;0,'Grunddaten Umlage § 4_Plan'!F141,0)</f>
        <v>0</v>
      </c>
      <c r="V141" s="59">
        <f>IF('Grunddaten Umlage § 4_IST'!D141&gt;0,'Grunddaten Umlage § 4_IST'!F141,0)</f>
        <v>21225.505539885751</v>
      </c>
      <c r="W141" s="59">
        <f t="shared" si="12"/>
        <v>21225.505539885751</v>
      </c>
    </row>
    <row r="142" spans="1:23" x14ac:dyDescent="0.25">
      <c r="A142" s="58">
        <f>Finanzkraft!A142</f>
        <v>61446</v>
      </c>
      <c r="B142" s="58" t="str">
        <f>Finanzkraft!B142</f>
        <v>Teufenbach-Katsch</v>
      </c>
      <c r="C142" s="58" t="str">
        <f>Finanzkraft!C142</f>
        <v>Murau</v>
      </c>
      <c r="D142" s="67">
        <f>Finanzkraft!H142</f>
        <v>3081908.34</v>
      </c>
      <c r="E142" s="60">
        <f t="shared" si="10"/>
        <v>1.4401751851057893E-3</v>
      </c>
      <c r="F142" s="59">
        <f>'Grunddaten Umlage § 4_Plan'!D142</f>
        <v>32432</v>
      </c>
      <c r="G142" s="59">
        <f>'Grunddaten Umlage § 4_Plan'!E142</f>
        <v>12972.800000000001</v>
      </c>
      <c r="H142" s="59">
        <f>'Grunddaten Umlage § 4_IST'!D142</f>
        <v>11928.4</v>
      </c>
      <c r="I142" s="59">
        <f>'Grunddaten Umlage § 4_IST'!E142</f>
        <v>4771.3599999999997</v>
      </c>
      <c r="J142" s="61">
        <f>'Grunddaten Umlage § 4_Plan'!J142</f>
        <v>0</v>
      </c>
      <c r="K142" s="61">
        <f>'Grunddaten Umlage § 4_IST'!J142</f>
        <v>0</v>
      </c>
      <c r="L142" s="62">
        <f t="shared" si="14"/>
        <v>0</v>
      </c>
      <c r="M142" s="61">
        <f>'Grunddaten Umlage § 4_Plan'!H142</f>
        <v>8618.8208602222439</v>
      </c>
      <c r="N142" s="61">
        <f>'Grunddaten Umlage § 4_IST'!H142</f>
        <v>0</v>
      </c>
      <c r="O142" s="64">
        <f t="shared" si="13"/>
        <v>-8618.8208602222439</v>
      </c>
      <c r="P142" s="59">
        <f>'Grunddaten Umlage § 4_Plan'!I142</f>
        <v>0</v>
      </c>
      <c r="Q142" s="59">
        <f>'Grunddaten Umlage § 4_IST'!I142</f>
        <v>-11205.138722025216</v>
      </c>
      <c r="R142" s="62">
        <f t="shared" si="11"/>
        <v>-11205.138722025216</v>
      </c>
      <c r="S142" s="59" cm="1">
        <f t="array" ref="S142">_xlfn.IFS((F142&gt;0)*AND(I142&gt;0),O142+R142,(F142=0)*AND(I142=0),L142,(F142=0)*AND(I142&gt;0),L142+O142+R142,(F142&gt;0)*AND(I142=0),L142+O142+R142)</f>
        <v>-19823.959582247458</v>
      </c>
      <c r="U142" s="59">
        <f>IF('Grunddaten Umlage § 4_Plan'!D142&gt;0,'Grunddaten Umlage § 4_Plan'!F142,0)</f>
        <v>23813.179139777756</v>
      </c>
      <c r="V142" s="59">
        <f>IF('Grunddaten Umlage § 4_IST'!D142&gt;0,'Grunddaten Umlage § 4_IST'!F142,0)</f>
        <v>23133.538722025216</v>
      </c>
      <c r="W142" s="59">
        <f t="shared" si="12"/>
        <v>-679.64041775254009</v>
      </c>
    </row>
    <row r="143" spans="1:23" x14ac:dyDescent="0.25">
      <c r="A143" s="58">
        <f>Finanzkraft!A143</f>
        <v>61611</v>
      </c>
      <c r="B143" s="58" t="str">
        <f>Finanzkraft!B143</f>
        <v>Krottendorf-Gaisfeld</v>
      </c>
      <c r="C143" s="58" t="str">
        <f>Finanzkraft!C143</f>
        <v>Voitsberg</v>
      </c>
      <c r="D143" s="67">
        <f>Finanzkraft!H143</f>
        <v>3149930.8</v>
      </c>
      <c r="E143" s="60">
        <f t="shared" si="10"/>
        <v>1.4719620678142645E-3</v>
      </c>
      <c r="F143" s="59">
        <f>'Grunddaten Umlage § 4_Plan'!D143</f>
        <v>20270</v>
      </c>
      <c r="G143" s="59">
        <f>'Grunddaten Umlage § 4_Plan'!E143</f>
        <v>8108</v>
      </c>
      <c r="H143" s="59">
        <f>'Grunddaten Umlage § 4_IST'!D143</f>
        <v>73319.740000000005</v>
      </c>
      <c r="I143" s="59">
        <f>'Grunddaten Umlage § 4_IST'!E143</f>
        <v>29327.896000000004</v>
      </c>
      <c r="J143" s="61">
        <f>'Grunddaten Umlage § 4_Plan'!J143</f>
        <v>0</v>
      </c>
      <c r="K143" s="61">
        <f>'Grunddaten Umlage § 4_IST'!J143</f>
        <v>0</v>
      </c>
      <c r="L143" s="62">
        <f t="shared" si="14"/>
        <v>0</v>
      </c>
      <c r="M143" s="61">
        <f>'Grunddaten Umlage § 4_Plan'!H143</f>
        <v>0</v>
      </c>
      <c r="N143" s="61">
        <f>'Grunddaten Umlage § 4_IST'!H143</f>
        <v>49675.608476769863</v>
      </c>
      <c r="O143" s="64">
        <f t="shared" si="13"/>
        <v>49675.608476769863</v>
      </c>
      <c r="P143" s="59">
        <f>'Grunddaten Umlage § 4_Plan'!I143</f>
        <v>-4068.7726509424538</v>
      </c>
      <c r="Q143" s="59">
        <f>'Grunddaten Umlage § 4_IST'!I143</f>
        <v>0</v>
      </c>
      <c r="R143" s="62">
        <f t="shared" si="11"/>
        <v>4068.7726509424538</v>
      </c>
      <c r="S143" s="59" cm="1">
        <f t="array" ref="S143">_xlfn.IFS((F143&gt;0)*AND(I143&gt;0),O143+R143,(F143=0)*AND(I143=0),L143,(F143=0)*AND(I143&gt;0),L143+O143+R143,(F143&gt;0)*AND(I143=0),L143+O143+R143)</f>
        <v>53744.381127712317</v>
      </c>
      <c r="U143" s="59">
        <f>IF('Grunddaten Umlage § 4_Plan'!D143&gt;0,'Grunddaten Umlage § 4_Plan'!F143,0)</f>
        <v>24338.772650942454</v>
      </c>
      <c r="V143" s="59">
        <f>IF('Grunddaten Umlage § 4_IST'!D143&gt;0,'Grunddaten Umlage § 4_IST'!F143,0)</f>
        <v>23644.131523230139</v>
      </c>
      <c r="W143" s="59">
        <f t="shared" si="12"/>
        <v>-694.64112771231521</v>
      </c>
    </row>
    <row r="144" spans="1:23" x14ac:dyDescent="0.25">
      <c r="A144" s="58">
        <f>Finanzkraft!A144</f>
        <v>61612</v>
      </c>
      <c r="B144" s="58" t="str">
        <f>Finanzkraft!B144</f>
        <v>Ligist</v>
      </c>
      <c r="C144" s="58" t="str">
        <f>Finanzkraft!C144</f>
        <v>Voitsberg</v>
      </c>
      <c r="D144" s="67">
        <f>Finanzkraft!H144</f>
        <v>4338140.0999999996</v>
      </c>
      <c r="E144" s="60">
        <f t="shared" si="10"/>
        <v>2.0272120492500914E-3</v>
      </c>
      <c r="F144" s="59">
        <f>'Grunddaten Umlage § 4_Plan'!D144</f>
        <v>40540</v>
      </c>
      <c r="G144" s="59">
        <f>'Grunddaten Umlage § 4_Plan'!E144</f>
        <v>16216</v>
      </c>
      <c r="H144" s="59">
        <f>'Grunddaten Umlage § 4_IST'!D144</f>
        <v>53886.69</v>
      </c>
      <c r="I144" s="59">
        <f>'Grunddaten Umlage § 4_IST'!E144</f>
        <v>21554.676000000003</v>
      </c>
      <c r="J144" s="61">
        <f>'Grunddaten Umlage § 4_Plan'!J144</f>
        <v>0</v>
      </c>
      <c r="K144" s="61">
        <f>'Grunddaten Umlage § 4_IST'!J144</f>
        <v>0</v>
      </c>
      <c r="L144" s="62">
        <f t="shared" si="14"/>
        <v>0</v>
      </c>
      <c r="M144" s="61">
        <f>'Grunddaten Umlage § 4_Plan'!H144</f>
        <v>7020.2142250754332</v>
      </c>
      <c r="N144" s="61">
        <f>'Grunddaten Umlage § 4_IST'!H144</f>
        <v>21323.576203786208</v>
      </c>
      <c r="O144" s="64">
        <f t="shared" si="13"/>
        <v>14303.361978710775</v>
      </c>
      <c r="P144" s="59">
        <f>'Grunddaten Umlage § 4_Plan'!I144</f>
        <v>0</v>
      </c>
      <c r="Q144" s="59">
        <f>'Grunddaten Umlage § 4_IST'!I144</f>
        <v>0</v>
      </c>
      <c r="R144" s="62">
        <f t="shared" si="11"/>
        <v>0</v>
      </c>
      <c r="S144" s="59" cm="1">
        <f t="array" ref="S144">_xlfn.IFS((F144&gt;0)*AND(I144&gt;0),O144+R144,(F144=0)*AND(I144=0),L144,(F144=0)*AND(I144&gt;0),L144+O144+R144,(F144&gt;0)*AND(I144=0),L144+O144+R144)</f>
        <v>14303.361978710775</v>
      </c>
      <c r="U144" s="59">
        <f>IF('Grunddaten Umlage § 4_Plan'!D144&gt;0,'Grunddaten Umlage § 4_Plan'!F144,0)</f>
        <v>33519.785774924567</v>
      </c>
      <c r="V144" s="59">
        <f>IF('Grunddaten Umlage § 4_IST'!D144&gt;0,'Grunddaten Umlage § 4_IST'!F144,0)</f>
        <v>32563.113796213795</v>
      </c>
      <c r="W144" s="59">
        <f t="shared" si="12"/>
        <v>-956.67197871077224</v>
      </c>
    </row>
    <row r="145" spans="1:23" x14ac:dyDescent="0.25">
      <c r="A145" s="58">
        <f>Finanzkraft!A145</f>
        <v>61615</v>
      </c>
      <c r="B145" s="58" t="str">
        <f>Finanzkraft!B145</f>
        <v>Mooskirchen</v>
      </c>
      <c r="C145" s="58" t="str">
        <f>Finanzkraft!C145</f>
        <v>Voitsberg</v>
      </c>
      <c r="D145" s="67">
        <f>Finanzkraft!H145</f>
        <v>2680781.2200000002</v>
      </c>
      <c r="E145" s="60">
        <f t="shared" si="10"/>
        <v>1.2527285577031875E-3</v>
      </c>
      <c r="F145" s="59">
        <f>'Grunddaten Umlage § 4_Plan'!D145</f>
        <v>113512</v>
      </c>
      <c r="G145" s="59">
        <f>'Grunddaten Umlage § 4_Plan'!E145</f>
        <v>45404.800000000003</v>
      </c>
      <c r="H145" s="59">
        <f>'Grunddaten Umlage § 4_IST'!D145</f>
        <v>115406.43</v>
      </c>
      <c r="I145" s="59">
        <f>'Grunddaten Umlage § 4_IST'!E145</f>
        <v>46162.572</v>
      </c>
      <c r="J145" s="61">
        <f>'Grunddaten Umlage § 4_Plan'!J145</f>
        <v>0</v>
      </c>
      <c r="K145" s="61">
        <f>'Grunddaten Umlage § 4_IST'!J145</f>
        <v>0</v>
      </c>
      <c r="L145" s="62">
        <f t="shared" si="14"/>
        <v>0</v>
      </c>
      <c r="M145" s="61">
        <f>'Grunddaten Umlage § 4_Plan'!H145</f>
        <v>92798.23554508049</v>
      </c>
      <c r="N145" s="61">
        <f>'Grunddaten Umlage § 4_IST'!H145</f>
        <v>95283.847068754214</v>
      </c>
      <c r="O145" s="64">
        <f t="shared" si="13"/>
        <v>2485.6115236737242</v>
      </c>
      <c r="P145" s="59">
        <f>'Grunddaten Umlage § 4_Plan'!I145</f>
        <v>0</v>
      </c>
      <c r="Q145" s="59">
        <f>'Grunddaten Umlage § 4_IST'!I145</f>
        <v>0</v>
      </c>
      <c r="R145" s="62">
        <f t="shared" si="11"/>
        <v>0</v>
      </c>
      <c r="S145" s="59" cm="1">
        <f t="array" ref="S145">_xlfn.IFS((F145&gt;0)*AND(I145&gt;0),O145+R145,(F145=0)*AND(I145=0),L145,(F145=0)*AND(I145&gt;0),L145+O145+R145,(F145&gt;0)*AND(I145=0),L145+O145+R145)</f>
        <v>2485.6115236737242</v>
      </c>
      <c r="U145" s="59">
        <f>IF('Grunddaten Umlage § 4_Plan'!D145&gt;0,'Grunddaten Umlage § 4_Plan'!F145,0)</f>
        <v>20713.764454919507</v>
      </c>
      <c r="V145" s="59">
        <f>IF('Grunddaten Umlage § 4_IST'!D145&gt;0,'Grunddaten Umlage § 4_IST'!F145,0)</f>
        <v>20122.582931245783</v>
      </c>
      <c r="W145" s="59">
        <f t="shared" si="12"/>
        <v>-591.18152367372386</v>
      </c>
    </row>
    <row r="146" spans="1:23" x14ac:dyDescent="0.25">
      <c r="A146" s="58">
        <f>Finanzkraft!A146</f>
        <v>61618</v>
      </c>
      <c r="B146" s="58" t="str">
        <f>Finanzkraft!B146</f>
        <v>Rosental an der Kainach</v>
      </c>
      <c r="C146" s="58" t="str">
        <f>Finanzkraft!C146</f>
        <v>Voitsberg</v>
      </c>
      <c r="D146" s="67">
        <f>Finanzkraft!H146</f>
        <v>2449204.44</v>
      </c>
      <c r="E146" s="60">
        <f t="shared" si="10"/>
        <v>1.1445127721543208E-3</v>
      </c>
      <c r="F146" s="59">
        <f>'Grunddaten Umlage § 4_Plan'!D146</f>
        <v>0</v>
      </c>
      <c r="G146" s="59">
        <f>'Grunddaten Umlage § 4_Plan'!E146</f>
        <v>0</v>
      </c>
      <c r="H146" s="59">
        <f>'Grunddaten Umlage § 4_IST'!D146</f>
        <v>26879.98</v>
      </c>
      <c r="I146" s="59">
        <f>'Grunddaten Umlage § 4_IST'!E146</f>
        <v>10751.992</v>
      </c>
      <c r="J146" s="61">
        <f>'Grunddaten Umlage § 4_Plan'!J146</f>
        <v>18924.425273354838</v>
      </c>
      <c r="K146" s="61">
        <f>'Grunddaten Umlage § 4_IST'!J146</f>
        <v>0</v>
      </c>
      <c r="L146" s="62">
        <f t="shared" si="14"/>
        <v>18924.425273354838</v>
      </c>
      <c r="M146" s="61">
        <f>'Grunddaten Umlage § 4_Plan'!H146</f>
        <v>0</v>
      </c>
      <c r="N146" s="61">
        <f>'Grunddaten Umlage § 4_IST'!H146</f>
        <v>8495.6675869656501</v>
      </c>
      <c r="O146" s="64">
        <f t="shared" si="13"/>
        <v>8495.6675869656501</v>
      </c>
      <c r="P146" s="59">
        <f>'Grunddaten Umlage § 4_Plan'!I146</f>
        <v>0</v>
      </c>
      <c r="Q146" s="59">
        <f>'Grunddaten Umlage § 4_IST'!I146</f>
        <v>0</v>
      </c>
      <c r="R146" s="62">
        <f t="shared" si="11"/>
        <v>0</v>
      </c>
      <c r="S146" s="59" cm="1">
        <f t="array" ref="S146">_xlfn.IFS((F146&gt;0)*AND(I146&gt;0),O146+R146,(F146=0)*AND(I146=0),L146,(F146=0)*AND(I146&gt;0),L146+O146+R146,(F146&gt;0)*AND(I146=0),L146+O146+R146)</f>
        <v>27420.092860320488</v>
      </c>
      <c r="U146" s="59">
        <f>IF('Grunddaten Umlage § 4_Plan'!D146&gt;0,'Grunddaten Umlage § 4_Plan'!F146,0)</f>
        <v>0</v>
      </c>
      <c r="V146" s="59">
        <f>IF('Grunddaten Umlage § 4_IST'!D146&gt;0,'Grunddaten Umlage § 4_IST'!F146,0)</f>
        <v>18384.312413034349</v>
      </c>
      <c r="W146" s="59">
        <f t="shared" si="12"/>
        <v>18384.312413034349</v>
      </c>
    </row>
    <row r="147" spans="1:23" x14ac:dyDescent="0.25">
      <c r="A147" s="58">
        <f>Finanzkraft!A147</f>
        <v>61621</v>
      </c>
      <c r="B147" s="58" t="str">
        <f>Finanzkraft!B147</f>
        <v>Sankt Martin am Wöllmißberg</v>
      </c>
      <c r="C147" s="58" t="str">
        <f>Finanzkraft!C147</f>
        <v>Voitsberg</v>
      </c>
      <c r="D147" s="67">
        <f>Finanzkraft!H147</f>
        <v>894505.95</v>
      </c>
      <c r="E147" s="60">
        <f t="shared" si="10"/>
        <v>4.1800246146174485E-4</v>
      </c>
      <c r="F147" s="59">
        <f>'Grunddaten Umlage § 4_Plan'!D147</f>
        <v>16216</v>
      </c>
      <c r="G147" s="59">
        <f>'Grunddaten Umlage § 4_Plan'!E147</f>
        <v>6486.4000000000005</v>
      </c>
      <c r="H147" s="59">
        <f>'Grunddaten Umlage § 4_IST'!D147</f>
        <v>26355.89</v>
      </c>
      <c r="I147" s="59">
        <f>'Grunddaten Umlage § 4_IST'!E147</f>
        <v>10542.356</v>
      </c>
      <c r="J147" s="61">
        <f>'Grunddaten Umlage § 4_Plan'!J147</f>
        <v>0</v>
      </c>
      <c r="K147" s="61">
        <f>'Grunddaten Umlage § 4_IST'!J147</f>
        <v>0</v>
      </c>
      <c r="L147" s="62">
        <f t="shared" si="14"/>
        <v>0</v>
      </c>
      <c r="M147" s="61">
        <f>'Grunddaten Umlage § 4_Plan'!H147</f>
        <v>9304.3634167565524</v>
      </c>
      <c r="N147" s="61">
        <f>'Grunddaten Umlage § 4_IST'!H147</f>
        <v>19641.515090522011</v>
      </c>
      <c r="O147" s="64">
        <f t="shared" si="13"/>
        <v>10337.151673765458</v>
      </c>
      <c r="P147" s="59">
        <f>'Grunddaten Umlage § 4_Plan'!I147</f>
        <v>0</v>
      </c>
      <c r="Q147" s="59">
        <f>'Grunddaten Umlage § 4_IST'!I147</f>
        <v>0</v>
      </c>
      <c r="R147" s="62">
        <f t="shared" si="11"/>
        <v>0</v>
      </c>
      <c r="S147" s="59" cm="1">
        <f t="array" ref="S147">_xlfn.IFS((F147&gt;0)*AND(I147&gt;0),O147+R147,(F147=0)*AND(I147=0),L147,(F147=0)*AND(I147&gt;0),L147+O147+R147,(F147&gt;0)*AND(I147=0),L147+O147+R147)</f>
        <v>10337.151673765458</v>
      </c>
      <c r="U147" s="59">
        <f>IF('Grunddaten Umlage § 4_Plan'!D147&gt;0,'Grunddaten Umlage § 4_Plan'!F147,0)</f>
        <v>6911.6365832434476</v>
      </c>
      <c r="V147" s="59">
        <f>IF('Grunddaten Umlage § 4_IST'!D147&gt;0,'Grunddaten Umlage § 4_IST'!F147,0)</f>
        <v>6714.3749094779878</v>
      </c>
      <c r="W147" s="59">
        <f t="shared" si="12"/>
        <v>-197.26167376545982</v>
      </c>
    </row>
    <row r="148" spans="1:23" x14ac:dyDescent="0.25">
      <c r="A148" s="58">
        <f>Finanzkraft!A148</f>
        <v>61624</v>
      </c>
      <c r="B148" s="58" t="str">
        <f>Finanzkraft!B148</f>
        <v>Stallhofen</v>
      </c>
      <c r="C148" s="58" t="str">
        <f>Finanzkraft!C148</f>
        <v>Voitsberg</v>
      </c>
      <c r="D148" s="67">
        <f>Finanzkraft!H148</f>
        <v>3758339.28</v>
      </c>
      <c r="E148" s="60">
        <f t="shared" si="10"/>
        <v>1.7562712355891673E-3</v>
      </c>
      <c r="F148" s="59">
        <f>'Grunddaten Umlage § 4_Plan'!D148</f>
        <v>17456.400000000001</v>
      </c>
      <c r="G148" s="59">
        <f>'Grunddaten Umlage § 4_Plan'!E148</f>
        <v>6982.5600000000013</v>
      </c>
      <c r="H148" s="59">
        <f>'Grunddaten Umlage § 4_IST'!D148</f>
        <v>28146.79</v>
      </c>
      <c r="I148" s="59">
        <f>'Grunddaten Umlage § 4_IST'!E148</f>
        <v>11258.716</v>
      </c>
      <c r="J148" s="61">
        <f>'Grunddaten Umlage § 4_Plan'!J148</f>
        <v>0</v>
      </c>
      <c r="K148" s="61">
        <f>'Grunddaten Umlage § 4_IST'!J148</f>
        <v>0</v>
      </c>
      <c r="L148" s="62">
        <f t="shared" si="14"/>
        <v>0</v>
      </c>
      <c r="M148" s="61">
        <f>'Grunddaten Umlage § 4_Plan'!H148</f>
        <v>0</v>
      </c>
      <c r="N148" s="61">
        <f>'Grunddaten Umlage § 4_IST'!H148</f>
        <v>0</v>
      </c>
      <c r="O148" s="64">
        <f t="shared" si="13"/>
        <v>0</v>
      </c>
      <c r="P148" s="59">
        <f>'Grunddaten Umlage § 4_Plan'!I148</f>
        <v>-11583.401535013643</v>
      </c>
      <c r="Q148" s="59">
        <f>'Grunddaten Umlage § 4_IST'!I148</f>
        <v>-64.200617712005624</v>
      </c>
      <c r="R148" s="62">
        <f t="shared" si="11"/>
        <v>11519.200917301638</v>
      </c>
      <c r="S148" s="59" cm="1">
        <f t="array" ref="S148">_xlfn.IFS((F148&gt;0)*AND(I148&gt;0),O148+R148,(F148=0)*AND(I148=0),L148,(F148=0)*AND(I148&gt;0),L148+O148+R148,(F148&gt;0)*AND(I148=0),L148+O148+R148)</f>
        <v>11519.200917301638</v>
      </c>
      <c r="U148" s="59">
        <f>IF('Grunddaten Umlage § 4_Plan'!D148&gt;0,'Grunddaten Umlage § 4_Plan'!F148,0)</f>
        <v>29039.801535013645</v>
      </c>
      <c r="V148" s="59">
        <f>IF('Grunddaten Umlage § 4_IST'!D148&gt;0,'Grunddaten Umlage § 4_IST'!F148,0)</f>
        <v>28210.990617712006</v>
      </c>
      <c r="W148" s="59">
        <f t="shared" si="12"/>
        <v>-828.81091730163826</v>
      </c>
    </row>
    <row r="149" spans="1:23" x14ac:dyDescent="0.25">
      <c r="A149" s="58">
        <f>Finanzkraft!A149</f>
        <v>61625</v>
      </c>
      <c r="B149" s="58" t="str">
        <f>Finanzkraft!B149</f>
        <v>Voitsberg</v>
      </c>
      <c r="C149" s="58" t="str">
        <f>Finanzkraft!C149</f>
        <v>Voitsberg</v>
      </c>
      <c r="D149" s="67">
        <f>Finanzkraft!H149</f>
        <v>14798582.41</v>
      </c>
      <c r="E149" s="60">
        <f t="shared" si="10"/>
        <v>6.9153747647228963E-3</v>
      </c>
      <c r="F149" s="59">
        <f>'Grunddaten Umlage § 4_Plan'!D149</f>
        <v>356849</v>
      </c>
      <c r="G149" s="59">
        <f>'Grunddaten Umlage § 4_Plan'!E149</f>
        <v>142739.6</v>
      </c>
      <c r="H149" s="59">
        <f>'Grunddaten Umlage § 4_IST'!D149</f>
        <v>250729.59</v>
      </c>
      <c r="I149" s="59">
        <f>'Grunddaten Umlage § 4_IST'!E149</f>
        <v>100291.83600000001</v>
      </c>
      <c r="J149" s="61">
        <f>'Grunddaten Umlage § 4_Plan'!J149</f>
        <v>0</v>
      </c>
      <c r="K149" s="61">
        <f>'Grunddaten Umlage § 4_IST'!J149</f>
        <v>0</v>
      </c>
      <c r="L149" s="62">
        <f t="shared" si="14"/>
        <v>0</v>
      </c>
      <c r="M149" s="61">
        <f>'Grunddaten Umlage § 4_Plan'!H149</f>
        <v>242503.8426926629</v>
      </c>
      <c r="N149" s="61">
        <f>'Grunddaten Umlage § 4_IST'!H149</f>
        <v>139647.90247232473</v>
      </c>
      <c r="O149" s="64">
        <f t="shared" si="13"/>
        <v>-102855.94022033818</v>
      </c>
      <c r="P149" s="59">
        <f>'Grunddaten Umlage § 4_Plan'!I149</f>
        <v>0</v>
      </c>
      <c r="Q149" s="59">
        <f>'Grunddaten Umlage § 4_IST'!I149</f>
        <v>0</v>
      </c>
      <c r="R149" s="62">
        <f t="shared" si="11"/>
        <v>0</v>
      </c>
      <c r="S149" s="59" cm="1">
        <f t="array" ref="S149">_xlfn.IFS((F149&gt;0)*AND(I149&gt;0),O149+R149,(F149=0)*AND(I149=0),L149,(F149=0)*AND(I149&gt;0),L149+O149+R149,(F149&gt;0)*AND(I149=0),L149+O149+R149)</f>
        <v>-102855.94022033818</v>
      </c>
      <c r="U149" s="59">
        <f>IF('Grunddaten Umlage § 4_Plan'!D149&gt;0,'Grunddaten Umlage § 4_Plan'!F149,0)</f>
        <v>114345.15730733708</v>
      </c>
      <c r="V149" s="59">
        <f>IF('Grunddaten Umlage § 4_IST'!D149&gt;0,'Grunddaten Umlage § 4_IST'!F149,0)</f>
        <v>111081.68752767525</v>
      </c>
      <c r="W149" s="59">
        <f t="shared" si="12"/>
        <v>-3263.4697796618275</v>
      </c>
    </row>
    <row r="150" spans="1:23" x14ac:dyDescent="0.25">
      <c r="A150" s="58">
        <f>Finanzkraft!A150</f>
        <v>61626</v>
      </c>
      <c r="B150" s="58" t="str">
        <f>Finanzkraft!B150</f>
        <v>Bärnbach</v>
      </c>
      <c r="C150" s="58" t="str">
        <f>Finanzkraft!C150</f>
        <v>Voitsberg</v>
      </c>
      <c r="D150" s="67">
        <f>Finanzkraft!H150</f>
        <v>7334496.6299999999</v>
      </c>
      <c r="E150" s="60">
        <f t="shared" si="10"/>
        <v>3.4274088897037216E-3</v>
      </c>
      <c r="F150" s="59">
        <f>'Grunddaten Umlage § 4_Plan'!D150</f>
        <v>75401.600000000006</v>
      </c>
      <c r="G150" s="59">
        <f>'Grunddaten Umlage § 4_Plan'!E150</f>
        <v>30160.640000000003</v>
      </c>
      <c r="H150" s="59">
        <f>'Grunddaten Umlage § 4_IST'!D150</f>
        <v>161399.99</v>
      </c>
      <c r="I150" s="59">
        <f>'Grunddaten Umlage § 4_IST'!E150</f>
        <v>64559.995999999999</v>
      </c>
      <c r="J150" s="61">
        <f>'Grunddaten Umlage § 4_Plan'!J150</f>
        <v>0</v>
      </c>
      <c r="K150" s="61">
        <f>'Grunddaten Umlage § 4_IST'!J150</f>
        <v>0</v>
      </c>
      <c r="L150" s="62">
        <f t="shared" si="14"/>
        <v>0</v>
      </c>
      <c r="M150" s="61">
        <f>'Grunddaten Umlage § 4_Plan'!H150</f>
        <v>18729.67375112063</v>
      </c>
      <c r="N150" s="61">
        <f>'Grunddaten Umlage § 4_IST'!H150</f>
        <v>106345.5097630347</v>
      </c>
      <c r="O150" s="64">
        <f t="shared" si="13"/>
        <v>87615.836011914071</v>
      </c>
      <c r="P150" s="59">
        <f>'Grunddaten Umlage § 4_Plan'!I150</f>
        <v>0</v>
      </c>
      <c r="Q150" s="59">
        <f>'Grunddaten Umlage § 4_IST'!I150</f>
        <v>0</v>
      </c>
      <c r="R150" s="62">
        <f t="shared" si="11"/>
        <v>0</v>
      </c>
      <c r="S150" s="59" cm="1">
        <f t="array" ref="S150">_xlfn.IFS((F150&gt;0)*AND(I150&gt;0),O150+R150,(F150=0)*AND(I150=0),L150,(F150=0)*AND(I150&gt;0),L150+O150+R150,(F150&gt;0)*AND(I150=0),L150+O150+R150)</f>
        <v>87615.836011914071</v>
      </c>
      <c r="U150" s="59">
        <f>IF('Grunddaten Umlage § 4_Plan'!D150&gt;0,'Grunddaten Umlage § 4_Plan'!F150,0)</f>
        <v>56671.926248879376</v>
      </c>
      <c r="V150" s="59">
        <f>IF('Grunddaten Umlage § 4_IST'!D150&gt;0,'Grunddaten Umlage § 4_IST'!F150,0)</f>
        <v>55054.480236965283</v>
      </c>
      <c r="W150" s="59">
        <f t="shared" si="12"/>
        <v>-1617.4460119140931</v>
      </c>
    </row>
    <row r="151" spans="1:23" x14ac:dyDescent="0.25">
      <c r="A151" s="58">
        <f>Finanzkraft!A151</f>
        <v>61627</v>
      </c>
      <c r="B151" s="58" t="str">
        <f>Finanzkraft!B151</f>
        <v>Edelschrott</v>
      </c>
      <c r="C151" s="58" t="str">
        <f>Finanzkraft!C151</f>
        <v>Voitsberg</v>
      </c>
      <c r="D151" s="67">
        <f>Finanzkraft!H151</f>
        <v>2019506.31</v>
      </c>
      <c r="E151" s="60">
        <f t="shared" si="10"/>
        <v>9.4371491717581708E-4</v>
      </c>
      <c r="F151" s="59">
        <f>'Grunddaten Umlage § 4_Plan'!D151</f>
        <v>59999.199999999997</v>
      </c>
      <c r="G151" s="59">
        <f>'Grunddaten Umlage § 4_Plan'!E151</f>
        <v>23999.68</v>
      </c>
      <c r="H151" s="59">
        <f>'Grunddaten Umlage § 4_IST'!D151</f>
        <v>56731.83</v>
      </c>
      <c r="I151" s="59">
        <f>'Grunddaten Umlage § 4_IST'!E151</f>
        <v>22692.732000000004</v>
      </c>
      <c r="J151" s="61">
        <f>'Grunddaten Umlage § 4_Plan'!J151</f>
        <v>0</v>
      </c>
      <c r="K151" s="61">
        <f>'Grunddaten Umlage § 4_IST'!J151</f>
        <v>0</v>
      </c>
      <c r="L151" s="62">
        <f t="shared" si="14"/>
        <v>0</v>
      </c>
      <c r="M151" s="61">
        <f>'Grunddaten Umlage § 4_Plan'!H151</f>
        <v>44394.95086975443</v>
      </c>
      <c r="N151" s="61">
        <f>'Grunddaten Umlage § 4_IST'!H151</f>
        <v>41572.934190087864</v>
      </c>
      <c r="O151" s="64">
        <f t="shared" si="13"/>
        <v>-2822.0166796665653</v>
      </c>
      <c r="P151" s="59">
        <f>'Grunddaten Umlage § 4_Plan'!I151</f>
        <v>0</v>
      </c>
      <c r="Q151" s="59">
        <f>'Grunddaten Umlage § 4_IST'!I151</f>
        <v>0</v>
      </c>
      <c r="R151" s="62">
        <f t="shared" si="11"/>
        <v>0</v>
      </c>
      <c r="S151" s="59" cm="1">
        <f t="array" ref="S151">_xlfn.IFS((F151&gt;0)*AND(I151&gt;0),O151+R151,(F151=0)*AND(I151=0),L151,(F151=0)*AND(I151&gt;0),L151+O151+R151,(F151&gt;0)*AND(I151=0),L151+O151+R151)</f>
        <v>-2822.0166796665653</v>
      </c>
      <c r="U151" s="59">
        <f>IF('Grunddaten Umlage § 4_Plan'!D151&gt;0,'Grunddaten Umlage § 4_Plan'!F151,0)</f>
        <v>15604.249130245566</v>
      </c>
      <c r="V151" s="59">
        <f>IF('Grunddaten Umlage § 4_IST'!D151&gt;0,'Grunddaten Umlage § 4_IST'!F151,0)</f>
        <v>15158.895809912137</v>
      </c>
      <c r="W151" s="59">
        <f t="shared" si="12"/>
        <v>-445.3533203334282</v>
      </c>
    </row>
    <row r="152" spans="1:23" x14ac:dyDescent="0.25">
      <c r="A152" s="58">
        <f>Finanzkraft!A152</f>
        <v>61628</v>
      </c>
      <c r="B152" s="58" t="str">
        <f>Finanzkraft!B152</f>
        <v>Geistthal-Södingberg</v>
      </c>
      <c r="C152" s="58" t="str">
        <f>Finanzkraft!C152</f>
        <v>Voitsberg</v>
      </c>
      <c r="D152" s="67">
        <f>Finanzkraft!H152</f>
        <v>1699570.5</v>
      </c>
      <c r="E152" s="60">
        <f t="shared" si="10"/>
        <v>7.9420897359907833E-4</v>
      </c>
      <c r="F152" s="59">
        <f>'Grunddaten Umlage § 4_Plan'!D152</f>
        <v>0</v>
      </c>
      <c r="G152" s="59">
        <f>'Grunddaten Umlage § 4_Plan'!E152</f>
        <v>0</v>
      </c>
      <c r="H152" s="59">
        <f>'Grunddaten Umlage § 4_IST'!D152</f>
        <v>6032.42</v>
      </c>
      <c r="I152" s="59">
        <f>'Grunddaten Umlage § 4_IST'!E152</f>
        <v>2412.9680000000003</v>
      </c>
      <c r="J152" s="61">
        <f>'Grunddaten Umlage § 4_Plan'!J152</f>
        <v>13132.1805557597</v>
      </c>
      <c r="K152" s="61">
        <f>'Grunddaten Umlage § 4_IST'!J152</f>
        <v>0</v>
      </c>
      <c r="L152" s="62">
        <f t="shared" si="14"/>
        <v>13132.1805557597</v>
      </c>
      <c r="M152" s="61">
        <f>'Grunddaten Umlage § 4_Plan'!H152</f>
        <v>0</v>
      </c>
      <c r="N152" s="61">
        <f>'Grunddaten Umlage § 4_IST'!H152</f>
        <v>0</v>
      </c>
      <c r="O152" s="64">
        <f t="shared" si="13"/>
        <v>0</v>
      </c>
      <c r="P152" s="59">
        <f>'Grunddaten Umlage § 4_Plan'!I152</f>
        <v>0</v>
      </c>
      <c r="Q152" s="59">
        <f>'Grunddaten Umlage § 4_IST'!I152</f>
        <v>-6724.9613478702504</v>
      </c>
      <c r="R152" s="62">
        <f t="shared" si="11"/>
        <v>-6724.9613478702504</v>
      </c>
      <c r="S152" s="59" cm="1">
        <f t="array" ref="S152">_xlfn.IFS((F152&gt;0)*AND(I152&gt;0),O152+R152,(F152=0)*AND(I152=0),L152,(F152=0)*AND(I152&gt;0),L152+O152+R152,(F152&gt;0)*AND(I152=0),L152+O152+R152)</f>
        <v>6407.2192078894495</v>
      </c>
      <c r="U152" s="59">
        <f>IF('Grunddaten Umlage § 4_Plan'!D152&gt;0,'Grunddaten Umlage § 4_Plan'!F152,0)</f>
        <v>0</v>
      </c>
      <c r="V152" s="59">
        <f>IF('Grunddaten Umlage § 4_IST'!D152&gt;0,'Grunddaten Umlage § 4_IST'!F152,0)</f>
        <v>12757.38134787025</v>
      </c>
      <c r="W152" s="59">
        <f t="shared" si="12"/>
        <v>12757.38134787025</v>
      </c>
    </row>
    <row r="153" spans="1:23" x14ac:dyDescent="0.25">
      <c r="A153" s="58">
        <f>Finanzkraft!A153</f>
        <v>61629</v>
      </c>
      <c r="B153" s="58" t="str">
        <f>Finanzkraft!B153</f>
        <v>Hirschegg-Pack</v>
      </c>
      <c r="C153" s="58" t="str">
        <f>Finanzkraft!C153</f>
        <v>Voitsberg</v>
      </c>
      <c r="D153" s="67">
        <f>Finanzkraft!H153</f>
        <v>1204644.8899999999</v>
      </c>
      <c r="E153" s="60">
        <f t="shared" si="10"/>
        <v>5.6293032953812422E-4</v>
      </c>
      <c r="F153" s="59">
        <f>'Grunddaten Umlage § 4_Plan'!D153</f>
        <v>0</v>
      </c>
      <c r="G153" s="59">
        <f>'Grunddaten Umlage § 4_Plan'!E153</f>
        <v>0</v>
      </c>
      <c r="H153" s="59">
        <f>'Grunddaten Umlage § 4_IST'!D153</f>
        <v>10104.719999999999</v>
      </c>
      <c r="I153" s="59">
        <f>'Grunddaten Umlage § 4_IST'!E153</f>
        <v>4041.8879999999999</v>
      </c>
      <c r="J153" s="61">
        <f>'Grunddaten Umlage § 4_Plan'!J153</f>
        <v>9308.0070529897293</v>
      </c>
      <c r="K153" s="61">
        <f>'Grunddaten Umlage § 4_IST'!J153</f>
        <v>0</v>
      </c>
      <c r="L153" s="62">
        <f t="shared" si="14"/>
        <v>9308.0070529897293</v>
      </c>
      <c r="M153" s="61">
        <f>'Grunddaten Umlage § 4_Plan'!H153</f>
        <v>0</v>
      </c>
      <c r="N153" s="61">
        <f>'Grunddaten Umlage § 4_IST'!H153</f>
        <v>1062.3682702581573</v>
      </c>
      <c r="O153" s="64">
        <f t="shared" si="13"/>
        <v>1062.3682702581573</v>
      </c>
      <c r="P153" s="59">
        <f>'Grunddaten Umlage § 4_Plan'!I153</f>
        <v>0</v>
      </c>
      <c r="Q153" s="59">
        <f>'Grunddaten Umlage § 4_IST'!I153</f>
        <v>0</v>
      </c>
      <c r="R153" s="62">
        <f t="shared" si="11"/>
        <v>0</v>
      </c>
      <c r="S153" s="59" cm="1">
        <f t="array" ref="S153">_xlfn.IFS((F153&gt;0)*AND(I153&gt;0),O153+R153,(F153=0)*AND(I153=0),L153,(F153=0)*AND(I153&gt;0),L153+O153+R153,(F153&gt;0)*AND(I153=0),L153+O153+R153)</f>
        <v>10370.375323247887</v>
      </c>
      <c r="U153" s="59">
        <f>IF('Grunddaten Umlage § 4_Plan'!D153&gt;0,'Grunddaten Umlage § 4_Plan'!F153,0)</f>
        <v>0</v>
      </c>
      <c r="V153" s="59">
        <f>IF('Grunddaten Umlage § 4_IST'!D153&gt;0,'Grunddaten Umlage § 4_IST'!F153,0)</f>
        <v>9042.3517297418421</v>
      </c>
      <c r="W153" s="59">
        <f t="shared" si="12"/>
        <v>9042.3517297418421</v>
      </c>
    </row>
    <row r="154" spans="1:23" x14ac:dyDescent="0.25">
      <c r="A154" s="58">
        <f>Finanzkraft!A154</f>
        <v>61630</v>
      </c>
      <c r="B154" s="58" t="str">
        <f>Finanzkraft!B154</f>
        <v>Kainach bei Voitsberg</v>
      </c>
      <c r="C154" s="58" t="str">
        <f>Finanzkraft!C154</f>
        <v>Voitsberg</v>
      </c>
      <c r="D154" s="67">
        <f>Finanzkraft!H154</f>
        <v>1842521.01</v>
      </c>
      <c r="E154" s="60">
        <f t="shared" si="10"/>
        <v>8.6100971991855417E-4</v>
      </c>
      <c r="F154" s="59">
        <f>'Grunddaten Umlage § 4_Plan'!D154</f>
        <v>0</v>
      </c>
      <c r="G154" s="59">
        <f>'Grunddaten Umlage § 4_Plan'!E154</f>
        <v>0</v>
      </c>
      <c r="H154" s="59">
        <f>'Grunddaten Umlage § 4_IST'!D154</f>
        <v>17309.669999999998</v>
      </c>
      <c r="I154" s="59">
        <f>'Grunddaten Umlage § 4_IST'!E154</f>
        <v>6923.8679999999995</v>
      </c>
      <c r="J154" s="61">
        <f>'Grunddaten Umlage § 4_Plan'!J154</f>
        <v>14236.725443928759</v>
      </c>
      <c r="K154" s="61">
        <f>'Grunddaten Umlage § 4_IST'!J154</f>
        <v>0</v>
      </c>
      <c r="L154" s="62">
        <f t="shared" si="14"/>
        <v>14236.725443928759</v>
      </c>
      <c r="M154" s="61">
        <f>'Grunddaten Umlage § 4_Plan'!H154</f>
        <v>0</v>
      </c>
      <c r="N154" s="61">
        <f>'Grunddaten Umlage § 4_IST'!H154</f>
        <v>3479.2680448983683</v>
      </c>
      <c r="O154" s="64">
        <f t="shared" si="13"/>
        <v>3479.2680448983683</v>
      </c>
      <c r="P154" s="59">
        <f>'Grunddaten Umlage § 4_Plan'!I154</f>
        <v>0</v>
      </c>
      <c r="Q154" s="59">
        <f>'Grunddaten Umlage § 4_IST'!I154</f>
        <v>0</v>
      </c>
      <c r="R154" s="62">
        <f t="shared" si="11"/>
        <v>0</v>
      </c>
      <c r="S154" s="59" cm="1">
        <f t="array" ref="S154">_xlfn.IFS((F154&gt;0)*AND(I154&gt;0),O154+R154,(F154=0)*AND(I154=0),L154,(F154=0)*AND(I154&gt;0),L154+O154+R154,(F154&gt;0)*AND(I154=0),L154+O154+R154)</f>
        <v>17715.993488827127</v>
      </c>
      <c r="U154" s="59">
        <f>IF('Grunddaten Umlage § 4_Plan'!D154&gt;0,'Grunddaten Umlage § 4_Plan'!F154,0)</f>
        <v>0</v>
      </c>
      <c r="V154" s="59">
        <f>IF('Grunddaten Umlage § 4_IST'!D154&gt;0,'Grunddaten Umlage § 4_IST'!F154,0)</f>
        <v>13830.40195510163</v>
      </c>
      <c r="W154" s="59">
        <f t="shared" si="12"/>
        <v>13830.40195510163</v>
      </c>
    </row>
    <row r="155" spans="1:23" x14ac:dyDescent="0.25">
      <c r="A155" s="58">
        <f>Finanzkraft!A155</f>
        <v>61631</v>
      </c>
      <c r="B155" s="58" t="str">
        <f>Finanzkraft!B155</f>
        <v>Köflach</v>
      </c>
      <c r="C155" s="58" t="str">
        <f>Finanzkraft!C155</f>
        <v>Voitsberg</v>
      </c>
      <c r="D155" s="67">
        <f>Finanzkraft!H155</f>
        <v>14569824.58</v>
      </c>
      <c r="E155" s="60">
        <f t="shared" si="10"/>
        <v>6.8084762739765263E-3</v>
      </c>
      <c r="F155" s="59">
        <f>'Grunddaten Umlage § 4_Plan'!D155</f>
        <v>199456.8</v>
      </c>
      <c r="G155" s="59">
        <f>'Grunddaten Umlage § 4_Plan'!E155</f>
        <v>79782.720000000001</v>
      </c>
      <c r="H155" s="59">
        <f>'Grunddaten Umlage § 4_IST'!D155</f>
        <v>179489.47</v>
      </c>
      <c r="I155" s="59">
        <f>'Grunddaten Umlage § 4_IST'!E155</f>
        <v>71795.788</v>
      </c>
      <c r="J155" s="61">
        <f>'Grunddaten Umlage § 4_Plan'!J155</f>
        <v>0</v>
      </c>
      <c r="K155" s="61">
        <f>'Grunddaten Umlage § 4_IST'!J155</f>
        <v>0</v>
      </c>
      <c r="L155" s="62">
        <f t="shared" si="14"/>
        <v>0</v>
      </c>
      <c r="M155" s="61">
        <f>'Grunddaten Umlage § 4_Plan'!H155</f>
        <v>86879.200512184849</v>
      </c>
      <c r="N155" s="61">
        <f>'Grunddaten Umlage § 4_IST'!H155</f>
        <v>70124.893279803044</v>
      </c>
      <c r="O155" s="64">
        <f t="shared" si="13"/>
        <v>-16754.307232381805</v>
      </c>
      <c r="P155" s="59">
        <f>'Grunddaten Umlage § 4_Plan'!I155</f>
        <v>0</v>
      </c>
      <c r="Q155" s="59">
        <f>'Grunddaten Umlage § 4_IST'!I155</f>
        <v>0</v>
      </c>
      <c r="R155" s="62">
        <f t="shared" si="11"/>
        <v>0</v>
      </c>
      <c r="S155" s="59" cm="1">
        <f t="array" ref="S155">_xlfn.IFS((F155&gt;0)*AND(I155&gt;0),O155+R155,(F155=0)*AND(I155=0),L155,(F155=0)*AND(I155&gt;0),L155+O155+R155,(F155&gt;0)*AND(I155=0),L155+O155+R155)</f>
        <v>-16754.307232381805</v>
      </c>
      <c r="U155" s="59">
        <f>IF('Grunddaten Umlage § 4_Plan'!D155&gt;0,'Grunddaten Umlage § 4_Plan'!F155,0)</f>
        <v>112577.59948781514</v>
      </c>
      <c r="V155" s="59">
        <f>IF('Grunddaten Umlage § 4_IST'!D155&gt;0,'Grunddaten Umlage § 4_IST'!F155,0)</f>
        <v>109364.57672019696</v>
      </c>
      <c r="W155" s="59">
        <f t="shared" si="12"/>
        <v>-3213.0227676181821</v>
      </c>
    </row>
    <row r="156" spans="1:23" x14ac:dyDescent="0.25">
      <c r="A156" s="58">
        <f>Finanzkraft!A156</f>
        <v>61632</v>
      </c>
      <c r="B156" s="58" t="str">
        <f>Finanzkraft!B156</f>
        <v>Maria Lankowitz</v>
      </c>
      <c r="C156" s="58" t="str">
        <f>Finanzkraft!C156</f>
        <v>Voitsberg</v>
      </c>
      <c r="D156" s="67">
        <f>Finanzkraft!H156</f>
        <v>3298400.65</v>
      </c>
      <c r="E156" s="60">
        <f t="shared" si="10"/>
        <v>1.5413420006731304E-3</v>
      </c>
      <c r="F156" s="59">
        <f>'Grunddaten Umlage § 4_Plan'!D156</f>
        <v>68107.199999999997</v>
      </c>
      <c r="G156" s="59">
        <f>'Grunddaten Umlage § 4_Plan'!E156</f>
        <v>27242.880000000001</v>
      </c>
      <c r="H156" s="59">
        <f>'Grunddaten Umlage § 4_IST'!D156</f>
        <v>56794.58</v>
      </c>
      <c r="I156" s="59">
        <f>'Grunddaten Umlage § 4_IST'!E156</f>
        <v>22717.832000000002</v>
      </c>
      <c r="J156" s="61">
        <f>'Grunddaten Umlage § 4_Plan'!J156</f>
        <v>0</v>
      </c>
      <c r="K156" s="61">
        <f>'Grunddaten Umlage § 4_IST'!J156</f>
        <v>0</v>
      </c>
      <c r="L156" s="62">
        <f t="shared" si="14"/>
        <v>0</v>
      </c>
      <c r="M156" s="61">
        <f>'Grunddaten Umlage § 4_Plan'!H156</f>
        <v>42621.235821970811</v>
      </c>
      <c r="N156" s="61">
        <f>'Grunddaten Umlage § 4_IST'!H156</f>
        <v>32035.998387696713</v>
      </c>
      <c r="O156" s="64">
        <f t="shared" si="13"/>
        <v>-10585.237434274099</v>
      </c>
      <c r="P156" s="59">
        <f>'Grunddaten Umlage § 4_Plan'!I156</f>
        <v>0</v>
      </c>
      <c r="Q156" s="59">
        <f>'Grunddaten Umlage § 4_IST'!I156</f>
        <v>0</v>
      </c>
      <c r="R156" s="62">
        <f t="shared" si="11"/>
        <v>0</v>
      </c>
      <c r="S156" s="59" cm="1">
        <f t="array" ref="S156">_xlfn.IFS((F156&gt;0)*AND(I156&gt;0),O156+R156,(F156=0)*AND(I156=0),L156,(F156=0)*AND(I156&gt;0),L156+O156+R156,(F156&gt;0)*AND(I156=0),L156+O156+R156)</f>
        <v>-10585.237434274099</v>
      </c>
      <c r="U156" s="59">
        <f>IF('Grunddaten Umlage § 4_Plan'!D156&gt;0,'Grunddaten Umlage § 4_Plan'!F156,0)</f>
        <v>25485.964178029186</v>
      </c>
      <c r="V156" s="59">
        <f>IF('Grunddaten Umlage § 4_IST'!D156&gt;0,'Grunddaten Umlage § 4_IST'!F156,0)</f>
        <v>24758.581612303289</v>
      </c>
      <c r="W156" s="59">
        <f t="shared" si="12"/>
        <v>-727.38256572589671</v>
      </c>
    </row>
    <row r="157" spans="1:23" x14ac:dyDescent="0.25">
      <c r="A157" s="58">
        <f>Finanzkraft!A157</f>
        <v>61633</v>
      </c>
      <c r="B157" s="58" t="str">
        <f>Finanzkraft!B157</f>
        <v>Söding-Sankt Johann</v>
      </c>
      <c r="C157" s="58" t="str">
        <f>Finanzkraft!C157</f>
        <v>Voitsberg</v>
      </c>
      <c r="D157" s="67">
        <f>Finanzkraft!H157</f>
        <v>5598207.3300000001</v>
      </c>
      <c r="E157" s="60">
        <f t="shared" si="10"/>
        <v>2.6160412278008688E-3</v>
      </c>
      <c r="F157" s="59">
        <f>'Grunddaten Umlage § 4_Plan'!D157</f>
        <v>53968</v>
      </c>
      <c r="G157" s="59">
        <f>'Grunddaten Umlage § 4_Plan'!E157</f>
        <v>21587.200000000001</v>
      </c>
      <c r="H157" s="59">
        <f>'Grunddaten Umlage § 4_IST'!D157</f>
        <v>128208.66</v>
      </c>
      <c r="I157" s="59">
        <f>'Grunddaten Umlage § 4_IST'!E157</f>
        <v>51283.464000000007</v>
      </c>
      <c r="J157" s="61">
        <f>'Grunddaten Umlage § 4_Plan'!J157</f>
        <v>0</v>
      </c>
      <c r="K157" s="61">
        <f>'Grunddaten Umlage § 4_IST'!J157</f>
        <v>0</v>
      </c>
      <c r="L157" s="62">
        <f t="shared" si="14"/>
        <v>0</v>
      </c>
      <c r="M157" s="61">
        <f>'Grunddaten Umlage § 4_Plan'!H157</f>
        <v>10711.971817504818</v>
      </c>
      <c r="N157" s="61">
        <f>'Grunddaten Umlage § 4_IST'!H157</f>
        <v>86187.181177407765</v>
      </c>
      <c r="O157" s="64">
        <f t="shared" si="13"/>
        <v>75475.209359902947</v>
      </c>
      <c r="P157" s="59">
        <f>'Grunddaten Umlage § 4_Plan'!I157</f>
        <v>0</v>
      </c>
      <c r="Q157" s="59">
        <f>'Grunddaten Umlage § 4_IST'!I157</f>
        <v>0</v>
      </c>
      <c r="R157" s="62">
        <f t="shared" si="11"/>
        <v>0</v>
      </c>
      <c r="S157" s="59" cm="1">
        <f t="array" ref="S157">_xlfn.IFS((F157&gt;0)*AND(I157&gt;0),O157+R157,(F157=0)*AND(I157=0),L157,(F157=0)*AND(I157&gt;0),L157+O157+R157,(F157&gt;0)*AND(I157=0),L157+O157+R157)</f>
        <v>75475.209359902947</v>
      </c>
      <c r="U157" s="59">
        <f>IF('Grunddaten Umlage § 4_Plan'!D157&gt;0,'Grunddaten Umlage § 4_Plan'!F157,0)</f>
        <v>43256.028182495182</v>
      </c>
      <c r="V157" s="59">
        <f>IF('Grunddaten Umlage § 4_IST'!D157&gt;0,'Grunddaten Umlage § 4_IST'!F157,0)</f>
        <v>42021.478822592246</v>
      </c>
      <c r="W157" s="59">
        <f t="shared" si="12"/>
        <v>-1234.549359902936</v>
      </c>
    </row>
    <row r="158" spans="1:23" x14ac:dyDescent="0.25">
      <c r="A158" s="58">
        <f>Finanzkraft!A158</f>
        <v>61701</v>
      </c>
      <c r="B158" s="58" t="str">
        <f>Finanzkraft!B158</f>
        <v>Albersdorf-Prebuch</v>
      </c>
      <c r="C158" s="58" t="str">
        <f>Finanzkraft!C158</f>
        <v>Weiz</v>
      </c>
      <c r="D158" s="67">
        <f>Finanzkraft!H158</f>
        <v>5178129.57</v>
      </c>
      <c r="E158" s="60">
        <f t="shared" si="10"/>
        <v>2.4197389699060655E-3</v>
      </c>
      <c r="F158" s="59">
        <f>'Grunddaten Umlage § 4_Plan'!D158</f>
        <v>144168.79999999999</v>
      </c>
      <c r="G158" s="59">
        <f>'Grunddaten Umlage § 4_Plan'!E158</f>
        <v>57667.519999999997</v>
      </c>
      <c r="H158" s="59">
        <f>'Grunddaten Umlage § 4_IST'!D158</f>
        <v>95527.63</v>
      </c>
      <c r="I158" s="59">
        <f>'Grunddaten Umlage § 4_IST'!E158</f>
        <v>38211.052000000003</v>
      </c>
      <c r="J158" s="61">
        <f>'Grunddaten Umlage § 4_Plan'!J158</f>
        <v>0</v>
      </c>
      <c r="K158" s="61">
        <f>'Grunddaten Umlage § 4_IST'!J158</f>
        <v>0</v>
      </c>
      <c r="L158" s="62">
        <f t="shared" si="14"/>
        <v>0</v>
      </c>
      <c r="M158" s="61">
        <f>'Grunddaten Umlage § 4_Plan'!H158</f>
        <v>104158.61362976214</v>
      </c>
      <c r="N158" s="61">
        <f>'Grunddaten Umlage § 4_IST'!H158</f>
        <v>56659.354989829262</v>
      </c>
      <c r="O158" s="64">
        <f t="shared" si="13"/>
        <v>-47499.258639932879</v>
      </c>
      <c r="P158" s="59">
        <f>'Grunddaten Umlage § 4_Plan'!I158</f>
        <v>0</v>
      </c>
      <c r="Q158" s="59">
        <f>'Grunddaten Umlage § 4_IST'!I158</f>
        <v>0</v>
      </c>
      <c r="R158" s="62">
        <f t="shared" si="11"/>
        <v>0</v>
      </c>
      <c r="S158" s="59" cm="1">
        <f t="array" ref="S158">_xlfn.IFS((F158&gt;0)*AND(I158&gt;0),O158+R158,(F158=0)*AND(I158=0),L158,(F158=0)*AND(I158&gt;0),L158+O158+R158,(F158&gt;0)*AND(I158=0),L158+O158+R158)</f>
        <v>-47499.258639932879</v>
      </c>
      <c r="U158" s="59">
        <f>IF('Grunddaten Umlage § 4_Plan'!D158&gt;0,'Grunddaten Umlage § 4_Plan'!F158,0)</f>
        <v>40010.186370237854</v>
      </c>
      <c r="V158" s="59">
        <f>IF('Grunddaten Umlage § 4_IST'!D158&gt;0,'Grunddaten Umlage § 4_IST'!F158,0)</f>
        <v>38868.275010170742</v>
      </c>
      <c r="W158" s="59">
        <f t="shared" si="12"/>
        <v>-1141.9113600671117</v>
      </c>
    </row>
    <row r="159" spans="1:23" x14ac:dyDescent="0.25">
      <c r="A159" s="58">
        <f>Finanzkraft!A159</f>
        <v>61708</v>
      </c>
      <c r="B159" s="58" t="str">
        <f>Finanzkraft!B159</f>
        <v>Fischbach</v>
      </c>
      <c r="C159" s="58" t="str">
        <f>Finanzkraft!C159</f>
        <v>Weiz</v>
      </c>
      <c r="D159" s="67">
        <f>Finanzkraft!H159</f>
        <v>1962563.87</v>
      </c>
      <c r="E159" s="60">
        <f t="shared" si="10"/>
        <v>9.1710572572031293E-4</v>
      </c>
      <c r="F159" s="59">
        <f>'Grunddaten Umlage § 4_Plan'!D159</f>
        <v>15442.2</v>
      </c>
      <c r="G159" s="59">
        <f>'Grunddaten Umlage § 4_Plan'!E159</f>
        <v>6176.880000000001</v>
      </c>
      <c r="H159" s="59">
        <f>'Grunddaten Umlage § 4_IST'!D159</f>
        <v>0</v>
      </c>
      <c r="I159" s="59">
        <f>'Grunddaten Umlage § 4_IST'!E159</f>
        <v>0</v>
      </c>
      <c r="J159" s="61">
        <f>'Grunddaten Umlage § 4_Plan'!J159</f>
        <v>0</v>
      </c>
      <c r="K159" s="61">
        <f>'Grunddaten Umlage § 4_IST'!J159</f>
        <v>14731.472280286142</v>
      </c>
      <c r="L159" s="62">
        <f t="shared" si="14"/>
        <v>-14731.472280286142</v>
      </c>
      <c r="M159" s="61">
        <f>'Grunddaten Umlage § 4_Plan'!H159</f>
        <v>277.93167865027681</v>
      </c>
      <c r="N159" s="61">
        <f>'Grunddaten Umlage § 4_IST'!H159</f>
        <v>0</v>
      </c>
      <c r="O159" s="64">
        <f t="shared" si="13"/>
        <v>-277.93167865027681</v>
      </c>
      <c r="P159" s="59">
        <f>'Grunddaten Umlage § 4_Plan'!I159</f>
        <v>0</v>
      </c>
      <c r="Q159" s="59">
        <f>'Grunddaten Umlage § 4_IST'!I159</f>
        <v>0</v>
      </c>
      <c r="R159" s="62">
        <f t="shared" si="11"/>
        <v>0</v>
      </c>
      <c r="S159" s="59" cm="1">
        <f t="array" ref="S159">_xlfn.IFS((F159&gt;0)*AND(I159&gt;0),O159+R159,(F159=0)*AND(I159=0),L159,(F159=0)*AND(I159&gt;0),L159+O159+R159,(F159&gt;0)*AND(I159=0),L159+O159+R159)</f>
        <v>-15009.403958936418</v>
      </c>
      <c r="U159" s="59">
        <f>IF('Grunddaten Umlage § 4_Plan'!D159&gt;0,'Grunddaten Umlage § 4_Plan'!F159,0)</f>
        <v>15164.268321349724</v>
      </c>
      <c r="V159" s="59">
        <f>IF('Grunddaten Umlage § 4_IST'!D159&gt;0,'Grunddaten Umlage § 4_IST'!F159,0)</f>
        <v>0</v>
      </c>
      <c r="W159" s="59">
        <f t="shared" si="12"/>
        <v>-15164.268321349724</v>
      </c>
    </row>
    <row r="160" spans="1:23" x14ac:dyDescent="0.25">
      <c r="A160" s="58">
        <f>Finanzkraft!A160</f>
        <v>61710</v>
      </c>
      <c r="B160" s="58" t="str">
        <f>Finanzkraft!B160</f>
        <v>Floing</v>
      </c>
      <c r="C160" s="58" t="str">
        <f>Finanzkraft!C160</f>
        <v>Weiz</v>
      </c>
      <c r="D160" s="67">
        <f>Finanzkraft!H160</f>
        <v>1415994.18</v>
      </c>
      <c r="E160" s="60">
        <f t="shared" si="10"/>
        <v>6.6169381283098783E-4</v>
      </c>
      <c r="F160" s="59">
        <f>'Grunddaten Umlage § 4_Plan'!D160</f>
        <v>0</v>
      </c>
      <c r="G160" s="59">
        <f>'Grunddaten Umlage § 4_Plan'!E160</f>
        <v>0</v>
      </c>
      <c r="H160" s="59">
        <f>'Grunddaten Umlage § 4_IST'!D160</f>
        <v>20945.330000000002</v>
      </c>
      <c r="I160" s="59">
        <f>'Grunddaten Umlage § 4_IST'!E160</f>
        <v>8378.1320000000014</v>
      </c>
      <c r="J160" s="61">
        <f>'Grunddaten Umlage § 4_Plan'!J160</f>
        <v>10941.053188240734</v>
      </c>
      <c r="K160" s="61">
        <f>'Grunddaten Umlage § 4_IST'!J160</f>
        <v>0</v>
      </c>
      <c r="L160" s="62">
        <f t="shared" si="14"/>
        <v>10941.053188240734</v>
      </c>
      <c r="M160" s="61">
        <f>'Grunddaten Umlage § 4_Plan'!H160</f>
        <v>0</v>
      </c>
      <c r="N160" s="61">
        <f>'Grunddaten Umlage § 4_IST'!H160</f>
        <v>10316.540114187776</v>
      </c>
      <c r="O160" s="64">
        <f t="shared" si="13"/>
        <v>10316.540114187776</v>
      </c>
      <c r="P160" s="59">
        <f>'Grunddaten Umlage § 4_Plan'!I160</f>
        <v>0</v>
      </c>
      <c r="Q160" s="59">
        <f>'Grunddaten Umlage § 4_IST'!I160</f>
        <v>0</v>
      </c>
      <c r="R160" s="62">
        <f t="shared" si="11"/>
        <v>0</v>
      </c>
      <c r="S160" s="59" cm="1">
        <f t="array" ref="S160">_xlfn.IFS((F160&gt;0)*AND(I160&gt;0),O160+R160,(F160=0)*AND(I160=0),L160,(F160=0)*AND(I160&gt;0),L160+O160+R160,(F160&gt;0)*AND(I160=0),L160+O160+R160)</f>
        <v>21257.593302428511</v>
      </c>
      <c r="U160" s="59">
        <f>IF('Grunddaten Umlage § 4_Plan'!D160&gt;0,'Grunddaten Umlage § 4_Plan'!F160,0)</f>
        <v>0</v>
      </c>
      <c r="V160" s="59">
        <f>IF('Grunddaten Umlage § 4_IST'!D160&gt;0,'Grunddaten Umlage § 4_IST'!F160,0)</f>
        <v>10628.789885812226</v>
      </c>
      <c r="W160" s="59">
        <f t="shared" si="12"/>
        <v>10628.789885812226</v>
      </c>
    </row>
    <row r="161" spans="1:23" x14ac:dyDescent="0.25">
      <c r="A161" s="58">
        <f>Finanzkraft!A161</f>
        <v>61711</v>
      </c>
      <c r="B161" s="58" t="str">
        <f>Finanzkraft!B161</f>
        <v>Gasen</v>
      </c>
      <c r="C161" s="58" t="str">
        <f>Finanzkraft!C161</f>
        <v>Weiz</v>
      </c>
      <c r="D161" s="67">
        <f>Finanzkraft!H161</f>
        <v>1153997.44</v>
      </c>
      <c r="E161" s="60">
        <f t="shared" si="10"/>
        <v>5.3926278572048877E-4</v>
      </c>
      <c r="F161" s="59">
        <f>'Grunddaten Umlage § 4_Plan'!D161</f>
        <v>0</v>
      </c>
      <c r="G161" s="59">
        <f>'Grunddaten Umlage § 4_Plan'!E161</f>
        <v>0</v>
      </c>
      <c r="H161" s="59">
        <f>'Grunddaten Umlage § 4_IST'!D161</f>
        <v>0</v>
      </c>
      <c r="I161" s="59">
        <f>'Grunddaten Umlage § 4_IST'!E161</f>
        <v>0</v>
      </c>
      <c r="J161" s="61">
        <f>'Grunddaten Umlage § 4_Plan'!J161</f>
        <v>8916.6661476911195</v>
      </c>
      <c r="K161" s="61">
        <f>'Grunddaten Umlage § 4_IST'!J161</f>
        <v>8662.1798957713254</v>
      </c>
      <c r="L161" s="62">
        <f t="shared" si="14"/>
        <v>254.48625191979409</v>
      </c>
      <c r="M161" s="61">
        <f>'Grunddaten Umlage § 4_Plan'!H161</f>
        <v>0</v>
      </c>
      <c r="N161" s="61">
        <f>'Grunddaten Umlage § 4_IST'!H161</f>
        <v>0</v>
      </c>
      <c r="O161" s="64">
        <f t="shared" si="13"/>
        <v>0</v>
      </c>
      <c r="P161" s="59">
        <f>'Grunddaten Umlage § 4_Plan'!I161</f>
        <v>0</v>
      </c>
      <c r="Q161" s="59">
        <f>'Grunddaten Umlage § 4_IST'!I161</f>
        <v>0</v>
      </c>
      <c r="R161" s="62">
        <f t="shared" si="11"/>
        <v>0</v>
      </c>
      <c r="S161" s="59" cm="1">
        <f t="array" ref="S161">_xlfn.IFS((F161&gt;0)*AND(I161&gt;0),O161+R161,(F161=0)*AND(I161=0),L161,(F161=0)*AND(I161&gt;0),L161+O161+R161,(F161&gt;0)*AND(I161=0),L161+O161+R161)</f>
        <v>254.48625191979409</v>
      </c>
      <c r="U161" s="59">
        <f>IF('Grunddaten Umlage § 4_Plan'!D161&gt;0,'Grunddaten Umlage § 4_Plan'!F161,0)</f>
        <v>0</v>
      </c>
      <c r="V161" s="59">
        <f>IF('Grunddaten Umlage § 4_IST'!D161&gt;0,'Grunddaten Umlage § 4_IST'!F161,0)</f>
        <v>0</v>
      </c>
      <c r="W161" s="59">
        <f t="shared" si="12"/>
        <v>0</v>
      </c>
    </row>
    <row r="162" spans="1:23" x14ac:dyDescent="0.25">
      <c r="A162" s="58">
        <f>Finanzkraft!A162</f>
        <v>61716</v>
      </c>
      <c r="B162" s="58" t="str">
        <f>Finanzkraft!B162</f>
        <v>Markt Hartmannsdorf</v>
      </c>
      <c r="C162" s="58" t="str">
        <f>Finanzkraft!C162</f>
        <v>Weiz</v>
      </c>
      <c r="D162" s="67">
        <f>Finanzkraft!H162</f>
        <v>3648511.36</v>
      </c>
      <c r="E162" s="60">
        <f t="shared" si="10"/>
        <v>1.7049486693197942E-3</v>
      </c>
      <c r="F162" s="59">
        <f>'Grunddaten Umlage § 4_Plan'!D162</f>
        <v>112493.6</v>
      </c>
      <c r="G162" s="59">
        <f>'Grunddaten Umlage § 4_Plan'!E162</f>
        <v>44997.440000000002</v>
      </c>
      <c r="H162" s="59">
        <f>'Grunddaten Umlage § 4_IST'!D162</f>
        <v>155454.85</v>
      </c>
      <c r="I162" s="59">
        <f>'Grunddaten Umlage § 4_IST'!E162</f>
        <v>62181.94</v>
      </c>
      <c r="J162" s="61">
        <f>'Grunddaten Umlage § 4_Plan'!J162</f>
        <v>0</v>
      </c>
      <c r="K162" s="61">
        <f>'Grunddaten Umlage § 4_IST'!J162</f>
        <v>0</v>
      </c>
      <c r="L162" s="62">
        <f t="shared" si="14"/>
        <v>0</v>
      </c>
      <c r="M162" s="61">
        <f>'Grunddaten Umlage § 4_Plan'!H162</f>
        <v>84302.412909343635</v>
      </c>
      <c r="N162" s="61">
        <f>'Grunddaten Umlage § 4_IST'!H162</f>
        <v>128068.25393260726</v>
      </c>
      <c r="O162" s="64">
        <f t="shared" si="13"/>
        <v>43765.841023263623</v>
      </c>
      <c r="P162" s="59">
        <f>'Grunddaten Umlage § 4_Plan'!I162</f>
        <v>0</v>
      </c>
      <c r="Q162" s="59">
        <f>'Grunddaten Umlage § 4_IST'!I162</f>
        <v>0</v>
      </c>
      <c r="R162" s="62">
        <f t="shared" si="11"/>
        <v>0</v>
      </c>
      <c r="S162" s="59" cm="1">
        <f t="array" ref="S162">_xlfn.IFS((F162&gt;0)*AND(I162&gt;0),O162+R162,(F162=0)*AND(I162=0),L162,(F162=0)*AND(I162&gt;0),L162+O162+R162,(F162&gt;0)*AND(I162=0),L162+O162+R162)</f>
        <v>43765.841023263623</v>
      </c>
      <c r="U162" s="59">
        <f>IF('Grunddaten Umlage § 4_Plan'!D162&gt;0,'Grunddaten Umlage § 4_Plan'!F162,0)</f>
        <v>28191.187090656364</v>
      </c>
      <c r="V162" s="59">
        <f>IF('Grunddaten Umlage § 4_IST'!D162&gt;0,'Grunddaten Umlage § 4_IST'!F162,0)</f>
        <v>27386.596067392744</v>
      </c>
      <c r="W162" s="59">
        <f t="shared" si="12"/>
        <v>-804.59102326361972</v>
      </c>
    </row>
    <row r="163" spans="1:23" x14ac:dyDescent="0.25">
      <c r="A163" s="58">
        <f>Finanzkraft!A163</f>
        <v>61719</v>
      </c>
      <c r="B163" s="58" t="str">
        <f>Finanzkraft!B163</f>
        <v>Hofstätten an der Raab</v>
      </c>
      <c r="C163" s="58" t="str">
        <f>Finanzkraft!C163</f>
        <v>Weiz</v>
      </c>
      <c r="D163" s="67">
        <f>Finanzkraft!H163</f>
        <v>3746469.85</v>
      </c>
      <c r="E163" s="60">
        <f t="shared" si="10"/>
        <v>1.750724653192317E-3</v>
      </c>
      <c r="F163" s="59">
        <f>'Grunddaten Umlage § 4_Plan'!D163</f>
        <v>363796.19999999995</v>
      </c>
      <c r="G163" s="59">
        <f>'Grunddaten Umlage § 4_Plan'!E163</f>
        <v>145518.47999999998</v>
      </c>
      <c r="H163" s="59">
        <f>'Grunddaten Umlage § 4_IST'!D163</f>
        <v>312897.01</v>
      </c>
      <c r="I163" s="59">
        <f>'Grunddaten Umlage § 4_IST'!E163</f>
        <v>125158.804</v>
      </c>
      <c r="J163" s="61">
        <f>'Grunddaten Umlage § 4_Plan'!J163</f>
        <v>0</v>
      </c>
      <c r="K163" s="61">
        <f>'Grunddaten Umlage § 4_IST'!J163</f>
        <v>0</v>
      </c>
      <c r="L163" s="62">
        <f t="shared" si="14"/>
        <v>0</v>
      </c>
      <c r="M163" s="61">
        <f>'Grunddaten Umlage § 4_Plan'!H163</f>
        <v>334848.1107522106</v>
      </c>
      <c r="N163" s="61">
        <f>'Grunddaten Umlage § 4_IST'!H163</f>
        <v>284775.11415352102</v>
      </c>
      <c r="O163" s="64">
        <f t="shared" si="13"/>
        <v>-50072.996598689584</v>
      </c>
      <c r="P163" s="59">
        <f>'Grunddaten Umlage § 4_Plan'!I163</f>
        <v>0</v>
      </c>
      <c r="Q163" s="59">
        <f>'Grunddaten Umlage § 4_IST'!I163</f>
        <v>0</v>
      </c>
      <c r="R163" s="62">
        <f t="shared" si="11"/>
        <v>0</v>
      </c>
      <c r="S163" s="59" cm="1">
        <f t="array" ref="S163">_xlfn.IFS((F163&gt;0)*AND(I163&gt;0),O163+R163,(F163=0)*AND(I163=0),L163,(F163=0)*AND(I163&gt;0),L163+O163+R163,(F163&gt;0)*AND(I163=0),L163+O163+R163)</f>
        <v>-50072.996598689584</v>
      </c>
      <c r="U163" s="59">
        <f>IF('Grunddaten Umlage § 4_Plan'!D163&gt;0,'Grunddaten Umlage § 4_Plan'!F163,0)</f>
        <v>28948.089247789343</v>
      </c>
      <c r="V163" s="59">
        <f>IF('Grunddaten Umlage § 4_IST'!D163&gt;0,'Grunddaten Umlage § 4_IST'!F163,0)</f>
        <v>28121.895846479008</v>
      </c>
      <c r="W163" s="59">
        <f t="shared" si="12"/>
        <v>-826.19340131033459</v>
      </c>
    </row>
    <row r="164" spans="1:23" x14ac:dyDescent="0.25">
      <c r="A164" s="58">
        <f>Finanzkraft!A164</f>
        <v>61727</v>
      </c>
      <c r="B164" s="58" t="str">
        <f>Finanzkraft!B164</f>
        <v>Ludersdorf-Wilfersdorf</v>
      </c>
      <c r="C164" s="58" t="str">
        <f>Finanzkraft!C164</f>
        <v>Weiz</v>
      </c>
      <c r="D164" s="67">
        <f>Finanzkraft!H164</f>
        <v>3630090</v>
      </c>
      <c r="E164" s="60">
        <f t="shared" si="10"/>
        <v>1.6963403712716113E-3</v>
      </c>
      <c r="F164" s="59">
        <f>'Grunddaten Umlage § 4_Plan'!D164</f>
        <v>102513.60000000001</v>
      </c>
      <c r="G164" s="59">
        <f>'Grunddaten Umlage § 4_Plan'!E164</f>
        <v>41005.440000000002</v>
      </c>
      <c r="H164" s="59">
        <f>'Grunddaten Umlage § 4_IST'!D164</f>
        <v>82354.960000000006</v>
      </c>
      <c r="I164" s="59">
        <f>'Grunddaten Umlage § 4_IST'!E164</f>
        <v>32941.984000000004</v>
      </c>
      <c r="J164" s="61">
        <f>'Grunddaten Umlage § 4_Plan'!J164</f>
        <v>0</v>
      </c>
      <c r="K164" s="61">
        <f>'Grunddaten Umlage § 4_IST'!J164</f>
        <v>0</v>
      </c>
      <c r="L164" s="62">
        <f t="shared" si="14"/>
        <v>0</v>
      </c>
      <c r="M164" s="61">
        <f>'Grunddaten Umlage § 4_Plan'!H164</f>
        <v>74464.750414967944</v>
      </c>
      <c r="N164" s="61">
        <f>'Grunddaten Umlage § 4_IST'!H164</f>
        <v>55106.639052389823</v>
      </c>
      <c r="O164" s="64">
        <f t="shared" si="13"/>
        <v>-19358.111362578122</v>
      </c>
      <c r="P164" s="59">
        <f>'Grunddaten Umlage § 4_Plan'!I164</f>
        <v>0</v>
      </c>
      <c r="Q164" s="59">
        <f>'Grunddaten Umlage § 4_IST'!I164</f>
        <v>0</v>
      </c>
      <c r="R164" s="62">
        <f t="shared" si="11"/>
        <v>0</v>
      </c>
      <c r="S164" s="59" cm="1">
        <f t="array" ref="S164">_xlfn.IFS((F164&gt;0)*AND(I164&gt;0),O164+R164,(F164=0)*AND(I164=0),L164,(F164=0)*AND(I164&gt;0),L164+O164+R164,(F164&gt;0)*AND(I164=0),L164+O164+R164)</f>
        <v>-19358.111362578122</v>
      </c>
      <c r="U164" s="59">
        <f>IF('Grunddaten Umlage § 4_Plan'!D164&gt;0,'Grunddaten Umlage § 4_Plan'!F164,0)</f>
        <v>28048.849585032058</v>
      </c>
      <c r="V164" s="59">
        <f>IF('Grunddaten Umlage § 4_IST'!D164&gt;0,'Grunddaten Umlage § 4_IST'!F164,0)</f>
        <v>27248.320947610184</v>
      </c>
      <c r="W164" s="59">
        <f t="shared" si="12"/>
        <v>-800.52863742187401</v>
      </c>
    </row>
    <row r="165" spans="1:23" x14ac:dyDescent="0.25">
      <c r="A165" s="58">
        <f>Finanzkraft!A165</f>
        <v>61728</v>
      </c>
      <c r="B165" s="58" t="str">
        <f>Finanzkraft!B165</f>
        <v>Miesenbach bei Birkfeld</v>
      </c>
      <c r="C165" s="58" t="str">
        <f>Finanzkraft!C165</f>
        <v>Weiz</v>
      </c>
      <c r="D165" s="67">
        <f>Finanzkraft!H165</f>
        <v>803927.61</v>
      </c>
      <c r="E165" s="60">
        <f t="shared" si="10"/>
        <v>3.7567522029010274E-4</v>
      </c>
      <c r="F165" s="59">
        <f>'Grunddaten Umlage § 4_Plan'!D165</f>
        <v>0</v>
      </c>
      <c r="G165" s="59">
        <f>'Grunddaten Umlage § 4_Plan'!E165</f>
        <v>0</v>
      </c>
      <c r="H165" s="59">
        <f>'Grunddaten Umlage § 4_IST'!D165</f>
        <v>0</v>
      </c>
      <c r="I165" s="59">
        <f>'Grunddaten Umlage § 4_IST'!E165</f>
        <v>0</v>
      </c>
      <c r="J165" s="61">
        <f>'Grunddaten Umlage § 4_Plan'!J165</f>
        <v>6211.7591051859081</v>
      </c>
      <c r="K165" s="61">
        <f>'Grunddaten Umlage § 4_IST'!J165</f>
        <v>6034.4722957075965</v>
      </c>
      <c r="L165" s="62">
        <f t="shared" si="14"/>
        <v>177.28680947831162</v>
      </c>
      <c r="M165" s="61">
        <f>'Grunddaten Umlage § 4_Plan'!H165</f>
        <v>0</v>
      </c>
      <c r="N165" s="61">
        <f>'Grunddaten Umlage § 4_IST'!H165</f>
        <v>0</v>
      </c>
      <c r="O165" s="64">
        <f t="shared" si="13"/>
        <v>0</v>
      </c>
      <c r="P165" s="59">
        <f>'Grunddaten Umlage § 4_Plan'!I165</f>
        <v>0</v>
      </c>
      <c r="Q165" s="59">
        <f>'Grunddaten Umlage § 4_IST'!I165</f>
        <v>0</v>
      </c>
      <c r="R165" s="62">
        <f t="shared" si="11"/>
        <v>0</v>
      </c>
      <c r="S165" s="59" cm="1">
        <f t="array" ref="S165">_xlfn.IFS((F165&gt;0)*AND(I165&gt;0),O165+R165,(F165=0)*AND(I165=0),L165,(F165=0)*AND(I165&gt;0),L165+O165+R165,(F165&gt;0)*AND(I165=0),L165+O165+R165)</f>
        <v>177.28680947831162</v>
      </c>
      <c r="U165" s="59">
        <f>IF('Grunddaten Umlage § 4_Plan'!D165&gt;0,'Grunddaten Umlage § 4_Plan'!F165,0)</f>
        <v>0</v>
      </c>
      <c r="V165" s="59">
        <f>IF('Grunddaten Umlage § 4_IST'!D165&gt;0,'Grunddaten Umlage § 4_IST'!F165,0)</f>
        <v>0</v>
      </c>
      <c r="W165" s="59">
        <f t="shared" si="12"/>
        <v>0</v>
      </c>
    </row>
    <row r="166" spans="1:23" x14ac:dyDescent="0.25">
      <c r="A166" s="58">
        <f>Finanzkraft!A166</f>
        <v>61729</v>
      </c>
      <c r="B166" s="58" t="str">
        <f>Finanzkraft!B166</f>
        <v>Mitterdorf an der Raab</v>
      </c>
      <c r="C166" s="58" t="str">
        <f>Finanzkraft!C166</f>
        <v>Weiz</v>
      </c>
      <c r="D166" s="67">
        <f>Finanzkraft!H166</f>
        <v>2361963.02</v>
      </c>
      <c r="E166" s="60">
        <f t="shared" si="10"/>
        <v>1.1037448730683306E-3</v>
      </c>
      <c r="F166" s="59">
        <f>'Grunddaten Umlage § 4_Plan'!D166</f>
        <v>56756</v>
      </c>
      <c r="G166" s="59">
        <f>'Grunddaten Umlage § 4_Plan'!E166</f>
        <v>22702.400000000001</v>
      </c>
      <c r="H166" s="59">
        <f>'Grunddaten Umlage § 4_IST'!D166</f>
        <v>31677.55</v>
      </c>
      <c r="I166" s="59">
        <f>'Grunddaten Umlage § 4_IST'!E166</f>
        <v>12671.02</v>
      </c>
      <c r="J166" s="61">
        <f>'Grunddaten Umlage § 4_Plan'!J166</f>
        <v>0</v>
      </c>
      <c r="K166" s="61">
        <f>'Grunddaten Umlage § 4_IST'!J166</f>
        <v>0</v>
      </c>
      <c r="L166" s="62">
        <f t="shared" si="14"/>
        <v>0</v>
      </c>
      <c r="M166" s="61">
        <f>'Grunddaten Umlage § 4_Plan'!H166</f>
        <v>38505.668610588706</v>
      </c>
      <c r="N166" s="61">
        <f>'Grunddaten Umlage § 4_IST'!H166</f>
        <v>13948.092483699686</v>
      </c>
      <c r="O166" s="64">
        <f t="shared" si="13"/>
        <v>-24557.57612688902</v>
      </c>
      <c r="P166" s="59">
        <f>'Grunddaten Umlage § 4_Plan'!I166</f>
        <v>0</v>
      </c>
      <c r="Q166" s="59">
        <f>'Grunddaten Umlage § 4_IST'!I166</f>
        <v>0</v>
      </c>
      <c r="R166" s="62">
        <f t="shared" si="11"/>
        <v>0</v>
      </c>
      <c r="S166" s="59" cm="1">
        <f t="array" ref="S166">_xlfn.IFS((F166&gt;0)*AND(I166&gt;0),O166+R166,(F166=0)*AND(I166=0),L166,(F166=0)*AND(I166&gt;0),L166+O166+R166,(F166&gt;0)*AND(I166=0),L166+O166+R166)</f>
        <v>-24557.57612688902</v>
      </c>
      <c r="U166" s="59">
        <f>IF('Grunddaten Umlage § 4_Plan'!D166&gt;0,'Grunddaten Umlage § 4_Plan'!F166,0)</f>
        <v>18250.331389411298</v>
      </c>
      <c r="V166" s="59">
        <f>IF('Grunddaten Umlage § 4_IST'!D166&gt;0,'Grunddaten Umlage § 4_IST'!F166,0)</f>
        <v>17729.457516300314</v>
      </c>
      <c r="W166" s="59">
        <f t="shared" si="12"/>
        <v>-520.87387311098428</v>
      </c>
    </row>
    <row r="167" spans="1:23" x14ac:dyDescent="0.25">
      <c r="A167" s="58">
        <f>Finanzkraft!A167</f>
        <v>61730</v>
      </c>
      <c r="B167" s="58" t="str">
        <f>Finanzkraft!B167</f>
        <v>Mortantsch</v>
      </c>
      <c r="C167" s="58" t="str">
        <f>Finanzkraft!C167</f>
        <v>Weiz</v>
      </c>
      <c r="D167" s="67">
        <f>Finanzkraft!H167</f>
        <v>2450656.2599999998</v>
      </c>
      <c r="E167" s="60">
        <f t="shared" si="10"/>
        <v>1.1451912073660703E-3</v>
      </c>
      <c r="F167" s="59">
        <f>'Grunddaten Umlage § 4_Plan'!D167</f>
        <v>123241.59999999999</v>
      </c>
      <c r="G167" s="59">
        <f>'Grunddaten Umlage § 4_Plan'!E167</f>
        <v>49296.639999999999</v>
      </c>
      <c r="H167" s="59">
        <f>'Grunddaten Umlage § 4_IST'!D167</f>
        <v>105128.05</v>
      </c>
      <c r="I167" s="59">
        <f>'Grunddaten Umlage § 4_IST'!E167</f>
        <v>42051.22</v>
      </c>
      <c r="J167" s="61">
        <f>'Grunddaten Umlage § 4_Plan'!J167</f>
        <v>0</v>
      </c>
      <c r="K167" s="61">
        <f>'Grunddaten Umlage § 4_IST'!J167</f>
        <v>0</v>
      </c>
      <c r="L167" s="62">
        <f t="shared" si="14"/>
        <v>0</v>
      </c>
      <c r="M167" s="61">
        <f>'Grunddaten Umlage § 4_Plan'!H167</f>
        <v>104305.95685579222</v>
      </c>
      <c r="N167" s="61">
        <f>'Grunddaten Umlage § 4_IST'!H167</f>
        <v>86732.839879934094</v>
      </c>
      <c r="O167" s="64">
        <f t="shared" si="13"/>
        <v>-17573.116975858124</v>
      </c>
      <c r="P167" s="59">
        <f>'Grunddaten Umlage § 4_Plan'!I167</f>
        <v>0</v>
      </c>
      <c r="Q167" s="59">
        <f>'Grunddaten Umlage § 4_IST'!I167</f>
        <v>0</v>
      </c>
      <c r="R167" s="62">
        <f t="shared" si="11"/>
        <v>0</v>
      </c>
      <c r="S167" s="59" cm="1">
        <f t="array" ref="S167">_xlfn.IFS((F167&gt;0)*AND(I167&gt;0),O167+R167,(F167=0)*AND(I167=0),L167,(F167=0)*AND(I167&gt;0),L167+O167+R167,(F167&gt;0)*AND(I167=0),L167+O167+R167)</f>
        <v>-17573.116975858124</v>
      </c>
      <c r="U167" s="59">
        <f>IF('Grunddaten Umlage § 4_Plan'!D167&gt;0,'Grunddaten Umlage § 4_Plan'!F167,0)</f>
        <v>18935.643144207777</v>
      </c>
      <c r="V167" s="59">
        <f>IF('Grunddaten Umlage § 4_IST'!D167&gt;0,'Grunddaten Umlage § 4_IST'!F167,0)</f>
        <v>18395.210120065902</v>
      </c>
      <c r="W167" s="59">
        <f t="shared" si="12"/>
        <v>-540.43302414187565</v>
      </c>
    </row>
    <row r="168" spans="1:23" x14ac:dyDescent="0.25">
      <c r="A168" s="58">
        <f>Finanzkraft!A168</f>
        <v>61731</v>
      </c>
      <c r="B168" s="58" t="str">
        <f>Finanzkraft!B168</f>
        <v>Naas</v>
      </c>
      <c r="C168" s="58" t="str">
        <f>Finanzkraft!C168</f>
        <v>Weiz</v>
      </c>
      <c r="D168" s="67">
        <f>Finanzkraft!H168</f>
        <v>1927268.38</v>
      </c>
      <c r="E168" s="60">
        <f t="shared" si="10"/>
        <v>9.0061214991067346E-4</v>
      </c>
      <c r="F168" s="59">
        <f>'Grunddaten Umlage § 4_Plan'!D168</f>
        <v>105404</v>
      </c>
      <c r="G168" s="59">
        <f>'Grunddaten Umlage § 4_Plan'!E168</f>
        <v>42161.600000000006</v>
      </c>
      <c r="H168" s="59">
        <f>'Grunddaten Umlage § 4_IST'!D168</f>
        <v>81574.87</v>
      </c>
      <c r="I168" s="59">
        <f>'Grunddaten Umlage § 4_IST'!E168</f>
        <v>32629.948</v>
      </c>
      <c r="J168" s="61">
        <f>'Grunddaten Umlage § 4_Plan'!J168</f>
        <v>0</v>
      </c>
      <c r="K168" s="61">
        <f>'Grunddaten Umlage § 4_IST'!J168</f>
        <v>0</v>
      </c>
      <c r="L168" s="62">
        <f t="shared" si="14"/>
        <v>0</v>
      </c>
      <c r="M168" s="61">
        <f>'Grunddaten Umlage § 4_Plan'!H168</f>
        <v>90512.451608470205</v>
      </c>
      <c r="N168" s="61">
        <f>'Grunddaten Umlage § 4_IST'!H168</f>
        <v>67108.334082041838</v>
      </c>
      <c r="O168" s="64">
        <f t="shared" si="13"/>
        <v>-23404.117526428367</v>
      </c>
      <c r="P168" s="59">
        <f>'Grunddaten Umlage § 4_Plan'!I168</f>
        <v>0</v>
      </c>
      <c r="Q168" s="59">
        <f>'Grunddaten Umlage § 4_IST'!I168</f>
        <v>0</v>
      </c>
      <c r="R168" s="62">
        <f t="shared" si="11"/>
        <v>0</v>
      </c>
      <c r="S168" s="59" cm="1">
        <f t="array" ref="S168">_xlfn.IFS((F168&gt;0)*AND(I168&gt;0),O168+R168,(F168=0)*AND(I168=0),L168,(F168=0)*AND(I168&gt;0),L168+O168+R168,(F168&gt;0)*AND(I168=0),L168+O168+R168)</f>
        <v>-23404.117526428367</v>
      </c>
      <c r="U168" s="59">
        <f>IF('Grunddaten Umlage § 4_Plan'!D168&gt;0,'Grunddaten Umlage § 4_Plan'!F168,0)</f>
        <v>14891.548391529797</v>
      </c>
      <c r="V168" s="59">
        <f>IF('Grunddaten Umlage § 4_IST'!D168&gt;0,'Grunddaten Umlage § 4_IST'!F168,0)</f>
        <v>14466.535917958161</v>
      </c>
      <c r="W168" s="59">
        <f t="shared" si="12"/>
        <v>-425.01247357163629</v>
      </c>
    </row>
    <row r="169" spans="1:23" x14ac:dyDescent="0.25">
      <c r="A169" s="58">
        <f>Finanzkraft!A169</f>
        <v>61740</v>
      </c>
      <c r="B169" s="58" t="str">
        <f>Finanzkraft!B169</f>
        <v>Puch bei Weiz</v>
      </c>
      <c r="C169" s="58" t="str">
        <f>Finanzkraft!C169</f>
        <v>Weiz</v>
      </c>
      <c r="D169" s="67">
        <f>Finanzkraft!H169</f>
        <v>2476230.6800000002</v>
      </c>
      <c r="E169" s="60">
        <f t="shared" si="10"/>
        <v>1.1571421290010315E-3</v>
      </c>
      <c r="F169" s="59">
        <f>'Grunddaten Umlage § 4_Plan'!D169</f>
        <v>96584.8</v>
      </c>
      <c r="G169" s="59">
        <f>'Grunddaten Umlage § 4_Plan'!E169</f>
        <v>38633.920000000006</v>
      </c>
      <c r="H169" s="59">
        <f>'Grunddaten Umlage § 4_IST'!D169</f>
        <v>75744.27</v>
      </c>
      <c r="I169" s="59">
        <f>'Grunddaten Umlage § 4_IST'!E169</f>
        <v>30297.708000000002</v>
      </c>
      <c r="J169" s="61">
        <f>'Grunddaten Umlage § 4_Plan'!J169</f>
        <v>0</v>
      </c>
      <c r="K169" s="61">
        <f>'Grunddaten Umlage § 4_IST'!J169</f>
        <v>0</v>
      </c>
      <c r="L169" s="62">
        <f t="shared" si="14"/>
        <v>0</v>
      </c>
      <c r="M169" s="61">
        <f>'Grunddaten Umlage § 4_Plan'!H169</f>
        <v>77451.549341982813</v>
      </c>
      <c r="N169" s="61">
        <f>'Grunddaten Umlage § 4_IST'!H169</f>
        <v>57157.092186513561</v>
      </c>
      <c r="O169" s="64">
        <f t="shared" si="13"/>
        <v>-20294.457155469252</v>
      </c>
      <c r="P169" s="59">
        <f>'Grunddaten Umlage § 4_Plan'!I169</f>
        <v>0</v>
      </c>
      <c r="Q169" s="59">
        <f>'Grunddaten Umlage § 4_IST'!I169</f>
        <v>0</v>
      </c>
      <c r="R169" s="62">
        <f t="shared" si="11"/>
        <v>0</v>
      </c>
      <c r="S169" s="59" cm="1">
        <f t="array" ref="S169">_xlfn.IFS((F169&gt;0)*AND(I169&gt;0),O169+R169,(F169=0)*AND(I169=0),L169,(F169=0)*AND(I169&gt;0),L169+O169+R169,(F169&gt;0)*AND(I169=0),L169+O169+R169)</f>
        <v>-20294.457155469252</v>
      </c>
      <c r="U169" s="59">
        <f>IF('Grunddaten Umlage § 4_Plan'!D169&gt;0,'Grunddaten Umlage § 4_Plan'!F169,0)</f>
        <v>19133.250658017198</v>
      </c>
      <c r="V169" s="59">
        <f>IF('Grunddaten Umlage § 4_IST'!D169&gt;0,'Grunddaten Umlage § 4_IST'!F169,0)</f>
        <v>18587.177813486447</v>
      </c>
      <c r="W169" s="59">
        <f t="shared" si="12"/>
        <v>-546.07284453075044</v>
      </c>
    </row>
    <row r="170" spans="1:23" x14ac:dyDescent="0.25">
      <c r="A170" s="58">
        <f>Finanzkraft!A170</f>
        <v>61741</v>
      </c>
      <c r="B170" s="58" t="str">
        <f>Finanzkraft!B170</f>
        <v>Ratten</v>
      </c>
      <c r="C170" s="58" t="str">
        <f>Finanzkraft!C170</f>
        <v>Weiz</v>
      </c>
      <c r="D170" s="67">
        <f>Finanzkraft!H170</f>
        <v>1588769.32</v>
      </c>
      <c r="E170" s="60">
        <f t="shared" si="10"/>
        <v>7.424316031155551E-4</v>
      </c>
      <c r="F170" s="59">
        <f>'Grunddaten Umlage § 4_Plan'!D170</f>
        <v>156717.79999999999</v>
      </c>
      <c r="G170" s="59">
        <f>'Grunddaten Umlage § 4_Plan'!E170</f>
        <v>62687.119999999995</v>
      </c>
      <c r="H170" s="59">
        <f>'Grunddaten Umlage § 4_IST'!D170</f>
        <v>43826.78</v>
      </c>
      <c r="I170" s="59">
        <f>'Grunddaten Umlage § 4_IST'!E170</f>
        <v>17530.712</v>
      </c>
      <c r="J170" s="61">
        <f>'Grunddaten Umlage § 4_Plan'!J170</f>
        <v>0</v>
      </c>
      <c r="K170" s="61">
        <f>'Grunddaten Umlage § 4_IST'!J170</f>
        <v>0</v>
      </c>
      <c r="L170" s="62">
        <f t="shared" si="14"/>
        <v>0</v>
      </c>
      <c r="M170" s="61">
        <f>'Grunddaten Umlage § 4_Plan'!H170</f>
        <v>144441.75403915779</v>
      </c>
      <c r="N170" s="61">
        <f>'Grunddaten Umlage § 4_IST'!H170</f>
        <v>31901.098724032629</v>
      </c>
      <c r="O170" s="64">
        <f t="shared" si="13"/>
        <v>-112540.65531512516</v>
      </c>
      <c r="P170" s="59">
        <f>'Grunddaten Umlage § 4_Plan'!I170</f>
        <v>0</v>
      </c>
      <c r="Q170" s="59">
        <f>'Grunddaten Umlage § 4_IST'!I170</f>
        <v>0</v>
      </c>
      <c r="R170" s="62">
        <f t="shared" si="11"/>
        <v>0</v>
      </c>
      <c r="S170" s="59" cm="1">
        <f t="array" ref="S170">_xlfn.IFS((F170&gt;0)*AND(I170&gt;0),O170+R170,(F170=0)*AND(I170=0),L170,(F170=0)*AND(I170&gt;0),L170+O170+R170,(F170&gt;0)*AND(I170=0),L170+O170+R170)</f>
        <v>-112540.65531512516</v>
      </c>
      <c r="U170" s="59">
        <f>IF('Grunddaten Umlage § 4_Plan'!D170&gt;0,'Grunddaten Umlage § 4_Plan'!F170,0)</f>
        <v>12276.045960842201</v>
      </c>
      <c r="V170" s="59">
        <f>IF('Grunddaten Umlage § 4_IST'!D170&gt;0,'Grunddaten Umlage § 4_IST'!F170,0)</f>
        <v>11925.68127596737</v>
      </c>
      <c r="W170" s="59">
        <f t="shared" si="12"/>
        <v>-350.36468487483035</v>
      </c>
    </row>
    <row r="171" spans="1:23" x14ac:dyDescent="0.25">
      <c r="A171" s="58">
        <f>Finanzkraft!A171</f>
        <v>61743</v>
      </c>
      <c r="B171" s="58" t="str">
        <f>Finanzkraft!B171</f>
        <v>Rettenegg</v>
      </c>
      <c r="C171" s="58" t="str">
        <f>Finanzkraft!C171</f>
        <v>Weiz</v>
      </c>
      <c r="D171" s="67">
        <f>Finanzkraft!H171</f>
        <v>895796.01</v>
      </c>
      <c r="E171" s="60">
        <f t="shared" si="10"/>
        <v>4.1860530625605096E-4</v>
      </c>
      <c r="F171" s="59">
        <f>'Grunddaten Umlage § 4_Plan'!D171</f>
        <v>0</v>
      </c>
      <c r="G171" s="59">
        <f>'Grunddaten Umlage § 4_Plan'!E171</f>
        <v>0</v>
      </c>
      <c r="H171" s="59">
        <f>'Grunddaten Umlage § 4_IST'!D171</f>
        <v>0</v>
      </c>
      <c r="I171" s="59">
        <f>'Grunddaten Umlage § 4_IST'!E171</f>
        <v>0</v>
      </c>
      <c r="J171" s="61">
        <f>'Grunddaten Umlage § 4_Plan'!J171</f>
        <v>6921.6045727135897</v>
      </c>
      <c r="K171" s="61">
        <f>'Grunddaten Umlage § 4_IST'!J171</f>
        <v>6724.0584073862137</v>
      </c>
      <c r="L171" s="62">
        <f t="shared" si="14"/>
        <v>197.546165327376</v>
      </c>
      <c r="M171" s="61">
        <f>'Grunddaten Umlage § 4_Plan'!H171</f>
        <v>0</v>
      </c>
      <c r="N171" s="61">
        <f>'Grunddaten Umlage § 4_IST'!H171</f>
        <v>0</v>
      </c>
      <c r="O171" s="64">
        <f t="shared" si="13"/>
        <v>0</v>
      </c>
      <c r="P171" s="59">
        <f>'Grunddaten Umlage § 4_Plan'!I171</f>
        <v>0</v>
      </c>
      <c r="Q171" s="59">
        <f>'Grunddaten Umlage § 4_IST'!I171</f>
        <v>0</v>
      </c>
      <c r="R171" s="62">
        <f t="shared" si="11"/>
        <v>0</v>
      </c>
      <c r="S171" s="59" cm="1">
        <f t="array" ref="S171">_xlfn.IFS((F171&gt;0)*AND(I171&gt;0),O171+R171,(F171=0)*AND(I171=0),L171,(F171=0)*AND(I171&gt;0),L171+O171+R171,(F171&gt;0)*AND(I171=0),L171+O171+R171)</f>
        <v>197.546165327376</v>
      </c>
      <c r="U171" s="59">
        <f>IF('Grunddaten Umlage § 4_Plan'!D171&gt;0,'Grunddaten Umlage § 4_Plan'!F171,0)</f>
        <v>0</v>
      </c>
      <c r="V171" s="59">
        <f>IF('Grunddaten Umlage § 4_IST'!D171&gt;0,'Grunddaten Umlage § 4_IST'!F171,0)</f>
        <v>0</v>
      </c>
      <c r="W171" s="59">
        <f t="shared" si="12"/>
        <v>0</v>
      </c>
    </row>
    <row r="172" spans="1:23" x14ac:dyDescent="0.25">
      <c r="A172" s="58">
        <f>Finanzkraft!A172</f>
        <v>61744</v>
      </c>
      <c r="B172" s="58" t="str">
        <f>Finanzkraft!B172</f>
        <v>Sankt Kathrein am Hauenstein</v>
      </c>
      <c r="C172" s="58" t="str">
        <f>Finanzkraft!C172</f>
        <v>Weiz</v>
      </c>
      <c r="D172" s="67">
        <f>Finanzkraft!H172</f>
        <v>741666.64</v>
      </c>
      <c r="E172" s="60">
        <f t="shared" si="10"/>
        <v>3.4658068077027525E-4</v>
      </c>
      <c r="F172" s="59">
        <f>'Grunddaten Umlage § 4_Plan'!D172</f>
        <v>0</v>
      </c>
      <c r="G172" s="59">
        <f>'Grunddaten Umlage § 4_Plan'!E172</f>
        <v>0</v>
      </c>
      <c r="H172" s="59">
        <f>'Grunddaten Umlage § 4_IST'!D172</f>
        <v>0</v>
      </c>
      <c r="I172" s="59">
        <f>'Grunddaten Umlage § 4_IST'!E172</f>
        <v>0</v>
      </c>
      <c r="J172" s="61">
        <f>'Grunddaten Umlage § 4_Plan'!J172</f>
        <v>5730.6832688986005</v>
      </c>
      <c r="K172" s="61">
        <f>'Grunddaten Umlage § 4_IST'!J172</f>
        <v>5567.1266119726124</v>
      </c>
      <c r="L172" s="62">
        <f t="shared" si="14"/>
        <v>163.55665692598814</v>
      </c>
      <c r="M172" s="61">
        <f>'Grunddaten Umlage § 4_Plan'!H172</f>
        <v>0</v>
      </c>
      <c r="N172" s="61">
        <f>'Grunddaten Umlage § 4_IST'!H172</f>
        <v>0</v>
      </c>
      <c r="O172" s="64">
        <f t="shared" si="13"/>
        <v>0</v>
      </c>
      <c r="P172" s="59">
        <f>'Grunddaten Umlage § 4_Plan'!I172</f>
        <v>0</v>
      </c>
      <c r="Q172" s="59">
        <f>'Grunddaten Umlage § 4_IST'!I172</f>
        <v>0</v>
      </c>
      <c r="R172" s="62">
        <f t="shared" si="11"/>
        <v>0</v>
      </c>
      <c r="S172" s="59" cm="1">
        <f t="array" ref="S172">_xlfn.IFS((F172&gt;0)*AND(I172&gt;0),O172+R172,(F172=0)*AND(I172=0),L172,(F172=0)*AND(I172&gt;0),L172+O172+R172,(F172&gt;0)*AND(I172=0),L172+O172+R172)</f>
        <v>163.55665692598814</v>
      </c>
      <c r="U172" s="59">
        <f>IF('Grunddaten Umlage § 4_Plan'!D172&gt;0,'Grunddaten Umlage § 4_Plan'!F172,0)</f>
        <v>0</v>
      </c>
      <c r="V172" s="59">
        <f>IF('Grunddaten Umlage § 4_IST'!D172&gt;0,'Grunddaten Umlage § 4_IST'!F172,0)</f>
        <v>0</v>
      </c>
      <c r="W172" s="59">
        <f t="shared" si="12"/>
        <v>0</v>
      </c>
    </row>
    <row r="173" spans="1:23" x14ac:dyDescent="0.25">
      <c r="A173" s="58">
        <f>Finanzkraft!A173</f>
        <v>61745</v>
      </c>
      <c r="B173" s="58" t="str">
        <f>Finanzkraft!B173</f>
        <v>Sankt Kathrein am Offenegg</v>
      </c>
      <c r="C173" s="58" t="str">
        <f>Finanzkraft!C173</f>
        <v>Weiz</v>
      </c>
      <c r="D173" s="67">
        <f>Finanzkraft!H173</f>
        <v>1317576.99</v>
      </c>
      <c r="E173" s="60">
        <f t="shared" si="10"/>
        <v>6.1570347853511409E-4</v>
      </c>
      <c r="F173" s="59">
        <f>'Grunddaten Umlage § 4_Plan'!D173</f>
        <v>74593.599999999991</v>
      </c>
      <c r="G173" s="59">
        <f>'Grunddaten Umlage § 4_Plan'!E173</f>
        <v>29837.439999999999</v>
      </c>
      <c r="H173" s="59">
        <f>'Grunddaten Umlage § 4_IST'!D173</f>
        <v>36232.18</v>
      </c>
      <c r="I173" s="59">
        <f>'Grunddaten Umlage § 4_IST'!E173</f>
        <v>14492.872000000001</v>
      </c>
      <c r="J173" s="61">
        <f>'Grunddaten Umlage § 4_Plan'!J173</f>
        <v>0</v>
      </c>
      <c r="K173" s="61">
        <f>'Grunddaten Umlage § 4_IST'!J173</f>
        <v>0</v>
      </c>
      <c r="L173" s="62">
        <f t="shared" si="14"/>
        <v>0</v>
      </c>
      <c r="M173" s="61">
        <f>'Grunddaten Umlage § 4_Plan'!H173</f>
        <v>64412.993235647235</v>
      </c>
      <c r="N173" s="61">
        <f>'Grunddaten Umlage § 4_IST'!H173</f>
        <v>26342.133004827381</v>
      </c>
      <c r="O173" s="64">
        <f t="shared" si="13"/>
        <v>-38070.860230819853</v>
      </c>
      <c r="P173" s="59">
        <f>'Grunddaten Umlage § 4_Plan'!I173</f>
        <v>0</v>
      </c>
      <c r="Q173" s="59">
        <f>'Grunddaten Umlage § 4_IST'!I173</f>
        <v>0</v>
      </c>
      <c r="R173" s="62">
        <f t="shared" si="11"/>
        <v>0</v>
      </c>
      <c r="S173" s="59" cm="1">
        <f t="array" ref="S173">_xlfn.IFS((F173&gt;0)*AND(I173&gt;0),O173+R173,(F173=0)*AND(I173=0),L173,(F173=0)*AND(I173&gt;0),L173+O173+R173,(F173&gt;0)*AND(I173=0),L173+O173+R173)</f>
        <v>-38070.860230819853</v>
      </c>
      <c r="U173" s="59">
        <f>IF('Grunddaten Umlage § 4_Plan'!D173&gt;0,'Grunddaten Umlage § 4_Plan'!F173,0)</f>
        <v>10180.606764352755</v>
      </c>
      <c r="V173" s="59">
        <f>IF('Grunddaten Umlage § 4_IST'!D173&gt;0,'Grunddaten Umlage § 4_IST'!F173,0)</f>
        <v>9890.0469951726209</v>
      </c>
      <c r="W173" s="59">
        <f t="shared" si="12"/>
        <v>-290.55976918013403</v>
      </c>
    </row>
    <row r="174" spans="1:23" x14ac:dyDescent="0.25">
      <c r="A174" s="58">
        <f>Finanzkraft!A174</f>
        <v>61746</v>
      </c>
      <c r="B174" s="58" t="str">
        <f>Finanzkraft!B174</f>
        <v>Sankt Margarethen an der Raab</v>
      </c>
      <c r="C174" s="58" t="str">
        <f>Finanzkraft!C174</f>
        <v>Weiz</v>
      </c>
      <c r="D174" s="67">
        <f>Finanzkraft!H174</f>
        <v>5758792.96</v>
      </c>
      <c r="E174" s="60">
        <f t="shared" si="10"/>
        <v>2.6910828623650492E-3</v>
      </c>
      <c r="F174" s="59">
        <f>'Grunddaten Umlage § 4_Plan'!D174</f>
        <v>78963.399999999994</v>
      </c>
      <c r="G174" s="59">
        <f>'Grunddaten Umlage § 4_Plan'!E174</f>
        <v>31585.360000000001</v>
      </c>
      <c r="H174" s="59">
        <f>'Grunddaten Umlage § 4_IST'!D174</f>
        <v>123269.44</v>
      </c>
      <c r="I174" s="59">
        <f>'Grunddaten Umlage § 4_IST'!E174</f>
        <v>49307.776000000005</v>
      </c>
      <c r="J174" s="61">
        <f>'Grunddaten Umlage § 4_Plan'!J174</f>
        <v>0</v>
      </c>
      <c r="K174" s="61">
        <f>'Grunddaten Umlage § 4_IST'!J174</f>
        <v>0</v>
      </c>
      <c r="L174" s="62">
        <f t="shared" si="14"/>
        <v>0</v>
      </c>
      <c r="M174" s="61">
        <f>'Grunddaten Umlage § 4_Plan'!H174</f>
        <v>34466.564514824269</v>
      </c>
      <c r="N174" s="61">
        <f>'Grunddaten Umlage § 4_IST'!H174</f>
        <v>80042.567155272176</v>
      </c>
      <c r="O174" s="64">
        <f t="shared" si="13"/>
        <v>45576.002640447907</v>
      </c>
      <c r="P174" s="59">
        <f>'Grunddaten Umlage § 4_Plan'!I174</f>
        <v>0</v>
      </c>
      <c r="Q174" s="59">
        <f>'Grunddaten Umlage § 4_IST'!I174</f>
        <v>0</v>
      </c>
      <c r="R174" s="62">
        <f t="shared" si="11"/>
        <v>0</v>
      </c>
      <c r="S174" s="59" cm="1">
        <f t="array" ref="S174">_xlfn.IFS((F174&gt;0)*AND(I174&gt;0),O174+R174,(F174=0)*AND(I174=0),L174,(F174=0)*AND(I174&gt;0),L174+O174+R174,(F174&gt;0)*AND(I174=0),L174+O174+R174)</f>
        <v>45576.002640447907</v>
      </c>
      <c r="U174" s="59">
        <f>IF('Grunddaten Umlage § 4_Plan'!D174&gt;0,'Grunddaten Umlage § 4_Plan'!F174,0)</f>
        <v>44496.835485175725</v>
      </c>
      <c r="V174" s="59">
        <f>IF('Grunddaten Umlage § 4_IST'!D174&gt;0,'Grunddaten Umlage § 4_IST'!F174,0)</f>
        <v>43226.872844727834</v>
      </c>
      <c r="W174" s="59">
        <f t="shared" si="12"/>
        <v>-1269.9626404478913</v>
      </c>
    </row>
    <row r="175" spans="1:23" x14ac:dyDescent="0.25">
      <c r="A175" s="58">
        <f>Finanzkraft!A175</f>
        <v>61748</v>
      </c>
      <c r="B175" s="58" t="str">
        <f>Finanzkraft!B175</f>
        <v>Sinabelkirchen</v>
      </c>
      <c r="C175" s="58" t="str">
        <f>Finanzkraft!C175</f>
        <v>Weiz</v>
      </c>
      <c r="D175" s="67">
        <f>Finanzkraft!H175</f>
        <v>6669435.5899999999</v>
      </c>
      <c r="E175" s="60">
        <f t="shared" si="10"/>
        <v>3.1166259913425558E-3</v>
      </c>
      <c r="F175" s="59">
        <f>'Grunddaten Umlage § 4_Plan'!D175</f>
        <v>95594.8</v>
      </c>
      <c r="G175" s="59">
        <f>'Grunddaten Umlage § 4_Plan'!E175</f>
        <v>38237.920000000006</v>
      </c>
      <c r="H175" s="59">
        <f>'Grunddaten Umlage § 4_IST'!D175</f>
        <v>108484.89</v>
      </c>
      <c r="I175" s="59">
        <f>'Grunddaten Umlage § 4_IST'!E175</f>
        <v>43393.956000000006</v>
      </c>
      <c r="J175" s="61">
        <f>'Grunddaten Umlage § 4_Plan'!J175</f>
        <v>0</v>
      </c>
      <c r="K175" s="61">
        <f>'Grunddaten Umlage § 4_IST'!J175</f>
        <v>0</v>
      </c>
      <c r="L175" s="62">
        <f t="shared" si="14"/>
        <v>0</v>
      </c>
      <c r="M175" s="61">
        <f>'Grunddaten Umlage § 4_Plan'!H175</f>
        <v>44061.643609670966</v>
      </c>
      <c r="N175" s="61">
        <f>'Grunddaten Umlage § 4_IST'!H175</f>
        <v>58422.51647875565</v>
      </c>
      <c r="O175" s="64">
        <f t="shared" si="13"/>
        <v>14360.872869084684</v>
      </c>
      <c r="P175" s="59">
        <f>'Grunddaten Umlage § 4_Plan'!I175</f>
        <v>0</v>
      </c>
      <c r="Q175" s="59">
        <f>'Grunddaten Umlage § 4_IST'!I175</f>
        <v>0</v>
      </c>
      <c r="R175" s="62">
        <f t="shared" si="11"/>
        <v>0</v>
      </c>
      <c r="S175" s="59" cm="1">
        <f t="array" ref="S175">_xlfn.IFS((F175&gt;0)*AND(I175&gt;0),O175+R175,(F175=0)*AND(I175=0),L175,(F175=0)*AND(I175&gt;0),L175+O175+R175,(F175&gt;0)*AND(I175=0),L175+O175+R175)</f>
        <v>14360.872869084684</v>
      </c>
      <c r="U175" s="59">
        <f>IF('Grunddaten Umlage § 4_Plan'!D175&gt;0,'Grunddaten Umlage § 4_Plan'!F175,0)</f>
        <v>51533.156390329037</v>
      </c>
      <c r="V175" s="59">
        <f>IF('Grunddaten Umlage § 4_IST'!D175&gt;0,'Grunddaten Umlage § 4_IST'!F175,0)</f>
        <v>50062.37352124435</v>
      </c>
      <c r="W175" s="59">
        <f t="shared" si="12"/>
        <v>-1470.7828690846873</v>
      </c>
    </row>
    <row r="176" spans="1:23" x14ac:dyDescent="0.25">
      <c r="A176" s="58">
        <f>Finanzkraft!A176</f>
        <v>61750</v>
      </c>
      <c r="B176" s="58" t="str">
        <f>Finanzkraft!B176</f>
        <v>Strallegg</v>
      </c>
      <c r="C176" s="58" t="str">
        <f>Finanzkraft!C176</f>
        <v>Weiz</v>
      </c>
      <c r="D176" s="67">
        <f>Finanzkraft!H176</f>
        <v>2217851.7999999998</v>
      </c>
      <c r="E176" s="60">
        <f t="shared" si="10"/>
        <v>1.0364017271851142E-3</v>
      </c>
      <c r="F176" s="59">
        <f>'Grunddaten Umlage § 4_Plan'!D176</f>
        <v>24324</v>
      </c>
      <c r="G176" s="59">
        <f>'Grunddaten Umlage § 4_Plan'!E176</f>
        <v>9729.6</v>
      </c>
      <c r="H176" s="59">
        <f>'Grunddaten Umlage § 4_IST'!D176</f>
        <v>29899.9</v>
      </c>
      <c r="I176" s="59">
        <f>'Grunddaten Umlage § 4_IST'!E176</f>
        <v>11959.960000000001</v>
      </c>
      <c r="J176" s="61">
        <f>'Grunddaten Umlage § 4_Plan'!J176</f>
        <v>0</v>
      </c>
      <c r="K176" s="61">
        <f>'Grunddaten Umlage § 4_IST'!J176</f>
        <v>0</v>
      </c>
      <c r="L176" s="62">
        <f t="shared" si="14"/>
        <v>0</v>
      </c>
      <c r="M176" s="61">
        <f>'Grunddaten Umlage § 4_Plan'!H176</f>
        <v>7187.182031273991</v>
      </c>
      <c r="N176" s="61">
        <f>'Grunddaten Umlage § 4_IST'!H176</f>
        <v>13252.175656902462</v>
      </c>
      <c r="O176" s="64">
        <f t="shared" si="13"/>
        <v>6064.9936256284709</v>
      </c>
      <c r="P176" s="59">
        <f>'Grunddaten Umlage § 4_Plan'!I176</f>
        <v>0</v>
      </c>
      <c r="Q176" s="59">
        <f>'Grunddaten Umlage § 4_IST'!I176</f>
        <v>0</v>
      </c>
      <c r="R176" s="62">
        <f t="shared" si="11"/>
        <v>0</v>
      </c>
      <c r="S176" s="59" cm="1">
        <f t="array" ref="S176">_xlfn.IFS((F176&gt;0)*AND(I176&gt;0),O176+R176,(F176=0)*AND(I176=0),L176,(F176=0)*AND(I176&gt;0),L176+O176+R176,(F176&gt;0)*AND(I176=0),L176+O176+R176)</f>
        <v>6064.9936256284709</v>
      </c>
      <c r="U176" s="59">
        <f>IF('Grunddaten Umlage § 4_Plan'!D176&gt;0,'Grunddaten Umlage § 4_Plan'!F176,0)</f>
        <v>17136.817968726009</v>
      </c>
      <c r="V176" s="59">
        <f>IF('Grunddaten Umlage § 4_IST'!D176&gt;0,'Grunddaten Umlage § 4_IST'!F176,0)</f>
        <v>16647.72434309754</v>
      </c>
      <c r="W176" s="59">
        <f t="shared" si="12"/>
        <v>-489.09362562846945</v>
      </c>
    </row>
    <row r="177" spans="1:23" x14ac:dyDescent="0.25">
      <c r="A177" s="58">
        <f>Finanzkraft!A177</f>
        <v>61751</v>
      </c>
      <c r="B177" s="58" t="str">
        <f>Finanzkraft!B177</f>
        <v>Thannhausen</v>
      </c>
      <c r="C177" s="58" t="str">
        <f>Finanzkraft!C177</f>
        <v>Weiz</v>
      </c>
      <c r="D177" s="67">
        <f>Finanzkraft!H177</f>
        <v>2917157.69</v>
      </c>
      <c r="E177" s="60">
        <f t="shared" si="10"/>
        <v>1.3631872374823865E-3</v>
      </c>
      <c r="F177" s="59">
        <f>'Grunddaten Umlage § 4_Plan'!D177</f>
        <v>0</v>
      </c>
      <c r="G177" s="59">
        <f>'Grunddaten Umlage § 4_Plan'!E177</f>
        <v>0</v>
      </c>
      <c r="H177" s="59">
        <f>'Grunddaten Umlage § 4_IST'!D177</f>
        <v>29132.240000000002</v>
      </c>
      <c r="I177" s="59">
        <f>'Grunddaten Umlage § 4_IST'!E177</f>
        <v>11652.896000000001</v>
      </c>
      <c r="J177" s="61">
        <f>'Grunddaten Umlage § 4_Plan'!J177</f>
        <v>22540.189709519484</v>
      </c>
      <c r="K177" s="61">
        <f>'Grunddaten Umlage § 4_IST'!J177</f>
        <v>0</v>
      </c>
      <c r="L177" s="62">
        <f t="shared" si="14"/>
        <v>22540.189709519484</v>
      </c>
      <c r="M177" s="61">
        <f>'Grunddaten Umlage § 4_Plan'!H177</f>
        <v>0</v>
      </c>
      <c r="N177" s="61">
        <f>'Grunddaten Umlage § 4_IST'!H177</f>
        <v>7235.3589331644289</v>
      </c>
      <c r="O177" s="64">
        <f t="shared" si="13"/>
        <v>7235.3589331644289</v>
      </c>
      <c r="P177" s="59">
        <f>'Grunddaten Umlage § 4_Plan'!I177</f>
        <v>0</v>
      </c>
      <c r="Q177" s="59">
        <f>'Grunddaten Umlage § 4_IST'!I177</f>
        <v>0</v>
      </c>
      <c r="R177" s="62">
        <f t="shared" si="11"/>
        <v>0</v>
      </c>
      <c r="S177" s="59" cm="1">
        <f t="array" ref="S177">_xlfn.IFS((F177&gt;0)*AND(I177&gt;0),O177+R177,(F177=0)*AND(I177=0),L177,(F177=0)*AND(I177&gt;0),L177+O177+R177,(F177&gt;0)*AND(I177=0),L177+O177+R177)</f>
        <v>29775.548642683912</v>
      </c>
      <c r="U177" s="59">
        <f>IF('Grunddaten Umlage § 4_Plan'!D177&gt;0,'Grunddaten Umlage § 4_Plan'!F177,0)</f>
        <v>0</v>
      </c>
      <c r="V177" s="59">
        <f>IF('Grunddaten Umlage § 4_IST'!D177&gt;0,'Grunddaten Umlage § 4_IST'!F177,0)</f>
        <v>21896.881066835573</v>
      </c>
      <c r="W177" s="59">
        <f t="shared" si="12"/>
        <v>21896.881066835573</v>
      </c>
    </row>
    <row r="178" spans="1:23" x14ac:dyDescent="0.25">
      <c r="A178" s="58">
        <f>Finanzkraft!A178</f>
        <v>61756</v>
      </c>
      <c r="B178" s="58" t="str">
        <f>Finanzkraft!B178</f>
        <v>Anger</v>
      </c>
      <c r="C178" s="58" t="str">
        <f>Finanzkraft!C178</f>
        <v>Weiz</v>
      </c>
      <c r="D178" s="67">
        <f>Finanzkraft!H178</f>
        <v>5860732.4199999999</v>
      </c>
      <c r="E178" s="60">
        <f t="shared" si="10"/>
        <v>2.7387191527665621E-3</v>
      </c>
      <c r="F178" s="59">
        <f>'Grunddaten Umlage § 4_Plan'!D178</f>
        <v>156484.4</v>
      </c>
      <c r="G178" s="59">
        <f>'Grunddaten Umlage § 4_Plan'!E178</f>
        <v>62593.760000000002</v>
      </c>
      <c r="H178" s="59">
        <f>'Grunddaten Umlage § 4_IST'!D178</f>
        <v>171046.11</v>
      </c>
      <c r="I178" s="59">
        <f>'Grunddaten Umlage § 4_IST'!E178</f>
        <v>68418.444000000003</v>
      </c>
      <c r="J178" s="61">
        <f>'Grunddaten Umlage § 4_Plan'!J178</f>
        <v>0</v>
      </c>
      <c r="K178" s="61">
        <f>'Grunddaten Umlage § 4_IST'!J178</f>
        <v>0</v>
      </c>
      <c r="L178" s="62">
        <f t="shared" si="14"/>
        <v>0</v>
      </c>
      <c r="M178" s="61">
        <f>'Grunddaten Umlage § 4_Plan'!H178</f>
        <v>111199.90234107117</v>
      </c>
      <c r="N178" s="61">
        <f>'Grunddaten Umlage § 4_IST'!H178</f>
        <v>127054.05526630905</v>
      </c>
      <c r="O178" s="64">
        <f t="shared" si="13"/>
        <v>15854.152925237882</v>
      </c>
      <c r="P178" s="59">
        <f>'Grunddaten Umlage § 4_Plan'!I178</f>
        <v>0</v>
      </c>
      <c r="Q178" s="59">
        <f>'Grunddaten Umlage § 4_IST'!I178</f>
        <v>0</v>
      </c>
      <c r="R178" s="62">
        <f t="shared" si="11"/>
        <v>0</v>
      </c>
      <c r="S178" s="59" cm="1">
        <f t="array" ref="S178">_xlfn.IFS((F178&gt;0)*AND(I178&gt;0),O178+R178,(F178=0)*AND(I178=0),L178,(F178=0)*AND(I178&gt;0),L178+O178+R178,(F178&gt;0)*AND(I178=0),L178+O178+R178)</f>
        <v>15854.152925237882</v>
      </c>
      <c r="U178" s="59">
        <f>IF('Grunddaten Umlage § 4_Plan'!D178&gt;0,'Grunddaten Umlage § 4_Plan'!F178,0)</f>
        <v>45284.497658928827</v>
      </c>
      <c r="V178" s="59">
        <f>IF('Grunddaten Umlage § 4_IST'!D178&gt;0,'Grunddaten Umlage § 4_IST'!F178,0)</f>
        <v>43992.054733690937</v>
      </c>
      <c r="W178" s="59">
        <f t="shared" si="12"/>
        <v>-1292.4429252378904</v>
      </c>
    </row>
    <row r="179" spans="1:23" x14ac:dyDescent="0.25">
      <c r="A179" s="58">
        <f>Finanzkraft!A179</f>
        <v>61757</v>
      </c>
      <c r="B179" s="58" t="str">
        <f>Finanzkraft!B179</f>
        <v>Birkfeld</v>
      </c>
      <c r="C179" s="58" t="str">
        <f>Finanzkraft!C179</f>
        <v>Weiz</v>
      </c>
      <c r="D179" s="67">
        <f>Finanzkraft!H179</f>
        <v>6579215.3700000001</v>
      </c>
      <c r="E179" s="60">
        <f t="shared" si="10"/>
        <v>3.0744660995792646E-3</v>
      </c>
      <c r="F179" s="59">
        <f>'Grunddaten Umlage § 4_Plan'!D179</f>
        <v>31891.5</v>
      </c>
      <c r="G179" s="59">
        <f>'Grunddaten Umlage § 4_Plan'!E179</f>
        <v>12756.6</v>
      </c>
      <c r="H179" s="59">
        <f>'Grunddaten Umlage § 4_IST'!D179</f>
        <v>157891.21</v>
      </c>
      <c r="I179" s="59">
        <f>'Grunddaten Umlage § 4_IST'!E179</f>
        <v>63156.483999999997</v>
      </c>
      <c r="J179" s="61">
        <f>'Grunddaten Umlage § 4_Plan'!J179</f>
        <v>0</v>
      </c>
      <c r="K179" s="61">
        <f>'Grunddaten Umlage § 4_IST'!J179</f>
        <v>0</v>
      </c>
      <c r="L179" s="62">
        <f t="shared" si="14"/>
        <v>0</v>
      </c>
      <c r="M179" s="61">
        <f>'Grunddaten Umlage § 4_Plan'!H179</f>
        <v>0</v>
      </c>
      <c r="N179" s="61">
        <f>'Grunddaten Umlage § 4_IST'!H179</f>
        <v>108506.0509584308</v>
      </c>
      <c r="O179" s="64">
        <f t="shared" si="13"/>
        <v>108506.0509584308</v>
      </c>
      <c r="P179" s="59">
        <f>'Grunddaten Umlage § 4_Plan'!I179</f>
        <v>-18944.546021079659</v>
      </c>
      <c r="Q179" s="59">
        <f>'Grunddaten Umlage § 4_IST'!I179</f>
        <v>0</v>
      </c>
      <c r="R179" s="62">
        <f t="shared" si="11"/>
        <v>18944.546021079659</v>
      </c>
      <c r="S179" s="59" cm="1">
        <f t="array" ref="S179">_xlfn.IFS((F179&gt;0)*AND(I179&gt;0),O179+R179,(F179=0)*AND(I179=0),L179,(F179=0)*AND(I179&gt;0),L179+O179+R179,(F179&gt;0)*AND(I179=0),L179+O179+R179)</f>
        <v>127450.59697951046</v>
      </c>
      <c r="U179" s="59">
        <f>IF('Grunddaten Umlage § 4_Plan'!D179&gt;0,'Grunddaten Umlage § 4_Plan'!F179,0)</f>
        <v>50836.046021079659</v>
      </c>
      <c r="V179" s="59">
        <f>IF('Grunddaten Umlage § 4_IST'!D179&gt;0,'Grunddaten Umlage § 4_IST'!F179,0)</f>
        <v>49385.15904156919</v>
      </c>
      <c r="W179" s="59">
        <f t="shared" si="12"/>
        <v>-1450.8869795104692</v>
      </c>
    </row>
    <row r="180" spans="1:23" x14ac:dyDescent="0.25">
      <c r="A180" s="58">
        <f>Finanzkraft!A180</f>
        <v>61758</v>
      </c>
      <c r="B180" s="58" t="str">
        <f>Finanzkraft!B180</f>
        <v>Fladnitz an der Teichalm</v>
      </c>
      <c r="C180" s="58" t="str">
        <f>Finanzkraft!C180</f>
        <v>Weiz</v>
      </c>
      <c r="D180" s="67">
        <f>Finanzkraft!H180</f>
        <v>2724474.48</v>
      </c>
      <c r="E180" s="60">
        <f t="shared" si="10"/>
        <v>1.2731464098474777E-3</v>
      </c>
      <c r="F180" s="59">
        <f>'Grunddaten Umlage § 4_Plan'!D180</f>
        <v>27629.8</v>
      </c>
      <c r="G180" s="59">
        <f>'Grunddaten Umlage § 4_Plan'!E180</f>
        <v>11051.92</v>
      </c>
      <c r="H180" s="59">
        <f>'Grunddaten Umlage § 4_IST'!D180</f>
        <v>14920.62</v>
      </c>
      <c r="I180" s="59">
        <f>'Grunddaten Umlage § 4_IST'!E180</f>
        <v>5968.2480000000005</v>
      </c>
      <c r="J180" s="61">
        <f>'Grunddaten Umlage § 4_Plan'!J180</f>
        <v>0</v>
      </c>
      <c r="K180" s="61">
        <f>'Grunddaten Umlage § 4_IST'!J180</f>
        <v>0</v>
      </c>
      <c r="L180" s="62">
        <f t="shared" si="14"/>
        <v>0</v>
      </c>
      <c r="M180" s="61">
        <f>'Grunddaten Umlage § 4_Plan'!H180</f>
        <v>6578.4280263634137</v>
      </c>
      <c r="N180" s="61">
        <f>'Grunddaten Umlage § 4_IST'!H180</f>
        <v>0</v>
      </c>
      <c r="O180" s="64">
        <f t="shared" si="13"/>
        <v>-6578.4280263634137</v>
      </c>
      <c r="P180" s="59">
        <f>'Grunddaten Umlage § 4_Plan'!I180</f>
        <v>0</v>
      </c>
      <c r="Q180" s="59">
        <f>'Grunddaten Umlage § 4_IST'!I180</f>
        <v>-5529.9349572086012</v>
      </c>
      <c r="R180" s="62">
        <f t="shared" si="11"/>
        <v>-5529.9349572086012</v>
      </c>
      <c r="S180" s="59" cm="1">
        <f t="array" ref="S180">_xlfn.IFS((F180&gt;0)*AND(I180&gt;0),O180+R180,(F180=0)*AND(I180=0),L180,(F180=0)*AND(I180&gt;0),L180+O180+R180,(F180&gt;0)*AND(I180=0),L180+O180+R180)</f>
        <v>-12108.362983572015</v>
      </c>
      <c r="U180" s="59">
        <f>IF('Grunddaten Umlage § 4_Plan'!D180&gt;0,'Grunddaten Umlage § 4_Plan'!F180,0)</f>
        <v>21051.371973636586</v>
      </c>
      <c r="V180" s="59">
        <f>IF('Grunddaten Umlage § 4_IST'!D180&gt;0,'Grunddaten Umlage § 4_IST'!F180,0)</f>
        <v>20450.554957208602</v>
      </c>
      <c r="W180" s="59">
        <f t="shared" si="12"/>
        <v>-600.81701642798362</v>
      </c>
    </row>
    <row r="181" spans="1:23" x14ac:dyDescent="0.25">
      <c r="A181" s="58">
        <f>Finanzkraft!A181</f>
        <v>61759</v>
      </c>
      <c r="B181" s="58" t="str">
        <f>Finanzkraft!B181</f>
        <v xml:space="preserve">Gersdorf an der Feistritz </v>
      </c>
      <c r="C181" s="58" t="str">
        <f>Finanzkraft!C181</f>
        <v>Weiz</v>
      </c>
      <c r="D181" s="67">
        <f>Finanzkraft!H181</f>
        <v>2470083.2000000002</v>
      </c>
      <c r="E181" s="60">
        <f t="shared" si="10"/>
        <v>1.1542694127582981E-3</v>
      </c>
      <c r="F181" s="59">
        <f>'Grunddaten Umlage § 4_Plan'!D181</f>
        <v>25513.200000000001</v>
      </c>
      <c r="G181" s="59">
        <f>'Grunddaten Umlage § 4_Plan'!E181</f>
        <v>10205.280000000001</v>
      </c>
      <c r="H181" s="59">
        <f>'Grunddaten Umlage § 4_IST'!D181</f>
        <v>38497.42</v>
      </c>
      <c r="I181" s="59">
        <f>'Grunddaten Umlage § 4_IST'!E181</f>
        <v>15398.968000000001</v>
      </c>
      <c r="J181" s="61">
        <f>'Grunddaten Umlage § 4_Plan'!J181</f>
        <v>0</v>
      </c>
      <c r="K181" s="61">
        <f>'Grunddaten Umlage § 4_IST'!J181</f>
        <v>0</v>
      </c>
      <c r="L181" s="62">
        <f t="shared" si="14"/>
        <v>0</v>
      </c>
      <c r="M181" s="61">
        <f>'Grunddaten Umlage § 4_Plan'!H181</f>
        <v>6427.4494705875986</v>
      </c>
      <c r="N181" s="61">
        <f>'Grunddaten Umlage § 4_IST'!H181</f>
        <v>19956.386636942883</v>
      </c>
      <c r="O181" s="64">
        <f t="shared" si="13"/>
        <v>13528.937166355285</v>
      </c>
      <c r="P181" s="59">
        <f>'Grunddaten Umlage § 4_Plan'!I181</f>
        <v>0</v>
      </c>
      <c r="Q181" s="59">
        <f>'Grunddaten Umlage § 4_IST'!I181</f>
        <v>0</v>
      </c>
      <c r="R181" s="62">
        <f t="shared" si="11"/>
        <v>0</v>
      </c>
      <c r="S181" s="59" cm="1">
        <f t="array" ref="S181">_xlfn.IFS((F181&gt;0)*AND(I181&gt;0),O181+R181,(F181=0)*AND(I181=0),L181,(F181=0)*AND(I181&gt;0),L181+O181+R181,(F181&gt;0)*AND(I181=0),L181+O181+R181)</f>
        <v>13528.937166355285</v>
      </c>
      <c r="U181" s="59">
        <f>IF('Grunddaten Umlage § 4_Plan'!D181&gt;0,'Grunddaten Umlage § 4_Plan'!F181,0)</f>
        <v>19085.750529412402</v>
      </c>
      <c r="V181" s="59">
        <f>IF('Grunddaten Umlage § 4_IST'!D181&gt;0,'Grunddaten Umlage § 4_IST'!F181,0)</f>
        <v>18541.033363057115</v>
      </c>
      <c r="W181" s="59">
        <f t="shared" si="12"/>
        <v>-544.71716635528719</v>
      </c>
    </row>
    <row r="182" spans="1:23" x14ac:dyDescent="0.25">
      <c r="A182" s="58">
        <f>Finanzkraft!A182</f>
        <v>61760</v>
      </c>
      <c r="B182" s="58" t="str">
        <f>Finanzkraft!B182</f>
        <v>Gleisdorf</v>
      </c>
      <c r="C182" s="58" t="str">
        <f>Finanzkraft!C182</f>
        <v>Weiz</v>
      </c>
      <c r="D182" s="67">
        <f>Finanzkraft!H182</f>
        <v>20096168.280000001</v>
      </c>
      <c r="E182" s="60">
        <f t="shared" si="10"/>
        <v>9.3909356410535223E-3</v>
      </c>
      <c r="F182" s="59">
        <f>'Grunddaten Umlage § 4_Plan'!D182</f>
        <v>2427183.4239999996</v>
      </c>
      <c r="G182" s="59">
        <f>'Grunddaten Umlage § 4_Plan'!E182</f>
        <v>970873.36959999986</v>
      </c>
      <c r="H182" s="59">
        <f>'Grunddaten Umlage § 4_IST'!D182</f>
        <v>1423701.35</v>
      </c>
      <c r="I182" s="59">
        <f>'Grunddaten Umlage § 4_IST'!E182</f>
        <v>569480.54</v>
      </c>
      <c r="J182" s="61">
        <f>'Grunddaten Umlage § 4_Plan'!J182</f>
        <v>0</v>
      </c>
      <c r="K182" s="61">
        <f>'Grunddaten Umlage § 4_IST'!J182</f>
        <v>0</v>
      </c>
      <c r="L182" s="62">
        <f t="shared" si="14"/>
        <v>0</v>
      </c>
      <c r="M182" s="61">
        <f>'Grunddaten Umlage § 4_Plan'!H182</f>
        <v>2271905.0696558338</v>
      </c>
      <c r="N182" s="61">
        <f>'Grunddaten Umlage § 4_IST'!H182</f>
        <v>1272854.7199961646</v>
      </c>
      <c r="O182" s="64">
        <f t="shared" si="13"/>
        <v>-999050.34965966921</v>
      </c>
      <c r="P182" s="59">
        <f>'Grunddaten Umlage § 4_Plan'!I182</f>
        <v>0</v>
      </c>
      <c r="Q182" s="59">
        <f>'Grunddaten Umlage § 4_IST'!I182</f>
        <v>0</v>
      </c>
      <c r="R182" s="62">
        <f t="shared" si="11"/>
        <v>0</v>
      </c>
      <c r="S182" s="59" cm="1">
        <f t="array" ref="S182">_xlfn.IFS((F182&gt;0)*AND(I182&gt;0),O182+R182,(F182=0)*AND(I182=0),L182,(F182=0)*AND(I182&gt;0),L182+O182+R182,(F182&gt;0)*AND(I182=0),L182+O182+R182)</f>
        <v>-999050.34965966921</v>
      </c>
      <c r="U182" s="59">
        <f>IF('Grunddaten Umlage § 4_Plan'!D182&gt;0,'Grunddaten Umlage § 4_Plan'!F182,0)</f>
        <v>155278.35434416571</v>
      </c>
      <c r="V182" s="59">
        <f>IF('Grunddaten Umlage § 4_IST'!D182&gt;0,'Grunddaten Umlage § 4_IST'!F182,0)</f>
        <v>150846.63000383554</v>
      </c>
      <c r="W182" s="59">
        <f t="shared" si="12"/>
        <v>-4431.7243403301691</v>
      </c>
    </row>
    <row r="183" spans="1:23" x14ac:dyDescent="0.25">
      <c r="A183" s="58">
        <f>Finanzkraft!A183</f>
        <v>61761</v>
      </c>
      <c r="B183" s="58" t="str">
        <f>Finanzkraft!B183</f>
        <v>Gutenberg-Stenzengreith</v>
      </c>
      <c r="C183" s="58" t="str">
        <f>Finanzkraft!C183</f>
        <v>Weiz</v>
      </c>
      <c r="D183" s="67">
        <f>Finanzkraft!H183</f>
        <v>1821736.12</v>
      </c>
      <c r="E183" s="60">
        <f t="shared" si="10"/>
        <v>8.5129694474784503E-4</v>
      </c>
      <c r="F183" s="59">
        <f>'Grunddaten Umlage § 4_Plan'!D183</f>
        <v>0</v>
      </c>
      <c r="G183" s="59">
        <f>'Grunddaten Umlage § 4_Plan'!E183</f>
        <v>0</v>
      </c>
      <c r="H183" s="59">
        <f>'Grunddaten Umlage § 4_IST'!D183</f>
        <v>8624.27</v>
      </c>
      <c r="I183" s="59">
        <f>'Grunddaten Umlage § 4_IST'!E183</f>
        <v>3449.7080000000005</v>
      </c>
      <c r="J183" s="61">
        <f>'Grunddaten Umlage § 4_Plan'!J183</f>
        <v>14076.125499230024</v>
      </c>
      <c r="K183" s="61">
        <f>'Grunddaten Umlage § 4_IST'!J183</f>
        <v>0</v>
      </c>
      <c r="L183" s="62">
        <f t="shared" si="14"/>
        <v>14076.125499230024</v>
      </c>
      <c r="M183" s="61">
        <f>'Grunddaten Umlage § 4_Plan'!H183</f>
        <v>0</v>
      </c>
      <c r="N183" s="61">
        <f>'Grunddaten Umlage § 4_IST'!H183</f>
        <v>0</v>
      </c>
      <c r="O183" s="64">
        <f t="shared" si="13"/>
        <v>0</v>
      </c>
      <c r="P183" s="59">
        <f>'Grunddaten Umlage § 4_Plan'!I183</f>
        <v>0</v>
      </c>
      <c r="Q183" s="59">
        <f>'Grunddaten Umlage § 4_IST'!I183</f>
        <v>-5050.115615677325</v>
      </c>
      <c r="R183" s="62">
        <f t="shared" si="11"/>
        <v>-5050.115615677325</v>
      </c>
      <c r="S183" s="59" cm="1">
        <f t="array" ref="S183">_xlfn.IFS((F183&gt;0)*AND(I183&gt;0),O183+R183,(F183=0)*AND(I183=0),L183,(F183=0)*AND(I183&gt;0),L183+O183+R183,(F183&gt;0)*AND(I183=0),L183+O183+R183)</f>
        <v>9026.0098835526987</v>
      </c>
      <c r="U183" s="59">
        <f>IF('Grunddaten Umlage § 4_Plan'!D183&gt;0,'Grunddaten Umlage § 4_Plan'!F183,0)</f>
        <v>0</v>
      </c>
      <c r="V183" s="59">
        <f>IF('Grunddaten Umlage § 4_IST'!D183&gt;0,'Grunddaten Umlage § 4_IST'!F183,0)</f>
        <v>13674.385615677325</v>
      </c>
      <c r="W183" s="59">
        <f t="shared" si="12"/>
        <v>13674.385615677325</v>
      </c>
    </row>
    <row r="184" spans="1:23" x14ac:dyDescent="0.25">
      <c r="A184" s="58">
        <f>Finanzkraft!A184</f>
        <v>61762</v>
      </c>
      <c r="B184" s="58" t="str">
        <f>Finanzkraft!B184</f>
        <v>Ilztal</v>
      </c>
      <c r="C184" s="58" t="str">
        <f>Finanzkraft!C184</f>
        <v>Weiz</v>
      </c>
      <c r="D184" s="67">
        <f>Finanzkraft!H184</f>
        <v>2646312.71</v>
      </c>
      <c r="E184" s="60">
        <f t="shared" si="10"/>
        <v>1.2366214294913306E-3</v>
      </c>
      <c r="F184" s="59">
        <f>'Grunddaten Umlage § 4_Plan'!D184</f>
        <v>0</v>
      </c>
      <c r="G184" s="59">
        <f>'Grunddaten Umlage § 4_Plan'!E184</f>
        <v>0</v>
      </c>
      <c r="H184" s="59">
        <f>'Grunddaten Umlage § 4_IST'!D184</f>
        <v>0</v>
      </c>
      <c r="I184" s="59">
        <f>'Grunddaten Umlage § 4_IST'!E184</f>
        <v>0</v>
      </c>
      <c r="J184" s="61">
        <f>'Grunddaten Umlage § 4_Plan'!J184</f>
        <v>20447.434404587369</v>
      </c>
      <c r="K184" s="61">
        <f>'Grunddaten Umlage § 4_IST'!J184</f>
        <v>19863.854077948501</v>
      </c>
      <c r="L184" s="62">
        <f t="shared" si="14"/>
        <v>583.58032663886843</v>
      </c>
      <c r="M184" s="61">
        <f>'Grunddaten Umlage § 4_Plan'!H184</f>
        <v>0</v>
      </c>
      <c r="N184" s="61">
        <f>'Grunddaten Umlage § 4_IST'!H184</f>
        <v>0</v>
      </c>
      <c r="O184" s="64">
        <f t="shared" si="13"/>
        <v>0</v>
      </c>
      <c r="P184" s="59">
        <f>'Grunddaten Umlage § 4_Plan'!I184</f>
        <v>0</v>
      </c>
      <c r="Q184" s="59">
        <f>'Grunddaten Umlage § 4_IST'!I184</f>
        <v>0</v>
      </c>
      <c r="R184" s="62">
        <f t="shared" si="11"/>
        <v>0</v>
      </c>
      <c r="S184" s="59" cm="1">
        <f t="array" ref="S184">_xlfn.IFS((F184&gt;0)*AND(I184&gt;0),O184+R184,(F184=0)*AND(I184=0),L184,(F184=0)*AND(I184&gt;0),L184+O184+R184,(F184&gt;0)*AND(I184=0),L184+O184+R184)</f>
        <v>583.58032663886843</v>
      </c>
      <c r="U184" s="59">
        <f>IF('Grunddaten Umlage § 4_Plan'!D184&gt;0,'Grunddaten Umlage § 4_Plan'!F184,0)</f>
        <v>0</v>
      </c>
      <c r="V184" s="59">
        <f>IF('Grunddaten Umlage § 4_IST'!D184&gt;0,'Grunddaten Umlage § 4_IST'!F184,0)</f>
        <v>0</v>
      </c>
      <c r="W184" s="59">
        <f t="shared" si="12"/>
        <v>0</v>
      </c>
    </row>
    <row r="185" spans="1:23" x14ac:dyDescent="0.25">
      <c r="A185" s="58">
        <f>Finanzkraft!A185</f>
        <v>61763</v>
      </c>
      <c r="B185" s="58" t="str">
        <f>Finanzkraft!B185</f>
        <v>Passail</v>
      </c>
      <c r="C185" s="58" t="str">
        <f>Finanzkraft!C185</f>
        <v>Weiz</v>
      </c>
      <c r="D185" s="67">
        <f>Finanzkraft!H185</f>
        <v>5880151.7199999997</v>
      </c>
      <c r="E185" s="60">
        <f t="shared" si="10"/>
        <v>2.7477937879882325E-3</v>
      </c>
      <c r="F185" s="59">
        <f>'Grunddaten Umlage § 4_Plan'!D185</f>
        <v>191138.4</v>
      </c>
      <c r="G185" s="59">
        <f>'Grunddaten Umlage § 4_Plan'!E185</f>
        <v>76455.360000000001</v>
      </c>
      <c r="H185" s="59">
        <f>'Grunddaten Umlage § 4_IST'!D185</f>
        <v>201404.08</v>
      </c>
      <c r="I185" s="59">
        <f>'Grunddaten Umlage § 4_IST'!E185</f>
        <v>80561.631999999998</v>
      </c>
      <c r="J185" s="61">
        <f>'Grunddaten Umlage § 4_Plan'!J185</f>
        <v>0</v>
      </c>
      <c r="K185" s="61">
        <f>'Grunddaten Umlage § 4_IST'!J185</f>
        <v>0</v>
      </c>
      <c r="L185" s="62">
        <f t="shared" si="14"/>
        <v>0</v>
      </c>
      <c r="M185" s="61">
        <f>'Grunddaten Umlage § 4_Plan'!H185</f>
        <v>145703.8539883453</v>
      </c>
      <c r="N185" s="61">
        <f>'Grunddaten Umlage § 4_IST'!H185</f>
        <v>157266.25937097921</v>
      </c>
      <c r="O185" s="64">
        <f t="shared" si="13"/>
        <v>11562.405382633908</v>
      </c>
      <c r="P185" s="59">
        <f>'Grunddaten Umlage § 4_Plan'!I185</f>
        <v>0</v>
      </c>
      <c r="Q185" s="59">
        <f>'Grunddaten Umlage § 4_IST'!I185</f>
        <v>0</v>
      </c>
      <c r="R185" s="62">
        <f t="shared" si="11"/>
        <v>0</v>
      </c>
      <c r="S185" s="59" cm="1">
        <f t="array" ref="S185">_xlfn.IFS((F185&gt;0)*AND(I185&gt;0),O185+R185,(F185=0)*AND(I185=0),L185,(F185=0)*AND(I185&gt;0),L185+O185+R185,(F185&gt;0)*AND(I185=0),L185+O185+R185)</f>
        <v>11562.405382633908</v>
      </c>
      <c r="U185" s="59">
        <f>IF('Grunddaten Umlage § 4_Plan'!D185&gt;0,'Grunddaten Umlage § 4_Plan'!F185,0)</f>
        <v>45434.546011654675</v>
      </c>
      <c r="V185" s="59">
        <f>IF('Grunddaten Umlage § 4_IST'!D185&gt;0,'Grunddaten Umlage § 4_IST'!F185,0)</f>
        <v>44137.820629020782</v>
      </c>
      <c r="W185" s="59">
        <f t="shared" si="12"/>
        <v>-1296.7253826338929</v>
      </c>
    </row>
    <row r="186" spans="1:23" x14ac:dyDescent="0.25">
      <c r="A186" s="58">
        <f>Finanzkraft!A186</f>
        <v>61764</v>
      </c>
      <c r="B186" s="58" t="str">
        <f>Finanzkraft!B186</f>
        <v>Pischelsdorf am Kulm</v>
      </c>
      <c r="C186" s="58" t="str">
        <f>Finanzkraft!C186</f>
        <v>Weiz</v>
      </c>
      <c r="D186" s="67">
        <f>Finanzkraft!H186</f>
        <v>5605288.5800000001</v>
      </c>
      <c r="E186" s="60">
        <f t="shared" si="10"/>
        <v>2.6193502945882122E-3</v>
      </c>
      <c r="F186" s="59">
        <f>'Grunddaten Umlage § 4_Plan'!D186</f>
        <v>56756</v>
      </c>
      <c r="G186" s="59">
        <f>'Grunddaten Umlage § 4_Plan'!E186</f>
        <v>22702.400000000001</v>
      </c>
      <c r="H186" s="59">
        <f>'Grunddaten Umlage § 4_IST'!D186</f>
        <v>77943.460000000006</v>
      </c>
      <c r="I186" s="59">
        <f>'Grunddaten Umlage § 4_IST'!E186</f>
        <v>31177.384000000005</v>
      </c>
      <c r="J186" s="61">
        <f>'Grunddaten Umlage § 4_Plan'!J186</f>
        <v>0</v>
      </c>
      <c r="K186" s="61">
        <f>'Grunddaten Umlage § 4_IST'!J186</f>
        <v>0</v>
      </c>
      <c r="L186" s="62">
        <f t="shared" si="14"/>
        <v>0</v>
      </c>
      <c r="M186" s="61">
        <f>'Grunddaten Umlage § 4_Plan'!H186</f>
        <v>13445.256668259484</v>
      </c>
      <c r="N186" s="61">
        <f>'Grunddaten Umlage § 4_IST'!H186</f>
        <v>35868.827626749167</v>
      </c>
      <c r="O186" s="64">
        <f t="shared" si="13"/>
        <v>22423.570958489683</v>
      </c>
      <c r="P186" s="59">
        <f>'Grunddaten Umlage § 4_Plan'!I186</f>
        <v>0</v>
      </c>
      <c r="Q186" s="59">
        <f>'Grunddaten Umlage § 4_IST'!I186</f>
        <v>0</v>
      </c>
      <c r="R186" s="62">
        <f t="shared" si="11"/>
        <v>0</v>
      </c>
      <c r="S186" s="59" cm="1">
        <f t="array" ref="S186">_xlfn.IFS((F186&gt;0)*AND(I186&gt;0),O186+R186,(F186=0)*AND(I186=0),L186,(F186=0)*AND(I186&gt;0),L186+O186+R186,(F186&gt;0)*AND(I186=0),L186+O186+R186)</f>
        <v>22423.570958489683</v>
      </c>
      <c r="U186" s="59">
        <f>IF('Grunddaten Umlage § 4_Plan'!D186&gt;0,'Grunddaten Umlage § 4_Plan'!F186,0)</f>
        <v>43310.743331740516</v>
      </c>
      <c r="V186" s="59">
        <f>IF('Grunddaten Umlage § 4_IST'!D186&gt;0,'Grunddaten Umlage § 4_IST'!F186,0)</f>
        <v>42074.632373250839</v>
      </c>
      <c r="W186" s="59">
        <f t="shared" si="12"/>
        <v>-1236.1109584896767</v>
      </c>
    </row>
    <row r="187" spans="1:23" x14ac:dyDescent="0.25">
      <c r="A187" s="58">
        <f>Finanzkraft!A187</f>
        <v>61765</v>
      </c>
      <c r="B187" s="58" t="str">
        <f>Finanzkraft!B187</f>
        <v>Sankt Ruprecht an der Raab</v>
      </c>
      <c r="C187" s="58" t="str">
        <f>Finanzkraft!C187</f>
        <v>Weiz</v>
      </c>
      <c r="D187" s="67">
        <f>Finanzkraft!H187</f>
        <v>9127639.9199999999</v>
      </c>
      <c r="E187" s="60">
        <f t="shared" si="10"/>
        <v>4.2653444103937866E-3</v>
      </c>
      <c r="F187" s="59">
        <f>'Grunddaten Umlage § 4_Plan'!D187</f>
        <v>158916.79999999999</v>
      </c>
      <c r="G187" s="59">
        <f>'Grunddaten Umlage § 4_Plan'!E187</f>
        <v>63566.720000000001</v>
      </c>
      <c r="H187" s="59">
        <f>'Grunddaten Umlage § 4_IST'!D187</f>
        <v>235739.02</v>
      </c>
      <c r="I187" s="59">
        <f>'Grunddaten Umlage § 4_IST'!E187</f>
        <v>94295.608000000007</v>
      </c>
      <c r="J187" s="61">
        <f>'Grunddaten Umlage § 4_Plan'!J187</f>
        <v>0</v>
      </c>
      <c r="K187" s="61">
        <f>'Grunddaten Umlage § 4_IST'!J187</f>
        <v>0</v>
      </c>
      <c r="L187" s="62">
        <f t="shared" si="14"/>
        <v>0</v>
      </c>
      <c r="M187" s="61">
        <f>'Grunddaten Umlage § 4_Plan'!H187</f>
        <v>88389.678308137241</v>
      </c>
      <c r="N187" s="61">
        <f>'Grunddaten Umlage § 4_IST'!H187</f>
        <v>167224.77874582203</v>
      </c>
      <c r="O187" s="64">
        <f t="shared" si="13"/>
        <v>78835.100437684785</v>
      </c>
      <c r="P187" s="59">
        <f>'Grunddaten Umlage § 4_Plan'!I187</f>
        <v>0</v>
      </c>
      <c r="Q187" s="59">
        <f>'Grunddaten Umlage § 4_IST'!I187</f>
        <v>0</v>
      </c>
      <c r="R187" s="62">
        <f t="shared" si="11"/>
        <v>0</v>
      </c>
      <c r="S187" s="59" cm="1">
        <f t="array" ref="S187">_xlfn.IFS((F187&gt;0)*AND(I187&gt;0),O187+R187,(F187=0)*AND(I187=0),L187,(F187=0)*AND(I187&gt;0),L187+O187+R187,(F187&gt;0)*AND(I187=0),L187+O187+R187)</f>
        <v>78835.100437684785</v>
      </c>
      <c r="U187" s="59">
        <f>IF('Grunddaten Umlage § 4_Plan'!D187&gt;0,'Grunddaten Umlage § 4_Plan'!F187,0)</f>
        <v>70527.121691862747</v>
      </c>
      <c r="V187" s="59">
        <f>IF('Grunddaten Umlage § 4_IST'!D187&gt;0,'Grunddaten Umlage § 4_IST'!F187,0)</f>
        <v>68514.241254177978</v>
      </c>
      <c r="W187" s="59">
        <f t="shared" si="12"/>
        <v>-2012.8804376847693</v>
      </c>
    </row>
    <row r="188" spans="1:23" x14ac:dyDescent="0.25">
      <c r="A188" s="58">
        <f>Finanzkraft!A188</f>
        <v>61766</v>
      </c>
      <c r="B188" s="58" t="str">
        <f>Finanzkraft!B188</f>
        <v>Weiz</v>
      </c>
      <c r="C188" s="58" t="str">
        <f>Finanzkraft!C188</f>
        <v>Weiz</v>
      </c>
      <c r="D188" s="67">
        <f>Finanzkraft!H188</f>
        <v>27417007.489999998</v>
      </c>
      <c r="E188" s="60">
        <f t="shared" si="10"/>
        <v>1.2811962420971146E-2</v>
      </c>
      <c r="F188" s="59">
        <f>'Grunddaten Umlage § 4_Plan'!D188</f>
        <v>1319918.476</v>
      </c>
      <c r="G188" s="59">
        <f>'Grunddaten Umlage § 4_Plan'!E188</f>
        <v>527967.39040000003</v>
      </c>
      <c r="H188" s="59">
        <f>'Grunddaten Umlage § 4_IST'!D188</f>
        <v>1335346.47</v>
      </c>
      <c r="I188" s="59">
        <f>'Grunddaten Umlage § 4_IST'!E188</f>
        <v>534138.58799999999</v>
      </c>
      <c r="J188" s="61">
        <f>'Grunddaten Umlage § 4_Plan'!J188</f>
        <v>0</v>
      </c>
      <c r="K188" s="61">
        <f>'Grunddaten Umlage § 4_IST'!J188</f>
        <v>0</v>
      </c>
      <c r="L188" s="62">
        <f t="shared" si="14"/>
        <v>0</v>
      </c>
      <c r="M188" s="61">
        <f>'Grunddaten Umlage § 4_Plan'!H188</f>
        <v>1108073.7230713654</v>
      </c>
      <c r="N188" s="61">
        <f>'Grunddaten Umlage § 4_IST'!H188</f>
        <v>1129547.8756096261</v>
      </c>
      <c r="O188" s="64">
        <f t="shared" si="13"/>
        <v>21474.152538260678</v>
      </c>
      <c r="P188" s="59">
        <f>'Grunddaten Umlage § 4_Plan'!I188</f>
        <v>0</v>
      </c>
      <c r="Q188" s="59">
        <f>'Grunddaten Umlage § 4_IST'!I188</f>
        <v>0</v>
      </c>
      <c r="R188" s="62">
        <f t="shared" si="11"/>
        <v>0</v>
      </c>
      <c r="S188" s="59" cm="1">
        <f t="array" ref="S188">_xlfn.IFS((F188&gt;0)*AND(I188&gt;0),O188+R188,(F188=0)*AND(I188=0),L188,(F188=0)*AND(I188&gt;0),L188+O188+R188,(F188&gt;0)*AND(I188=0),L188+O188+R188)</f>
        <v>21474.152538260678</v>
      </c>
      <c r="U188" s="59">
        <f>IF('Grunddaten Umlage § 4_Plan'!D188&gt;0,'Grunddaten Umlage § 4_Plan'!F188,0)</f>
        <v>211844.75292863464</v>
      </c>
      <c r="V188" s="59">
        <f>IF('Grunddaten Umlage § 4_IST'!D188&gt;0,'Grunddaten Umlage § 4_IST'!F188,0)</f>
        <v>205798.59439037388</v>
      </c>
      <c r="W188" s="59">
        <f t="shared" si="12"/>
        <v>-6046.1585382607591</v>
      </c>
    </row>
    <row r="189" spans="1:23" x14ac:dyDescent="0.25">
      <c r="A189" s="58">
        <f>Finanzkraft!A189</f>
        <v>62007</v>
      </c>
      <c r="B189" s="58" t="str">
        <f>Finanzkraft!B189</f>
        <v>Fohnsdorf</v>
      </c>
      <c r="C189" s="58" t="str">
        <f>Finanzkraft!C189</f>
        <v>Murtal</v>
      </c>
      <c r="D189" s="67">
        <f>Finanzkraft!H189</f>
        <v>11283467.539999999</v>
      </c>
      <c r="E189" s="60">
        <f t="shared" si="10"/>
        <v>5.2727622499813432E-3</v>
      </c>
      <c r="F189" s="59">
        <f>'Grunddaten Umlage § 4_Plan'!D189</f>
        <v>61620.799999999996</v>
      </c>
      <c r="G189" s="59">
        <f>'Grunddaten Umlage § 4_Plan'!E189</f>
        <v>24648.32</v>
      </c>
      <c r="H189" s="59">
        <f>'Grunddaten Umlage § 4_IST'!D189</f>
        <v>120297.2</v>
      </c>
      <c r="I189" s="59">
        <f>'Grunddaten Umlage § 4_IST'!E189</f>
        <v>48118.880000000005</v>
      </c>
      <c r="J189" s="61">
        <f>'Grunddaten Umlage § 4_Plan'!J189</f>
        <v>0</v>
      </c>
      <c r="K189" s="61">
        <f>'Grunddaten Umlage § 4_IST'!J189</f>
        <v>0</v>
      </c>
      <c r="L189" s="62">
        <f t="shared" si="14"/>
        <v>0</v>
      </c>
      <c r="M189" s="61">
        <f>'Grunddaten Umlage § 4_Plan'!H189</f>
        <v>0</v>
      </c>
      <c r="N189" s="61">
        <f>'Grunddaten Umlage § 4_IST'!H189</f>
        <v>35600.802684269103</v>
      </c>
      <c r="O189" s="64">
        <f t="shared" si="13"/>
        <v>35600.802684269103</v>
      </c>
      <c r="P189" s="59">
        <f>'Grunddaten Umlage § 4_Plan'!I189</f>
        <v>-25563.893444804875</v>
      </c>
      <c r="Q189" s="59">
        <f>'Grunddaten Umlage § 4_IST'!I189</f>
        <v>0</v>
      </c>
      <c r="R189" s="62">
        <f t="shared" si="11"/>
        <v>25563.893444804875</v>
      </c>
      <c r="S189" s="59" cm="1">
        <f t="array" ref="S189">_xlfn.IFS((F189&gt;0)*AND(I189&gt;0),O189+R189,(F189=0)*AND(I189=0),L189,(F189=0)*AND(I189&gt;0),L189+O189+R189,(F189&gt;0)*AND(I189=0),L189+O189+R189)</f>
        <v>61164.696129073978</v>
      </c>
      <c r="U189" s="59">
        <f>IF('Grunddaten Umlage § 4_Plan'!D189&gt;0,'Grunddaten Umlage § 4_Plan'!F189,0)</f>
        <v>87184.693444804871</v>
      </c>
      <c r="V189" s="59">
        <f>IF('Grunddaten Umlage § 4_IST'!D189&gt;0,'Grunddaten Umlage § 4_IST'!F189,0)</f>
        <v>84696.397315730894</v>
      </c>
      <c r="W189" s="59">
        <f t="shared" si="12"/>
        <v>-2488.2961290739768</v>
      </c>
    </row>
    <row r="190" spans="1:23" x14ac:dyDescent="0.25">
      <c r="A190" s="58">
        <f>Finanzkraft!A190</f>
        <v>62008</v>
      </c>
      <c r="B190" s="58" t="str">
        <f>Finanzkraft!B190</f>
        <v>Gaal</v>
      </c>
      <c r="C190" s="58" t="str">
        <f>Finanzkraft!C190</f>
        <v>Murtal</v>
      </c>
      <c r="D190" s="67">
        <f>Finanzkraft!H190</f>
        <v>1631096.64</v>
      </c>
      <c r="E190" s="60">
        <f t="shared" si="10"/>
        <v>7.6221115175587311E-4</v>
      </c>
      <c r="F190" s="59">
        <f>'Grunddaten Umlage § 4_Plan'!D190</f>
        <v>32432</v>
      </c>
      <c r="G190" s="59">
        <f>'Grunddaten Umlage § 4_Plan'!E190</f>
        <v>12972.800000000001</v>
      </c>
      <c r="H190" s="59">
        <f>'Grunddaten Umlage § 4_IST'!D190</f>
        <v>25829.98</v>
      </c>
      <c r="I190" s="59">
        <f>'Grunddaten Umlage § 4_IST'!E190</f>
        <v>10331.992</v>
      </c>
      <c r="J190" s="61">
        <f>'Grunddaten Umlage § 4_Plan'!J190</f>
        <v>0</v>
      </c>
      <c r="K190" s="61">
        <f>'Grunddaten Umlage § 4_IST'!J190</f>
        <v>0</v>
      </c>
      <c r="L190" s="62">
        <f t="shared" si="14"/>
        <v>0</v>
      </c>
      <c r="M190" s="61">
        <f>'Grunddaten Umlage § 4_Plan'!H190</f>
        <v>19828.900816781075</v>
      </c>
      <c r="N190" s="61">
        <f>'Grunddaten Umlage § 4_IST'!H190</f>
        <v>13586.579769347707</v>
      </c>
      <c r="O190" s="64">
        <f t="shared" si="13"/>
        <v>-6242.3210474333682</v>
      </c>
      <c r="P190" s="59">
        <f>'Grunddaten Umlage § 4_Plan'!I190</f>
        <v>0</v>
      </c>
      <c r="Q190" s="59">
        <f>'Grunddaten Umlage § 4_IST'!I190</f>
        <v>0</v>
      </c>
      <c r="R190" s="62">
        <f t="shared" si="11"/>
        <v>0</v>
      </c>
      <c r="S190" s="59" cm="1">
        <f t="array" ref="S190">_xlfn.IFS((F190&gt;0)*AND(I190&gt;0),O190+R190,(F190=0)*AND(I190=0),L190,(F190=0)*AND(I190&gt;0),L190+O190+R190,(F190&gt;0)*AND(I190=0),L190+O190+R190)</f>
        <v>-6242.3210474333682</v>
      </c>
      <c r="U190" s="59">
        <f>IF('Grunddaten Umlage § 4_Plan'!D190&gt;0,'Grunddaten Umlage § 4_Plan'!F190,0)</f>
        <v>12603.099183218923</v>
      </c>
      <c r="V190" s="59">
        <f>IF('Grunddaten Umlage § 4_IST'!D190&gt;0,'Grunddaten Umlage § 4_IST'!F190,0)</f>
        <v>12243.400230652293</v>
      </c>
      <c r="W190" s="59">
        <f t="shared" si="12"/>
        <v>-359.6989525666304</v>
      </c>
    </row>
    <row r="191" spans="1:23" x14ac:dyDescent="0.25">
      <c r="A191" s="58">
        <f>Finanzkraft!A191</f>
        <v>62010</v>
      </c>
      <c r="B191" s="58" t="str">
        <f>Finanzkraft!B191</f>
        <v>Hohentauern</v>
      </c>
      <c r="C191" s="58" t="str">
        <f>Finanzkraft!C191</f>
        <v>Murtal</v>
      </c>
      <c r="D191" s="67">
        <f>Finanzkraft!H191</f>
        <v>645372.25</v>
      </c>
      <c r="E191" s="60">
        <f t="shared" si="10"/>
        <v>3.0158233051340191E-4</v>
      </c>
      <c r="F191" s="59">
        <f>'Grunddaten Umlage § 4_Plan'!D191</f>
        <v>0</v>
      </c>
      <c r="G191" s="59">
        <f>'Grunddaten Umlage § 4_Plan'!E191</f>
        <v>0</v>
      </c>
      <c r="H191" s="59">
        <f>'Grunddaten Umlage § 4_IST'!D191</f>
        <v>0</v>
      </c>
      <c r="I191" s="59">
        <f>'Grunddaten Umlage § 4_IST'!E191</f>
        <v>0</v>
      </c>
      <c r="J191" s="61">
        <f>'Grunddaten Umlage § 4_Plan'!J191</f>
        <v>4986.6392201305489</v>
      </c>
      <c r="K191" s="61">
        <f>'Grunddaten Umlage § 4_IST'!J191</f>
        <v>4844.3179642051073</v>
      </c>
      <c r="L191" s="62">
        <f t="shared" si="14"/>
        <v>142.32125592544162</v>
      </c>
      <c r="M191" s="61">
        <f>'Grunddaten Umlage § 4_Plan'!H191</f>
        <v>0</v>
      </c>
      <c r="N191" s="61">
        <f>'Grunddaten Umlage § 4_IST'!H191</f>
        <v>0</v>
      </c>
      <c r="O191" s="64">
        <f t="shared" si="13"/>
        <v>0</v>
      </c>
      <c r="P191" s="59">
        <f>'Grunddaten Umlage § 4_Plan'!I191</f>
        <v>0</v>
      </c>
      <c r="Q191" s="59">
        <f>'Grunddaten Umlage § 4_IST'!I191</f>
        <v>0</v>
      </c>
      <c r="R191" s="62">
        <f t="shared" si="11"/>
        <v>0</v>
      </c>
      <c r="S191" s="59" cm="1">
        <f t="array" ref="S191">_xlfn.IFS((F191&gt;0)*AND(I191&gt;0),O191+R191,(F191=0)*AND(I191=0),L191,(F191=0)*AND(I191&gt;0),L191+O191+R191,(F191&gt;0)*AND(I191=0),L191+O191+R191)</f>
        <v>142.32125592544162</v>
      </c>
      <c r="U191" s="59">
        <f>IF('Grunddaten Umlage § 4_Plan'!D191&gt;0,'Grunddaten Umlage § 4_Plan'!F191,0)</f>
        <v>0</v>
      </c>
      <c r="V191" s="59">
        <f>IF('Grunddaten Umlage § 4_IST'!D191&gt;0,'Grunddaten Umlage § 4_IST'!F191,0)</f>
        <v>0</v>
      </c>
      <c r="W191" s="59">
        <f t="shared" si="12"/>
        <v>0</v>
      </c>
    </row>
    <row r="192" spans="1:23" x14ac:dyDescent="0.25">
      <c r="A192" s="58">
        <f>Finanzkraft!A192</f>
        <v>62014</v>
      </c>
      <c r="B192" s="58" t="str">
        <f>Finanzkraft!B192</f>
        <v>Kobenz</v>
      </c>
      <c r="C192" s="58" t="str">
        <f>Finanzkraft!C192</f>
        <v>Murtal</v>
      </c>
      <c r="D192" s="67">
        <f>Finanzkraft!H192</f>
        <v>2744551.27</v>
      </c>
      <c r="E192" s="60">
        <f t="shared" si="10"/>
        <v>1.2825282900219479E-3</v>
      </c>
      <c r="F192" s="59">
        <f>'Grunddaten Umlage § 4_Plan'!D192</f>
        <v>51697.8</v>
      </c>
      <c r="G192" s="59">
        <f>'Grunddaten Umlage § 4_Plan'!E192</f>
        <v>20679.120000000003</v>
      </c>
      <c r="H192" s="59">
        <f>'Grunddaten Umlage § 4_IST'!D192</f>
        <v>28102.95</v>
      </c>
      <c r="I192" s="59">
        <f>'Grunddaten Umlage § 4_IST'!E192</f>
        <v>11241.18</v>
      </c>
      <c r="J192" s="61">
        <f>'Grunddaten Umlage § 4_Plan'!J192</f>
        <v>0</v>
      </c>
      <c r="K192" s="61">
        <f>'Grunddaten Umlage § 4_IST'!J192</f>
        <v>0</v>
      </c>
      <c r="L192" s="62">
        <f t="shared" si="14"/>
        <v>0</v>
      </c>
      <c r="M192" s="61">
        <f>'Grunddaten Umlage § 4_Plan'!H192</f>
        <v>30491.299403420107</v>
      </c>
      <c r="N192" s="61">
        <f>'Grunddaten Umlage § 4_IST'!H192</f>
        <v>7501.693870776995</v>
      </c>
      <c r="O192" s="64">
        <f t="shared" si="13"/>
        <v>-22989.605532643112</v>
      </c>
      <c r="P192" s="59">
        <f>'Grunddaten Umlage § 4_Plan'!I192</f>
        <v>0</v>
      </c>
      <c r="Q192" s="59">
        <f>'Grunddaten Umlage § 4_IST'!I192</f>
        <v>0</v>
      </c>
      <c r="R192" s="62">
        <f t="shared" si="11"/>
        <v>0</v>
      </c>
      <c r="S192" s="59" cm="1">
        <f t="array" ref="S192">_xlfn.IFS((F192&gt;0)*AND(I192&gt;0),O192+R192,(F192=0)*AND(I192=0),L192,(F192=0)*AND(I192&gt;0),L192+O192+R192,(F192&gt;0)*AND(I192=0),L192+O192+R192)</f>
        <v>-22989.605532643112</v>
      </c>
      <c r="U192" s="59">
        <f>IF('Grunddaten Umlage § 4_Plan'!D192&gt;0,'Grunddaten Umlage § 4_Plan'!F192,0)</f>
        <v>21206.500596579896</v>
      </c>
      <c r="V192" s="59">
        <f>IF('Grunddaten Umlage § 4_IST'!D192&gt;0,'Grunddaten Umlage § 4_IST'!F192,0)</f>
        <v>20601.256129223006</v>
      </c>
      <c r="W192" s="59">
        <f t="shared" si="12"/>
        <v>-605.2444673568898</v>
      </c>
    </row>
    <row r="193" spans="1:23" x14ac:dyDescent="0.25">
      <c r="A193" s="58">
        <f>Finanzkraft!A193</f>
        <v>62021</v>
      </c>
      <c r="B193" s="58" t="str">
        <f>Finanzkraft!B193</f>
        <v>Pusterwald</v>
      </c>
      <c r="C193" s="58" t="str">
        <f>Finanzkraft!C193</f>
        <v>Murtal</v>
      </c>
      <c r="D193" s="67">
        <f>Finanzkraft!H193</f>
        <v>533300.31999999995</v>
      </c>
      <c r="E193" s="60">
        <f t="shared" si="10"/>
        <v>2.4921113879492493E-4</v>
      </c>
      <c r="F193" s="59">
        <f>'Grunddaten Umlage § 4_Plan'!D193</f>
        <v>0</v>
      </c>
      <c r="G193" s="59">
        <f>'Grunddaten Umlage § 4_Plan'!E193</f>
        <v>0</v>
      </c>
      <c r="H193" s="59">
        <f>'Grunddaten Umlage § 4_IST'!D193</f>
        <v>0</v>
      </c>
      <c r="I193" s="59">
        <f>'Grunddaten Umlage § 4_IST'!E193</f>
        <v>0</v>
      </c>
      <c r="J193" s="61">
        <f>'Grunddaten Umlage § 4_Plan'!J193</f>
        <v>4120.685839560304</v>
      </c>
      <c r="K193" s="61">
        <f>'Grunddaten Umlage § 4_IST'!J193</f>
        <v>4003.0793398574729</v>
      </c>
      <c r="L193" s="62">
        <f t="shared" si="14"/>
        <v>117.60649970283112</v>
      </c>
      <c r="M193" s="61">
        <f>'Grunddaten Umlage § 4_Plan'!H193</f>
        <v>0</v>
      </c>
      <c r="N193" s="61">
        <f>'Grunddaten Umlage § 4_IST'!H193</f>
        <v>0</v>
      </c>
      <c r="O193" s="64">
        <f t="shared" si="13"/>
        <v>0</v>
      </c>
      <c r="P193" s="59">
        <f>'Grunddaten Umlage § 4_Plan'!I193</f>
        <v>0</v>
      </c>
      <c r="Q193" s="59">
        <f>'Grunddaten Umlage § 4_IST'!I193</f>
        <v>0</v>
      </c>
      <c r="R193" s="62">
        <f t="shared" si="11"/>
        <v>0</v>
      </c>
      <c r="S193" s="59" cm="1">
        <f t="array" ref="S193">_xlfn.IFS((F193&gt;0)*AND(I193&gt;0),O193+R193,(F193=0)*AND(I193=0),L193,(F193=0)*AND(I193&gt;0),L193+O193+R193,(F193&gt;0)*AND(I193=0),L193+O193+R193)</f>
        <v>117.60649970283112</v>
      </c>
      <c r="U193" s="59">
        <f>IF('Grunddaten Umlage § 4_Plan'!D193&gt;0,'Grunddaten Umlage § 4_Plan'!F193,0)</f>
        <v>0</v>
      </c>
      <c r="V193" s="59">
        <f>IF('Grunddaten Umlage § 4_IST'!D193&gt;0,'Grunddaten Umlage § 4_IST'!F193,0)</f>
        <v>0</v>
      </c>
      <c r="W193" s="59">
        <f t="shared" si="12"/>
        <v>0</v>
      </c>
    </row>
    <row r="194" spans="1:23" x14ac:dyDescent="0.25">
      <c r="A194" s="58">
        <f>Finanzkraft!A194</f>
        <v>62026</v>
      </c>
      <c r="B194" s="58" t="str">
        <f>Finanzkraft!B194</f>
        <v>Sankt Georgen ob Judenburg</v>
      </c>
      <c r="C194" s="58" t="str">
        <f>Finanzkraft!C194</f>
        <v>Murtal</v>
      </c>
      <c r="D194" s="67">
        <f>Finanzkraft!H194</f>
        <v>1088534.06</v>
      </c>
      <c r="E194" s="60">
        <f t="shared" si="10"/>
        <v>5.0867176061260039E-4</v>
      </c>
      <c r="F194" s="59">
        <f>'Grunddaten Umlage § 4_Plan'!D194</f>
        <v>0</v>
      </c>
      <c r="G194" s="59">
        <f>'Grunddaten Umlage § 4_Plan'!E194</f>
        <v>0</v>
      </c>
      <c r="H194" s="59">
        <f>'Grunddaten Umlage § 4_IST'!D194</f>
        <v>0</v>
      </c>
      <c r="I194" s="59">
        <f>'Grunddaten Umlage § 4_IST'!E194</f>
        <v>0</v>
      </c>
      <c r="J194" s="61">
        <f>'Grunddaten Umlage § 4_Plan'!J194</f>
        <v>8410.8460443471831</v>
      </c>
      <c r="K194" s="61">
        <f>'Grunddaten Umlage § 4_IST'!J194</f>
        <v>8170.7961591269541</v>
      </c>
      <c r="L194" s="62">
        <f t="shared" si="14"/>
        <v>240.04988522022904</v>
      </c>
      <c r="M194" s="61">
        <f>'Grunddaten Umlage § 4_Plan'!H194</f>
        <v>0</v>
      </c>
      <c r="N194" s="61">
        <f>'Grunddaten Umlage § 4_IST'!H194</f>
        <v>0</v>
      </c>
      <c r="O194" s="64">
        <f t="shared" si="13"/>
        <v>0</v>
      </c>
      <c r="P194" s="59">
        <f>'Grunddaten Umlage § 4_Plan'!I194</f>
        <v>0</v>
      </c>
      <c r="Q194" s="59">
        <f>'Grunddaten Umlage § 4_IST'!I194</f>
        <v>0</v>
      </c>
      <c r="R194" s="62">
        <f t="shared" si="11"/>
        <v>0</v>
      </c>
      <c r="S194" s="59" cm="1">
        <f t="array" ref="S194">_xlfn.IFS((F194&gt;0)*AND(I194&gt;0),O194+R194,(F194=0)*AND(I194=0),L194,(F194=0)*AND(I194&gt;0),L194+O194+R194,(F194&gt;0)*AND(I194=0),L194+O194+R194)</f>
        <v>240.04988522022904</v>
      </c>
      <c r="U194" s="59">
        <f>IF('Grunddaten Umlage § 4_Plan'!D194&gt;0,'Grunddaten Umlage § 4_Plan'!F194,0)</f>
        <v>0</v>
      </c>
      <c r="V194" s="59">
        <f>IF('Grunddaten Umlage § 4_IST'!D194&gt;0,'Grunddaten Umlage § 4_IST'!F194,0)</f>
        <v>0</v>
      </c>
      <c r="W194" s="59">
        <f t="shared" si="12"/>
        <v>0</v>
      </c>
    </row>
    <row r="195" spans="1:23" x14ac:dyDescent="0.25">
      <c r="A195" s="58">
        <f>Finanzkraft!A195</f>
        <v>62032</v>
      </c>
      <c r="B195" s="58" t="str">
        <f>Finanzkraft!B195</f>
        <v>Sankt Peter ob Judenburg</v>
      </c>
      <c r="C195" s="58" t="str">
        <f>Finanzkraft!C195</f>
        <v>Murtal</v>
      </c>
      <c r="D195" s="67">
        <f>Finanzkraft!H195</f>
        <v>1479072.47</v>
      </c>
      <c r="E195" s="60">
        <f t="shared" ref="E195:E258" si="15">D195/$D$288</f>
        <v>6.9117028583242268E-4</v>
      </c>
      <c r="F195" s="59">
        <f>'Grunddaten Umlage § 4_Plan'!D195</f>
        <v>29188.799999999999</v>
      </c>
      <c r="G195" s="59">
        <f>'Grunddaten Umlage § 4_Plan'!E195</f>
        <v>11675.52</v>
      </c>
      <c r="H195" s="59">
        <f>'Grunddaten Umlage § 4_IST'!D195</f>
        <v>5222.3999999999996</v>
      </c>
      <c r="I195" s="59">
        <f>'Grunddaten Umlage § 4_IST'!E195</f>
        <v>2088.96</v>
      </c>
      <c r="J195" s="61">
        <f>'Grunddaten Umlage § 4_Plan'!J195</f>
        <v>0</v>
      </c>
      <c r="K195" s="61">
        <f>'Grunddaten Umlage § 4_IST'!J195</f>
        <v>0</v>
      </c>
      <c r="L195" s="62">
        <f t="shared" si="14"/>
        <v>0</v>
      </c>
      <c r="M195" s="61">
        <f>'Grunddaten Umlage § 4_Plan'!H195</f>
        <v>17760.355736526686</v>
      </c>
      <c r="N195" s="61">
        <f>'Grunddaten Umlage § 4_IST'!H195</f>
        <v>0</v>
      </c>
      <c r="O195" s="64">
        <f t="shared" si="13"/>
        <v>-17760.355736526686</v>
      </c>
      <c r="P195" s="59">
        <f>'Grunddaten Umlage § 4_Plan'!I195</f>
        <v>0</v>
      </c>
      <c r="Q195" s="59">
        <f>'Grunddaten Umlage § 4_IST'!I195</f>
        <v>-5879.8705683149838</v>
      </c>
      <c r="R195" s="62">
        <f t="shared" si="11"/>
        <v>-5879.8705683149838</v>
      </c>
      <c r="S195" s="59" cm="1">
        <f t="array" ref="S195">_xlfn.IFS((F195&gt;0)*AND(I195&gt;0),O195+R195,(F195=0)*AND(I195=0),L195,(F195=0)*AND(I195&gt;0),L195+O195+R195,(F195&gt;0)*AND(I195=0),L195+O195+R195)</f>
        <v>-23640.226304841672</v>
      </c>
      <c r="U195" s="59">
        <f>IF('Grunddaten Umlage § 4_Plan'!D195&gt;0,'Grunddaten Umlage § 4_Plan'!F195,0)</f>
        <v>11428.444263473313</v>
      </c>
      <c r="V195" s="59">
        <f>IF('Grunddaten Umlage § 4_IST'!D195&gt;0,'Grunddaten Umlage § 4_IST'!F195,0)</f>
        <v>11102.270568314983</v>
      </c>
      <c r="W195" s="59">
        <f t="shared" si="12"/>
        <v>-326.17369515832979</v>
      </c>
    </row>
    <row r="196" spans="1:23" x14ac:dyDescent="0.25">
      <c r="A196" s="58">
        <f>Finanzkraft!A196</f>
        <v>62034</v>
      </c>
      <c r="B196" s="58" t="str">
        <f>Finanzkraft!B196</f>
        <v>Seckau</v>
      </c>
      <c r="C196" s="58" t="str">
        <f>Finanzkraft!C196</f>
        <v>Murtal</v>
      </c>
      <c r="D196" s="67">
        <f>Finanzkraft!H196</f>
        <v>1625878.1</v>
      </c>
      <c r="E196" s="60">
        <f t="shared" si="15"/>
        <v>7.5977252899966181E-4</v>
      </c>
      <c r="F196" s="59">
        <f>'Grunddaten Umlage § 4_Plan'!D196</f>
        <v>0</v>
      </c>
      <c r="G196" s="59">
        <f>'Grunddaten Umlage § 4_Plan'!E196</f>
        <v>0</v>
      </c>
      <c r="H196" s="59">
        <f>'Grunddaten Umlage § 4_IST'!D196</f>
        <v>99711.88</v>
      </c>
      <c r="I196" s="59">
        <f>'Grunddaten Umlage § 4_IST'!E196</f>
        <v>39884.752000000008</v>
      </c>
      <c r="J196" s="61">
        <f>'Grunddaten Umlage § 4_Plan'!J196</f>
        <v>12562.776754983408</v>
      </c>
      <c r="K196" s="61">
        <f>'Grunddaten Umlage § 4_IST'!J196</f>
        <v>0</v>
      </c>
      <c r="L196" s="62">
        <f t="shared" si="14"/>
        <v>12562.776754983408</v>
      </c>
      <c r="M196" s="61">
        <f>'Grunddaten Umlage § 4_Plan'!H196</f>
        <v>0</v>
      </c>
      <c r="N196" s="61">
        <f>'Grunddaten Umlage § 4_IST'!H196</f>
        <v>87507.651374679233</v>
      </c>
      <c r="O196" s="64">
        <f t="shared" si="13"/>
        <v>87507.651374679233</v>
      </c>
      <c r="P196" s="59">
        <f>'Grunddaten Umlage § 4_Plan'!I196</f>
        <v>0</v>
      </c>
      <c r="Q196" s="59">
        <f>'Grunddaten Umlage § 4_IST'!I196</f>
        <v>0</v>
      </c>
      <c r="R196" s="62">
        <f t="shared" ref="R196:R259" si="16">Q196-P196</f>
        <v>0</v>
      </c>
      <c r="S196" s="59" cm="1">
        <f t="array" ref="S196">_xlfn.IFS((F196&gt;0)*AND(I196&gt;0),O196+R196,(F196=0)*AND(I196=0),L196,(F196=0)*AND(I196&gt;0),L196+O196+R196,(F196&gt;0)*AND(I196=0),L196+O196+R196)</f>
        <v>100070.42812966264</v>
      </c>
      <c r="U196" s="59">
        <f>IF('Grunddaten Umlage § 4_Plan'!D196&gt;0,'Grunddaten Umlage § 4_Plan'!F196,0)</f>
        <v>0</v>
      </c>
      <c r="V196" s="59">
        <f>IF('Grunddaten Umlage § 4_IST'!D196&gt;0,'Grunddaten Umlage § 4_IST'!F196,0)</f>
        <v>12204.228625320764</v>
      </c>
      <c r="W196" s="59">
        <f t="shared" ref="W196:W259" si="17">V196-U196</f>
        <v>12204.228625320764</v>
      </c>
    </row>
    <row r="197" spans="1:23" x14ac:dyDescent="0.25">
      <c r="A197" s="58">
        <f>Finanzkraft!A197</f>
        <v>62036</v>
      </c>
      <c r="B197" s="58" t="str">
        <f>Finanzkraft!B197</f>
        <v>Unzmarkt-Frauenburg</v>
      </c>
      <c r="C197" s="58" t="str">
        <f>Finanzkraft!C197</f>
        <v>Murtal</v>
      </c>
      <c r="D197" s="67">
        <f>Finanzkraft!H197</f>
        <v>1704876.71</v>
      </c>
      <c r="E197" s="60">
        <f t="shared" si="15"/>
        <v>7.9668856452972878E-4</v>
      </c>
      <c r="F197" s="59">
        <f>'Grunddaten Umlage § 4_Plan'!D197</f>
        <v>0</v>
      </c>
      <c r="G197" s="59">
        <f>'Grunddaten Umlage § 4_Plan'!E197</f>
        <v>0</v>
      </c>
      <c r="H197" s="59">
        <f>'Grunddaten Umlage § 4_IST'!D197</f>
        <v>0</v>
      </c>
      <c r="I197" s="59">
        <f>'Grunddaten Umlage § 4_IST'!E197</f>
        <v>0</v>
      </c>
      <c r="J197" s="61">
        <f>'Grunddaten Umlage § 4_Plan'!J197</f>
        <v>13173.180389415777</v>
      </c>
      <c r="K197" s="61">
        <f>'Grunddaten Umlage § 4_IST'!J197</f>
        <v>12797.211025122167</v>
      </c>
      <c r="L197" s="62">
        <f t="shared" si="14"/>
        <v>375.96936429360903</v>
      </c>
      <c r="M197" s="61">
        <f>'Grunddaten Umlage § 4_Plan'!H197</f>
        <v>0</v>
      </c>
      <c r="N197" s="61">
        <f>'Grunddaten Umlage § 4_IST'!H197</f>
        <v>0</v>
      </c>
      <c r="O197" s="64">
        <f t="shared" ref="O197:O260" si="18">N197-M197</f>
        <v>0</v>
      </c>
      <c r="P197" s="59">
        <f>'Grunddaten Umlage § 4_Plan'!I197</f>
        <v>0</v>
      </c>
      <c r="Q197" s="59">
        <f>'Grunddaten Umlage § 4_IST'!I197</f>
        <v>0</v>
      </c>
      <c r="R197" s="62">
        <f t="shared" si="16"/>
        <v>0</v>
      </c>
      <c r="S197" s="59" cm="1">
        <f t="array" ref="S197">_xlfn.IFS((F197&gt;0)*AND(I197&gt;0),O197+R197,(F197=0)*AND(I197=0),L197,(F197=0)*AND(I197&gt;0),L197+O197+R197,(F197&gt;0)*AND(I197=0),L197+O197+R197)</f>
        <v>375.96936429360903</v>
      </c>
      <c r="U197" s="59">
        <f>IF('Grunddaten Umlage § 4_Plan'!D197&gt;0,'Grunddaten Umlage § 4_Plan'!F197,0)</f>
        <v>0</v>
      </c>
      <c r="V197" s="59">
        <f>IF('Grunddaten Umlage § 4_IST'!D197&gt;0,'Grunddaten Umlage § 4_IST'!F197,0)</f>
        <v>0</v>
      </c>
      <c r="W197" s="59">
        <f t="shared" si="17"/>
        <v>0</v>
      </c>
    </row>
    <row r="198" spans="1:23" x14ac:dyDescent="0.25">
      <c r="A198" s="58">
        <f>Finanzkraft!A198</f>
        <v>62038</v>
      </c>
      <c r="B198" s="58" t="str">
        <f>Finanzkraft!B198</f>
        <v>Zeltweg</v>
      </c>
      <c r="C198" s="58" t="str">
        <f>Finanzkraft!C198</f>
        <v>Murtal</v>
      </c>
      <c r="D198" s="67">
        <f>Finanzkraft!H198</f>
        <v>12857054.439999999</v>
      </c>
      <c r="E198" s="60">
        <f t="shared" si="15"/>
        <v>6.008099111098876E-3</v>
      </c>
      <c r="F198" s="59">
        <f>'Grunddaten Umlage § 4_Plan'!D198</f>
        <v>97296</v>
      </c>
      <c r="G198" s="59">
        <f>'Grunddaten Umlage § 4_Plan'!E198</f>
        <v>38918.400000000001</v>
      </c>
      <c r="H198" s="59">
        <f>'Grunddaten Umlage § 4_IST'!D198</f>
        <v>191001.25</v>
      </c>
      <c r="I198" s="59">
        <f>'Grunddaten Umlage § 4_IST'!E198</f>
        <v>76400.5</v>
      </c>
      <c r="J198" s="61">
        <f>'Grunddaten Umlage § 4_Plan'!J198</f>
        <v>0</v>
      </c>
      <c r="K198" s="61">
        <f>'Grunddaten Umlage § 4_IST'!J198</f>
        <v>0</v>
      </c>
      <c r="L198" s="62">
        <f t="shared" ref="L198:L261" si="19">J198-K198</f>
        <v>0</v>
      </c>
      <c r="M198" s="61">
        <f>'Grunddaten Umlage § 4_Plan'!H198</f>
        <v>0</v>
      </c>
      <c r="N198" s="61">
        <f>'Grunddaten Umlage § 4_IST'!H198</f>
        <v>94493.134272286217</v>
      </c>
      <c r="O198" s="64">
        <f t="shared" si="18"/>
        <v>94493.134272286217</v>
      </c>
      <c r="P198" s="59">
        <f>'Grunddaten Umlage § 4_Plan'!I198</f>
        <v>-2047.4284257769323</v>
      </c>
      <c r="Q198" s="59">
        <f>'Grunddaten Umlage § 4_IST'!I198</f>
        <v>0</v>
      </c>
      <c r="R198" s="62">
        <f t="shared" si="16"/>
        <v>2047.4284257769323</v>
      </c>
      <c r="S198" s="59" cm="1">
        <f t="array" ref="S198">_xlfn.IFS((F198&gt;0)*AND(I198&gt;0),O198+R198,(F198=0)*AND(I198=0),L198,(F198=0)*AND(I198&gt;0),L198+O198+R198,(F198&gt;0)*AND(I198=0),L198+O198+R198)</f>
        <v>96540.56269806315</v>
      </c>
      <c r="U198" s="59">
        <f>IF('Grunddaten Umlage § 4_Plan'!D198&gt;0,'Grunddaten Umlage § 4_Plan'!F198,0)</f>
        <v>99343.428425776932</v>
      </c>
      <c r="V198" s="59">
        <f>IF('Grunddaten Umlage § 4_IST'!D198&gt;0,'Grunddaten Umlage § 4_IST'!F198,0)</f>
        <v>96508.115727713783</v>
      </c>
      <c r="W198" s="59">
        <f t="shared" si="17"/>
        <v>-2835.3126980631496</v>
      </c>
    </row>
    <row r="199" spans="1:23" x14ac:dyDescent="0.25">
      <c r="A199" s="58">
        <f>Finanzkraft!A199</f>
        <v>62039</v>
      </c>
      <c r="B199" s="58" t="str">
        <f>Finanzkraft!B199</f>
        <v>Lobmingtal</v>
      </c>
      <c r="C199" s="58" t="str">
        <f>Finanzkraft!C199</f>
        <v>Murtal</v>
      </c>
      <c r="D199" s="67">
        <f>Finanzkraft!H199</f>
        <v>2395946.5699999998</v>
      </c>
      <c r="E199" s="60">
        <f t="shared" si="15"/>
        <v>1.1196253795637968E-3</v>
      </c>
      <c r="F199" s="59">
        <f>'Grunddaten Umlage § 4_Plan'!D199</f>
        <v>47202.8</v>
      </c>
      <c r="G199" s="59">
        <f>'Grunddaten Umlage § 4_Plan'!E199</f>
        <v>18881.120000000003</v>
      </c>
      <c r="H199" s="59">
        <f>'Grunddaten Umlage § 4_IST'!D199</f>
        <v>44973.34</v>
      </c>
      <c r="I199" s="59">
        <f>'Grunddaten Umlage § 4_IST'!E199</f>
        <v>17989.335999999999</v>
      </c>
      <c r="J199" s="61">
        <f>'Grunddaten Umlage § 4_Plan'!J199</f>
        <v>0</v>
      </c>
      <c r="K199" s="61">
        <f>'Grunddaten Umlage § 4_IST'!J199</f>
        <v>0</v>
      </c>
      <c r="L199" s="62">
        <f t="shared" si="19"/>
        <v>0</v>
      </c>
      <c r="M199" s="61">
        <f>'Grunddaten Umlage § 4_Plan'!H199</f>
        <v>28689.885731840404</v>
      </c>
      <c r="N199" s="61">
        <f>'Grunddaten Umlage § 4_IST'!H199</f>
        <v>26988.79385577609</v>
      </c>
      <c r="O199" s="64">
        <f t="shared" si="18"/>
        <v>-1701.0918760643144</v>
      </c>
      <c r="P199" s="59">
        <f>'Grunddaten Umlage § 4_Plan'!I199</f>
        <v>0</v>
      </c>
      <c r="Q199" s="59">
        <f>'Grunddaten Umlage § 4_IST'!I199</f>
        <v>0</v>
      </c>
      <c r="R199" s="62">
        <f t="shared" si="16"/>
        <v>0</v>
      </c>
      <c r="S199" s="59" cm="1">
        <f t="array" ref="S199">_xlfn.IFS((F199&gt;0)*AND(I199&gt;0),O199+R199,(F199=0)*AND(I199=0),L199,(F199=0)*AND(I199&gt;0),L199+O199+R199,(F199&gt;0)*AND(I199=0),L199+O199+R199)</f>
        <v>-1701.0918760643144</v>
      </c>
      <c r="U199" s="59">
        <f>IF('Grunddaten Umlage § 4_Plan'!D199&gt;0,'Grunddaten Umlage § 4_Plan'!F199,0)</f>
        <v>18512.914268159599</v>
      </c>
      <c r="V199" s="59">
        <f>IF('Grunddaten Umlage § 4_IST'!D199&gt;0,'Grunddaten Umlage § 4_IST'!F199,0)</f>
        <v>17984.546144223907</v>
      </c>
      <c r="W199" s="59">
        <f t="shared" si="17"/>
        <v>-528.36812393569198</v>
      </c>
    </row>
    <row r="200" spans="1:23" x14ac:dyDescent="0.25">
      <c r="A200" s="58">
        <f>Finanzkraft!A200</f>
        <v>62040</v>
      </c>
      <c r="B200" s="58" t="str">
        <f>Finanzkraft!B200</f>
        <v>Judenburg</v>
      </c>
      <c r="C200" s="58" t="str">
        <f>Finanzkraft!C200</f>
        <v>Murtal</v>
      </c>
      <c r="D200" s="67">
        <f>Finanzkraft!H200</f>
        <v>15632117.68</v>
      </c>
      <c r="E200" s="60">
        <f t="shared" si="15"/>
        <v>7.3048856389380757E-3</v>
      </c>
      <c r="F200" s="59">
        <f>'Grunddaten Umlage § 4_Plan'!D200</f>
        <v>633682.37599999993</v>
      </c>
      <c r="G200" s="59">
        <f>'Grunddaten Umlage § 4_Plan'!E200</f>
        <v>253472.95039999997</v>
      </c>
      <c r="H200" s="59">
        <f>'Grunddaten Umlage § 4_IST'!D200</f>
        <v>503645.03</v>
      </c>
      <c r="I200" s="59">
        <f>'Grunddaten Umlage § 4_IST'!E200</f>
        <v>201458.01200000002</v>
      </c>
      <c r="J200" s="61">
        <f>'Grunddaten Umlage § 4_Plan'!J200</f>
        <v>0</v>
      </c>
      <c r="K200" s="61">
        <f>'Grunddaten Umlage § 4_IST'!J200</f>
        <v>0</v>
      </c>
      <c r="L200" s="62">
        <f t="shared" si="19"/>
        <v>0</v>
      </c>
      <c r="M200" s="61">
        <f>'Grunddaten Umlage § 4_Plan'!H200</f>
        <v>512896.68817908084</v>
      </c>
      <c r="N200" s="61">
        <f>'Grunddaten Umlage § 4_IST'!H200</f>
        <v>386306.62802223873</v>
      </c>
      <c r="O200" s="64">
        <f t="shared" si="18"/>
        <v>-126590.06015684211</v>
      </c>
      <c r="P200" s="59">
        <f>'Grunddaten Umlage § 4_Plan'!I200</f>
        <v>0</v>
      </c>
      <c r="Q200" s="59">
        <f>'Grunddaten Umlage § 4_IST'!I200</f>
        <v>0</v>
      </c>
      <c r="R200" s="62">
        <f t="shared" si="16"/>
        <v>0</v>
      </c>
      <c r="S200" s="59" cm="1">
        <f t="array" ref="S200">_xlfn.IFS((F200&gt;0)*AND(I200&gt;0),O200+R200,(F200=0)*AND(I200=0),L200,(F200=0)*AND(I200&gt;0),L200+O200+R200,(F200&gt;0)*AND(I200=0),L200+O200+R200)</f>
        <v>-126590.06015684211</v>
      </c>
      <c r="U200" s="59">
        <f>IF('Grunddaten Umlage § 4_Plan'!D200&gt;0,'Grunddaten Umlage § 4_Plan'!F200,0)</f>
        <v>120785.68782091912</v>
      </c>
      <c r="V200" s="59">
        <f>IF('Grunddaten Umlage § 4_IST'!D200&gt;0,'Grunddaten Umlage § 4_IST'!F200,0)</f>
        <v>117338.4019777613</v>
      </c>
      <c r="W200" s="59">
        <f t="shared" si="17"/>
        <v>-3447.2858431578206</v>
      </c>
    </row>
    <row r="201" spans="1:23" x14ac:dyDescent="0.25">
      <c r="A201" s="58">
        <f>Finanzkraft!A201</f>
        <v>62041</v>
      </c>
      <c r="B201" s="58" t="str">
        <f>Finanzkraft!B201</f>
        <v>Knittelfeld</v>
      </c>
      <c r="C201" s="58" t="str">
        <f>Finanzkraft!C201</f>
        <v>Murtal</v>
      </c>
      <c r="D201" s="67">
        <f>Finanzkraft!H201</f>
        <v>20106194.859999999</v>
      </c>
      <c r="E201" s="60">
        <f t="shared" si="15"/>
        <v>9.3956210599934892E-3</v>
      </c>
      <c r="F201" s="59">
        <f>'Grunddaten Umlage § 4_Plan'!D201</f>
        <v>393406</v>
      </c>
      <c r="G201" s="59">
        <f>'Grunddaten Umlage § 4_Plan'!E201</f>
        <v>157362.40000000002</v>
      </c>
      <c r="H201" s="59">
        <f>'Grunddaten Umlage § 4_IST'!D201</f>
        <v>307645.76</v>
      </c>
      <c r="I201" s="59">
        <f>'Grunddaten Umlage § 4_IST'!E201</f>
        <v>123058.304</v>
      </c>
      <c r="J201" s="61">
        <f>'Grunddaten Umlage § 4_Plan'!J201</f>
        <v>0</v>
      </c>
      <c r="K201" s="61">
        <f>'Grunddaten Umlage § 4_IST'!J201</f>
        <v>0</v>
      </c>
      <c r="L201" s="62">
        <f t="shared" si="19"/>
        <v>0</v>
      </c>
      <c r="M201" s="61">
        <f>'Grunddaten Umlage § 4_Plan'!H201</f>
        <v>238050.1726360821</v>
      </c>
      <c r="N201" s="61">
        <f>'Grunddaten Umlage § 4_IST'!H201</f>
        <v>156723.86809636393</v>
      </c>
      <c r="O201" s="64">
        <f t="shared" si="18"/>
        <v>-81326.30453971817</v>
      </c>
      <c r="P201" s="59">
        <f>'Grunddaten Umlage § 4_Plan'!I201</f>
        <v>0</v>
      </c>
      <c r="Q201" s="59">
        <f>'Grunddaten Umlage § 4_IST'!I201</f>
        <v>0</v>
      </c>
      <c r="R201" s="62">
        <f t="shared" si="16"/>
        <v>0</v>
      </c>
      <c r="S201" s="59" cm="1">
        <f t="array" ref="S201">_xlfn.IFS((F201&gt;0)*AND(I201&gt;0),O201+R201,(F201=0)*AND(I201=0),L201,(F201=0)*AND(I201&gt;0),L201+O201+R201,(F201&gt;0)*AND(I201=0),L201+O201+R201)</f>
        <v>-81326.30453971817</v>
      </c>
      <c r="U201" s="59">
        <f>IF('Grunddaten Umlage § 4_Plan'!D201&gt;0,'Grunddaten Umlage § 4_Plan'!F201,0)</f>
        <v>155355.8273639179</v>
      </c>
      <c r="V201" s="59">
        <f>IF('Grunddaten Umlage § 4_IST'!D201&gt;0,'Grunddaten Umlage § 4_IST'!F201,0)</f>
        <v>150921.89190363607</v>
      </c>
      <c r="W201" s="59">
        <f t="shared" si="17"/>
        <v>-4433.9354602818203</v>
      </c>
    </row>
    <row r="202" spans="1:23" x14ac:dyDescent="0.25">
      <c r="A202" s="58">
        <f>Finanzkraft!A202</f>
        <v>62042</v>
      </c>
      <c r="B202" s="58" t="str">
        <f>Finanzkraft!B202</f>
        <v xml:space="preserve">Obdach </v>
      </c>
      <c r="C202" s="58" t="str">
        <f>Finanzkraft!C202</f>
        <v>Murtal</v>
      </c>
      <c r="D202" s="67">
        <f>Finanzkraft!H202</f>
        <v>5561690.4500000002</v>
      </c>
      <c r="E202" s="60">
        <f t="shared" si="15"/>
        <v>2.5989768966749515E-3</v>
      </c>
      <c r="F202" s="59">
        <f>'Grunddaten Umlage § 4_Plan'!D202</f>
        <v>16216</v>
      </c>
      <c r="G202" s="59">
        <f>'Grunddaten Umlage § 4_Plan'!E202</f>
        <v>6486.4000000000005</v>
      </c>
      <c r="H202" s="59">
        <f>'Grunddaten Umlage § 4_IST'!D202</f>
        <v>25694.65</v>
      </c>
      <c r="I202" s="59">
        <f>'Grunddaten Umlage § 4_IST'!E202</f>
        <v>10277.86</v>
      </c>
      <c r="J202" s="61">
        <f>'Grunddaten Umlage § 4_Plan'!J202</f>
        <v>0</v>
      </c>
      <c r="K202" s="61">
        <f>'Grunddaten Umlage § 4_IST'!J202</f>
        <v>0</v>
      </c>
      <c r="L202" s="62">
        <f t="shared" si="19"/>
        <v>0</v>
      </c>
      <c r="M202" s="61">
        <f>'Grunddaten Umlage § 4_Plan'!H202</f>
        <v>0</v>
      </c>
      <c r="N202" s="61">
        <f>'Grunddaten Umlage § 4_IST'!H202</f>
        <v>0</v>
      </c>
      <c r="O202" s="64">
        <f t="shared" si="18"/>
        <v>0</v>
      </c>
      <c r="P202" s="59">
        <f>'Grunddaten Umlage § 4_Plan'!I202</f>
        <v>-26757.870860105191</v>
      </c>
      <c r="Q202" s="59">
        <f>'Grunddaten Umlage § 4_IST'!I202</f>
        <v>-16052.724415746859</v>
      </c>
      <c r="R202" s="62">
        <f t="shared" si="16"/>
        <v>10705.146444358332</v>
      </c>
      <c r="S202" s="59" cm="1">
        <f t="array" ref="S202">_xlfn.IFS((F202&gt;0)*AND(I202&gt;0),O202+R202,(F202=0)*AND(I202=0),L202,(F202=0)*AND(I202&gt;0),L202+O202+R202,(F202&gt;0)*AND(I202=0),L202+O202+R202)</f>
        <v>10705.146444358332</v>
      </c>
      <c r="U202" s="59">
        <f>IF('Grunddaten Umlage § 4_Plan'!D202&gt;0,'Grunddaten Umlage § 4_Plan'!F202,0)</f>
        <v>42973.870860105191</v>
      </c>
      <c r="V202" s="59">
        <f>IF('Grunddaten Umlage § 4_IST'!D202&gt;0,'Grunddaten Umlage § 4_IST'!F202,0)</f>
        <v>41747.374415746861</v>
      </c>
      <c r="W202" s="59">
        <f t="shared" si="17"/>
        <v>-1226.4964443583303</v>
      </c>
    </row>
    <row r="203" spans="1:23" x14ac:dyDescent="0.25">
      <c r="A203" s="58">
        <f>Finanzkraft!A203</f>
        <v>62043</v>
      </c>
      <c r="B203" s="58" t="str">
        <f>Finanzkraft!B203</f>
        <v>Pöls-Oberkurzheim</v>
      </c>
      <c r="C203" s="58" t="str">
        <f>Finanzkraft!C203</f>
        <v>Murtal</v>
      </c>
      <c r="D203" s="67">
        <f>Finanzkraft!H203</f>
        <v>4573631.34</v>
      </c>
      <c r="E203" s="60">
        <f t="shared" si="15"/>
        <v>2.1372570612175116E-3</v>
      </c>
      <c r="F203" s="59">
        <f>'Grunddaten Umlage § 4_Plan'!D203</f>
        <v>77467</v>
      </c>
      <c r="G203" s="59">
        <f>'Grunddaten Umlage § 4_Plan'!E203</f>
        <v>30986.800000000003</v>
      </c>
      <c r="H203" s="59">
        <f>'Grunddaten Umlage § 4_IST'!D203</f>
        <v>95108.28</v>
      </c>
      <c r="I203" s="59">
        <f>'Grunddaten Umlage § 4_IST'!E203</f>
        <v>38043.311999999998</v>
      </c>
      <c r="J203" s="61">
        <f>'Grunddaten Umlage § 4_Plan'!J203</f>
        <v>0</v>
      </c>
      <c r="K203" s="61">
        <f>'Grunddaten Umlage § 4_IST'!J203</f>
        <v>0</v>
      </c>
      <c r="L203" s="62">
        <f t="shared" si="19"/>
        <v>0</v>
      </c>
      <c r="M203" s="61">
        <f>'Grunddaten Umlage § 4_Plan'!H203</f>
        <v>42127.628933979984</v>
      </c>
      <c r="N203" s="61">
        <f>'Grunddaten Umlage § 4_IST'!H203</f>
        <v>60777.512815613816</v>
      </c>
      <c r="O203" s="64">
        <f t="shared" si="18"/>
        <v>18649.883881633832</v>
      </c>
      <c r="P203" s="59">
        <f>'Grunddaten Umlage § 4_Plan'!I203</f>
        <v>0</v>
      </c>
      <c r="Q203" s="59">
        <f>'Grunddaten Umlage § 4_IST'!I203</f>
        <v>0</v>
      </c>
      <c r="R203" s="62">
        <f t="shared" si="16"/>
        <v>0</v>
      </c>
      <c r="S203" s="59" cm="1">
        <f t="array" ref="S203">_xlfn.IFS((F203&gt;0)*AND(I203&gt;0),O203+R203,(F203=0)*AND(I203=0),L203,(F203=0)*AND(I203&gt;0),L203+O203+R203,(F203&gt;0)*AND(I203=0),L203+O203+R203)</f>
        <v>18649.883881633832</v>
      </c>
      <c r="U203" s="59">
        <f>IF('Grunddaten Umlage § 4_Plan'!D203&gt;0,'Grunddaten Umlage § 4_Plan'!F203,0)</f>
        <v>35339.371066020016</v>
      </c>
      <c r="V203" s="59">
        <f>IF('Grunddaten Umlage § 4_IST'!D203&gt;0,'Grunddaten Umlage § 4_IST'!F203,0)</f>
        <v>34330.767184386183</v>
      </c>
      <c r="W203" s="59">
        <f t="shared" si="17"/>
        <v>-1008.6038816338332</v>
      </c>
    </row>
    <row r="204" spans="1:23" x14ac:dyDescent="0.25">
      <c r="A204" s="58">
        <f>Finanzkraft!A204</f>
        <v>62044</v>
      </c>
      <c r="B204" s="58" t="str">
        <f>Finanzkraft!B204</f>
        <v>Pölstal</v>
      </c>
      <c r="C204" s="58" t="str">
        <f>Finanzkraft!C204</f>
        <v>Murtal</v>
      </c>
      <c r="D204" s="67">
        <f>Finanzkraft!H204</f>
        <v>3494415.67</v>
      </c>
      <c r="E204" s="60">
        <f t="shared" si="15"/>
        <v>1.6329397824916562E-3</v>
      </c>
      <c r="F204" s="59">
        <f>'Grunddaten Umlage § 4_Plan'!D204</f>
        <v>32432</v>
      </c>
      <c r="G204" s="59">
        <f>'Grunddaten Umlage § 4_Plan'!E204</f>
        <v>12972.800000000001</v>
      </c>
      <c r="H204" s="59">
        <f>'Grunddaten Umlage § 4_IST'!D204</f>
        <v>29944.7</v>
      </c>
      <c r="I204" s="59">
        <f>'Grunddaten Umlage § 4_IST'!E204</f>
        <v>11977.880000000001</v>
      </c>
      <c r="J204" s="61">
        <f>'Grunddaten Umlage § 4_Plan'!J204</f>
        <v>0</v>
      </c>
      <c r="K204" s="61">
        <f>'Grunddaten Umlage § 4_IST'!J204</f>
        <v>0</v>
      </c>
      <c r="L204" s="62">
        <f t="shared" si="19"/>
        <v>0</v>
      </c>
      <c r="M204" s="61">
        <f>'Grunddaten Umlage § 4_Plan'!H204</f>
        <v>5431.4739757391617</v>
      </c>
      <c r="N204" s="61">
        <f>'Grunddaten Umlage § 4_IST'!H204</f>
        <v>3714.7829179116015</v>
      </c>
      <c r="O204" s="64">
        <f t="shared" si="18"/>
        <v>-1716.6910578275601</v>
      </c>
      <c r="P204" s="59">
        <f>'Grunddaten Umlage § 4_Plan'!I204</f>
        <v>0</v>
      </c>
      <c r="Q204" s="59">
        <f>'Grunddaten Umlage § 4_IST'!I204</f>
        <v>0</v>
      </c>
      <c r="R204" s="62">
        <f t="shared" si="16"/>
        <v>0</v>
      </c>
      <c r="S204" s="59" cm="1">
        <f t="array" ref="S204">_xlfn.IFS((F204&gt;0)*AND(I204&gt;0),O204+R204,(F204=0)*AND(I204=0),L204,(F204=0)*AND(I204&gt;0),L204+O204+R204,(F204&gt;0)*AND(I204=0),L204+O204+R204)</f>
        <v>-1716.6910578275601</v>
      </c>
      <c r="U204" s="59">
        <f>IF('Grunddaten Umlage § 4_Plan'!D204&gt;0,'Grunddaten Umlage § 4_Plan'!F204,0)</f>
        <v>27000.526024260838</v>
      </c>
      <c r="V204" s="59">
        <f>IF('Grunddaten Umlage § 4_IST'!D204&gt;0,'Grunddaten Umlage § 4_IST'!F204,0)</f>
        <v>26229.917082088399</v>
      </c>
      <c r="W204" s="59">
        <f t="shared" si="17"/>
        <v>-770.60894217243913</v>
      </c>
    </row>
    <row r="205" spans="1:23" x14ac:dyDescent="0.25">
      <c r="A205" s="58">
        <f>Finanzkraft!A205</f>
        <v>62045</v>
      </c>
      <c r="B205" s="58" t="str">
        <f>Finanzkraft!B205</f>
        <v>Sankt Marein-Feistritz</v>
      </c>
      <c r="C205" s="58" t="str">
        <f>Finanzkraft!C205</f>
        <v>Murtal</v>
      </c>
      <c r="D205" s="67">
        <f>Finanzkraft!H205</f>
        <v>2435505.17</v>
      </c>
      <c r="E205" s="60">
        <f t="shared" si="15"/>
        <v>1.1381111058711296E-3</v>
      </c>
      <c r="F205" s="59">
        <f>'Grunddaten Umlage § 4_Plan'!D205</f>
        <v>0</v>
      </c>
      <c r="G205" s="59">
        <f>'Grunddaten Umlage § 4_Plan'!E205</f>
        <v>0</v>
      </c>
      <c r="H205" s="59">
        <f>'Grunddaten Umlage § 4_IST'!D205</f>
        <v>7858.25</v>
      </c>
      <c r="I205" s="59">
        <f>'Grunddaten Umlage § 4_IST'!E205</f>
        <v>3143.3</v>
      </c>
      <c r="J205" s="61">
        <f>'Grunddaten Umlage § 4_Plan'!J205</f>
        <v>18818.574243861152</v>
      </c>
      <c r="K205" s="61">
        <f>'Grunddaten Umlage § 4_IST'!J205</f>
        <v>0</v>
      </c>
      <c r="L205" s="62">
        <f t="shared" si="19"/>
        <v>18818.574243861152</v>
      </c>
      <c r="M205" s="61">
        <f>'Grunddaten Umlage § 4_Plan'!H205</f>
        <v>0</v>
      </c>
      <c r="N205" s="61">
        <f>'Grunddaten Umlage § 4_IST'!H205</f>
        <v>0</v>
      </c>
      <c r="O205" s="64">
        <f t="shared" si="18"/>
        <v>0</v>
      </c>
      <c r="P205" s="59">
        <f>'Grunddaten Umlage § 4_Plan'!I205</f>
        <v>0</v>
      </c>
      <c r="Q205" s="59">
        <f>'Grunddaten Umlage § 4_IST'!I205</f>
        <v>-10423.232426530445</v>
      </c>
      <c r="R205" s="62">
        <f t="shared" si="16"/>
        <v>-10423.232426530445</v>
      </c>
      <c r="S205" s="59" cm="1">
        <f t="array" ref="S205">_xlfn.IFS((F205&gt;0)*AND(I205&gt;0),O205+R205,(F205=0)*AND(I205=0),L205,(F205=0)*AND(I205&gt;0),L205+O205+R205,(F205&gt;0)*AND(I205=0),L205+O205+R205)</f>
        <v>8395.3418173307073</v>
      </c>
      <c r="U205" s="59">
        <f>IF('Grunddaten Umlage § 4_Plan'!D205&gt;0,'Grunddaten Umlage § 4_Plan'!F205,0)</f>
        <v>0</v>
      </c>
      <c r="V205" s="59">
        <f>IF('Grunddaten Umlage § 4_IST'!D205&gt;0,'Grunddaten Umlage § 4_IST'!F205,0)</f>
        <v>18281.482426530445</v>
      </c>
      <c r="W205" s="59">
        <f t="shared" si="17"/>
        <v>18281.482426530445</v>
      </c>
    </row>
    <row r="206" spans="1:23" x14ac:dyDescent="0.25">
      <c r="A206" s="58">
        <f>Finanzkraft!A206</f>
        <v>62046</v>
      </c>
      <c r="B206" s="58" t="str">
        <f>Finanzkraft!B206</f>
        <v>Sankt Margarethen bei Knittelfeld</v>
      </c>
      <c r="C206" s="58" t="str">
        <f>Finanzkraft!C206</f>
        <v>Murtal</v>
      </c>
      <c r="D206" s="67">
        <f>Finanzkraft!H206</f>
        <v>3414624.9</v>
      </c>
      <c r="E206" s="60">
        <f t="shared" si="15"/>
        <v>1.5956535707432292E-3</v>
      </c>
      <c r="F206" s="59">
        <f>'Grunddaten Umlage § 4_Plan'!D206</f>
        <v>19459.2</v>
      </c>
      <c r="G206" s="59">
        <f>'Grunddaten Umlage § 4_Plan'!E206</f>
        <v>7783.68</v>
      </c>
      <c r="H206" s="59">
        <f>'Grunddaten Umlage § 4_IST'!D206</f>
        <v>22195.39</v>
      </c>
      <c r="I206" s="59">
        <f>'Grunddaten Umlage § 4_IST'!E206</f>
        <v>8878.1560000000009</v>
      </c>
      <c r="J206" s="61">
        <f>'Grunddaten Umlage § 4_Plan'!J206</f>
        <v>0</v>
      </c>
      <c r="K206" s="61">
        <f>'Grunddaten Umlage § 4_IST'!J206</f>
        <v>0</v>
      </c>
      <c r="L206" s="62">
        <f t="shared" si="19"/>
        <v>0</v>
      </c>
      <c r="M206" s="61">
        <f>'Grunddaten Umlage § 4_Plan'!H206</f>
        <v>0</v>
      </c>
      <c r="N206" s="61">
        <f>'Grunddaten Umlage § 4_IST'!H206</f>
        <v>0</v>
      </c>
      <c r="O206" s="64">
        <f t="shared" si="18"/>
        <v>0</v>
      </c>
      <c r="P206" s="59">
        <f>'Grunddaten Umlage § 4_Plan'!I206</f>
        <v>-6924.8015562713699</v>
      </c>
      <c r="Q206" s="59">
        <f>'Grunddaten Umlage § 4_IST'!I206</f>
        <v>-3435.5985404773273</v>
      </c>
      <c r="R206" s="62">
        <f t="shared" si="16"/>
        <v>3489.2030157940426</v>
      </c>
      <c r="S206" s="59" cm="1">
        <f t="array" ref="S206">_xlfn.IFS((F206&gt;0)*AND(I206&gt;0),O206+R206,(F206=0)*AND(I206=0),L206,(F206=0)*AND(I206&gt;0),L206+O206+R206,(F206&gt;0)*AND(I206=0),L206+O206+R206)</f>
        <v>3489.2030157940426</v>
      </c>
      <c r="U206" s="59">
        <f>IF('Grunddaten Umlage § 4_Plan'!D206&gt;0,'Grunddaten Umlage § 4_Plan'!F206,0)</f>
        <v>26384.001556271371</v>
      </c>
      <c r="V206" s="59">
        <f>IF('Grunddaten Umlage § 4_IST'!D206&gt;0,'Grunddaten Umlage § 4_IST'!F206,0)</f>
        <v>25630.988540477327</v>
      </c>
      <c r="W206" s="59">
        <f t="shared" si="17"/>
        <v>-753.01301579404389</v>
      </c>
    </row>
    <row r="207" spans="1:23" x14ac:dyDescent="0.25">
      <c r="A207" s="58">
        <f>Finanzkraft!A207</f>
        <v>62047</v>
      </c>
      <c r="B207" s="58" t="str">
        <f>Finanzkraft!B207</f>
        <v>Spielberg</v>
      </c>
      <c r="C207" s="58" t="str">
        <f>Finanzkraft!C207</f>
        <v>Murtal</v>
      </c>
      <c r="D207" s="67">
        <f>Finanzkraft!H207</f>
        <v>8457513.4100000001</v>
      </c>
      <c r="E207" s="60">
        <f t="shared" si="15"/>
        <v>3.9521944188584948E-3</v>
      </c>
      <c r="F207" s="59">
        <f>'Grunddaten Umlage § 4_Plan'!D207</f>
        <v>110268.8</v>
      </c>
      <c r="G207" s="59">
        <f>'Grunddaten Umlage § 4_Plan'!E207</f>
        <v>44107.520000000004</v>
      </c>
      <c r="H207" s="59">
        <f>'Grunddaten Umlage § 4_IST'!D207</f>
        <v>30952.19</v>
      </c>
      <c r="I207" s="59">
        <f>'Grunddaten Umlage § 4_IST'!E207</f>
        <v>12380.876</v>
      </c>
      <c r="J207" s="61">
        <f>'Grunddaten Umlage § 4_Plan'!J207</f>
        <v>0</v>
      </c>
      <c r="K207" s="61">
        <f>'Grunddaten Umlage § 4_IST'!J207</f>
        <v>0</v>
      </c>
      <c r="L207" s="62">
        <f t="shared" si="19"/>
        <v>0</v>
      </c>
      <c r="M207" s="61">
        <f>'Grunddaten Umlage § 4_Plan'!H207</f>
        <v>44919.587859121515</v>
      </c>
      <c r="N207" s="61">
        <f>'Grunddaten Umlage § 4_IST'!H207</f>
        <v>0</v>
      </c>
      <c r="O207" s="64">
        <f t="shared" si="18"/>
        <v>-44919.587859121515</v>
      </c>
      <c r="P207" s="59">
        <f>'Grunddaten Umlage § 4_Plan'!I207</f>
        <v>0</v>
      </c>
      <c r="Q207" s="59">
        <f>'Grunddaten Umlage § 4_IST'!I207</f>
        <v>-32531.92191303716</v>
      </c>
      <c r="R207" s="62">
        <f t="shared" si="16"/>
        <v>-32531.92191303716</v>
      </c>
      <c r="S207" s="59" cm="1">
        <f t="array" ref="S207">_xlfn.IFS((F207&gt;0)*AND(I207&gt;0),O207+R207,(F207=0)*AND(I207=0),L207,(F207=0)*AND(I207&gt;0),L207+O207+R207,(F207&gt;0)*AND(I207=0),L207+O207+R207)</f>
        <v>-77451.509772158679</v>
      </c>
      <c r="U207" s="59">
        <f>IF('Grunddaten Umlage § 4_Plan'!D207&gt;0,'Grunddaten Umlage § 4_Plan'!F207,0)</f>
        <v>65349.212140878488</v>
      </c>
      <c r="V207" s="59">
        <f>IF('Grunddaten Umlage § 4_IST'!D207&gt;0,'Grunddaten Umlage § 4_IST'!F207,0)</f>
        <v>63484.111913037159</v>
      </c>
      <c r="W207" s="59">
        <f t="shared" si="17"/>
        <v>-1865.1002278413289</v>
      </c>
    </row>
    <row r="208" spans="1:23" x14ac:dyDescent="0.25">
      <c r="A208" s="58">
        <f>Finanzkraft!A208</f>
        <v>62048</v>
      </c>
      <c r="B208" s="58" t="str">
        <f>Finanzkraft!B208</f>
        <v>Weißkirchen in Steiermark</v>
      </c>
      <c r="C208" s="58" t="str">
        <f>Finanzkraft!C208</f>
        <v>Murtal</v>
      </c>
      <c r="D208" s="67">
        <f>Finanzkraft!H208</f>
        <v>6483495.8700000001</v>
      </c>
      <c r="E208" s="60">
        <f t="shared" si="15"/>
        <v>3.0297363953107935E-3</v>
      </c>
      <c r="F208" s="59">
        <f>'Grunddaten Umlage § 4_Plan'!D208</f>
        <v>71145.600000000006</v>
      </c>
      <c r="G208" s="59">
        <f>'Grunddaten Umlage § 4_Plan'!E208</f>
        <v>28458.240000000005</v>
      </c>
      <c r="H208" s="59">
        <f>'Grunddaten Umlage § 4_IST'!D208</f>
        <v>67013.759999999995</v>
      </c>
      <c r="I208" s="59">
        <f>'Grunddaten Umlage § 4_IST'!E208</f>
        <v>26805.504000000001</v>
      </c>
      <c r="J208" s="61">
        <f>'Grunddaten Umlage § 4_Plan'!J208</f>
        <v>0</v>
      </c>
      <c r="K208" s="61">
        <f>'Grunddaten Umlage § 4_IST'!J208</f>
        <v>0</v>
      </c>
      <c r="L208" s="62">
        <f t="shared" si="19"/>
        <v>0</v>
      </c>
      <c r="M208" s="61">
        <f>'Grunddaten Umlage § 4_Plan'!H208</f>
        <v>21049.155988196835</v>
      </c>
      <c r="N208" s="61">
        <f>'Grunddaten Umlage § 4_IST'!H208</f>
        <v>18347.09434480546</v>
      </c>
      <c r="O208" s="64">
        <f t="shared" si="18"/>
        <v>-2702.0616433913747</v>
      </c>
      <c r="P208" s="59">
        <f>'Grunddaten Umlage § 4_Plan'!I208</f>
        <v>0</v>
      </c>
      <c r="Q208" s="59">
        <f>'Grunddaten Umlage § 4_IST'!I208</f>
        <v>0</v>
      </c>
      <c r="R208" s="62">
        <f t="shared" si="16"/>
        <v>0</v>
      </c>
      <c r="S208" s="59" cm="1">
        <f t="array" ref="S208">_xlfn.IFS((F208&gt;0)*AND(I208&gt;0),O208+R208,(F208=0)*AND(I208=0),L208,(F208=0)*AND(I208&gt;0),L208+O208+R208,(F208&gt;0)*AND(I208=0),L208+O208+R208)</f>
        <v>-2702.0616433913747</v>
      </c>
      <c r="U208" s="59">
        <f>IF('Grunddaten Umlage § 4_Plan'!D208&gt;0,'Grunddaten Umlage § 4_Plan'!F208,0)</f>
        <v>50096.444011803171</v>
      </c>
      <c r="V208" s="59">
        <f>IF('Grunddaten Umlage § 4_IST'!D208&gt;0,'Grunddaten Umlage § 4_IST'!F208,0)</f>
        <v>48666.665655194534</v>
      </c>
      <c r="W208" s="59">
        <f t="shared" si="17"/>
        <v>-1429.7783566086364</v>
      </c>
    </row>
    <row r="209" spans="1:23" x14ac:dyDescent="0.25">
      <c r="A209" s="58">
        <f>Finanzkraft!A209</f>
        <v>62105</v>
      </c>
      <c r="B209" s="58" t="str">
        <f>Finanzkraft!B209</f>
        <v>Breitenau am Hochlantsch</v>
      </c>
      <c r="C209" s="58" t="str">
        <f>Finanzkraft!C209</f>
        <v>Bruck-Mürzzuschlag</v>
      </c>
      <c r="D209" s="67">
        <f>Finanzkraft!H209</f>
        <v>2319822.4700000002</v>
      </c>
      <c r="E209" s="60">
        <f t="shared" si="15"/>
        <v>1.0840526020137315E-3</v>
      </c>
      <c r="F209" s="59">
        <f>'Grunddaten Umlage § 4_Plan'!D209</f>
        <v>61973.599999999999</v>
      </c>
      <c r="G209" s="59">
        <f>'Grunddaten Umlage § 4_Plan'!E209</f>
        <v>24789.440000000002</v>
      </c>
      <c r="H209" s="59">
        <f>'Grunddaten Umlage § 4_IST'!D209</f>
        <v>35227.85</v>
      </c>
      <c r="I209" s="59">
        <f>'Grunddaten Umlage § 4_IST'!E209</f>
        <v>14091.14</v>
      </c>
      <c r="J209" s="61">
        <f>'Grunddaten Umlage § 4_Plan'!J209</f>
        <v>0</v>
      </c>
      <c r="K209" s="61">
        <f>'Grunddaten Umlage § 4_IST'!J209</f>
        <v>0</v>
      </c>
      <c r="L209" s="62">
        <f t="shared" si="19"/>
        <v>0</v>
      </c>
      <c r="M209" s="61">
        <f>'Grunddaten Umlage § 4_Plan'!H209</f>
        <v>44048.878705209085</v>
      </c>
      <c r="N209" s="61">
        <f>'Grunddaten Umlage § 4_IST'!H209</f>
        <v>17814.709498238939</v>
      </c>
      <c r="O209" s="64">
        <f t="shared" si="18"/>
        <v>-26234.169206970146</v>
      </c>
      <c r="P209" s="59">
        <f>'Grunddaten Umlage § 4_Plan'!I209</f>
        <v>0</v>
      </c>
      <c r="Q209" s="59">
        <f>'Grunddaten Umlage § 4_IST'!I209</f>
        <v>0</v>
      </c>
      <c r="R209" s="62">
        <f t="shared" si="16"/>
        <v>0</v>
      </c>
      <c r="S209" s="59" cm="1">
        <f t="array" ref="S209">_xlfn.IFS((F209&gt;0)*AND(I209&gt;0),O209+R209,(F209=0)*AND(I209=0),L209,(F209=0)*AND(I209&gt;0),L209+O209+R209,(F209&gt;0)*AND(I209=0),L209+O209+R209)</f>
        <v>-26234.169206970146</v>
      </c>
      <c r="U209" s="59">
        <f>IF('Grunddaten Umlage § 4_Plan'!D209&gt;0,'Grunddaten Umlage § 4_Plan'!F209,0)</f>
        <v>17924.721294790914</v>
      </c>
      <c r="V209" s="59">
        <f>IF('Grunddaten Umlage § 4_IST'!D209&gt;0,'Grunddaten Umlage § 4_IST'!F209,0)</f>
        <v>17413.14050176106</v>
      </c>
      <c r="W209" s="59">
        <f t="shared" si="17"/>
        <v>-511.58079302985425</v>
      </c>
    </row>
    <row r="210" spans="1:23" x14ac:dyDescent="0.25">
      <c r="A210" s="58">
        <f>Finanzkraft!A210</f>
        <v>62115</v>
      </c>
      <c r="B210" s="58" t="str">
        <f>Finanzkraft!B210</f>
        <v>Krieglach</v>
      </c>
      <c r="C210" s="58" t="str">
        <f>Finanzkraft!C210</f>
        <v>Bruck-Mürzzuschlag</v>
      </c>
      <c r="D210" s="67">
        <f>Finanzkraft!H210</f>
        <v>7301204.6699999999</v>
      </c>
      <c r="E210" s="60">
        <f t="shared" si="15"/>
        <v>3.4118515630846128E-3</v>
      </c>
      <c r="F210" s="59">
        <f>'Grunddaten Umlage § 4_Plan'!D210</f>
        <v>507006.4</v>
      </c>
      <c r="G210" s="59">
        <f>'Grunddaten Umlage § 4_Plan'!E210</f>
        <v>202802.56000000003</v>
      </c>
      <c r="H210" s="59">
        <f>'Grunddaten Umlage § 4_IST'!D210</f>
        <v>377171.92</v>
      </c>
      <c r="I210" s="59">
        <f>'Grunddaten Umlage § 4_IST'!E210</f>
        <v>150868.76800000001</v>
      </c>
      <c r="J210" s="61">
        <f>'Grunddaten Umlage § 4_Plan'!J210</f>
        <v>0</v>
      </c>
      <c r="K210" s="61">
        <f>'Grunddaten Umlage § 4_IST'!J210</f>
        <v>0</v>
      </c>
      <c r="L210" s="62">
        <f t="shared" si="19"/>
        <v>0</v>
      </c>
      <c r="M210" s="61">
        <f>'Grunddaten Umlage § 4_Plan'!H210</f>
        <v>450591.71287699108</v>
      </c>
      <c r="N210" s="61">
        <f>'Grunddaten Umlage § 4_IST'!H210</f>
        <v>322367.33715154434</v>
      </c>
      <c r="O210" s="64">
        <f t="shared" si="18"/>
        <v>-128224.37572544673</v>
      </c>
      <c r="P210" s="59">
        <f>'Grunddaten Umlage § 4_Plan'!I210</f>
        <v>0</v>
      </c>
      <c r="Q210" s="59">
        <f>'Grunddaten Umlage § 4_IST'!I210</f>
        <v>0</v>
      </c>
      <c r="R210" s="62">
        <f t="shared" si="16"/>
        <v>0</v>
      </c>
      <c r="S210" s="59" cm="1">
        <f t="array" ref="S210">_xlfn.IFS((F210&gt;0)*AND(I210&gt;0),O210+R210,(F210=0)*AND(I210=0),L210,(F210=0)*AND(I210&gt;0),L210+O210+R210,(F210&gt;0)*AND(I210=0),L210+O210+R210)</f>
        <v>-128224.37572544673</v>
      </c>
      <c r="U210" s="59">
        <f>IF('Grunddaten Umlage § 4_Plan'!D210&gt;0,'Grunddaten Umlage § 4_Plan'!F210,0)</f>
        <v>56414.687123008967</v>
      </c>
      <c r="V210" s="59">
        <f>IF('Grunddaten Umlage § 4_IST'!D210&gt;0,'Grunddaten Umlage § 4_IST'!F210,0)</f>
        <v>54804.582848455633</v>
      </c>
      <c r="W210" s="59">
        <f t="shared" si="17"/>
        <v>-1610.1042745533341</v>
      </c>
    </row>
    <row r="211" spans="1:23" x14ac:dyDescent="0.25">
      <c r="A211" s="58">
        <f>Finanzkraft!A211</f>
        <v>62116</v>
      </c>
      <c r="B211" s="58" t="str">
        <f>Finanzkraft!B211</f>
        <v>Langenwang</v>
      </c>
      <c r="C211" s="58" t="str">
        <f>Finanzkraft!C211</f>
        <v>Bruck-Mürzzuschlag</v>
      </c>
      <c r="D211" s="67">
        <f>Finanzkraft!H211</f>
        <v>5038441.26</v>
      </c>
      <c r="E211" s="60">
        <f t="shared" si="15"/>
        <v>2.3544626490303558E-3</v>
      </c>
      <c r="F211" s="59">
        <f>'Grunddaten Umlage § 4_Plan'!D211</f>
        <v>130154.8</v>
      </c>
      <c r="G211" s="59">
        <f>'Grunddaten Umlage § 4_Plan'!E211</f>
        <v>52061.920000000006</v>
      </c>
      <c r="H211" s="59">
        <f>'Grunddaten Umlage § 4_IST'!D211</f>
        <v>130782.78</v>
      </c>
      <c r="I211" s="59">
        <f>'Grunddaten Umlage § 4_IST'!E211</f>
        <v>52313.112000000001</v>
      </c>
      <c r="J211" s="61">
        <f>'Grunddaten Umlage § 4_Plan'!J211</f>
        <v>0</v>
      </c>
      <c r="K211" s="61">
        <f>'Grunddaten Umlage § 4_IST'!J211</f>
        <v>0</v>
      </c>
      <c r="L211" s="62">
        <f t="shared" si="19"/>
        <v>0</v>
      </c>
      <c r="M211" s="61">
        <f>'Grunddaten Umlage § 4_Plan'!H211</f>
        <v>91223.952267640911</v>
      </c>
      <c r="N211" s="61">
        <f>'Grunddaten Umlage § 4_IST'!H211</f>
        <v>92963.038746157414</v>
      </c>
      <c r="O211" s="64">
        <f t="shared" si="18"/>
        <v>1739.0864785165031</v>
      </c>
      <c r="P211" s="59">
        <f>'Grunddaten Umlage § 4_Plan'!I211</f>
        <v>0</v>
      </c>
      <c r="Q211" s="59">
        <f>'Grunddaten Umlage § 4_IST'!I211</f>
        <v>0</v>
      </c>
      <c r="R211" s="62">
        <f t="shared" si="16"/>
        <v>0</v>
      </c>
      <c r="S211" s="59" cm="1">
        <f t="array" ref="S211">_xlfn.IFS((F211&gt;0)*AND(I211&gt;0),O211+R211,(F211=0)*AND(I211=0),L211,(F211=0)*AND(I211&gt;0),L211+O211+R211,(F211&gt;0)*AND(I211=0),L211+O211+R211)</f>
        <v>1739.0864785165031</v>
      </c>
      <c r="U211" s="59">
        <f>IF('Grunddaten Umlage § 4_Plan'!D211&gt;0,'Grunddaten Umlage § 4_Plan'!F211,0)</f>
        <v>38930.847732359085</v>
      </c>
      <c r="V211" s="59">
        <f>IF('Grunddaten Umlage § 4_IST'!D211&gt;0,'Grunddaten Umlage § 4_IST'!F211,0)</f>
        <v>37819.741253842585</v>
      </c>
      <c r="W211" s="59">
        <f t="shared" si="17"/>
        <v>-1111.1064785164999</v>
      </c>
    </row>
    <row r="212" spans="1:23" x14ac:dyDescent="0.25">
      <c r="A212" s="58">
        <f>Finanzkraft!A212</f>
        <v>62125</v>
      </c>
      <c r="B212" s="58" t="str">
        <f>Finanzkraft!B212</f>
        <v>Pernegg an der Mur</v>
      </c>
      <c r="C212" s="58" t="str">
        <f>Finanzkraft!C212</f>
        <v>Bruck-Mürzzuschlag</v>
      </c>
      <c r="D212" s="67">
        <f>Finanzkraft!H212</f>
        <v>3042029.4</v>
      </c>
      <c r="E212" s="60">
        <f t="shared" si="15"/>
        <v>1.4215397639769695E-3</v>
      </c>
      <c r="F212" s="59">
        <f>'Grunddaten Umlage § 4_Plan'!D212</f>
        <v>110621.6</v>
      </c>
      <c r="G212" s="59">
        <f>'Grunddaten Umlage § 4_Plan'!E212</f>
        <v>44248.640000000007</v>
      </c>
      <c r="H212" s="59">
        <f>'Grunddaten Umlage § 4_IST'!D212</f>
        <v>46633.440000000002</v>
      </c>
      <c r="I212" s="59">
        <f>'Grunddaten Umlage § 4_IST'!E212</f>
        <v>18653.376</v>
      </c>
      <c r="J212" s="61">
        <f>'Grunddaten Umlage § 4_Plan'!J212</f>
        <v>0</v>
      </c>
      <c r="K212" s="61">
        <f>'Grunddaten Umlage § 4_IST'!J212</f>
        <v>0</v>
      </c>
      <c r="L212" s="62">
        <f t="shared" si="19"/>
        <v>0</v>
      </c>
      <c r="M212" s="61">
        <f>'Grunddaten Umlage § 4_Plan'!H212</f>
        <v>87116.556027579121</v>
      </c>
      <c r="N212" s="61">
        <f>'Grunddaten Umlage § 4_IST'!H212</f>
        <v>23799.242108689858</v>
      </c>
      <c r="O212" s="64">
        <f t="shared" si="18"/>
        <v>-63317.313918889267</v>
      </c>
      <c r="P212" s="59">
        <f>'Grunddaten Umlage § 4_Plan'!I212</f>
        <v>0</v>
      </c>
      <c r="Q212" s="59">
        <f>'Grunddaten Umlage § 4_IST'!I212</f>
        <v>0</v>
      </c>
      <c r="R212" s="62">
        <f t="shared" si="16"/>
        <v>0</v>
      </c>
      <c r="S212" s="59" cm="1">
        <f t="array" ref="S212">_xlfn.IFS((F212&gt;0)*AND(I212&gt;0),O212+R212,(F212=0)*AND(I212=0),L212,(F212=0)*AND(I212&gt;0),L212+O212+R212,(F212&gt;0)*AND(I212=0),L212+O212+R212)</f>
        <v>-63317.313918889267</v>
      </c>
      <c r="U212" s="59">
        <f>IF('Grunddaten Umlage § 4_Plan'!D212&gt;0,'Grunddaten Umlage § 4_Plan'!F212,0)</f>
        <v>23505.043972420881</v>
      </c>
      <c r="V212" s="59">
        <f>IF('Grunddaten Umlage § 4_IST'!D212&gt;0,'Grunddaten Umlage § 4_IST'!F212,0)</f>
        <v>22834.197891310145</v>
      </c>
      <c r="W212" s="59">
        <f t="shared" si="17"/>
        <v>-670.84608111073612</v>
      </c>
    </row>
    <row r="213" spans="1:23" x14ac:dyDescent="0.25">
      <c r="A213" s="58">
        <f>Finanzkraft!A213</f>
        <v>62128</v>
      </c>
      <c r="B213" s="58" t="str">
        <f>Finanzkraft!B213</f>
        <v>Sankt Lorenzen im Mürztal</v>
      </c>
      <c r="C213" s="58" t="str">
        <f>Finanzkraft!C213</f>
        <v>Bruck-Mürzzuschlag</v>
      </c>
      <c r="D213" s="67">
        <f>Finanzkraft!H213</f>
        <v>4884794.18</v>
      </c>
      <c r="E213" s="60">
        <f t="shared" si="15"/>
        <v>2.2826633975704751E-3</v>
      </c>
      <c r="F213" s="59">
        <f>'Grunddaten Umlage § 4_Plan'!D213</f>
        <v>73046</v>
      </c>
      <c r="G213" s="59">
        <f>'Grunddaten Umlage § 4_Plan'!E213</f>
        <v>29218.400000000001</v>
      </c>
      <c r="H213" s="59">
        <f>'Grunddaten Umlage § 4_IST'!D213</f>
        <v>13401.85</v>
      </c>
      <c r="I213" s="59">
        <f>'Grunddaten Umlage § 4_IST'!E213</f>
        <v>5360.7400000000007</v>
      </c>
      <c r="J213" s="61">
        <f>'Grunddaten Umlage § 4_Plan'!J213</f>
        <v>0</v>
      </c>
      <c r="K213" s="61">
        <f>'Grunddaten Umlage § 4_IST'!J213</f>
        <v>0</v>
      </c>
      <c r="L213" s="62">
        <f t="shared" si="19"/>
        <v>0</v>
      </c>
      <c r="M213" s="61">
        <f>'Grunddaten Umlage § 4_Plan'!H213</f>
        <v>35302.347030332581</v>
      </c>
      <c r="N213" s="61">
        <f>'Grunddaten Umlage § 4_IST'!H213</f>
        <v>0</v>
      </c>
      <c r="O213" s="64">
        <f t="shared" si="18"/>
        <v>-35302.347030332581</v>
      </c>
      <c r="P213" s="59">
        <f>'Grunddaten Umlage § 4_Plan'!I213</f>
        <v>0</v>
      </c>
      <c r="Q213" s="59">
        <f>'Grunddaten Umlage § 4_IST'!I213</f>
        <v>-23264.579642146149</v>
      </c>
      <c r="R213" s="62">
        <f t="shared" si="16"/>
        <v>-23264.579642146149</v>
      </c>
      <c r="S213" s="59" cm="1">
        <f t="array" ref="S213">_xlfn.IFS((F213&gt;0)*AND(I213&gt;0),O213+R213,(F213=0)*AND(I213=0),L213,(F213=0)*AND(I213&gt;0),L213+O213+R213,(F213&gt;0)*AND(I213=0),L213+O213+R213)</f>
        <v>-58566.92667247873</v>
      </c>
      <c r="U213" s="59">
        <f>IF('Grunddaten Umlage § 4_Plan'!D213&gt;0,'Grunddaten Umlage § 4_Plan'!F213,0)</f>
        <v>37743.652969667419</v>
      </c>
      <c r="V213" s="59">
        <f>IF('Grunddaten Umlage § 4_IST'!D213&gt;0,'Grunddaten Umlage § 4_IST'!F213,0)</f>
        <v>36666.429642146148</v>
      </c>
      <c r="W213" s="59">
        <f t="shared" si="17"/>
        <v>-1077.2233275212711</v>
      </c>
    </row>
    <row r="214" spans="1:23" x14ac:dyDescent="0.25">
      <c r="A214" s="58">
        <f>Finanzkraft!A214</f>
        <v>62131</v>
      </c>
      <c r="B214" s="58" t="str">
        <f>Finanzkraft!B214</f>
        <v xml:space="preserve">Spital am Semmering </v>
      </c>
      <c r="C214" s="58" t="str">
        <f>Finanzkraft!C214</f>
        <v>Bruck-Mürzzuschlag</v>
      </c>
      <c r="D214" s="67">
        <f>Finanzkraft!H214</f>
        <v>3799195.34</v>
      </c>
      <c r="E214" s="60">
        <f t="shared" si="15"/>
        <v>1.7753632647094081E-3</v>
      </c>
      <c r="F214" s="59">
        <f>'Grunddaten Umlage § 4_Plan'!D214</f>
        <v>0</v>
      </c>
      <c r="G214" s="59">
        <f>'Grunddaten Umlage § 4_Plan'!E214</f>
        <v>0</v>
      </c>
      <c r="H214" s="59">
        <f>'Grunddaten Umlage § 4_IST'!D214</f>
        <v>16742.830000000002</v>
      </c>
      <c r="I214" s="59">
        <f>'Grunddaten Umlage § 4_IST'!E214</f>
        <v>6697.1320000000014</v>
      </c>
      <c r="J214" s="61">
        <f>'Grunddaten Umlage § 4_Plan'!J214</f>
        <v>29355.486678240683</v>
      </c>
      <c r="K214" s="61">
        <f>'Grunddaten Umlage § 4_IST'!J214</f>
        <v>0</v>
      </c>
      <c r="L214" s="62">
        <f t="shared" si="19"/>
        <v>29355.486678240683</v>
      </c>
      <c r="M214" s="61">
        <f>'Grunddaten Umlage § 4_Plan'!H214</f>
        <v>0</v>
      </c>
      <c r="N214" s="61">
        <f>'Grunddaten Umlage § 4_IST'!H214</f>
        <v>0</v>
      </c>
      <c r="O214" s="64">
        <f t="shared" si="18"/>
        <v>0</v>
      </c>
      <c r="P214" s="59">
        <f>'Grunddaten Umlage § 4_Plan'!I214</f>
        <v>0</v>
      </c>
      <c r="Q214" s="59">
        <f>'Grunddaten Umlage § 4_IST'!I214</f>
        <v>-11774.835944090915</v>
      </c>
      <c r="R214" s="62">
        <f t="shared" si="16"/>
        <v>-11774.835944090915</v>
      </c>
      <c r="S214" s="59" cm="1">
        <f t="array" ref="S214">_xlfn.IFS((F214&gt;0)*AND(I214&gt;0),O214+R214,(F214=0)*AND(I214=0),L214,(F214=0)*AND(I214&gt;0),L214+O214+R214,(F214&gt;0)*AND(I214=0),L214+O214+R214)</f>
        <v>17580.650734149767</v>
      </c>
      <c r="U214" s="59">
        <f>IF('Grunddaten Umlage § 4_Plan'!D214&gt;0,'Grunddaten Umlage § 4_Plan'!F214,0)</f>
        <v>0</v>
      </c>
      <c r="V214" s="59">
        <f>IF('Grunddaten Umlage § 4_IST'!D214&gt;0,'Grunddaten Umlage § 4_IST'!F214,0)</f>
        <v>28517.665944090917</v>
      </c>
      <c r="W214" s="59">
        <f t="shared" si="17"/>
        <v>28517.665944090917</v>
      </c>
    </row>
    <row r="215" spans="1:23" x14ac:dyDescent="0.25">
      <c r="A215" s="58">
        <f>Finanzkraft!A215</f>
        <v>62132</v>
      </c>
      <c r="B215" s="58" t="str">
        <f>Finanzkraft!B215</f>
        <v>Stanz im Mürztal</v>
      </c>
      <c r="C215" s="58" t="str">
        <f>Finanzkraft!C215</f>
        <v>Bruck-Mürzzuschlag</v>
      </c>
      <c r="D215" s="67">
        <f>Finanzkraft!H215</f>
        <v>2105039.0699999998</v>
      </c>
      <c r="E215" s="60">
        <f t="shared" si="15"/>
        <v>9.8368435976657533E-4</v>
      </c>
      <c r="F215" s="59">
        <f>'Grunddaten Umlage § 4_Plan'!D215</f>
        <v>29541.599999999999</v>
      </c>
      <c r="G215" s="59">
        <f>'Grunddaten Umlage § 4_Plan'!E215</f>
        <v>11816.64</v>
      </c>
      <c r="H215" s="59">
        <f>'Grunddaten Umlage § 4_IST'!D215</f>
        <v>13892.12</v>
      </c>
      <c r="I215" s="59">
        <f>'Grunddaten Umlage § 4_IST'!E215</f>
        <v>5556.8480000000009</v>
      </c>
      <c r="J215" s="61">
        <f>'Grunddaten Umlage § 4_Plan'!J215</f>
        <v>0</v>
      </c>
      <c r="K215" s="61">
        <f>'Grunddaten Umlage § 4_IST'!J215</f>
        <v>0</v>
      </c>
      <c r="L215" s="62">
        <f t="shared" si="19"/>
        <v>0</v>
      </c>
      <c r="M215" s="61">
        <f>'Grunddaten Umlage § 4_Plan'!H215</f>
        <v>13276.459398790175</v>
      </c>
      <c r="N215" s="61">
        <f>'Grunddaten Umlage § 4_IST'!H215</f>
        <v>0</v>
      </c>
      <c r="O215" s="64">
        <f t="shared" si="18"/>
        <v>-13276.459398790175</v>
      </c>
      <c r="P215" s="59">
        <f>'Grunddaten Umlage § 4_Plan'!I215</f>
        <v>0</v>
      </c>
      <c r="Q215" s="59">
        <f>'Grunddaten Umlage § 4_IST'!I215</f>
        <v>-1908.8050973443806</v>
      </c>
      <c r="R215" s="62">
        <f t="shared" si="16"/>
        <v>-1908.8050973443806</v>
      </c>
      <c r="S215" s="59" cm="1">
        <f t="array" ref="S215">_xlfn.IFS((F215&gt;0)*AND(I215&gt;0),O215+R215,(F215=0)*AND(I215=0),L215,(F215=0)*AND(I215&gt;0),L215+O215+R215,(F215&gt;0)*AND(I215=0),L215+O215+R215)</f>
        <v>-15185.264496134556</v>
      </c>
      <c r="U215" s="59">
        <f>IF('Grunddaten Umlage § 4_Plan'!D215&gt;0,'Grunddaten Umlage § 4_Plan'!F215,0)</f>
        <v>16265.140601209823</v>
      </c>
      <c r="V215" s="59">
        <f>IF('Grunddaten Umlage § 4_IST'!D215&gt;0,'Grunddaten Umlage § 4_IST'!F215,0)</f>
        <v>15800.925097344381</v>
      </c>
      <c r="W215" s="59">
        <f t="shared" si="17"/>
        <v>-464.21550386544186</v>
      </c>
    </row>
    <row r="216" spans="1:23" x14ac:dyDescent="0.25">
      <c r="A216" s="58">
        <f>Finanzkraft!A216</f>
        <v>62135</v>
      </c>
      <c r="B216" s="58" t="str">
        <f>Finanzkraft!B216</f>
        <v>Turnau</v>
      </c>
      <c r="C216" s="58" t="str">
        <f>Finanzkraft!C216</f>
        <v>Bruck-Mürzzuschlag</v>
      </c>
      <c r="D216" s="67">
        <f>Finanzkraft!H216</f>
        <v>1934835.13</v>
      </c>
      <c r="E216" s="60">
        <f t="shared" si="15"/>
        <v>9.0414809075630527E-4</v>
      </c>
      <c r="F216" s="59">
        <f>'Grunddaten Umlage § 4_Plan'!D216</f>
        <v>0</v>
      </c>
      <c r="G216" s="59">
        <f>'Grunddaten Umlage § 4_Plan'!E216</f>
        <v>0</v>
      </c>
      <c r="H216" s="59">
        <f>'Grunddaten Umlage § 4_IST'!D216</f>
        <v>0</v>
      </c>
      <c r="I216" s="59">
        <f>'Grunddaten Umlage § 4_IST'!E216</f>
        <v>0</v>
      </c>
      <c r="J216" s="61">
        <f>'Grunddaten Umlage § 4_Plan'!J216</f>
        <v>14950.014884811657</v>
      </c>
      <c r="K216" s="61">
        <f>'Grunddaten Umlage § 4_IST'!J216</f>
        <v>14523.333747359176</v>
      </c>
      <c r="L216" s="62">
        <f t="shared" si="19"/>
        <v>426.68113745248047</v>
      </c>
      <c r="M216" s="61">
        <f>'Grunddaten Umlage § 4_Plan'!H216</f>
        <v>0</v>
      </c>
      <c r="N216" s="61">
        <f>'Grunddaten Umlage § 4_IST'!H216</f>
        <v>0</v>
      </c>
      <c r="O216" s="64">
        <f t="shared" si="18"/>
        <v>0</v>
      </c>
      <c r="P216" s="59">
        <f>'Grunddaten Umlage § 4_Plan'!I216</f>
        <v>0</v>
      </c>
      <c r="Q216" s="59">
        <f>'Grunddaten Umlage § 4_IST'!I216</f>
        <v>0</v>
      </c>
      <c r="R216" s="62">
        <f t="shared" si="16"/>
        <v>0</v>
      </c>
      <c r="S216" s="59" cm="1">
        <f t="array" ref="S216">_xlfn.IFS((F216&gt;0)*AND(I216&gt;0),O216+R216,(F216=0)*AND(I216=0),L216,(F216=0)*AND(I216&gt;0),L216+O216+R216,(F216&gt;0)*AND(I216=0),L216+O216+R216)</f>
        <v>426.68113745248047</v>
      </c>
      <c r="U216" s="59">
        <f>IF('Grunddaten Umlage § 4_Plan'!D216&gt;0,'Grunddaten Umlage § 4_Plan'!F216,0)</f>
        <v>0</v>
      </c>
      <c r="V216" s="59">
        <f>IF('Grunddaten Umlage § 4_IST'!D216&gt;0,'Grunddaten Umlage § 4_IST'!F216,0)</f>
        <v>0</v>
      </c>
      <c r="W216" s="59">
        <f t="shared" si="17"/>
        <v>0</v>
      </c>
    </row>
    <row r="217" spans="1:23" x14ac:dyDescent="0.25">
      <c r="A217" s="58">
        <f>Finanzkraft!A217</f>
        <v>62138</v>
      </c>
      <c r="B217" s="58" t="str">
        <f>Finanzkraft!B217</f>
        <v>Aflenz</v>
      </c>
      <c r="C217" s="58" t="str">
        <f>Finanzkraft!C217</f>
        <v>Bruck-Mürzzuschlag</v>
      </c>
      <c r="D217" s="67">
        <f>Finanzkraft!H217</f>
        <v>3158633</v>
      </c>
      <c r="E217" s="60">
        <f t="shared" si="15"/>
        <v>1.4760286042304084E-3</v>
      </c>
      <c r="F217" s="59">
        <f>'Grunddaten Umlage § 4_Plan'!D217</f>
        <v>27567.200000000001</v>
      </c>
      <c r="G217" s="59">
        <f>'Grunddaten Umlage § 4_Plan'!E217</f>
        <v>11026.880000000001</v>
      </c>
      <c r="H217" s="59">
        <f>'Grunddaten Umlage § 4_IST'!D217</f>
        <v>22197.759999999998</v>
      </c>
      <c r="I217" s="59">
        <f>'Grunddaten Umlage § 4_IST'!E217</f>
        <v>8879.1039999999994</v>
      </c>
      <c r="J217" s="61">
        <f>'Grunddaten Umlage § 4_Plan'!J217</f>
        <v>0</v>
      </c>
      <c r="K217" s="61">
        <f>'Grunddaten Umlage § 4_IST'!J217</f>
        <v>0</v>
      </c>
      <c r="L217" s="62">
        <f t="shared" si="19"/>
        <v>0</v>
      </c>
      <c r="M217" s="61">
        <f>'Grunddaten Umlage § 4_Plan'!H217</f>
        <v>3161.1875013240569</v>
      </c>
      <c r="N217" s="61">
        <f>'Grunddaten Umlage § 4_IST'!H217</f>
        <v>0</v>
      </c>
      <c r="O217" s="64">
        <f t="shared" si="18"/>
        <v>-3161.1875013240569</v>
      </c>
      <c r="P217" s="59">
        <f>'Grunddaten Umlage § 4_Plan'!I217</f>
        <v>0</v>
      </c>
      <c r="Q217" s="59">
        <f>'Grunddaten Umlage § 4_IST'!I217</f>
        <v>-1511.692311020608</v>
      </c>
      <c r="R217" s="62">
        <f t="shared" si="16"/>
        <v>-1511.692311020608</v>
      </c>
      <c r="S217" s="59" cm="1">
        <f t="array" ref="S217">_xlfn.IFS((F217&gt;0)*AND(I217&gt;0),O217+R217,(F217=0)*AND(I217=0),L217,(F217=0)*AND(I217&gt;0),L217+O217+R217,(F217&gt;0)*AND(I217=0),L217+O217+R217)</f>
        <v>-4672.879812344665</v>
      </c>
      <c r="U217" s="59">
        <f>IF('Grunddaten Umlage § 4_Plan'!D217&gt;0,'Grunddaten Umlage § 4_Plan'!F217,0)</f>
        <v>24406.012498675944</v>
      </c>
      <c r="V217" s="59">
        <f>IF('Grunddaten Umlage § 4_IST'!D217&gt;0,'Grunddaten Umlage § 4_IST'!F217,0)</f>
        <v>23709.452311020606</v>
      </c>
      <c r="W217" s="59">
        <f t="shared" si="17"/>
        <v>-696.56018765533736</v>
      </c>
    </row>
    <row r="218" spans="1:23" x14ac:dyDescent="0.25">
      <c r="A218" s="58">
        <f>Finanzkraft!A218</f>
        <v>62139</v>
      </c>
      <c r="B218" s="58" t="str">
        <f>Finanzkraft!B218</f>
        <v>Bruck an der Mur</v>
      </c>
      <c r="C218" s="58" t="str">
        <f>Finanzkraft!C218</f>
        <v>Bruck-Mürzzuschlag</v>
      </c>
      <c r="D218" s="67">
        <f>Finanzkraft!H218</f>
        <v>26352475.030000001</v>
      </c>
      <c r="E218" s="60">
        <f t="shared" si="15"/>
        <v>1.2314506603504615E-2</v>
      </c>
      <c r="F218" s="59">
        <f>'Grunddaten Umlage § 4_Plan'!D218</f>
        <v>541102.39999999991</v>
      </c>
      <c r="G218" s="59">
        <f>'Grunddaten Umlage § 4_Plan'!E218</f>
        <v>216440.95999999996</v>
      </c>
      <c r="H218" s="59">
        <f>'Grunddaten Umlage § 4_IST'!D218</f>
        <v>618113.79</v>
      </c>
      <c r="I218" s="59">
        <f>'Grunddaten Umlage § 4_IST'!E218</f>
        <v>247245.51600000003</v>
      </c>
      <c r="J218" s="61">
        <f>'Grunddaten Umlage § 4_Plan'!J218</f>
        <v>0</v>
      </c>
      <c r="K218" s="61">
        <f>'Grunddaten Umlage § 4_IST'!J218</f>
        <v>0</v>
      </c>
      <c r="L218" s="62">
        <f t="shared" si="19"/>
        <v>0</v>
      </c>
      <c r="M218" s="61">
        <f>'Grunddaten Umlage § 4_Plan'!H218</f>
        <v>337483.03841122845</v>
      </c>
      <c r="N218" s="61">
        <f>'Grunddaten Umlage § 4_IST'!H218</f>
        <v>420305.83003721031</v>
      </c>
      <c r="O218" s="64">
        <f t="shared" si="18"/>
        <v>82822.791625981859</v>
      </c>
      <c r="P218" s="59">
        <f>'Grunddaten Umlage § 4_Plan'!I218</f>
        <v>0</v>
      </c>
      <c r="Q218" s="59">
        <f>'Grunddaten Umlage § 4_IST'!I218</f>
        <v>0</v>
      </c>
      <c r="R218" s="62">
        <f t="shared" si="16"/>
        <v>0</v>
      </c>
      <c r="S218" s="59" cm="1">
        <f t="array" ref="S218">_xlfn.IFS((F218&gt;0)*AND(I218&gt;0),O218+R218,(F218=0)*AND(I218=0),L218,(F218=0)*AND(I218&gt;0),L218+O218+R218,(F218&gt;0)*AND(I218=0),L218+O218+R218)</f>
        <v>82822.791625981859</v>
      </c>
      <c r="U218" s="59">
        <f>IF('Grunddaten Umlage § 4_Plan'!D218&gt;0,'Grunddaten Umlage § 4_Plan'!F218,0)</f>
        <v>203619.36158877143</v>
      </c>
      <c r="V218" s="59">
        <f>IF('Grunddaten Umlage § 4_IST'!D218&gt;0,'Grunddaten Umlage § 4_IST'!F218,0)</f>
        <v>197807.95996278973</v>
      </c>
      <c r="W218" s="59">
        <f t="shared" si="17"/>
        <v>-5811.4016259816999</v>
      </c>
    </row>
    <row r="219" spans="1:23" x14ac:dyDescent="0.25">
      <c r="A219" s="58">
        <f>Finanzkraft!A219</f>
        <v>62140</v>
      </c>
      <c r="B219" s="58" t="str">
        <f>Finanzkraft!B219</f>
        <v>Kapfenberg</v>
      </c>
      <c r="C219" s="58" t="str">
        <f>Finanzkraft!C219</f>
        <v>Bruck-Mürzzuschlag</v>
      </c>
      <c r="D219" s="67">
        <f>Finanzkraft!H219</f>
        <v>47861928.439999998</v>
      </c>
      <c r="E219" s="60">
        <f t="shared" si="15"/>
        <v>2.2365870118835868E-2</v>
      </c>
      <c r="F219" s="59">
        <f>'Grunddaten Umlage § 4_Plan'!D219</f>
        <v>1465847.6</v>
      </c>
      <c r="G219" s="59">
        <f>'Grunddaten Umlage § 4_Plan'!E219</f>
        <v>586339.04</v>
      </c>
      <c r="H219" s="59">
        <f>'Grunddaten Umlage § 4_IST'!D219</f>
        <v>1076297.6599999999</v>
      </c>
      <c r="I219" s="59">
        <f>'Grunddaten Umlage § 4_IST'!E219</f>
        <v>430519.06400000001</v>
      </c>
      <c r="J219" s="61">
        <f>'Grunddaten Umlage § 4_Plan'!J219</f>
        <v>0</v>
      </c>
      <c r="K219" s="61">
        <f>'Grunddaten Umlage § 4_IST'!J219</f>
        <v>0</v>
      </c>
      <c r="L219" s="62">
        <f t="shared" si="19"/>
        <v>0</v>
      </c>
      <c r="M219" s="61">
        <f>'Grunddaten Umlage § 4_Plan'!H219</f>
        <v>1096029.7630694755</v>
      </c>
      <c r="N219" s="61">
        <f>'Grunddaten Umlage § 4_IST'!H219</f>
        <v>717034.61492269556</v>
      </c>
      <c r="O219" s="64">
        <f t="shared" si="18"/>
        <v>-378995.14814677997</v>
      </c>
      <c r="P219" s="59">
        <f>'Grunddaten Umlage § 4_Plan'!I219</f>
        <v>0</v>
      </c>
      <c r="Q219" s="59">
        <f>'Grunddaten Umlage § 4_IST'!I219</f>
        <v>0</v>
      </c>
      <c r="R219" s="62">
        <f t="shared" si="16"/>
        <v>0</v>
      </c>
      <c r="S219" s="59" cm="1">
        <f t="array" ref="S219">_xlfn.IFS((F219&gt;0)*AND(I219&gt;0),O219+R219,(F219=0)*AND(I219=0),L219,(F219=0)*AND(I219&gt;0),L219+O219+R219,(F219&gt;0)*AND(I219=0),L219+O219+R219)</f>
        <v>-378995.14814677997</v>
      </c>
      <c r="U219" s="59">
        <f>IF('Grunddaten Umlage § 4_Plan'!D219&gt;0,'Grunddaten Umlage § 4_Plan'!F219,0)</f>
        <v>369817.83693052462</v>
      </c>
      <c r="V219" s="59">
        <f>IF('Grunddaten Umlage § 4_IST'!D219&gt;0,'Grunddaten Umlage § 4_IST'!F219,0)</f>
        <v>359263.04507730436</v>
      </c>
      <c r="W219" s="59">
        <f t="shared" si="17"/>
        <v>-10554.79185322026</v>
      </c>
    </row>
    <row r="220" spans="1:23" x14ac:dyDescent="0.25">
      <c r="A220" s="58">
        <f>Finanzkraft!A220</f>
        <v>62141</v>
      </c>
      <c r="B220" s="58" t="str">
        <f>Finanzkraft!B220</f>
        <v>Kindberg</v>
      </c>
      <c r="C220" s="58" t="str">
        <f>Finanzkraft!C220</f>
        <v>Bruck-Mürzzuschlag</v>
      </c>
      <c r="D220" s="67">
        <f>Finanzkraft!H220</f>
        <v>12291272.630000001</v>
      </c>
      <c r="E220" s="60">
        <f t="shared" si="15"/>
        <v>5.7437093781627438E-3</v>
      </c>
      <c r="F220" s="59">
        <f>'Grunddaten Umlage § 4_Plan'!D220</f>
        <v>341418</v>
      </c>
      <c r="G220" s="59">
        <f>'Grunddaten Umlage § 4_Plan'!E220</f>
        <v>136567.20000000001</v>
      </c>
      <c r="H220" s="59">
        <f>'Grunddaten Umlage § 4_IST'!D220</f>
        <v>260778.04</v>
      </c>
      <c r="I220" s="59">
        <f>'Grunddaten Umlage § 4_IST'!E220</f>
        <v>104311.21600000001</v>
      </c>
      <c r="J220" s="61">
        <f>'Grunddaten Umlage § 4_Plan'!J220</f>
        <v>0</v>
      </c>
      <c r="K220" s="61">
        <f>'Grunddaten Umlage § 4_IST'!J220</f>
        <v>0</v>
      </c>
      <c r="L220" s="62">
        <f t="shared" si="19"/>
        <v>0</v>
      </c>
      <c r="M220" s="61">
        <f>'Grunddaten Umlage § 4_Plan'!H220</f>
        <v>246446.23422904353</v>
      </c>
      <c r="N220" s="61">
        <f>'Grunddaten Umlage § 4_IST'!H220</f>
        <v>168516.8174196186</v>
      </c>
      <c r="O220" s="64">
        <f t="shared" si="18"/>
        <v>-77929.416809424933</v>
      </c>
      <c r="P220" s="59">
        <f>'Grunddaten Umlage § 4_Plan'!I220</f>
        <v>0</v>
      </c>
      <c r="Q220" s="59">
        <f>'Grunddaten Umlage § 4_IST'!I220</f>
        <v>0</v>
      </c>
      <c r="R220" s="62">
        <f t="shared" si="16"/>
        <v>0</v>
      </c>
      <c r="S220" s="59" cm="1">
        <f t="array" ref="S220">_xlfn.IFS((F220&gt;0)*AND(I220&gt;0),O220+R220,(F220=0)*AND(I220=0),L220,(F220=0)*AND(I220&gt;0),L220+O220+R220,(F220&gt;0)*AND(I220=0),L220+O220+R220)</f>
        <v>-77929.416809424933</v>
      </c>
      <c r="U220" s="59">
        <f>IF('Grunddaten Umlage § 4_Plan'!D220&gt;0,'Grunddaten Umlage § 4_Plan'!F220,0)</f>
        <v>94971.765770956481</v>
      </c>
      <c r="V220" s="59">
        <f>IF('Grunddaten Umlage § 4_IST'!D220&gt;0,'Grunddaten Umlage § 4_IST'!F220,0)</f>
        <v>92261.222580381407</v>
      </c>
      <c r="W220" s="59">
        <f t="shared" si="17"/>
        <v>-2710.5431905750738</v>
      </c>
    </row>
    <row r="221" spans="1:23" x14ac:dyDescent="0.25">
      <c r="A221" s="58">
        <f>Finanzkraft!A221</f>
        <v>62142</v>
      </c>
      <c r="B221" s="58" t="str">
        <f>Finanzkraft!B221</f>
        <v>Mariazell</v>
      </c>
      <c r="C221" s="58" t="str">
        <f>Finanzkraft!C221</f>
        <v>Bruck-Mürzzuschlag</v>
      </c>
      <c r="D221" s="67">
        <f>Finanzkraft!H221</f>
        <v>5391352.2199999997</v>
      </c>
      <c r="E221" s="60">
        <f t="shared" si="15"/>
        <v>2.519377873973049E-3</v>
      </c>
      <c r="F221" s="59">
        <f>'Grunddaten Umlage § 4_Plan'!D221</f>
        <v>40284</v>
      </c>
      <c r="G221" s="59">
        <f>'Grunddaten Umlage § 4_Plan'!E221</f>
        <v>16113.6</v>
      </c>
      <c r="H221" s="59">
        <f>'Grunddaten Umlage § 4_IST'!D221</f>
        <v>9511.32</v>
      </c>
      <c r="I221" s="59">
        <f>'Grunddaten Umlage § 4_IST'!E221</f>
        <v>3804.5280000000002</v>
      </c>
      <c r="J221" s="61">
        <f>'Grunddaten Umlage § 4_Plan'!J221</f>
        <v>0</v>
      </c>
      <c r="K221" s="61">
        <f>'Grunddaten Umlage § 4_IST'!J221</f>
        <v>0</v>
      </c>
      <c r="L221" s="62">
        <f t="shared" si="19"/>
        <v>0</v>
      </c>
      <c r="M221" s="61">
        <f>'Grunddaten Umlage § 4_Plan'!H221</f>
        <v>0</v>
      </c>
      <c r="N221" s="61">
        <f>'Grunddaten Umlage § 4_IST'!H221</f>
        <v>0</v>
      </c>
      <c r="O221" s="64">
        <f t="shared" si="18"/>
        <v>0</v>
      </c>
      <c r="P221" s="59">
        <f>'Grunddaten Umlage § 4_Plan'!I221</f>
        <v>-1373.7075165377901</v>
      </c>
      <c r="Q221" s="59">
        <f>'Grunddaten Umlage § 4_IST'!I221</f>
        <v>-30957.455053007136</v>
      </c>
      <c r="R221" s="62">
        <f t="shared" si="16"/>
        <v>-29583.747536469346</v>
      </c>
      <c r="S221" s="59" cm="1">
        <f t="array" ref="S221">_xlfn.IFS((F221&gt;0)*AND(I221&gt;0),O221+R221,(F221=0)*AND(I221=0),L221,(F221=0)*AND(I221&gt;0),L221+O221+R221,(F221&gt;0)*AND(I221=0),L221+O221+R221)</f>
        <v>-29583.747536469346</v>
      </c>
      <c r="U221" s="59">
        <f>IF('Grunddaten Umlage § 4_Plan'!D221&gt;0,'Grunddaten Umlage § 4_Plan'!F221,0)</f>
        <v>41657.70751653779</v>
      </c>
      <c r="V221" s="59">
        <f>IF('Grunddaten Umlage § 4_IST'!D221&gt;0,'Grunddaten Umlage § 4_IST'!F221,0)</f>
        <v>40468.775053007135</v>
      </c>
      <c r="W221" s="59">
        <f t="shared" si="17"/>
        <v>-1188.9324635306548</v>
      </c>
    </row>
    <row r="222" spans="1:23" x14ac:dyDescent="0.25">
      <c r="A222" s="58">
        <f>Finanzkraft!A222</f>
        <v>62143</v>
      </c>
      <c r="B222" s="58" t="str">
        <f>Finanzkraft!B222</f>
        <v>Mürzzuschlag</v>
      </c>
      <c r="C222" s="58" t="str">
        <f>Finanzkraft!C222</f>
        <v>Bruck-Mürzzuschlag</v>
      </c>
      <c r="D222" s="67">
        <f>Finanzkraft!H222</f>
        <v>12560082.84</v>
      </c>
      <c r="E222" s="60">
        <f t="shared" si="15"/>
        <v>5.8693243385171704E-3</v>
      </c>
      <c r="F222" s="59">
        <f>'Grunddaten Umlage § 4_Plan'!D222</f>
        <v>125290</v>
      </c>
      <c r="G222" s="59">
        <f>'Grunddaten Umlage § 4_Plan'!E222</f>
        <v>50116</v>
      </c>
      <c r="H222" s="59">
        <f>'Grunddaten Umlage § 4_IST'!D222</f>
        <v>93233.24</v>
      </c>
      <c r="I222" s="59">
        <f>'Grunddaten Umlage § 4_IST'!E222</f>
        <v>37293.296000000002</v>
      </c>
      <c r="J222" s="61">
        <f>'Grunddaten Umlage § 4_Plan'!J222</f>
        <v>0</v>
      </c>
      <c r="K222" s="61">
        <f>'Grunddaten Umlage § 4_IST'!J222</f>
        <v>0</v>
      </c>
      <c r="L222" s="62">
        <f t="shared" si="19"/>
        <v>0</v>
      </c>
      <c r="M222" s="61">
        <f>'Grunddaten Umlage § 4_Plan'!H222</f>
        <v>28241.201112175651</v>
      </c>
      <c r="N222" s="61">
        <f>'Grunddaten Umlage § 4_IST'!H222</f>
        <v>0</v>
      </c>
      <c r="O222" s="64">
        <f t="shared" si="18"/>
        <v>-28241.201112175651</v>
      </c>
      <c r="P222" s="59">
        <f>'Grunddaten Umlage § 4_Plan'!I222</f>
        <v>0</v>
      </c>
      <c r="Q222" s="59">
        <f>'Grunddaten Umlage § 4_IST'!I222</f>
        <v>-1045.7361005625862</v>
      </c>
      <c r="R222" s="62">
        <f t="shared" si="16"/>
        <v>-1045.7361005625862</v>
      </c>
      <c r="S222" s="59" cm="1">
        <f t="array" ref="S222">_xlfn.IFS((F222&gt;0)*AND(I222&gt;0),O222+R222,(F222=0)*AND(I222=0),L222,(F222=0)*AND(I222&gt;0),L222+O222+R222,(F222&gt;0)*AND(I222=0),L222+O222+R222)</f>
        <v>-29286.937212738238</v>
      </c>
      <c r="U222" s="59">
        <f>IF('Grunddaten Umlage § 4_Plan'!D222&gt;0,'Grunddaten Umlage § 4_Plan'!F222,0)</f>
        <v>97048.798887824349</v>
      </c>
      <c r="V222" s="59">
        <f>IF('Grunddaten Umlage § 4_IST'!D222&gt;0,'Grunddaten Umlage § 4_IST'!F222,0)</f>
        <v>94278.976100562591</v>
      </c>
      <c r="W222" s="59">
        <f t="shared" si="17"/>
        <v>-2769.8227872617572</v>
      </c>
    </row>
    <row r="223" spans="1:23" x14ac:dyDescent="0.25">
      <c r="A223" s="58">
        <f>Finanzkraft!A223</f>
        <v>62144</v>
      </c>
      <c r="B223" s="58" t="str">
        <f>Finanzkraft!B223</f>
        <v>Neuberg an der Mürz</v>
      </c>
      <c r="C223" s="58" t="str">
        <f>Finanzkraft!C223</f>
        <v>Bruck-Mürzzuschlag</v>
      </c>
      <c r="D223" s="67">
        <f>Finanzkraft!H223</f>
        <v>3212272.3</v>
      </c>
      <c r="E223" s="60">
        <f t="shared" si="15"/>
        <v>1.5010942389878797E-3</v>
      </c>
      <c r="F223" s="59">
        <f>'Grunddaten Umlage § 4_Plan'!D223</f>
        <v>37296.799999999996</v>
      </c>
      <c r="G223" s="59">
        <f>'Grunddaten Umlage § 4_Plan'!E223</f>
        <v>14918.72</v>
      </c>
      <c r="H223" s="59">
        <f>'Grunddaten Umlage § 4_IST'!D223</f>
        <v>27811.919999999998</v>
      </c>
      <c r="I223" s="59">
        <f>'Grunddaten Umlage § 4_IST'!E223</f>
        <v>11124.768</v>
      </c>
      <c r="J223" s="61">
        <f>'Grunddaten Umlage § 4_Plan'!J223</f>
        <v>0</v>
      </c>
      <c r="K223" s="61">
        <f>'Grunddaten Umlage § 4_IST'!J223</f>
        <v>0</v>
      </c>
      <c r="L223" s="62">
        <f t="shared" si="19"/>
        <v>0</v>
      </c>
      <c r="M223" s="61">
        <f>'Grunddaten Umlage § 4_Plan'!H223</f>
        <v>12476.329276446319</v>
      </c>
      <c r="N223" s="61">
        <f>'Grunddaten Umlage § 4_IST'!H223</f>
        <v>3699.8383156566524</v>
      </c>
      <c r="O223" s="64">
        <f t="shared" si="18"/>
        <v>-8776.4909607896661</v>
      </c>
      <c r="P223" s="59">
        <f>'Grunddaten Umlage § 4_Plan'!I223</f>
        <v>0</v>
      </c>
      <c r="Q223" s="59">
        <f>'Grunddaten Umlage § 4_IST'!I223</f>
        <v>0</v>
      </c>
      <c r="R223" s="62">
        <f t="shared" si="16"/>
        <v>0</v>
      </c>
      <c r="S223" s="59" cm="1">
        <f t="array" ref="S223">_xlfn.IFS((F223&gt;0)*AND(I223&gt;0),O223+R223,(F223=0)*AND(I223=0),L223,(F223=0)*AND(I223&gt;0),L223+O223+R223,(F223&gt;0)*AND(I223=0),L223+O223+R223)</f>
        <v>-8776.4909607896661</v>
      </c>
      <c r="U223" s="59">
        <f>IF('Grunddaten Umlage § 4_Plan'!D223&gt;0,'Grunddaten Umlage § 4_Plan'!F223,0)</f>
        <v>24820.470723553677</v>
      </c>
      <c r="V223" s="59">
        <f>IF('Grunddaten Umlage § 4_IST'!D223&gt;0,'Grunddaten Umlage § 4_IST'!F223,0)</f>
        <v>24112.081684343346</v>
      </c>
      <c r="W223" s="59">
        <f t="shared" si="17"/>
        <v>-708.38903921033125</v>
      </c>
    </row>
    <row r="224" spans="1:23" x14ac:dyDescent="0.25">
      <c r="A224" s="58">
        <f>Finanzkraft!A224</f>
        <v>62145</v>
      </c>
      <c r="B224" s="58" t="str">
        <f>Finanzkraft!B224</f>
        <v>Sankt Barbara im Mürztal</v>
      </c>
      <c r="C224" s="58" t="str">
        <f>Finanzkraft!C224</f>
        <v>Bruck-Mürzzuschlag</v>
      </c>
      <c r="D224" s="67">
        <f>Finanzkraft!H224</f>
        <v>9734291.8100000005</v>
      </c>
      <c r="E224" s="60">
        <f t="shared" si="15"/>
        <v>4.5488327239935119E-3</v>
      </c>
      <c r="F224" s="59">
        <f>'Grunddaten Umlage § 4_Plan'!D224</f>
        <v>173511.19999999998</v>
      </c>
      <c r="G224" s="59">
        <f>'Grunddaten Umlage § 4_Plan'!E224</f>
        <v>69404.479999999996</v>
      </c>
      <c r="H224" s="59">
        <f>'Grunddaten Umlage § 4_IST'!D224</f>
        <v>143125.37</v>
      </c>
      <c r="I224" s="59">
        <f>'Grunddaten Umlage § 4_IST'!E224</f>
        <v>57250.148000000001</v>
      </c>
      <c r="J224" s="61">
        <f>'Grunddaten Umlage § 4_Plan'!J224</f>
        <v>0</v>
      </c>
      <c r="K224" s="61">
        <f>'Grunddaten Umlage § 4_IST'!J224</f>
        <v>0</v>
      </c>
      <c r="L224" s="62">
        <f t="shared" si="19"/>
        <v>0</v>
      </c>
      <c r="M224" s="61">
        <f>'Grunddaten Umlage § 4_Plan'!H224</f>
        <v>98296.622180855135</v>
      </c>
      <c r="N224" s="61">
        <f>'Grunddaten Umlage § 4_IST'!H224</f>
        <v>70057.455034648374</v>
      </c>
      <c r="O224" s="64">
        <f t="shared" si="18"/>
        <v>-28239.167146206761</v>
      </c>
      <c r="P224" s="59">
        <f>'Grunddaten Umlage § 4_Plan'!I224</f>
        <v>0</v>
      </c>
      <c r="Q224" s="59">
        <f>'Grunddaten Umlage § 4_IST'!I224</f>
        <v>0</v>
      </c>
      <c r="R224" s="62">
        <f t="shared" si="16"/>
        <v>0</v>
      </c>
      <c r="S224" s="59" cm="1">
        <f t="array" ref="S224">_xlfn.IFS((F224&gt;0)*AND(I224&gt;0),O224+R224,(F224=0)*AND(I224=0),L224,(F224=0)*AND(I224&gt;0),L224+O224+R224,(F224&gt;0)*AND(I224=0),L224+O224+R224)</f>
        <v>-28239.167146206761</v>
      </c>
      <c r="U224" s="59">
        <f>IF('Grunddaten Umlage § 4_Plan'!D224&gt;0,'Grunddaten Umlage § 4_Plan'!F224,0)</f>
        <v>75214.577819144848</v>
      </c>
      <c r="V224" s="59">
        <f>IF('Grunddaten Umlage § 4_IST'!D224&gt;0,'Grunddaten Umlage § 4_IST'!F224,0)</f>
        <v>73067.914965351622</v>
      </c>
      <c r="W224" s="59">
        <f t="shared" si="17"/>
        <v>-2146.6628537932265</v>
      </c>
    </row>
    <row r="225" spans="1:23" x14ac:dyDescent="0.25">
      <c r="A225" s="58">
        <f>Finanzkraft!A225</f>
        <v>62146</v>
      </c>
      <c r="B225" s="58" t="str">
        <f>Finanzkraft!B225</f>
        <v>Sankt Marein im Mürztal</v>
      </c>
      <c r="C225" s="58" t="str">
        <f>Finanzkraft!C225</f>
        <v>Bruck-Mürzzuschlag</v>
      </c>
      <c r="D225" s="67">
        <f>Finanzkraft!H225</f>
        <v>3605524.75</v>
      </c>
      <c r="E225" s="60">
        <f t="shared" si="15"/>
        <v>1.6848610345870168E-3</v>
      </c>
      <c r="F225" s="59">
        <f>'Grunddaten Umlage § 4_Plan'!D225</f>
        <v>89188</v>
      </c>
      <c r="G225" s="59">
        <f>'Grunddaten Umlage § 4_Plan'!E225</f>
        <v>35675.200000000004</v>
      </c>
      <c r="H225" s="59">
        <f>'Grunddaten Umlage § 4_IST'!D225</f>
        <v>103241.23</v>
      </c>
      <c r="I225" s="59">
        <f>'Grunddaten Umlage § 4_IST'!E225</f>
        <v>41296.491999999998</v>
      </c>
      <c r="J225" s="61">
        <f>'Grunddaten Umlage § 4_Plan'!J225</f>
        <v>0</v>
      </c>
      <c r="K225" s="61">
        <f>'Grunddaten Umlage § 4_IST'!J225</f>
        <v>0</v>
      </c>
      <c r="L225" s="62">
        <f t="shared" si="19"/>
        <v>0</v>
      </c>
      <c r="M225" s="61">
        <f>'Grunddaten Umlage § 4_Plan'!H225</f>
        <v>61328.960310113434</v>
      </c>
      <c r="N225" s="61">
        <f>'Grunddaten Umlage § 4_IST'!H225</f>
        <v>76177.301675205847</v>
      </c>
      <c r="O225" s="64">
        <f t="shared" si="18"/>
        <v>14848.341365092412</v>
      </c>
      <c r="P225" s="59">
        <f>'Grunddaten Umlage § 4_Plan'!I225</f>
        <v>0</v>
      </c>
      <c r="Q225" s="59">
        <f>'Grunddaten Umlage § 4_IST'!I225</f>
        <v>0</v>
      </c>
      <c r="R225" s="62">
        <f t="shared" si="16"/>
        <v>0</v>
      </c>
      <c r="S225" s="59" cm="1">
        <f t="array" ref="S225">_xlfn.IFS((F225&gt;0)*AND(I225&gt;0),O225+R225,(F225=0)*AND(I225=0),L225,(F225=0)*AND(I225&gt;0),L225+O225+R225,(F225&gt;0)*AND(I225=0),L225+O225+R225)</f>
        <v>14848.341365092412</v>
      </c>
      <c r="U225" s="59">
        <f>IF('Grunddaten Umlage § 4_Plan'!D225&gt;0,'Grunddaten Umlage § 4_Plan'!F225,0)</f>
        <v>27859.039689886566</v>
      </c>
      <c r="V225" s="59">
        <f>IF('Grunddaten Umlage § 4_IST'!D225&gt;0,'Grunddaten Umlage § 4_IST'!F225,0)</f>
        <v>27063.928324794146</v>
      </c>
      <c r="W225" s="59">
        <f t="shared" si="17"/>
        <v>-795.11136509241987</v>
      </c>
    </row>
    <row r="226" spans="1:23" x14ac:dyDescent="0.25">
      <c r="A226" s="58">
        <f>Finanzkraft!A226</f>
        <v>62147</v>
      </c>
      <c r="B226" s="58" t="str">
        <f>Finanzkraft!B226</f>
        <v>Thörl</v>
      </c>
      <c r="C226" s="58" t="str">
        <f>Finanzkraft!C226</f>
        <v>Bruck-Mürzzuschlag</v>
      </c>
      <c r="D226" s="67">
        <f>Finanzkraft!H226</f>
        <v>3108762.1</v>
      </c>
      <c r="E226" s="60">
        <f t="shared" si="15"/>
        <v>1.4527239420810817E-3</v>
      </c>
      <c r="F226" s="59">
        <f>'Grunddaten Umlage § 4_Plan'!D226</f>
        <v>64864</v>
      </c>
      <c r="G226" s="59">
        <f>'Grunddaten Umlage § 4_Plan'!E226</f>
        <v>25945.600000000002</v>
      </c>
      <c r="H226" s="59">
        <f>'Grunddaten Umlage § 4_IST'!D226</f>
        <v>42588.34</v>
      </c>
      <c r="I226" s="59">
        <f>'Grunddaten Umlage § 4_IST'!E226</f>
        <v>17035.335999999999</v>
      </c>
      <c r="J226" s="61">
        <f>'Grunddaten Umlage § 4_Plan'!J226</f>
        <v>0</v>
      </c>
      <c r="K226" s="61">
        <f>'Grunddaten Umlage § 4_IST'!J226</f>
        <v>0</v>
      </c>
      <c r="L226" s="62">
        <f t="shared" si="19"/>
        <v>0</v>
      </c>
      <c r="M226" s="61">
        <f>'Grunddaten Umlage § 4_Plan'!H226</f>
        <v>40843.328187855295</v>
      </c>
      <c r="N226" s="61">
        <f>'Grunddaten Umlage § 4_IST'!H226</f>
        <v>19253.230553521636</v>
      </c>
      <c r="O226" s="64">
        <f t="shared" si="18"/>
        <v>-21590.097634333659</v>
      </c>
      <c r="P226" s="59">
        <f>'Grunddaten Umlage § 4_Plan'!I226</f>
        <v>0</v>
      </c>
      <c r="Q226" s="59">
        <f>'Grunddaten Umlage § 4_IST'!I226</f>
        <v>0</v>
      </c>
      <c r="R226" s="62">
        <f t="shared" si="16"/>
        <v>0</v>
      </c>
      <c r="S226" s="59" cm="1">
        <f t="array" ref="S226">_xlfn.IFS((F226&gt;0)*AND(I226&gt;0),O226+R226,(F226=0)*AND(I226=0),L226,(F226=0)*AND(I226&gt;0),L226+O226+R226,(F226&gt;0)*AND(I226=0),L226+O226+R226)</f>
        <v>-21590.097634333659</v>
      </c>
      <c r="U226" s="59">
        <f>IF('Grunddaten Umlage § 4_Plan'!D226&gt;0,'Grunddaten Umlage § 4_Plan'!F226,0)</f>
        <v>24020.671812144708</v>
      </c>
      <c r="V226" s="59">
        <f>IF('Grunddaten Umlage § 4_IST'!D226&gt;0,'Grunddaten Umlage § 4_IST'!F226,0)</f>
        <v>23335.10944647836</v>
      </c>
      <c r="W226" s="59">
        <f t="shared" si="17"/>
        <v>-685.56236566634834</v>
      </c>
    </row>
    <row r="227" spans="1:23" x14ac:dyDescent="0.25">
      <c r="A227" s="58">
        <f>Finanzkraft!A227</f>
        <v>62148</v>
      </c>
      <c r="B227" s="58" t="str">
        <f>Finanzkraft!B227</f>
        <v>Tragöß-Sankt Katharein</v>
      </c>
      <c r="C227" s="58" t="str">
        <f>Finanzkraft!C227</f>
        <v>Bruck-Mürzzuschlag</v>
      </c>
      <c r="D227" s="67">
        <f>Finanzkraft!H227</f>
        <v>2293610.06</v>
      </c>
      <c r="E227" s="60">
        <f t="shared" si="15"/>
        <v>1.0718035477722875E-3</v>
      </c>
      <c r="F227" s="59">
        <f>'Grunddaten Umlage § 4_Plan'!D227</f>
        <v>102513.60000000001</v>
      </c>
      <c r="G227" s="59">
        <f>'Grunddaten Umlage § 4_Plan'!E227</f>
        <v>41005.440000000002</v>
      </c>
      <c r="H227" s="59">
        <f>'Grunddaten Umlage § 4_IST'!D227</f>
        <v>81992.69</v>
      </c>
      <c r="I227" s="59">
        <f>'Grunddaten Umlage § 4_IST'!E227</f>
        <v>32797.076000000001</v>
      </c>
      <c r="J227" s="61">
        <f>'Grunddaten Umlage § 4_Plan'!J227</f>
        <v>0</v>
      </c>
      <c r="K227" s="61">
        <f>'Grunddaten Umlage § 4_IST'!J227</f>
        <v>0</v>
      </c>
      <c r="L227" s="62">
        <f t="shared" si="19"/>
        <v>0</v>
      </c>
      <c r="M227" s="61">
        <f>'Grunddaten Umlage § 4_Plan'!H227</f>
        <v>84791.415817333356</v>
      </c>
      <c r="N227" s="61">
        <f>'Grunddaten Umlage § 4_IST'!H227</f>
        <v>64776.306096695276</v>
      </c>
      <c r="O227" s="64">
        <f t="shared" si="18"/>
        <v>-20015.10972063808</v>
      </c>
      <c r="P227" s="59">
        <f>'Grunddaten Umlage § 4_Plan'!I227</f>
        <v>0</v>
      </c>
      <c r="Q227" s="59">
        <f>'Grunddaten Umlage § 4_IST'!I227</f>
        <v>0</v>
      </c>
      <c r="R227" s="62">
        <f t="shared" si="16"/>
        <v>0</v>
      </c>
      <c r="S227" s="59" cm="1">
        <f t="array" ref="S227">_xlfn.IFS((F227&gt;0)*AND(I227&gt;0),O227+R227,(F227=0)*AND(I227=0),L227,(F227=0)*AND(I227&gt;0),L227+O227+R227,(F227&gt;0)*AND(I227=0),L227+O227+R227)</f>
        <v>-20015.10972063808</v>
      </c>
      <c r="U227" s="59">
        <f>IF('Grunddaten Umlage § 4_Plan'!D227&gt;0,'Grunddaten Umlage § 4_Plan'!F227,0)</f>
        <v>17722.184182666646</v>
      </c>
      <c r="V227" s="59">
        <f>IF('Grunddaten Umlage § 4_IST'!D227&gt;0,'Grunddaten Umlage § 4_IST'!F227,0)</f>
        <v>17216.383903304726</v>
      </c>
      <c r="W227" s="59">
        <f t="shared" si="17"/>
        <v>-505.80027936191982</v>
      </c>
    </row>
    <row r="228" spans="1:23" x14ac:dyDescent="0.25">
      <c r="A228" s="58">
        <f>Finanzkraft!A228</f>
        <v>62202</v>
      </c>
      <c r="B228" s="58" t="str">
        <f>Finanzkraft!B228</f>
        <v>Bad Blumau</v>
      </c>
      <c r="C228" s="58" t="str">
        <f>Finanzkraft!C228</f>
        <v>Hartberg-Fürstenfeld</v>
      </c>
      <c r="D228" s="67">
        <f>Finanzkraft!H228</f>
        <v>2621748.4900000002</v>
      </c>
      <c r="E228" s="60">
        <f t="shared" si="15"/>
        <v>1.2251425741255414E-3</v>
      </c>
      <c r="F228" s="59">
        <f>'Grunddaten Umlage § 4_Plan'!D228</f>
        <v>35675.199999999997</v>
      </c>
      <c r="G228" s="59">
        <f>'Grunddaten Umlage § 4_Plan'!E228</f>
        <v>14270.08</v>
      </c>
      <c r="H228" s="59">
        <f>'Grunddaten Umlage § 4_IST'!D228</f>
        <v>41281.5</v>
      </c>
      <c r="I228" s="59">
        <f>'Grunddaten Umlage § 4_IST'!E228</f>
        <v>16512.600000000002</v>
      </c>
      <c r="J228" s="61">
        <f>'Grunddaten Umlage § 4_Plan'!J228</f>
        <v>0</v>
      </c>
      <c r="K228" s="61">
        <f>'Grunddaten Umlage § 4_IST'!J228</f>
        <v>0</v>
      </c>
      <c r="L228" s="62">
        <f t="shared" si="19"/>
        <v>0</v>
      </c>
      <c r="M228" s="61">
        <f>'Grunddaten Umlage § 4_Plan'!H228</f>
        <v>15417.567531990961</v>
      </c>
      <c r="N228" s="61">
        <f>'Grunddaten Umlage § 4_IST'!H228</f>
        <v>21602.030813441987</v>
      </c>
      <c r="O228" s="64">
        <f t="shared" si="18"/>
        <v>6184.463281451026</v>
      </c>
      <c r="P228" s="59">
        <f>'Grunddaten Umlage § 4_Plan'!I228</f>
        <v>0</v>
      </c>
      <c r="Q228" s="59">
        <f>'Grunddaten Umlage § 4_IST'!I228</f>
        <v>0</v>
      </c>
      <c r="R228" s="62">
        <f t="shared" si="16"/>
        <v>0</v>
      </c>
      <c r="S228" s="59" cm="1">
        <f t="array" ref="S228">_xlfn.IFS((F228&gt;0)*AND(I228&gt;0),O228+R228,(F228=0)*AND(I228=0),L228,(F228=0)*AND(I228&gt;0),L228+O228+R228,(F228&gt;0)*AND(I228=0),L228+O228+R228)</f>
        <v>6184.463281451026</v>
      </c>
      <c r="U228" s="59">
        <f>IF('Grunddaten Umlage § 4_Plan'!D228&gt;0,'Grunddaten Umlage § 4_Plan'!F228,0)</f>
        <v>20257.632468009037</v>
      </c>
      <c r="V228" s="59">
        <f>IF('Grunddaten Umlage § 4_IST'!D228&gt;0,'Grunddaten Umlage § 4_IST'!F228,0)</f>
        <v>19679.469186558013</v>
      </c>
      <c r="W228" s="59">
        <f t="shared" si="17"/>
        <v>-578.16328145102307</v>
      </c>
    </row>
    <row r="229" spans="1:23" x14ac:dyDescent="0.25">
      <c r="A229" s="58">
        <f>Finanzkraft!A229</f>
        <v>62205</v>
      </c>
      <c r="B229" s="58" t="str">
        <f>Finanzkraft!B229</f>
        <v>Buch-St. Magdalena</v>
      </c>
      <c r="C229" s="58" t="str">
        <f>Finanzkraft!C229</f>
        <v>Hartberg-Fürstenfeld</v>
      </c>
      <c r="D229" s="67">
        <f>Finanzkraft!H229</f>
        <v>2611377.63</v>
      </c>
      <c r="E229" s="60">
        <f t="shared" si="15"/>
        <v>1.2202962732066093E-3</v>
      </c>
      <c r="F229" s="59">
        <f>'Grunddaten Umlage § 4_Plan'!D229</f>
        <v>35675.199999999997</v>
      </c>
      <c r="G229" s="59">
        <f>'Grunddaten Umlage § 4_Plan'!E229</f>
        <v>14270.08</v>
      </c>
      <c r="H229" s="59">
        <f>'Grunddaten Umlage § 4_IST'!D229</f>
        <v>39220.68</v>
      </c>
      <c r="I229" s="59">
        <f>'Grunddaten Umlage § 4_IST'!E229</f>
        <v>15688.272000000001</v>
      </c>
      <c r="J229" s="61">
        <f>'Grunddaten Umlage § 4_Plan'!J229</f>
        <v>0</v>
      </c>
      <c r="K229" s="61">
        <f>'Grunddaten Umlage § 4_IST'!J229</f>
        <v>0</v>
      </c>
      <c r="L229" s="62">
        <f t="shared" si="19"/>
        <v>0</v>
      </c>
      <c r="M229" s="61">
        <f>'Grunddaten Umlage § 4_Plan'!H229</f>
        <v>15497.700722134297</v>
      </c>
      <c r="N229" s="61">
        <f>'Grunddaten Umlage § 4_IST'!H229</f>
        <v>19619.056960998314</v>
      </c>
      <c r="O229" s="64">
        <f t="shared" si="18"/>
        <v>4121.3562388640166</v>
      </c>
      <c r="P229" s="59">
        <f>'Grunddaten Umlage § 4_Plan'!I229</f>
        <v>0</v>
      </c>
      <c r="Q229" s="59">
        <f>'Grunddaten Umlage § 4_IST'!I229</f>
        <v>0</v>
      </c>
      <c r="R229" s="62">
        <f t="shared" si="16"/>
        <v>0</v>
      </c>
      <c r="S229" s="59" cm="1">
        <f t="array" ref="S229">_xlfn.IFS((F229&gt;0)*AND(I229&gt;0),O229+R229,(F229=0)*AND(I229=0),L229,(F229=0)*AND(I229&gt;0),L229+O229+R229,(F229&gt;0)*AND(I229=0),L229+O229+R229)</f>
        <v>4121.3562388640166</v>
      </c>
      <c r="U229" s="59">
        <f>IF('Grunddaten Umlage § 4_Plan'!D229&gt;0,'Grunddaten Umlage § 4_Plan'!F229,0)</f>
        <v>20177.4992778657</v>
      </c>
      <c r="V229" s="59">
        <f>IF('Grunddaten Umlage § 4_IST'!D229&gt;0,'Grunddaten Umlage § 4_IST'!F229,0)</f>
        <v>19601.623039001686</v>
      </c>
      <c r="W229" s="59">
        <f t="shared" si="17"/>
        <v>-575.87623886401343</v>
      </c>
    </row>
    <row r="230" spans="1:23" x14ac:dyDescent="0.25">
      <c r="A230" s="58">
        <f>Finanzkraft!A230</f>
        <v>62206</v>
      </c>
      <c r="B230" s="58" t="str">
        <f>Finanzkraft!B230</f>
        <v>Burgau</v>
      </c>
      <c r="C230" s="58" t="str">
        <f>Finanzkraft!C230</f>
        <v>Hartberg-Fürstenfeld</v>
      </c>
      <c r="D230" s="67">
        <f>Finanzkraft!H230</f>
        <v>1430800.98</v>
      </c>
      <c r="E230" s="60">
        <f t="shared" si="15"/>
        <v>6.6861302767396542E-4</v>
      </c>
      <c r="F230" s="59">
        <f>'Grunddaten Umlage § 4_Plan'!D230</f>
        <v>0</v>
      </c>
      <c r="G230" s="59">
        <f>'Grunddaten Umlage § 4_Plan'!E230</f>
        <v>0</v>
      </c>
      <c r="H230" s="59">
        <f>'Grunddaten Umlage § 4_IST'!D230</f>
        <v>8387.81</v>
      </c>
      <c r="I230" s="59">
        <f>'Grunddaten Umlage § 4_IST'!E230</f>
        <v>3355.1239999999998</v>
      </c>
      <c r="J230" s="61">
        <f>'Grunddaten Umlage § 4_Plan'!J230</f>
        <v>11055.461840928589</v>
      </c>
      <c r="K230" s="61">
        <f>'Grunddaten Umlage § 4_IST'!J230</f>
        <v>0</v>
      </c>
      <c r="L230" s="62">
        <f t="shared" si="19"/>
        <v>11055.461840928589</v>
      </c>
      <c r="M230" s="61">
        <f>'Grunddaten Umlage § 4_Plan'!H230</f>
        <v>0</v>
      </c>
      <c r="N230" s="61">
        <f>'Grunddaten Umlage § 4_IST'!H230</f>
        <v>0</v>
      </c>
      <c r="O230" s="64">
        <f t="shared" si="18"/>
        <v>0</v>
      </c>
      <c r="P230" s="59">
        <f>'Grunddaten Umlage § 4_Plan'!I230</f>
        <v>0</v>
      </c>
      <c r="Q230" s="59">
        <f>'Grunddaten Umlage § 4_IST'!I230</f>
        <v>-2352.1232565295013</v>
      </c>
      <c r="R230" s="62">
        <f t="shared" si="16"/>
        <v>-2352.1232565295013</v>
      </c>
      <c r="S230" s="59" cm="1">
        <f t="array" ref="S230">_xlfn.IFS((F230&gt;0)*AND(I230&gt;0),O230+R230,(F230=0)*AND(I230=0),L230,(F230=0)*AND(I230&gt;0),L230+O230+R230,(F230&gt;0)*AND(I230=0),L230+O230+R230)</f>
        <v>8703.3385843990873</v>
      </c>
      <c r="U230" s="59">
        <f>IF('Grunddaten Umlage § 4_Plan'!D230&gt;0,'Grunddaten Umlage § 4_Plan'!F230,0)</f>
        <v>0</v>
      </c>
      <c r="V230" s="59">
        <f>IF('Grunddaten Umlage § 4_IST'!D230&gt;0,'Grunddaten Umlage § 4_IST'!F230,0)</f>
        <v>10739.933256529501</v>
      </c>
      <c r="W230" s="59">
        <f t="shared" si="17"/>
        <v>10739.933256529501</v>
      </c>
    </row>
    <row r="231" spans="1:23" x14ac:dyDescent="0.25">
      <c r="A231" s="58">
        <f>Finanzkraft!A231</f>
        <v>62209</v>
      </c>
      <c r="B231" s="58" t="str">
        <f>Finanzkraft!B231</f>
        <v>Ebersdorf</v>
      </c>
      <c r="C231" s="58" t="str">
        <f>Finanzkraft!C231</f>
        <v>Hartberg-Fürstenfeld</v>
      </c>
      <c r="D231" s="67">
        <f>Finanzkraft!H231</f>
        <v>1663556.76</v>
      </c>
      <c r="E231" s="60">
        <f t="shared" si="15"/>
        <v>7.7737975970011729E-4</v>
      </c>
      <c r="F231" s="59">
        <f>'Grunddaten Umlage § 4_Plan'!D231</f>
        <v>0</v>
      </c>
      <c r="G231" s="59">
        <f>'Grunddaten Umlage § 4_Plan'!E231</f>
        <v>0</v>
      </c>
      <c r="H231" s="59">
        <f>'Grunddaten Umlage § 4_IST'!D231</f>
        <v>2073.39</v>
      </c>
      <c r="I231" s="59">
        <f>'Grunddaten Umlage § 4_IST'!E231</f>
        <v>829.35599999999999</v>
      </c>
      <c r="J231" s="61">
        <f>'Grunddaten Umlage § 4_Plan'!J231</f>
        <v>12853.910877527354</v>
      </c>
      <c r="K231" s="61">
        <f>'Grunddaten Umlage § 4_IST'!J231</f>
        <v>0</v>
      </c>
      <c r="L231" s="62">
        <f t="shared" si="19"/>
        <v>12853.910877527354</v>
      </c>
      <c r="M231" s="61">
        <f>'Grunddaten Umlage § 4_Plan'!H231</f>
        <v>0</v>
      </c>
      <c r="N231" s="61">
        <f>'Grunddaten Umlage § 4_IST'!H231</f>
        <v>0</v>
      </c>
      <c r="O231" s="64">
        <f t="shared" si="18"/>
        <v>0</v>
      </c>
      <c r="P231" s="59">
        <f>'Grunddaten Umlage § 4_Plan'!I231</f>
        <v>0</v>
      </c>
      <c r="Q231" s="59">
        <f>'Grunddaten Umlage § 4_IST'!I231</f>
        <v>-10413.66362981263</v>
      </c>
      <c r="R231" s="62">
        <f t="shared" si="16"/>
        <v>-10413.66362981263</v>
      </c>
      <c r="S231" s="59" cm="1">
        <f t="array" ref="S231">_xlfn.IFS((F231&gt;0)*AND(I231&gt;0),O231+R231,(F231=0)*AND(I231=0),L231,(F231=0)*AND(I231&gt;0),L231+O231+R231,(F231&gt;0)*AND(I231=0),L231+O231+R231)</f>
        <v>2440.2472477147239</v>
      </c>
      <c r="U231" s="59">
        <f>IF('Grunddaten Umlage § 4_Plan'!D231&gt;0,'Grunddaten Umlage § 4_Plan'!F231,0)</f>
        <v>0</v>
      </c>
      <c r="V231" s="59">
        <f>IF('Grunddaten Umlage § 4_IST'!D231&gt;0,'Grunddaten Umlage § 4_IST'!F231,0)</f>
        <v>12487.05362981263</v>
      </c>
      <c r="W231" s="59">
        <f t="shared" si="17"/>
        <v>12487.05362981263</v>
      </c>
    </row>
    <row r="232" spans="1:23" x14ac:dyDescent="0.25">
      <c r="A232" s="58">
        <f>Finanzkraft!A232</f>
        <v>62211</v>
      </c>
      <c r="B232" s="58" t="str">
        <f>Finanzkraft!B232</f>
        <v>Friedberg</v>
      </c>
      <c r="C232" s="58" t="str">
        <f>Finanzkraft!C232</f>
        <v>Hartberg-Fürstenfeld</v>
      </c>
      <c r="D232" s="67">
        <f>Finanzkraft!H232</f>
        <v>3297550.42</v>
      </c>
      <c r="E232" s="60">
        <f t="shared" si="15"/>
        <v>1.54094468835474E-3</v>
      </c>
      <c r="F232" s="59">
        <f>'Grunddaten Umlage § 4_Plan'!D232</f>
        <v>183792.8</v>
      </c>
      <c r="G232" s="59">
        <f>'Grunddaten Umlage § 4_Plan'!E232</f>
        <v>73517.119999999995</v>
      </c>
      <c r="H232" s="59">
        <f>'Grunddaten Umlage § 4_IST'!D232</f>
        <v>210728.35</v>
      </c>
      <c r="I232" s="59">
        <f>'Grunddaten Umlage § 4_IST'!E232</f>
        <v>84291.340000000011</v>
      </c>
      <c r="J232" s="61">
        <f>'Grunddaten Umlage § 4_Plan'!J232</f>
        <v>0</v>
      </c>
      <c r="K232" s="61">
        <f>'Grunddaten Umlage § 4_IST'!J232</f>
        <v>0</v>
      </c>
      <c r="L232" s="62">
        <f t="shared" si="19"/>
        <v>0</v>
      </c>
      <c r="M232" s="61">
        <f>'Grunddaten Umlage § 4_Plan'!H232</f>
        <v>158313.40534872707</v>
      </c>
      <c r="N232" s="61">
        <f>'Grunddaten Umlage § 4_IST'!H232</f>
        <v>185976.15041677019</v>
      </c>
      <c r="O232" s="64">
        <f t="shared" si="18"/>
        <v>27662.745068043121</v>
      </c>
      <c r="P232" s="59">
        <f>'Grunddaten Umlage § 4_Plan'!I232</f>
        <v>0</v>
      </c>
      <c r="Q232" s="59">
        <f>'Grunddaten Umlage § 4_IST'!I232</f>
        <v>0</v>
      </c>
      <c r="R232" s="62">
        <f t="shared" si="16"/>
        <v>0</v>
      </c>
      <c r="S232" s="59" cm="1">
        <f t="array" ref="S232">_xlfn.IFS((F232&gt;0)*AND(I232&gt;0),O232+R232,(F232=0)*AND(I232=0),L232,(F232=0)*AND(I232&gt;0),L232+O232+R232,(F232&gt;0)*AND(I232=0),L232+O232+R232)</f>
        <v>27662.745068043121</v>
      </c>
      <c r="U232" s="59">
        <f>IF('Grunddaten Umlage § 4_Plan'!D232&gt;0,'Grunddaten Umlage § 4_Plan'!F232,0)</f>
        <v>25479.394651272916</v>
      </c>
      <c r="V232" s="59">
        <f>IF('Grunddaten Umlage § 4_IST'!D232&gt;0,'Grunddaten Umlage § 4_IST'!F232,0)</f>
        <v>24752.199583229827</v>
      </c>
      <c r="W232" s="59">
        <f t="shared" si="17"/>
        <v>-727.19506804308912</v>
      </c>
    </row>
    <row r="233" spans="1:23" x14ac:dyDescent="0.25">
      <c r="A233" s="58">
        <f>Finanzkraft!A233</f>
        <v>62214</v>
      </c>
      <c r="B233" s="58" t="str">
        <f>Finanzkraft!B233</f>
        <v>Greinbach</v>
      </c>
      <c r="C233" s="58" t="str">
        <f>Finanzkraft!C233</f>
        <v>Hartberg-Fürstenfeld</v>
      </c>
      <c r="D233" s="67">
        <f>Finanzkraft!H233</f>
        <v>2856509.92</v>
      </c>
      <c r="E233" s="60">
        <f t="shared" si="15"/>
        <v>1.3348465460178234E-3</v>
      </c>
      <c r="F233" s="59">
        <f>'Grunddaten Umlage § 4_Plan'!D233</f>
        <v>48648</v>
      </c>
      <c r="G233" s="59">
        <f>'Grunddaten Umlage § 4_Plan'!E233</f>
        <v>19459.2</v>
      </c>
      <c r="H233" s="59">
        <f>'Grunddaten Umlage § 4_IST'!D233</f>
        <v>17587.97</v>
      </c>
      <c r="I233" s="59">
        <f>'Grunddaten Umlage § 4_IST'!E233</f>
        <v>7035.188000000001</v>
      </c>
      <c r="J233" s="61">
        <f>'Grunddaten Umlage § 4_Plan'!J233</f>
        <v>0</v>
      </c>
      <c r="K233" s="61">
        <f>'Grunddaten Umlage § 4_IST'!J233</f>
        <v>0</v>
      </c>
      <c r="L233" s="62">
        <f t="shared" si="19"/>
        <v>0</v>
      </c>
      <c r="M233" s="61">
        <f>'Grunddaten Umlage § 4_Plan'!H233</f>
        <v>26576.421310702503</v>
      </c>
      <c r="N233" s="61">
        <f>'Grunddaten Umlage § 4_IST'!H233</f>
        <v>0</v>
      </c>
      <c r="O233" s="64">
        <f t="shared" si="18"/>
        <v>-26576.421310702503</v>
      </c>
      <c r="P233" s="59">
        <f>'Grunddaten Umlage § 4_Plan'!I233</f>
        <v>0</v>
      </c>
      <c r="Q233" s="59">
        <f>'Grunddaten Umlage § 4_IST'!I233</f>
        <v>-3853.6744468848665</v>
      </c>
      <c r="R233" s="62">
        <f t="shared" si="16"/>
        <v>-3853.6744468848665</v>
      </c>
      <c r="S233" s="59" cm="1">
        <f t="array" ref="S233">_xlfn.IFS((F233&gt;0)*AND(I233&gt;0),O233+R233,(F233=0)*AND(I233=0),L233,(F233=0)*AND(I233&gt;0),L233+O233+R233,(F233&gt;0)*AND(I233=0),L233+O233+R233)</f>
        <v>-30430.095757587369</v>
      </c>
      <c r="U233" s="59">
        <f>IF('Grunddaten Umlage § 4_Plan'!D233&gt;0,'Grunddaten Umlage § 4_Plan'!F233,0)</f>
        <v>22071.578689297497</v>
      </c>
      <c r="V233" s="59">
        <f>IF('Grunddaten Umlage § 4_IST'!D233&gt;0,'Grunddaten Umlage § 4_IST'!F233,0)</f>
        <v>21441.644446884868</v>
      </c>
      <c r="W233" s="59">
        <f t="shared" si="17"/>
        <v>-629.93424241262983</v>
      </c>
    </row>
    <row r="234" spans="1:23" x14ac:dyDescent="0.25">
      <c r="A234" s="58">
        <f>Finanzkraft!A234</f>
        <v>62216</v>
      </c>
      <c r="B234" s="58" t="str">
        <f>Finanzkraft!B234</f>
        <v>Großsteinbach</v>
      </c>
      <c r="C234" s="58" t="str">
        <f>Finanzkraft!C234</f>
        <v>Hartberg-Fürstenfeld</v>
      </c>
      <c r="D234" s="67">
        <f>Finanzkraft!H234</f>
        <v>1521033.43</v>
      </c>
      <c r="E234" s="60">
        <f t="shared" si="15"/>
        <v>7.1077863451394661E-4</v>
      </c>
      <c r="F234" s="59">
        <f>'Grunddaten Umlage § 4_Plan'!D234</f>
        <v>48648</v>
      </c>
      <c r="G234" s="59">
        <f>'Grunddaten Umlage § 4_Plan'!E234</f>
        <v>19459.2</v>
      </c>
      <c r="H234" s="59">
        <f>'Grunddaten Umlage § 4_IST'!D234</f>
        <v>84935.979820000008</v>
      </c>
      <c r="I234" s="59">
        <f>'Grunddaten Umlage § 4_IST'!E234</f>
        <v>33974.391928000005</v>
      </c>
      <c r="J234" s="61">
        <f>'Grunddaten Umlage § 4_Plan'!J234</f>
        <v>0</v>
      </c>
      <c r="K234" s="61">
        <f>'Grunddaten Umlage § 4_IST'!J234</f>
        <v>0</v>
      </c>
      <c r="L234" s="62">
        <f t="shared" si="19"/>
        <v>0</v>
      </c>
      <c r="M234" s="61">
        <f>'Grunddaten Umlage § 4_Plan'!H234</f>
        <v>36895.333291495423</v>
      </c>
      <c r="N234" s="61">
        <f>'Grunddaten Umlage § 4_IST'!H234</f>
        <v>73518.740282499726</v>
      </c>
      <c r="O234" s="64">
        <f t="shared" si="18"/>
        <v>36623.406991004304</v>
      </c>
      <c r="P234" s="59">
        <f>'Grunddaten Umlage § 4_Plan'!I234</f>
        <v>0</v>
      </c>
      <c r="Q234" s="59">
        <f>'Grunddaten Umlage § 4_IST'!I234</f>
        <v>0</v>
      </c>
      <c r="R234" s="62">
        <f t="shared" si="16"/>
        <v>0</v>
      </c>
      <c r="S234" s="59" cm="1">
        <f t="array" ref="S234">_xlfn.IFS((F234&gt;0)*AND(I234&gt;0),O234+R234,(F234=0)*AND(I234=0),L234,(F234=0)*AND(I234&gt;0),L234+O234+R234,(F234&gt;0)*AND(I234=0),L234+O234+R234)</f>
        <v>36623.406991004304</v>
      </c>
      <c r="U234" s="59">
        <f>IF('Grunddaten Umlage § 4_Plan'!D234&gt;0,'Grunddaten Umlage § 4_Plan'!F234,0)</f>
        <v>11752.666708504579</v>
      </c>
      <c r="V234" s="59">
        <f>IF('Grunddaten Umlage § 4_IST'!D234&gt;0,'Grunddaten Umlage § 4_IST'!F234,0)</f>
        <v>11417.239537500274</v>
      </c>
      <c r="W234" s="59">
        <f t="shared" si="17"/>
        <v>-335.42717100430491</v>
      </c>
    </row>
    <row r="235" spans="1:23" x14ac:dyDescent="0.25">
      <c r="A235" s="58">
        <f>Finanzkraft!A235</f>
        <v>62219</v>
      </c>
      <c r="B235" s="58" t="str">
        <f>Finanzkraft!B235</f>
        <v>Hartberg</v>
      </c>
      <c r="C235" s="58" t="str">
        <f>Finanzkraft!C235</f>
        <v>Hartberg-Fürstenfeld</v>
      </c>
      <c r="D235" s="67">
        <f>Finanzkraft!H235</f>
        <v>12668761.300000001</v>
      </c>
      <c r="E235" s="60">
        <f t="shared" si="15"/>
        <v>5.9201097623456786E-3</v>
      </c>
      <c r="F235" s="59">
        <f>'Grunddaten Umlage § 4_Plan'!D235</f>
        <v>500306.6</v>
      </c>
      <c r="G235" s="59">
        <f>'Grunddaten Umlage § 4_Plan'!E235</f>
        <v>200122.64</v>
      </c>
      <c r="H235" s="59">
        <f>'Grunddaten Umlage § 4_IST'!D235</f>
        <v>546024.21</v>
      </c>
      <c r="I235" s="59">
        <f>'Grunddaten Umlage § 4_IST'!E235</f>
        <v>218409.68400000001</v>
      </c>
      <c r="J235" s="61">
        <f>'Grunddaten Umlage § 4_Plan'!J235</f>
        <v>0</v>
      </c>
      <c r="K235" s="61">
        <f>'Grunddaten Umlage § 4_IST'!J235</f>
        <v>0</v>
      </c>
      <c r="L235" s="62">
        <f t="shared" si="19"/>
        <v>0</v>
      </c>
      <c r="M235" s="61">
        <f>'Grunddaten Umlage § 4_Plan'!H235</f>
        <v>402418.06827423692</v>
      </c>
      <c r="N235" s="61">
        <f>'Grunddaten Umlage § 4_IST'!H235</f>
        <v>450929.46746990754</v>
      </c>
      <c r="O235" s="64">
        <f t="shared" si="18"/>
        <v>48511.399195670616</v>
      </c>
      <c r="P235" s="59">
        <f>'Grunddaten Umlage § 4_Plan'!I235</f>
        <v>0</v>
      </c>
      <c r="Q235" s="59">
        <f>'Grunddaten Umlage § 4_IST'!I235</f>
        <v>0</v>
      </c>
      <c r="R235" s="62">
        <f t="shared" si="16"/>
        <v>0</v>
      </c>
      <c r="S235" s="59" cm="1">
        <f t="array" ref="S235">_xlfn.IFS((F235&gt;0)*AND(I235&gt;0),O235+R235,(F235=0)*AND(I235=0),L235,(F235=0)*AND(I235&gt;0),L235+O235+R235,(F235&gt;0)*AND(I235=0),L235+O235+R235)</f>
        <v>48511.399195670616</v>
      </c>
      <c r="U235" s="59">
        <f>IF('Grunddaten Umlage § 4_Plan'!D235&gt;0,'Grunddaten Umlage § 4_Plan'!F235,0)</f>
        <v>97888.531725763067</v>
      </c>
      <c r="V235" s="59">
        <f>IF('Grunddaten Umlage § 4_IST'!D235&gt;0,'Grunddaten Umlage § 4_IST'!F235,0)</f>
        <v>95094.742530092437</v>
      </c>
      <c r="W235" s="59">
        <f t="shared" si="17"/>
        <v>-2793.7891956706299</v>
      </c>
    </row>
    <row r="236" spans="1:23" x14ac:dyDescent="0.25">
      <c r="A236" s="58">
        <f>Finanzkraft!A236</f>
        <v>62220</v>
      </c>
      <c r="B236" s="58" t="str">
        <f>Finanzkraft!B236</f>
        <v>Hartberg-Umgebung</v>
      </c>
      <c r="C236" s="58" t="str">
        <f>Finanzkraft!C236</f>
        <v>Hartberg-Fürstenfeld</v>
      </c>
      <c r="D236" s="67">
        <f>Finanzkraft!H236</f>
        <v>3229477.2</v>
      </c>
      <c r="E236" s="60">
        <f t="shared" si="15"/>
        <v>1.5091340855078535E-3</v>
      </c>
      <c r="F236" s="59">
        <f>'Grunddaten Umlage § 4_Plan'!D236</f>
        <v>101119.6</v>
      </c>
      <c r="G236" s="59">
        <f>'Grunddaten Umlage § 4_Plan'!E236</f>
        <v>40447.840000000004</v>
      </c>
      <c r="H236" s="59">
        <f>'Grunddaten Umlage § 4_IST'!D236</f>
        <v>32543.38</v>
      </c>
      <c r="I236" s="59">
        <f>'Grunddaten Umlage § 4_IST'!E236</f>
        <v>13017.352000000001</v>
      </c>
      <c r="J236" s="61">
        <f>'Grunddaten Umlage § 4_Plan'!J236</f>
        <v>0</v>
      </c>
      <c r="K236" s="61">
        <f>'Grunddaten Umlage § 4_IST'!J236</f>
        <v>0</v>
      </c>
      <c r="L236" s="62">
        <f t="shared" si="19"/>
        <v>0</v>
      </c>
      <c r="M236" s="61">
        <f>'Grunddaten Umlage § 4_Plan'!H236</f>
        <v>76166.191070444402</v>
      </c>
      <c r="N236" s="61">
        <f>'Grunddaten Umlage § 4_IST'!H236</f>
        <v>8302.1542346361966</v>
      </c>
      <c r="O236" s="64">
        <f t="shared" si="18"/>
        <v>-67864.036835808205</v>
      </c>
      <c r="P236" s="59">
        <f>'Grunddaten Umlage § 4_Plan'!I236</f>
        <v>0</v>
      </c>
      <c r="Q236" s="59">
        <f>'Grunddaten Umlage § 4_IST'!I236</f>
        <v>0</v>
      </c>
      <c r="R236" s="62">
        <f t="shared" si="16"/>
        <v>0</v>
      </c>
      <c r="S236" s="59" cm="1">
        <f t="array" ref="S236">_xlfn.IFS((F236&gt;0)*AND(I236&gt;0),O236+R236,(F236=0)*AND(I236=0),L236,(F236=0)*AND(I236&gt;0),L236+O236+R236,(F236&gt;0)*AND(I236=0),L236+O236+R236)</f>
        <v>-67864.036835808205</v>
      </c>
      <c r="U236" s="59">
        <f>IF('Grunddaten Umlage § 4_Plan'!D236&gt;0,'Grunddaten Umlage § 4_Plan'!F236,0)</f>
        <v>24953.4089295556</v>
      </c>
      <c r="V236" s="59">
        <f>IF('Grunddaten Umlage § 4_IST'!D236&gt;0,'Grunddaten Umlage § 4_IST'!F236,0)</f>
        <v>24241.225765363804</v>
      </c>
      <c r="W236" s="59">
        <f t="shared" si="17"/>
        <v>-712.1831641917961</v>
      </c>
    </row>
    <row r="237" spans="1:23" x14ac:dyDescent="0.25">
      <c r="A237" s="58">
        <f>Finanzkraft!A237</f>
        <v>62226</v>
      </c>
      <c r="B237" s="58" t="str">
        <f>Finanzkraft!B237</f>
        <v>Lafnitz</v>
      </c>
      <c r="C237" s="58" t="str">
        <f>Finanzkraft!C237</f>
        <v>Hartberg-Fürstenfeld</v>
      </c>
      <c r="D237" s="67">
        <f>Finanzkraft!H237</f>
        <v>2871731.95</v>
      </c>
      <c r="E237" s="60">
        <f t="shared" si="15"/>
        <v>1.3419597977613637E-3</v>
      </c>
      <c r="F237" s="59">
        <f>'Grunddaten Umlage § 4_Plan'!D237</f>
        <v>0</v>
      </c>
      <c r="G237" s="59">
        <f>'Grunddaten Umlage § 4_Plan'!E237</f>
        <v>0</v>
      </c>
      <c r="H237" s="59">
        <f>'Grunddaten Umlage § 4_IST'!D237</f>
        <v>20526.02</v>
      </c>
      <c r="I237" s="59">
        <f>'Grunddaten Umlage § 4_IST'!E237</f>
        <v>8210.4080000000013</v>
      </c>
      <c r="J237" s="61">
        <f>'Grunddaten Umlage § 4_Plan'!J237</f>
        <v>22189.195726299018</v>
      </c>
      <c r="K237" s="61">
        <f>'Grunddaten Umlage § 4_IST'!J237</f>
        <v>0</v>
      </c>
      <c r="L237" s="62">
        <f t="shared" si="19"/>
        <v>22189.195726299018</v>
      </c>
      <c r="M237" s="61">
        <f>'Grunddaten Umlage § 4_Plan'!H237</f>
        <v>0</v>
      </c>
      <c r="N237" s="61">
        <f>'Grunddaten Umlage § 4_IST'!H237</f>
        <v>0</v>
      </c>
      <c r="O237" s="64">
        <f t="shared" si="18"/>
        <v>0</v>
      </c>
      <c r="P237" s="59">
        <f>'Grunddaten Umlage § 4_Plan'!I237</f>
        <v>0</v>
      </c>
      <c r="Q237" s="59">
        <f>'Grunddaten Umlage § 4_IST'!I237</f>
        <v>-1029.8846329723092</v>
      </c>
      <c r="R237" s="62">
        <f t="shared" si="16"/>
        <v>-1029.8846329723092</v>
      </c>
      <c r="S237" s="59" cm="1">
        <f t="array" ref="S237">_xlfn.IFS((F237&gt;0)*AND(I237&gt;0),O237+R237,(F237=0)*AND(I237=0),L237,(F237=0)*AND(I237&gt;0),L237+O237+R237,(F237&gt;0)*AND(I237=0),L237+O237+R237)</f>
        <v>21159.311093326709</v>
      </c>
      <c r="U237" s="59">
        <f>IF('Grunddaten Umlage § 4_Plan'!D237&gt;0,'Grunddaten Umlage § 4_Plan'!F237,0)</f>
        <v>0</v>
      </c>
      <c r="V237" s="59">
        <f>IF('Grunddaten Umlage § 4_IST'!D237&gt;0,'Grunddaten Umlage § 4_IST'!F237,0)</f>
        <v>21555.90463297231</v>
      </c>
      <c r="W237" s="59">
        <f t="shared" si="17"/>
        <v>21555.90463297231</v>
      </c>
    </row>
    <row r="238" spans="1:23" x14ac:dyDescent="0.25">
      <c r="A238" s="58">
        <f>Finanzkraft!A238</f>
        <v>62232</v>
      </c>
      <c r="B238" s="58" t="str">
        <f>Finanzkraft!B238</f>
        <v>Ottendorf an der Rittschein</v>
      </c>
      <c r="C238" s="58" t="str">
        <f>Finanzkraft!C238</f>
        <v>Hartberg-Fürstenfeld</v>
      </c>
      <c r="D238" s="67">
        <f>Finanzkraft!H238</f>
        <v>1813099.08</v>
      </c>
      <c r="E238" s="60">
        <f t="shared" si="15"/>
        <v>8.4726085758739234E-4</v>
      </c>
      <c r="F238" s="59">
        <f>'Grunddaten Umlage § 4_Plan'!D238</f>
        <v>32432</v>
      </c>
      <c r="G238" s="59">
        <f>'Grunddaten Umlage § 4_Plan'!E238</f>
        <v>12972.800000000001</v>
      </c>
      <c r="H238" s="59">
        <f>'Grunddaten Umlage § 4_IST'!D238</f>
        <v>29387.58</v>
      </c>
      <c r="I238" s="59">
        <f>'Grunddaten Umlage § 4_IST'!E238</f>
        <v>11755.032000000001</v>
      </c>
      <c r="J238" s="61">
        <f>'Grunddaten Umlage § 4_Plan'!J238</f>
        <v>0</v>
      </c>
      <c r="K238" s="61">
        <f>'Grunddaten Umlage § 4_IST'!J238</f>
        <v>0</v>
      </c>
      <c r="L238" s="62">
        <f t="shared" si="19"/>
        <v>0</v>
      </c>
      <c r="M238" s="61">
        <f>'Grunddaten Umlage § 4_Plan'!H238</f>
        <v>18422.610872545858</v>
      </c>
      <c r="N238" s="61">
        <f>'Grunddaten Umlage § 4_IST'!H238</f>
        <v>15778.026065619104</v>
      </c>
      <c r="O238" s="64">
        <f t="shared" si="18"/>
        <v>-2644.584806926754</v>
      </c>
      <c r="P238" s="59">
        <f>'Grunddaten Umlage § 4_Plan'!I238</f>
        <v>0</v>
      </c>
      <c r="Q238" s="59">
        <f>'Grunddaten Umlage § 4_IST'!I238</f>
        <v>0</v>
      </c>
      <c r="R238" s="62">
        <f t="shared" si="16"/>
        <v>0</v>
      </c>
      <c r="S238" s="59" cm="1">
        <f t="array" ref="S238">_xlfn.IFS((F238&gt;0)*AND(I238&gt;0),O238+R238,(F238=0)*AND(I238=0),L238,(F238=0)*AND(I238&gt;0),L238+O238+R238,(F238&gt;0)*AND(I238=0),L238+O238+R238)</f>
        <v>-2644.584806926754</v>
      </c>
      <c r="U238" s="59">
        <f>IF('Grunddaten Umlage § 4_Plan'!D238&gt;0,'Grunddaten Umlage § 4_Plan'!F238,0)</f>
        <v>14009.389127454142</v>
      </c>
      <c r="V238" s="59">
        <f>IF('Grunddaten Umlage § 4_IST'!D238&gt;0,'Grunddaten Umlage § 4_IST'!F238,0)</f>
        <v>13609.553934380898</v>
      </c>
      <c r="W238" s="59">
        <f t="shared" si="17"/>
        <v>-399.83519307324423</v>
      </c>
    </row>
    <row r="239" spans="1:23" x14ac:dyDescent="0.25">
      <c r="A239" s="58">
        <f>Finanzkraft!A239</f>
        <v>62233</v>
      </c>
      <c r="B239" s="58" t="str">
        <f>Finanzkraft!B239</f>
        <v>Pinggau</v>
      </c>
      <c r="C239" s="58" t="str">
        <f>Finanzkraft!C239</f>
        <v>Hartberg-Fürstenfeld</v>
      </c>
      <c r="D239" s="67">
        <f>Finanzkraft!H239</f>
        <v>4404460.62</v>
      </c>
      <c r="E239" s="60">
        <f t="shared" si="15"/>
        <v>2.0582036157180653E-3</v>
      </c>
      <c r="F239" s="59">
        <f>'Grunddaten Umlage § 4_Plan'!D239</f>
        <v>126484.8</v>
      </c>
      <c r="G239" s="59">
        <f>'Grunddaten Umlage § 4_Plan'!E239</f>
        <v>50593.920000000006</v>
      </c>
      <c r="H239" s="59">
        <f>'Grunddaten Umlage § 4_IST'!D239</f>
        <v>53207.35</v>
      </c>
      <c r="I239" s="59">
        <f>'Grunddaten Umlage § 4_IST'!E239</f>
        <v>21282.940000000002</v>
      </c>
      <c r="J239" s="61">
        <f>'Grunddaten Umlage § 4_Plan'!J239</f>
        <v>0</v>
      </c>
      <c r="K239" s="61">
        <f>'Grunddaten Umlage § 4_IST'!J239</f>
        <v>0</v>
      </c>
      <c r="L239" s="62">
        <f t="shared" si="19"/>
        <v>0</v>
      </c>
      <c r="M239" s="61">
        <f>'Grunddaten Umlage § 4_Plan'!H239</f>
        <v>92452.571203034342</v>
      </c>
      <c r="N239" s="61">
        <f>'Grunddaten Umlage § 4_IST'!H239</f>
        <v>20146.418569961032</v>
      </c>
      <c r="O239" s="64">
        <f t="shared" si="18"/>
        <v>-72306.152633073303</v>
      </c>
      <c r="P239" s="59">
        <f>'Grunddaten Umlage § 4_Plan'!I239</f>
        <v>0</v>
      </c>
      <c r="Q239" s="59">
        <f>'Grunddaten Umlage § 4_IST'!I239</f>
        <v>0</v>
      </c>
      <c r="R239" s="62">
        <f t="shared" si="16"/>
        <v>0</v>
      </c>
      <c r="S239" s="59" cm="1">
        <f t="array" ref="S239">_xlfn.IFS((F239&gt;0)*AND(I239&gt;0),O239+R239,(F239=0)*AND(I239=0),L239,(F239=0)*AND(I239&gt;0),L239+O239+R239,(F239&gt;0)*AND(I239=0),L239+O239+R239)</f>
        <v>-72306.152633073303</v>
      </c>
      <c r="U239" s="59">
        <f>IF('Grunddaten Umlage § 4_Plan'!D239&gt;0,'Grunddaten Umlage § 4_Plan'!F239,0)</f>
        <v>34032.228796965654</v>
      </c>
      <c r="V239" s="59">
        <f>IF('Grunddaten Umlage § 4_IST'!D239&gt;0,'Grunddaten Umlage § 4_IST'!F239,0)</f>
        <v>33060.931430038967</v>
      </c>
      <c r="W239" s="59">
        <f t="shared" si="17"/>
        <v>-971.29736692668666</v>
      </c>
    </row>
    <row r="240" spans="1:23" x14ac:dyDescent="0.25">
      <c r="A240" s="58">
        <f>Finanzkraft!A240</f>
        <v>62235</v>
      </c>
      <c r="B240" s="58" t="str">
        <f>Finanzkraft!B240</f>
        <v>Pöllauberg</v>
      </c>
      <c r="C240" s="58" t="str">
        <f>Finanzkraft!C240</f>
        <v>Hartberg-Fürstenfeld</v>
      </c>
      <c r="D240" s="67">
        <f>Finanzkraft!H240</f>
        <v>2558404.4300000002</v>
      </c>
      <c r="E240" s="60">
        <f t="shared" si="15"/>
        <v>1.195541906853311E-3</v>
      </c>
      <c r="F240" s="59">
        <f>'Grunddaten Umlage § 4_Plan'!D240</f>
        <v>0</v>
      </c>
      <c r="G240" s="59">
        <f>'Grunddaten Umlage § 4_Plan'!E240</f>
        <v>0</v>
      </c>
      <c r="H240" s="59">
        <f>'Grunddaten Umlage § 4_IST'!D240</f>
        <v>0</v>
      </c>
      <c r="I240" s="59">
        <f>'Grunddaten Umlage § 4_IST'!E240</f>
        <v>0</v>
      </c>
      <c r="J240" s="61">
        <f>'Grunddaten Umlage § 4_Plan'!J240</f>
        <v>19768.187850645492</v>
      </c>
      <c r="K240" s="61">
        <f>'Grunddaten Umlage § 4_IST'!J240</f>
        <v>19203.993571076116</v>
      </c>
      <c r="L240" s="62">
        <f t="shared" si="19"/>
        <v>564.19427956937579</v>
      </c>
      <c r="M240" s="61">
        <f>'Grunddaten Umlage § 4_Plan'!H240</f>
        <v>0</v>
      </c>
      <c r="N240" s="61">
        <f>'Grunddaten Umlage § 4_IST'!H240</f>
        <v>0</v>
      </c>
      <c r="O240" s="64">
        <f t="shared" si="18"/>
        <v>0</v>
      </c>
      <c r="P240" s="59">
        <f>'Grunddaten Umlage § 4_Plan'!I240</f>
        <v>0</v>
      </c>
      <c r="Q240" s="59">
        <f>'Grunddaten Umlage § 4_IST'!I240</f>
        <v>0</v>
      </c>
      <c r="R240" s="62">
        <f t="shared" si="16"/>
        <v>0</v>
      </c>
      <c r="S240" s="59" cm="1">
        <f t="array" ref="S240">_xlfn.IFS((F240&gt;0)*AND(I240&gt;0),O240+R240,(F240=0)*AND(I240=0),L240,(F240=0)*AND(I240&gt;0),L240+O240+R240,(F240&gt;0)*AND(I240=0),L240+O240+R240)</f>
        <v>564.19427956937579</v>
      </c>
      <c r="U240" s="59">
        <f>IF('Grunddaten Umlage § 4_Plan'!D240&gt;0,'Grunddaten Umlage § 4_Plan'!F240,0)</f>
        <v>0</v>
      </c>
      <c r="V240" s="59">
        <f>IF('Grunddaten Umlage § 4_IST'!D240&gt;0,'Grunddaten Umlage § 4_IST'!F240,0)</f>
        <v>0</v>
      </c>
      <c r="W240" s="59">
        <f t="shared" si="17"/>
        <v>0</v>
      </c>
    </row>
    <row r="241" spans="1:23" x14ac:dyDescent="0.25">
      <c r="A241" s="58">
        <f>Finanzkraft!A241</f>
        <v>62242</v>
      </c>
      <c r="B241" s="58" t="str">
        <f>Finanzkraft!B241</f>
        <v>Sankt Jakob im Walde</v>
      </c>
      <c r="C241" s="58" t="str">
        <f>Finanzkraft!C241</f>
        <v>Hartberg-Fürstenfeld</v>
      </c>
      <c r="D241" s="67">
        <f>Finanzkraft!H241</f>
        <v>1311802.9099999999</v>
      </c>
      <c r="E241" s="60">
        <f t="shared" si="15"/>
        <v>6.1300525204184466E-4</v>
      </c>
      <c r="F241" s="59">
        <f>'Grunddaten Umlage § 4_Plan'!D241</f>
        <v>3243.2</v>
      </c>
      <c r="G241" s="59">
        <f>'Grunddaten Umlage § 4_Plan'!E241</f>
        <v>1297.28</v>
      </c>
      <c r="H241" s="59">
        <f>'Grunddaten Umlage § 4_IST'!D241</f>
        <v>3216</v>
      </c>
      <c r="I241" s="59">
        <f>'Grunddaten Umlage § 4_IST'!E241</f>
        <v>1286.4000000000001</v>
      </c>
      <c r="J241" s="61">
        <f>'Grunddaten Umlage § 4_Plan'!J241</f>
        <v>0</v>
      </c>
      <c r="K241" s="61">
        <f>'Grunddaten Umlage § 4_IST'!J241</f>
        <v>0</v>
      </c>
      <c r="L241" s="62">
        <f t="shared" si="19"/>
        <v>0</v>
      </c>
      <c r="M241" s="61">
        <f>'Grunddaten Umlage § 4_Plan'!H241</f>
        <v>0</v>
      </c>
      <c r="N241" s="61">
        <f>'Grunddaten Umlage § 4_IST'!H241</f>
        <v>0</v>
      </c>
      <c r="O241" s="64">
        <f t="shared" si="18"/>
        <v>0</v>
      </c>
      <c r="P241" s="59">
        <f>'Grunddaten Umlage § 4_Plan'!I241</f>
        <v>-6892.7918095136329</v>
      </c>
      <c r="Q241" s="59">
        <f>'Grunddaten Umlage § 4_IST'!I241</f>
        <v>-6630.7053741612453</v>
      </c>
      <c r="R241" s="62">
        <f t="shared" si="16"/>
        <v>262.08643535238753</v>
      </c>
      <c r="S241" s="59" cm="1">
        <f t="array" ref="S241">_xlfn.IFS((F241&gt;0)*AND(I241&gt;0),O241+R241,(F241=0)*AND(I241=0),L241,(F241=0)*AND(I241&gt;0),L241+O241+R241,(F241&gt;0)*AND(I241=0),L241+O241+R241)</f>
        <v>262.08643535238753</v>
      </c>
      <c r="U241" s="59">
        <f>IF('Grunddaten Umlage § 4_Plan'!D241&gt;0,'Grunddaten Umlage § 4_Plan'!F241,0)</f>
        <v>10135.991809513633</v>
      </c>
      <c r="V241" s="59">
        <f>IF('Grunddaten Umlage § 4_IST'!D241&gt;0,'Grunddaten Umlage § 4_IST'!F241,0)</f>
        <v>9846.7053741612453</v>
      </c>
      <c r="W241" s="59">
        <f t="shared" si="17"/>
        <v>-289.28643535238734</v>
      </c>
    </row>
    <row r="242" spans="1:23" x14ac:dyDescent="0.25">
      <c r="A242" s="58">
        <f>Finanzkraft!A242</f>
        <v>62244</v>
      </c>
      <c r="B242" s="58" t="str">
        <f>Finanzkraft!B242</f>
        <v>Sankt Johann in der Haide</v>
      </c>
      <c r="C242" s="58" t="str">
        <f>Finanzkraft!C242</f>
        <v>Hartberg-Fürstenfeld</v>
      </c>
      <c r="D242" s="67">
        <f>Finanzkraft!H242</f>
        <v>3780703</v>
      </c>
      <c r="E242" s="60">
        <f t="shared" si="15"/>
        <v>1.7667217977206337E-3</v>
      </c>
      <c r="F242" s="59">
        <f>'Grunddaten Umlage § 4_Plan'!D242</f>
        <v>58854.923999999992</v>
      </c>
      <c r="G242" s="59">
        <f>'Grunddaten Umlage § 4_Plan'!E242</f>
        <v>23541.969599999997</v>
      </c>
      <c r="H242" s="59">
        <f>'Grunddaten Umlage § 4_IST'!D242</f>
        <v>21211.48</v>
      </c>
      <c r="I242" s="59">
        <f>'Grunddaten Umlage § 4_IST'!E242</f>
        <v>8484.5920000000006</v>
      </c>
      <c r="J242" s="61">
        <f>'Grunddaten Umlage § 4_Plan'!J242</f>
        <v>0</v>
      </c>
      <c r="K242" s="61">
        <f>'Grunddaten Umlage § 4_IST'!J242</f>
        <v>0</v>
      </c>
      <c r="L242" s="62">
        <f t="shared" si="19"/>
        <v>0</v>
      </c>
      <c r="M242" s="61">
        <f>'Grunddaten Umlage § 4_Plan'!H242</f>
        <v>29642.323273109072</v>
      </c>
      <c r="N242" s="61">
        <f>'Grunddaten Umlage § 4_IST'!H242</f>
        <v>0</v>
      </c>
      <c r="O242" s="64">
        <f t="shared" si="18"/>
        <v>-29642.323273109072</v>
      </c>
      <c r="P242" s="59">
        <f>'Grunddaten Umlage § 4_Plan'!I242</f>
        <v>0</v>
      </c>
      <c r="Q242" s="59">
        <f>'Grunddaten Umlage § 4_IST'!I242</f>
        <v>-7167.3780315068434</v>
      </c>
      <c r="R242" s="62">
        <f t="shared" si="16"/>
        <v>-7167.3780315068434</v>
      </c>
      <c r="S242" s="59" cm="1">
        <f t="array" ref="S242">_xlfn.IFS((F242&gt;0)*AND(I242&gt;0),O242+R242,(F242=0)*AND(I242=0),L242,(F242=0)*AND(I242&gt;0),L242+O242+R242,(F242&gt;0)*AND(I242=0),L242+O242+R242)</f>
        <v>-36809.701304615912</v>
      </c>
      <c r="U242" s="59">
        <f>IF('Grunddaten Umlage § 4_Plan'!D242&gt;0,'Grunddaten Umlage § 4_Plan'!F242,0)</f>
        <v>29212.60072689092</v>
      </c>
      <c r="V242" s="59">
        <f>IF('Grunddaten Umlage § 4_IST'!D242&gt;0,'Grunddaten Umlage § 4_IST'!F242,0)</f>
        <v>28378.858031506843</v>
      </c>
      <c r="W242" s="59">
        <f t="shared" si="17"/>
        <v>-833.7426953840768</v>
      </c>
    </row>
    <row r="243" spans="1:23" x14ac:dyDescent="0.25">
      <c r="A243" s="58">
        <f>Finanzkraft!A243</f>
        <v>62245</v>
      </c>
      <c r="B243" s="58" t="str">
        <f>Finanzkraft!B243</f>
        <v>Sankt Lorenzen am Wechsel</v>
      </c>
      <c r="C243" s="58" t="str">
        <f>Finanzkraft!C243</f>
        <v>Hartberg-Fürstenfeld</v>
      </c>
      <c r="D243" s="67">
        <f>Finanzkraft!H243</f>
        <v>1728426.85</v>
      </c>
      <c r="E243" s="60">
        <f t="shared" si="15"/>
        <v>8.0769354050307899E-4</v>
      </c>
      <c r="F243" s="59">
        <f>'Grunddaten Umlage § 4_Plan'!D243</f>
        <v>32432</v>
      </c>
      <c r="G243" s="59">
        <f>'Grunddaten Umlage § 4_Plan'!E243</f>
        <v>12972.800000000001</v>
      </c>
      <c r="H243" s="59">
        <f>'Grunddaten Umlage § 4_IST'!D243</f>
        <v>27657.18</v>
      </c>
      <c r="I243" s="59">
        <f>'Grunddaten Umlage § 4_IST'!E243</f>
        <v>11062.872000000001</v>
      </c>
      <c r="J243" s="61">
        <f>'Grunddaten Umlage § 4_Plan'!J243</f>
        <v>0</v>
      </c>
      <c r="K243" s="61">
        <f>'Grunddaten Umlage § 4_IST'!J243</f>
        <v>0</v>
      </c>
      <c r="L243" s="62">
        <f t="shared" si="19"/>
        <v>0</v>
      </c>
      <c r="M243" s="61">
        <f>'Grunddaten Umlage § 4_Plan'!H243</f>
        <v>19076.853231082212</v>
      </c>
      <c r="N243" s="61">
        <f>'Grunddaten Umlage § 4_IST'!H243</f>
        <v>14683.196009722378</v>
      </c>
      <c r="O243" s="64">
        <f t="shared" si="18"/>
        <v>-4393.6572213598338</v>
      </c>
      <c r="P243" s="59">
        <f>'Grunddaten Umlage § 4_Plan'!I243</f>
        <v>0</v>
      </c>
      <c r="Q243" s="59">
        <f>'Grunddaten Umlage § 4_IST'!I243</f>
        <v>0</v>
      </c>
      <c r="R243" s="62">
        <f t="shared" si="16"/>
        <v>0</v>
      </c>
      <c r="S243" s="59" cm="1">
        <f t="array" ref="S243">_xlfn.IFS((F243&gt;0)*AND(I243&gt;0),O243+R243,(F243=0)*AND(I243=0),L243,(F243=0)*AND(I243&gt;0),L243+O243+R243,(F243&gt;0)*AND(I243=0),L243+O243+R243)</f>
        <v>-4393.6572213598338</v>
      </c>
      <c r="U243" s="59">
        <f>IF('Grunddaten Umlage § 4_Plan'!D243&gt;0,'Grunddaten Umlage § 4_Plan'!F243,0)</f>
        <v>13355.146768917788</v>
      </c>
      <c r="V243" s="59">
        <f>IF('Grunddaten Umlage § 4_IST'!D243&gt;0,'Grunddaten Umlage § 4_IST'!F243,0)</f>
        <v>12973.983990277622</v>
      </c>
      <c r="W243" s="59">
        <f t="shared" si="17"/>
        <v>-381.16277864016593</v>
      </c>
    </row>
    <row r="244" spans="1:23" x14ac:dyDescent="0.25">
      <c r="A244" s="58">
        <f>Finanzkraft!A244</f>
        <v>62247</v>
      </c>
      <c r="B244" s="58" t="str">
        <f>Finanzkraft!B244</f>
        <v>Schäffern</v>
      </c>
      <c r="C244" s="58" t="str">
        <f>Finanzkraft!C244</f>
        <v>Hartberg-Fürstenfeld</v>
      </c>
      <c r="D244" s="67">
        <f>Finanzkraft!H244</f>
        <v>1621887.98</v>
      </c>
      <c r="E244" s="60">
        <f t="shared" si="15"/>
        <v>7.5790794667740025E-4</v>
      </c>
      <c r="F244" s="59">
        <f>'Grunddaten Umlage § 4_Plan'!D244</f>
        <v>32898.6</v>
      </c>
      <c r="G244" s="59">
        <f>'Grunddaten Umlage § 4_Plan'!E244</f>
        <v>13159.44</v>
      </c>
      <c r="H244" s="59">
        <f>'Grunddaten Umlage § 4_IST'!D244</f>
        <v>27580.59</v>
      </c>
      <c r="I244" s="59">
        <f>'Grunddaten Umlage § 4_IST'!E244</f>
        <v>11032.236000000001</v>
      </c>
      <c r="J244" s="61">
        <f>'Grunddaten Umlage § 4_Plan'!J244</f>
        <v>0</v>
      </c>
      <c r="K244" s="61">
        <f>'Grunddaten Umlage § 4_IST'!J244</f>
        <v>0</v>
      </c>
      <c r="L244" s="62">
        <f t="shared" si="19"/>
        <v>0</v>
      </c>
      <c r="M244" s="61">
        <f>'Grunddaten Umlage § 4_Plan'!H244</f>
        <v>20366.653961529468</v>
      </c>
      <c r="N244" s="61">
        <f>'Grunddaten Umlage § 4_IST'!H244</f>
        <v>15406.312166637419</v>
      </c>
      <c r="O244" s="64">
        <f t="shared" si="18"/>
        <v>-4960.3417948920487</v>
      </c>
      <c r="P244" s="59">
        <f>'Grunddaten Umlage § 4_Plan'!I244</f>
        <v>0</v>
      </c>
      <c r="Q244" s="59">
        <f>'Grunddaten Umlage § 4_IST'!I244</f>
        <v>0</v>
      </c>
      <c r="R244" s="62">
        <f t="shared" si="16"/>
        <v>0</v>
      </c>
      <c r="S244" s="59" cm="1">
        <f t="array" ref="S244">_xlfn.IFS((F244&gt;0)*AND(I244&gt;0),O244+R244,(F244=0)*AND(I244=0),L244,(F244=0)*AND(I244&gt;0),L244+O244+R244,(F244&gt;0)*AND(I244=0),L244+O244+R244)</f>
        <v>-4960.3417948920487</v>
      </c>
      <c r="U244" s="59">
        <f>IF('Grunddaten Umlage § 4_Plan'!D244&gt;0,'Grunddaten Umlage § 4_Plan'!F244,0)</f>
        <v>12531.946038470531</v>
      </c>
      <c r="V244" s="59">
        <f>IF('Grunddaten Umlage § 4_IST'!D244&gt;0,'Grunddaten Umlage § 4_IST'!F244,0)</f>
        <v>12174.277833362581</v>
      </c>
      <c r="W244" s="59">
        <f t="shared" si="17"/>
        <v>-357.66820510794969</v>
      </c>
    </row>
    <row r="245" spans="1:23" x14ac:dyDescent="0.25">
      <c r="A245" s="58">
        <f>Finanzkraft!A245</f>
        <v>62256</v>
      </c>
      <c r="B245" s="58" t="str">
        <f>Finanzkraft!B245</f>
        <v>Stubenberg</v>
      </c>
      <c r="C245" s="58" t="str">
        <f>Finanzkraft!C245</f>
        <v>Hartberg-Fürstenfeld</v>
      </c>
      <c r="D245" s="67">
        <f>Finanzkraft!H245</f>
        <v>3029517.27</v>
      </c>
      <c r="E245" s="60">
        <f t="shared" si="15"/>
        <v>1.415692847991526E-3</v>
      </c>
      <c r="F245" s="59">
        <f>'Grunddaten Umlage § 4_Plan'!D245</f>
        <v>22702.399999999998</v>
      </c>
      <c r="G245" s="59">
        <f>'Grunddaten Umlage § 4_Plan'!E245</f>
        <v>9080.9599999999991</v>
      </c>
      <c r="H245" s="59">
        <f>'Grunddaten Umlage § 4_IST'!D245</f>
        <v>27037.46</v>
      </c>
      <c r="I245" s="59">
        <f>'Grunddaten Umlage § 4_IST'!E245</f>
        <v>10814.984</v>
      </c>
      <c r="J245" s="61">
        <f>'Grunddaten Umlage § 4_Plan'!J245</f>
        <v>0</v>
      </c>
      <c r="K245" s="61">
        <f>'Grunddaten Umlage § 4_IST'!J245</f>
        <v>0</v>
      </c>
      <c r="L245" s="62">
        <f t="shared" si="19"/>
        <v>0</v>
      </c>
      <c r="M245" s="61">
        <f>'Grunddaten Umlage § 4_Plan'!H245</f>
        <v>0</v>
      </c>
      <c r="N245" s="61">
        <f>'Grunddaten Umlage § 4_IST'!H245</f>
        <v>4297.1811393414973</v>
      </c>
      <c r="O245" s="64">
        <f t="shared" si="18"/>
        <v>4297.1811393414973</v>
      </c>
      <c r="P245" s="59">
        <f>'Grunddaten Umlage § 4_Plan'!I245</f>
        <v>-705.96569382218149</v>
      </c>
      <c r="Q245" s="59">
        <f>'Grunddaten Umlage § 4_IST'!I245</f>
        <v>0</v>
      </c>
      <c r="R245" s="62">
        <f t="shared" si="16"/>
        <v>705.96569382218149</v>
      </c>
      <c r="S245" s="59" cm="1">
        <f t="array" ref="S245">_xlfn.IFS((F245&gt;0)*AND(I245&gt;0),O245+R245,(F245=0)*AND(I245=0),L245,(F245=0)*AND(I245&gt;0),L245+O245+R245,(F245&gt;0)*AND(I245=0),L245+O245+R245)</f>
        <v>5003.1468331636788</v>
      </c>
      <c r="U245" s="59">
        <f>IF('Grunddaten Umlage § 4_Plan'!D245&gt;0,'Grunddaten Umlage § 4_Plan'!F245,0)</f>
        <v>23408.365693822179</v>
      </c>
      <c r="V245" s="59">
        <f>IF('Grunddaten Umlage § 4_IST'!D245&gt;0,'Grunddaten Umlage § 4_IST'!F245,0)</f>
        <v>22740.278860658502</v>
      </c>
      <c r="W245" s="59">
        <f t="shared" si="17"/>
        <v>-668.08683316367751</v>
      </c>
    </row>
    <row r="246" spans="1:23" x14ac:dyDescent="0.25">
      <c r="A246" s="58">
        <f>Finanzkraft!A246</f>
        <v>62262</v>
      </c>
      <c r="B246" s="58" t="str">
        <f>Finanzkraft!B246</f>
        <v>Wenigzell</v>
      </c>
      <c r="C246" s="58" t="str">
        <f>Finanzkraft!C246</f>
        <v>Hartberg-Fürstenfeld</v>
      </c>
      <c r="D246" s="67">
        <f>Finanzkraft!H246</f>
        <v>1803105.39</v>
      </c>
      <c r="E246" s="60">
        <f t="shared" si="15"/>
        <v>8.4259080813821243E-4</v>
      </c>
      <c r="F246" s="59">
        <f>'Grunddaten Umlage § 4_Plan'!D246</f>
        <v>32432</v>
      </c>
      <c r="G246" s="59">
        <f>'Grunddaten Umlage § 4_Plan'!E246</f>
        <v>12972.800000000001</v>
      </c>
      <c r="H246" s="59">
        <f>'Grunddaten Umlage § 4_IST'!D246</f>
        <v>29930.91</v>
      </c>
      <c r="I246" s="59">
        <f>'Grunddaten Umlage § 4_IST'!E246</f>
        <v>11972.364000000001</v>
      </c>
      <c r="J246" s="61">
        <f>'Grunddaten Umlage § 4_Plan'!J246</f>
        <v>0</v>
      </c>
      <c r="K246" s="61">
        <f>'Grunddaten Umlage § 4_IST'!J246</f>
        <v>0</v>
      </c>
      <c r="L246" s="62">
        <f t="shared" si="19"/>
        <v>0</v>
      </c>
      <c r="M246" s="61">
        <f>'Grunddaten Umlage § 4_Plan'!H246</f>
        <v>18499.829759022345</v>
      </c>
      <c r="N246" s="61">
        <f>'Grunddaten Umlage § 4_IST'!H246</f>
        <v>16396.371085238705</v>
      </c>
      <c r="O246" s="64">
        <f t="shared" si="18"/>
        <v>-2103.4586737836398</v>
      </c>
      <c r="P246" s="59">
        <f>'Grunddaten Umlage § 4_Plan'!I246</f>
        <v>0</v>
      </c>
      <c r="Q246" s="59">
        <f>'Grunddaten Umlage § 4_IST'!I246</f>
        <v>0</v>
      </c>
      <c r="R246" s="62">
        <f t="shared" si="16"/>
        <v>0</v>
      </c>
      <c r="S246" s="59" cm="1">
        <f t="array" ref="S246">_xlfn.IFS((F246&gt;0)*AND(I246&gt;0),O246+R246,(F246=0)*AND(I246=0),L246,(F246=0)*AND(I246&gt;0),L246+O246+R246,(F246&gt;0)*AND(I246=0),L246+O246+R246)</f>
        <v>-2103.4586737836398</v>
      </c>
      <c r="U246" s="59">
        <f>IF('Grunddaten Umlage § 4_Plan'!D246&gt;0,'Grunddaten Umlage § 4_Plan'!F246,0)</f>
        <v>13932.170240977654</v>
      </c>
      <c r="V246" s="59">
        <f>IF('Grunddaten Umlage § 4_IST'!D246&gt;0,'Grunddaten Umlage § 4_IST'!F246,0)</f>
        <v>13534.538914761295</v>
      </c>
      <c r="W246" s="59">
        <f t="shared" si="17"/>
        <v>-397.6313262163585</v>
      </c>
    </row>
    <row r="247" spans="1:23" x14ac:dyDescent="0.25">
      <c r="A247" s="58">
        <f>Finanzkraft!A247</f>
        <v>62264</v>
      </c>
      <c r="B247" s="58" t="str">
        <f>Finanzkraft!B247</f>
        <v>Bad Waltersdorf</v>
      </c>
      <c r="C247" s="58" t="str">
        <f>Finanzkraft!C247</f>
        <v>Hartberg-Fürstenfeld</v>
      </c>
      <c r="D247" s="67">
        <f>Finanzkraft!H247</f>
        <v>6029234.5099999998</v>
      </c>
      <c r="E247" s="60">
        <f t="shared" si="15"/>
        <v>2.8174601475933134E-3</v>
      </c>
      <c r="F247" s="59">
        <f>'Grunddaten Umlage § 4_Plan'!D247</f>
        <v>316092.59999999998</v>
      </c>
      <c r="G247" s="59">
        <f>'Grunddaten Umlage § 4_Plan'!E247</f>
        <v>126437.04</v>
      </c>
      <c r="H247" s="59">
        <f>'Grunddaten Umlage § 4_IST'!D247</f>
        <v>254091.17</v>
      </c>
      <c r="I247" s="59">
        <f>'Grunddaten Umlage § 4_IST'!E247</f>
        <v>101636.46800000001</v>
      </c>
      <c r="J247" s="61">
        <f>'Grunddaten Umlage § 4_Plan'!J247</f>
        <v>0</v>
      </c>
      <c r="K247" s="61">
        <f>'Grunddaten Umlage § 4_IST'!J247</f>
        <v>0</v>
      </c>
      <c r="L247" s="62">
        <f t="shared" si="19"/>
        <v>0</v>
      </c>
      <c r="M247" s="61">
        <f>'Grunddaten Umlage § 4_Plan'!H247</f>
        <v>269506.12641838781</v>
      </c>
      <c r="N247" s="61">
        <f>'Grunddaten Umlage § 4_IST'!H247</f>
        <v>208834.29840814217</v>
      </c>
      <c r="O247" s="64">
        <f t="shared" si="18"/>
        <v>-60671.828010245634</v>
      </c>
      <c r="P247" s="59">
        <f>'Grunddaten Umlage § 4_Plan'!I247</f>
        <v>0</v>
      </c>
      <c r="Q247" s="59">
        <f>'Grunddaten Umlage § 4_IST'!I247</f>
        <v>0</v>
      </c>
      <c r="R247" s="62">
        <f t="shared" si="16"/>
        <v>0</v>
      </c>
      <c r="S247" s="59" cm="1">
        <f t="array" ref="S247">_xlfn.IFS((F247&gt;0)*AND(I247&gt;0),O247+R247,(F247=0)*AND(I247=0),L247,(F247=0)*AND(I247&gt;0),L247+O247+R247,(F247&gt;0)*AND(I247=0),L247+O247+R247)</f>
        <v>-60671.828010245634</v>
      </c>
      <c r="U247" s="59">
        <f>IF('Grunddaten Umlage § 4_Plan'!D247&gt;0,'Grunddaten Umlage § 4_Plan'!F247,0)</f>
        <v>46586.473581612154</v>
      </c>
      <c r="V247" s="59">
        <f>IF('Grunddaten Umlage § 4_IST'!D247&gt;0,'Grunddaten Umlage § 4_IST'!F247,0)</f>
        <v>45256.871591857838</v>
      </c>
      <c r="W247" s="59">
        <f t="shared" si="17"/>
        <v>-1329.6019897543156</v>
      </c>
    </row>
    <row r="248" spans="1:23" x14ac:dyDescent="0.25">
      <c r="A248" s="58">
        <f>Finanzkraft!A248</f>
        <v>62265</v>
      </c>
      <c r="B248" s="58" t="str">
        <f>Finanzkraft!B248</f>
        <v xml:space="preserve">Dechantskirchen </v>
      </c>
      <c r="C248" s="58" t="str">
        <f>Finanzkraft!C248</f>
        <v>Hartberg-Fürstenfeld</v>
      </c>
      <c r="D248" s="67">
        <f>Finanzkraft!H248</f>
        <v>2428833.9700000002</v>
      </c>
      <c r="E248" s="60">
        <f t="shared" si="15"/>
        <v>1.1349936553713275E-3</v>
      </c>
      <c r="F248" s="59">
        <f>'Grunddaten Umlage § 4_Plan'!D248</f>
        <v>0</v>
      </c>
      <c r="G248" s="59">
        <f>'Grunddaten Umlage § 4_Plan'!E248</f>
        <v>0</v>
      </c>
      <c r="H248" s="59">
        <f>'Grunddaten Umlage § 4_IST'!D248</f>
        <v>5971.9</v>
      </c>
      <c r="I248" s="59">
        <f>'Grunddaten Umlage § 4_IST'!E248</f>
        <v>2388.7599999999998</v>
      </c>
      <c r="J248" s="61">
        <f>'Grunddaten Umlage § 4_Plan'!J248</f>
        <v>18767.027454290739</v>
      </c>
      <c r="K248" s="61">
        <f>'Grunddaten Umlage § 4_IST'!J248</f>
        <v>0</v>
      </c>
      <c r="L248" s="62">
        <f t="shared" si="19"/>
        <v>18767.027454290739</v>
      </c>
      <c r="M248" s="61">
        <f>'Grunddaten Umlage § 4_Plan'!H248</f>
        <v>0</v>
      </c>
      <c r="N248" s="61">
        <f>'Grunddaten Umlage § 4_IST'!H248</f>
        <v>0</v>
      </c>
      <c r="O248" s="64">
        <f t="shared" si="18"/>
        <v>0</v>
      </c>
      <c r="P248" s="59">
        <f>'Grunddaten Umlage § 4_Plan'!I248</f>
        <v>0</v>
      </c>
      <c r="Q248" s="59">
        <f>'Grunddaten Umlage § 4_IST'!I248</f>
        <v>-12259.50680892711</v>
      </c>
      <c r="R248" s="62">
        <f t="shared" si="16"/>
        <v>-12259.50680892711</v>
      </c>
      <c r="S248" s="59" cm="1">
        <f t="array" ref="S248">_xlfn.IFS((F248&gt;0)*AND(I248&gt;0),O248+R248,(F248=0)*AND(I248=0),L248,(F248=0)*AND(I248&gt;0),L248+O248+R248,(F248&gt;0)*AND(I248=0),L248+O248+R248)</f>
        <v>6507.5206453636292</v>
      </c>
      <c r="U248" s="59">
        <f>IF('Grunddaten Umlage § 4_Plan'!D248&gt;0,'Grunddaten Umlage § 4_Plan'!F248,0)</f>
        <v>0</v>
      </c>
      <c r="V248" s="59">
        <f>IF('Grunddaten Umlage § 4_IST'!D248&gt;0,'Grunddaten Umlage § 4_IST'!F248,0)</f>
        <v>18231.40680892711</v>
      </c>
      <c r="W248" s="59">
        <f t="shared" si="17"/>
        <v>18231.40680892711</v>
      </c>
    </row>
    <row r="249" spans="1:23" x14ac:dyDescent="0.25">
      <c r="A249" s="58">
        <f>Finanzkraft!A249</f>
        <v>62266</v>
      </c>
      <c r="B249" s="58" t="str">
        <f>Finanzkraft!B249</f>
        <v>Feistritztal</v>
      </c>
      <c r="C249" s="58" t="str">
        <f>Finanzkraft!C249</f>
        <v>Hartberg-Fürstenfeld</v>
      </c>
      <c r="D249" s="67">
        <f>Finanzkraft!H249</f>
        <v>3092459.94</v>
      </c>
      <c r="E249" s="60">
        <f t="shared" si="15"/>
        <v>1.4451059457925796E-3</v>
      </c>
      <c r="F249" s="59">
        <f>'Grunddaten Umlage § 4_Plan'!D249</f>
        <v>64864</v>
      </c>
      <c r="G249" s="59">
        <f>'Grunddaten Umlage § 4_Plan'!E249</f>
        <v>25945.600000000002</v>
      </c>
      <c r="H249" s="59">
        <f>'Grunddaten Umlage § 4_IST'!D249</f>
        <v>76707.76999999999</v>
      </c>
      <c r="I249" s="59">
        <f>'Grunddaten Umlage § 4_IST'!E249</f>
        <v>30683.107999999997</v>
      </c>
      <c r="J249" s="61">
        <f>'Grunddaten Umlage § 4_Plan'!J249</f>
        <v>0</v>
      </c>
      <c r="K249" s="61">
        <f>'Grunddaten Umlage § 4_IST'!J249</f>
        <v>0</v>
      </c>
      <c r="L249" s="62">
        <f t="shared" si="19"/>
        <v>0</v>
      </c>
      <c r="M249" s="61">
        <f>'Grunddaten Umlage § 4_Plan'!H249</f>
        <v>40969.291134710911</v>
      </c>
      <c r="N249" s="61">
        <f>'Grunddaten Umlage § 4_IST'!H249</f>
        <v>53495.028452890321</v>
      </c>
      <c r="O249" s="64">
        <f t="shared" si="18"/>
        <v>12525.73731817941</v>
      </c>
      <c r="P249" s="59">
        <f>'Grunddaten Umlage § 4_Plan'!I249</f>
        <v>0</v>
      </c>
      <c r="Q249" s="59">
        <f>'Grunddaten Umlage § 4_IST'!I249</f>
        <v>0</v>
      </c>
      <c r="R249" s="62">
        <f t="shared" si="16"/>
        <v>0</v>
      </c>
      <c r="S249" s="59" cm="1">
        <f t="array" ref="S249">_xlfn.IFS((F249&gt;0)*AND(I249&gt;0),O249+R249,(F249=0)*AND(I249=0),L249,(F249=0)*AND(I249&gt;0),L249+O249+R249,(F249&gt;0)*AND(I249=0),L249+O249+R249)</f>
        <v>12525.73731817941</v>
      </c>
      <c r="U249" s="59">
        <f>IF('Grunddaten Umlage § 4_Plan'!D249&gt;0,'Grunddaten Umlage § 4_Plan'!F249,0)</f>
        <v>23894.708865289089</v>
      </c>
      <c r="V249" s="59">
        <f>IF('Grunddaten Umlage § 4_IST'!D249&gt;0,'Grunddaten Umlage § 4_IST'!F249,0)</f>
        <v>23212.741547109668</v>
      </c>
      <c r="W249" s="59">
        <f t="shared" si="17"/>
        <v>-681.96731817942054</v>
      </c>
    </row>
    <row r="250" spans="1:23" x14ac:dyDescent="0.25">
      <c r="A250" s="58">
        <f>Finanzkraft!A250</f>
        <v>62268</v>
      </c>
      <c r="B250" s="58" t="str">
        <f>Finanzkraft!B250</f>
        <v>Grafendorf bei Hartberg</v>
      </c>
      <c r="C250" s="58" t="str">
        <f>Finanzkraft!C250</f>
        <v>Hartberg-Fürstenfeld</v>
      </c>
      <c r="D250" s="67">
        <f>Finanzkraft!H250</f>
        <v>4454292.53</v>
      </c>
      <c r="E250" s="60">
        <f t="shared" si="15"/>
        <v>2.0814900578477575E-3</v>
      </c>
      <c r="F250" s="59">
        <f>'Grunddaten Umlage § 4_Plan'!D250</f>
        <v>97296</v>
      </c>
      <c r="G250" s="59">
        <f>'Grunddaten Umlage § 4_Plan'!E250</f>
        <v>38918.400000000001</v>
      </c>
      <c r="H250" s="59">
        <f>'Grunddaten Umlage § 4_IST'!D250</f>
        <v>72780.98</v>
      </c>
      <c r="I250" s="59">
        <f>'Grunddaten Umlage § 4_IST'!E250</f>
        <v>29112.392</v>
      </c>
      <c r="J250" s="61">
        <f>'Grunddaten Umlage § 4_Plan'!J250</f>
        <v>0</v>
      </c>
      <c r="K250" s="61">
        <f>'Grunddaten Umlage § 4_IST'!J250</f>
        <v>0</v>
      </c>
      <c r="L250" s="62">
        <f t="shared" si="19"/>
        <v>0</v>
      </c>
      <c r="M250" s="61">
        <f>'Grunddaten Umlage § 4_Plan'!H250</f>
        <v>62878.731783040668</v>
      </c>
      <c r="N250" s="61">
        <f>'Grunddaten Umlage § 4_IST'!H250</f>
        <v>39345.998373653929</v>
      </c>
      <c r="O250" s="64">
        <f t="shared" si="18"/>
        <v>-23532.733409386739</v>
      </c>
      <c r="P250" s="59">
        <f>'Grunddaten Umlage § 4_Plan'!I250</f>
        <v>0</v>
      </c>
      <c r="Q250" s="59">
        <f>'Grunddaten Umlage § 4_IST'!I250</f>
        <v>0</v>
      </c>
      <c r="R250" s="62">
        <f t="shared" si="16"/>
        <v>0</v>
      </c>
      <c r="S250" s="59" cm="1">
        <f t="array" ref="S250">_xlfn.IFS((F250&gt;0)*AND(I250&gt;0),O250+R250,(F250=0)*AND(I250=0),L250,(F250=0)*AND(I250&gt;0),L250+O250+R250,(F250&gt;0)*AND(I250=0),L250+O250+R250)</f>
        <v>-23532.733409386739</v>
      </c>
      <c r="U250" s="59">
        <f>IF('Grunddaten Umlage § 4_Plan'!D250&gt;0,'Grunddaten Umlage § 4_Plan'!F250,0)</f>
        <v>34417.268216959332</v>
      </c>
      <c r="V250" s="59">
        <f>IF('Grunddaten Umlage § 4_IST'!D250&gt;0,'Grunddaten Umlage § 4_IST'!F250,0)</f>
        <v>33434.981626346067</v>
      </c>
      <c r="W250" s="59">
        <f t="shared" si="17"/>
        <v>-982.28659061326471</v>
      </c>
    </row>
    <row r="251" spans="1:23" x14ac:dyDescent="0.25">
      <c r="A251" s="58">
        <f>Finanzkraft!A251</f>
        <v>62269</v>
      </c>
      <c r="B251" s="58" t="str">
        <f>Finanzkraft!B251</f>
        <v>Großwilfersdorf</v>
      </c>
      <c r="C251" s="58" t="str">
        <f>Finanzkraft!C251</f>
        <v>Hartberg-Fürstenfeld</v>
      </c>
      <c r="D251" s="67">
        <f>Finanzkraft!H251</f>
        <v>3517563.92</v>
      </c>
      <c r="E251" s="60">
        <f t="shared" si="15"/>
        <v>1.6437569553439239E-3</v>
      </c>
      <c r="F251" s="59">
        <f>'Grunddaten Umlage § 4_Plan'!D251</f>
        <v>56756</v>
      </c>
      <c r="G251" s="59">
        <f>'Grunddaten Umlage § 4_Plan'!E251</f>
        <v>22702.400000000001</v>
      </c>
      <c r="H251" s="59">
        <f>'Grunddaten Umlage § 4_IST'!D251</f>
        <v>5943.8</v>
      </c>
      <c r="I251" s="59">
        <f>'Grunddaten Umlage § 4_IST'!E251</f>
        <v>2377.52</v>
      </c>
      <c r="J251" s="61">
        <f>'Grunddaten Umlage § 4_Plan'!J251</f>
        <v>0</v>
      </c>
      <c r="K251" s="61">
        <f>'Grunddaten Umlage § 4_IST'!J251</f>
        <v>0</v>
      </c>
      <c r="L251" s="62">
        <f t="shared" si="19"/>
        <v>0</v>
      </c>
      <c r="M251" s="61">
        <f>'Grunddaten Umlage § 4_Plan'!H251</f>
        <v>29576.612905515911</v>
      </c>
      <c r="N251" s="61">
        <f>'Grunddaten Umlage § 4_IST'!H251</f>
        <v>0</v>
      </c>
      <c r="O251" s="64">
        <f t="shared" si="18"/>
        <v>-29576.612905515911</v>
      </c>
      <c r="P251" s="59">
        <f>'Grunddaten Umlage § 4_Plan'!I251</f>
        <v>0</v>
      </c>
      <c r="Q251" s="59">
        <f>'Grunddaten Umlage § 4_IST'!I251</f>
        <v>-20459.873365093925</v>
      </c>
      <c r="R251" s="62">
        <f t="shared" si="16"/>
        <v>-20459.873365093925</v>
      </c>
      <c r="S251" s="59" cm="1">
        <f t="array" ref="S251">_xlfn.IFS((F251&gt;0)*AND(I251&gt;0),O251+R251,(F251=0)*AND(I251=0),L251,(F251=0)*AND(I251&gt;0),L251+O251+R251,(F251&gt;0)*AND(I251=0),L251+O251+R251)</f>
        <v>-50036.486270609836</v>
      </c>
      <c r="U251" s="59">
        <f>IF('Grunddaten Umlage § 4_Plan'!D251&gt;0,'Grunddaten Umlage § 4_Plan'!F251,0)</f>
        <v>27179.387094484089</v>
      </c>
      <c r="V251" s="59">
        <f>IF('Grunddaten Umlage § 4_IST'!D251&gt;0,'Grunddaten Umlage § 4_IST'!F251,0)</f>
        <v>26403.673365093924</v>
      </c>
      <c r="W251" s="59">
        <f t="shared" si="17"/>
        <v>-775.7137293901651</v>
      </c>
    </row>
    <row r="252" spans="1:23" x14ac:dyDescent="0.25">
      <c r="A252" s="58">
        <f>Finanzkraft!A252</f>
        <v>62270</v>
      </c>
      <c r="B252" s="58" t="str">
        <f>Finanzkraft!B252</f>
        <v>Hartl</v>
      </c>
      <c r="C252" s="58" t="str">
        <f>Finanzkraft!C252</f>
        <v>Hartberg-Fürstenfeld</v>
      </c>
      <c r="D252" s="67">
        <f>Finanzkraft!H252</f>
        <v>3477698.36</v>
      </c>
      <c r="E252" s="60">
        <f t="shared" si="15"/>
        <v>1.6251277866865762E-3</v>
      </c>
      <c r="F252" s="59">
        <f>'Grunddaten Umlage § 4_Plan'!D252</f>
        <v>0</v>
      </c>
      <c r="G252" s="59">
        <f>'Grunddaten Umlage § 4_Plan'!E252</f>
        <v>0</v>
      </c>
      <c r="H252" s="59">
        <f>'Grunddaten Umlage § 4_IST'!D252</f>
        <v>0</v>
      </c>
      <c r="I252" s="59">
        <f>'Grunddaten Umlage § 4_IST'!E252</f>
        <v>0</v>
      </c>
      <c r="J252" s="61">
        <f>'Grunddaten Umlage § 4_Plan'!J252</f>
        <v>26871.355311232688</v>
      </c>
      <c r="K252" s="61">
        <f>'Grunddaten Umlage § 4_IST'!J252</f>
        <v>26104.432967848614</v>
      </c>
      <c r="L252" s="62">
        <f t="shared" si="19"/>
        <v>766.92234338407434</v>
      </c>
      <c r="M252" s="61">
        <f>'Grunddaten Umlage § 4_Plan'!H252</f>
        <v>0</v>
      </c>
      <c r="N252" s="61">
        <f>'Grunddaten Umlage § 4_IST'!H252</f>
        <v>0</v>
      </c>
      <c r="O252" s="64">
        <f t="shared" si="18"/>
        <v>0</v>
      </c>
      <c r="P252" s="59">
        <f>'Grunddaten Umlage § 4_Plan'!I252</f>
        <v>0</v>
      </c>
      <c r="Q252" s="59">
        <f>'Grunddaten Umlage § 4_IST'!I252</f>
        <v>0</v>
      </c>
      <c r="R252" s="62">
        <f t="shared" si="16"/>
        <v>0</v>
      </c>
      <c r="S252" s="59" cm="1">
        <f t="array" ref="S252">_xlfn.IFS((F252&gt;0)*AND(I252&gt;0),O252+R252,(F252=0)*AND(I252=0),L252,(F252=0)*AND(I252&gt;0),L252+O252+R252,(F252&gt;0)*AND(I252=0),L252+O252+R252)</f>
        <v>766.92234338407434</v>
      </c>
      <c r="U252" s="59">
        <f>IF('Grunddaten Umlage § 4_Plan'!D252&gt;0,'Grunddaten Umlage § 4_Plan'!F252,0)</f>
        <v>0</v>
      </c>
      <c r="V252" s="59">
        <f>IF('Grunddaten Umlage § 4_IST'!D252&gt;0,'Grunddaten Umlage § 4_IST'!F252,0)</f>
        <v>0</v>
      </c>
      <c r="W252" s="59">
        <f t="shared" si="17"/>
        <v>0</v>
      </c>
    </row>
    <row r="253" spans="1:23" x14ac:dyDescent="0.25">
      <c r="A253" s="58">
        <f>Finanzkraft!A253</f>
        <v>62271</v>
      </c>
      <c r="B253" s="58" t="str">
        <f>Finanzkraft!B253</f>
        <v>Ilz</v>
      </c>
      <c r="C253" s="58" t="str">
        <f>Finanzkraft!C253</f>
        <v>Hartberg-Fürstenfeld</v>
      </c>
      <c r="D253" s="67">
        <f>Finanzkraft!H253</f>
        <v>6965137.71</v>
      </c>
      <c r="E253" s="60">
        <f t="shared" si="15"/>
        <v>3.2548075361600679E-3</v>
      </c>
      <c r="F253" s="59">
        <f>'Grunddaten Umlage § 4_Plan'!D253</f>
        <v>105404</v>
      </c>
      <c r="G253" s="59">
        <f>'Grunddaten Umlage § 4_Plan'!E253</f>
        <v>42161.600000000006</v>
      </c>
      <c r="H253" s="59">
        <f>'Grunddaten Umlage § 4_IST'!D253</f>
        <v>137463.67999999999</v>
      </c>
      <c r="I253" s="59">
        <f>'Grunddaten Umlage § 4_IST'!E253</f>
        <v>54985.472000000002</v>
      </c>
      <c r="J253" s="61">
        <f>'Grunddaten Umlage § 4_Plan'!J253</f>
        <v>0</v>
      </c>
      <c r="K253" s="61">
        <f>'Grunddaten Umlage § 4_IST'!J253</f>
        <v>0</v>
      </c>
      <c r="L253" s="62">
        <f t="shared" si="19"/>
        <v>0</v>
      </c>
      <c r="M253" s="61">
        <f>'Grunddaten Umlage § 4_Plan'!H253</f>
        <v>51586.023044380541</v>
      </c>
      <c r="N253" s="61">
        <f>'Grunddaten Umlage § 4_IST'!H253</f>
        <v>85181.695871126431</v>
      </c>
      <c r="O253" s="64">
        <f t="shared" si="18"/>
        <v>33595.672826745889</v>
      </c>
      <c r="P253" s="59">
        <f>'Grunddaten Umlage § 4_Plan'!I253</f>
        <v>0</v>
      </c>
      <c r="Q253" s="59">
        <f>'Grunddaten Umlage § 4_IST'!I253</f>
        <v>0</v>
      </c>
      <c r="R253" s="62">
        <f t="shared" si="16"/>
        <v>0</v>
      </c>
      <c r="S253" s="59" cm="1">
        <f t="array" ref="S253">_xlfn.IFS((F253&gt;0)*AND(I253&gt;0),O253+R253,(F253=0)*AND(I253=0),L253,(F253=0)*AND(I253&gt;0),L253+O253+R253,(F253&gt;0)*AND(I253=0),L253+O253+R253)</f>
        <v>33595.672826745889</v>
      </c>
      <c r="U253" s="59">
        <f>IF('Grunddaten Umlage § 4_Plan'!D253&gt;0,'Grunddaten Umlage § 4_Plan'!F253,0)</f>
        <v>53817.976955619459</v>
      </c>
      <c r="V253" s="59">
        <f>IF('Grunddaten Umlage § 4_IST'!D253&gt;0,'Grunddaten Umlage § 4_IST'!F253,0)</f>
        <v>52281.984128873562</v>
      </c>
      <c r="W253" s="59">
        <f t="shared" si="17"/>
        <v>-1535.9928267458963</v>
      </c>
    </row>
    <row r="254" spans="1:23" x14ac:dyDescent="0.25">
      <c r="A254" s="58">
        <f>Finanzkraft!A254</f>
        <v>62272</v>
      </c>
      <c r="B254" s="58" t="str">
        <f>Finanzkraft!B254</f>
        <v>Kaindorf</v>
      </c>
      <c r="C254" s="58" t="str">
        <f>Finanzkraft!C254</f>
        <v>Hartberg-Fürstenfeld</v>
      </c>
      <c r="D254" s="67">
        <f>Finanzkraft!H254</f>
        <v>4097063.05</v>
      </c>
      <c r="E254" s="60">
        <f t="shared" si="15"/>
        <v>1.9145567893248377E-3</v>
      </c>
      <c r="F254" s="59">
        <f>'Grunddaten Umlage § 4_Plan'!D254</f>
        <v>184162.6</v>
      </c>
      <c r="G254" s="59">
        <f>'Grunddaten Umlage § 4_Plan'!E254</f>
        <v>73665.040000000008</v>
      </c>
      <c r="H254" s="59">
        <f>'Grunddaten Umlage § 4_IST'!D254</f>
        <v>242047.49</v>
      </c>
      <c r="I254" s="59">
        <f>'Grunddaten Umlage § 4_IST'!E254</f>
        <v>96818.995999999999</v>
      </c>
      <c r="J254" s="61">
        <f>'Grunddaten Umlage § 4_Plan'!J254</f>
        <v>0</v>
      </c>
      <c r="K254" s="61">
        <f>'Grunddaten Umlage § 4_IST'!J254</f>
        <v>0</v>
      </c>
      <c r="L254" s="62">
        <f t="shared" si="19"/>
        <v>0</v>
      </c>
      <c r="M254" s="61">
        <f>'Grunddaten Umlage § 4_Plan'!H254</f>
        <v>152505.55975310731</v>
      </c>
      <c r="N254" s="61">
        <f>'Grunddaten Umlage § 4_IST'!H254</f>
        <v>211293.95801346668</v>
      </c>
      <c r="O254" s="64">
        <f t="shared" si="18"/>
        <v>58788.398260359361</v>
      </c>
      <c r="P254" s="59">
        <f>'Grunddaten Umlage § 4_Plan'!I254</f>
        <v>0</v>
      </c>
      <c r="Q254" s="59">
        <f>'Grunddaten Umlage § 4_IST'!I254</f>
        <v>0</v>
      </c>
      <c r="R254" s="62">
        <f t="shared" si="16"/>
        <v>0</v>
      </c>
      <c r="S254" s="59" cm="1">
        <f t="array" ref="S254">_xlfn.IFS((F254&gt;0)*AND(I254&gt;0),O254+R254,(F254=0)*AND(I254=0),L254,(F254=0)*AND(I254&gt;0),L254+O254+R254,(F254&gt;0)*AND(I254=0),L254+O254+R254)</f>
        <v>58788.398260359361</v>
      </c>
      <c r="U254" s="59">
        <f>IF('Grunddaten Umlage § 4_Plan'!D254&gt;0,'Grunddaten Umlage § 4_Plan'!F254,0)</f>
        <v>31657.040246892688</v>
      </c>
      <c r="V254" s="59">
        <f>IF('Grunddaten Umlage § 4_IST'!D254&gt;0,'Grunddaten Umlage § 4_IST'!F254,0)</f>
        <v>30753.5319865333</v>
      </c>
      <c r="W254" s="59">
        <f t="shared" si="17"/>
        <v>-903.50826035938735</v>
      </c>
    </row>
    <row r="255" spans="1:23" x14ac:dyDescent="0.25">
      <c r="A255" s="58">
        <f>Finanzkraft!A255</f>
        <v>62273</v>
      </c>
      <c r="B255" s="58" t="str">
        <f>Finanzkraft!B255</f>
        <v>Bad Loipersdorf</v>
      </c>
      <c r="C255" s="58" t="str">
        <f>Finanzkraft!C255</f>
        <v>Hartberg-Fürstenfeld</v>
      </c>
      <c r="D255" s="67">
        <f>Finanzkraft!H255</f>
        <v>2990987.45</v>
      </c>
      <c r="E255" s="60">
        <f t="shared" si="15"/>
        <v>1.3976878703838556E-3</v>
      </c>
      <c r="F255" s="59">
        <f>'Grunddaten Umlage § 4_Plan'!D255</f>
        <v>64864</v>
      </c>
      <c r="G255" s="59">
        <f>'Grunddaten Umlage § 4_Plan'!E255</f>
        <v>25945.600000000002</v>
      </c>
      <c r="H255" s="59">
        <f>'Grunddaten Umlage § 4_IST'!D255</f>
        <v>71636.88</v>
      </c>
      <c r="I255" s="59">
        <f>'Grunddaten Umlage § 4_IST'!E255</f>
        <v>28654.752000000004</v>
      </c>
      <c r="J255" s="61">
        <f>'Grunddaten Umlage § 4_Plan'!J255</f>
        <v>0</v>
      </c>
      <c r="K255" s="61">
        <f>'Grunddaten Umlage § 4_IST'!J255</f>
        <v>0</v>
      </c>
      <c r="L255" s="62">
        <f t="shared" si="19"/>
        <v>0</v>
      </c>
      <c r="M255" s="61">
        <f>'Grunddaten Umlage § 4_Plan'!H255</f>
        <v>41753.34514136878</v>
      </c>
      <c r="N255" s="61">
        <f>'Grunddaten Umlage § 4_IST'!H255</f>
        <v>49185.815153708543</v>
      </c>
      <c r="O255" s="64">
        <f t="shared" si="18"/>
        <v>7432.4700123397633</v>
      </c>
      <c r="P255" s="59">
        <f>'Grunddaten Umlage § 4_Plan'!I255</f>
        <v>0</v>
      </c>
      <c r="Q255" s="59">
        <f>'Grunddaten Umlage § 4_IST'!I255</f>
        <v>0</v>
      </c>
      <c r="R255" s="62">
        <f t="shared" si="16"/>
        <v>0</v>
      </c>
      <c r="S255" s="59" cm="1">
        <f t="array" ref="S255">_xlfn.IFS((F255&gt;0)*AND(I255&gt;0),O255+R255,(F255=0)*AND(I255=0),L255,(F255=0)*AND(I255&gt;0),L255+O255+R255,(F255&gt;0)*AND(I255=0),L255+O255+R255)</f>
        <v>7432.4700123397633</v>
      </c>
      <c r="U255" s="59">
        <f>IF('Grunddaten Umlage § 4_Plan'!D255&gt;0,'Grunddaten Umlage § 4_Plan'!F255,0)</f>
        <v>23110.65485863122</v>
      </c>
      <c r="V255" s="59">
        <f>IF('Grunddaten Umlage § 4_IST'!D255&gt;0,'Grunddaten Umlage § 4_IST'!F255,0)</f>
        <v>22451.064846291461</v>
      </c>
      <c r="W255" s="59">
        <f t="shared" si="17"/>
        <v>-659.59001233975869</v>
      </c>
    </row>
    <row r="256" spans="1:23" x14ac:dyDescent="0.25">
      <c r="A256" s="58">
        <f>Finanzkraft!A256</f>
        <v>62274</v>
      </c>
      <c r="B256" s="58" t="str">
        <f>Finanzkraft!B256</f>
        <v>Neudau</v>
      </c>
      <c r="C256" s="58" t="str">
        <f>Finanzkraft!C256</f>
        <v>Hartberg-Fürstenfeld</v>
      </c>
      <c r="D256" s="67">
        <f>Finanzkraft!H256</f>
        <v>1808519.04</v>
      </c>
      <c r="E256" s="60">
        <f t="shared" si="15"/>
        <v>8.4512060576056745E-4</v>
      </c>
      <c r="F256" s="59">
        <f>'Grunddaten Umlage § 4_Plan'!D256</f>
        <v>202700</v>
      </c>
      <c r="G256" s="59">
        <f>'Grunddaten Umlage § 4_Plan'!E256</f>
        <v>81080</v>
      </c>
      <c r="H256" s="59">
        <f>'Grunddaten Umlage § 4_IST'!D256</f>
        <v>135206.66</v>
      </c>
      <c r="I256" s="59">
        <f>'Grunddaten Umlage § 4_IST'!E256</f>
        <v>54082.664000000004</v>
      </c>
      <c r="J256" s="61">
        <f>'Grunddaten Umlage § 4_Plan'!J256</f>
        <v>0</v>
      </c>
      <c r="K256" s="61">
        <f>'Grunddaten Umlage § 4_IST'!J256</f>
        <v>0</v>
      </c>
      <c r="L256" s="62">
        <f t="shared" si="19"/>
        <v>0</v>
      </c>
      <c r="M256" s="61">
        <f>'Grunddaten Umlage § 4_Plan'!H256</f>
        <v>188725.99976181675</v>
      </c>
      <c r="N256" s="61">
        <f>'Grunddaten Umlage § 4_IST'!H256</f>
        <v>121631.48493773327</v>
      </c>
      <c r="O256" s="64">
        <f t="shared" si="18"/>
        <v>-67094.514824083482</v>
      </c>
      <c r="P256" s="59">
        <f>'Grunddaten Umlage § 4_Plan'!I256</f>
        <v>0</v>
      </c>
      <c r="Q256" s="59">
        <f>'Grunddaten Umlage § 4_IST'!I256</f>
        <v>0</v>
      </c>
      <c r="R256" s="62">
        <f t="shared" si="16"/>
        <v>0</v>
      </c>
      <c r="S256" s="59" cm="1">
        <f t="array" ref="S256">_xlfn.IFS((F256&gt;0)*AND(I256&gt;0),O256+R256,(F256=0)*AND(I256=0),L256,(F256=0)*AND(I256&gt;0),L256+O256+R256,(F256&gt;0)*AND(I256=0),L256+O256+R256)</f>
        <v>-67094.514824083482</v>
      </c>
      <c r="U256" s="59">
        <f>IF('Grunddaten Umlage § 4_Plan'!D256&gt;0,'Grunddaten Umlage § 4_Plan'!F256,0)</f>
        <v>13974.000238183235</v>
      </c>
      <c r="V256" s="59">
        <f>IF('Grunddaten Umlage § 4_IST'!D256&gt;0,'Grunddaten Umlage § 4_IST'!F256,0)</f>
        <v>13575.175062266739</v>
      </c>
      <c r="W256" s="59">
        <f t="shared" si="17"/>
        <v>-398.82517591649594</v>
      </c>
    </row>
    <row r="257" spans="1:23" x14ac:dyDescent="0.25">
      <c r="A257" s="58">
        <f>Finanzkraft!A257</f>
        <v>62275</v>
      </c>
      <c r="B257" s="58" t="str">
        <f>Finanzkraft!B257</f>
        <v>Pöllau</v>
      </c>
      <c r="C257" s="58" t="str">
        <f>Finanzkraft!C257</f>
        <v>Hartberg-Fürstenfeld</v>
      </c>
      <c r="D257" s="67">
        <f>Finanzkraft!H257</f>
        <v>8003442.6100000003</v>
      </c>
      <c r="E257" s="60">
        <f t="shared" si="15"/>
        <v>3.7400072197930176E-3</v>
      </c>
      <c r="F257" s="59">
        <f>'Grunddaten Umlage § 4_Plan'!D257</f>
        <v>96306</v>
      </c>
      <c r="G257" s="59">
        <f>'Grunddaten Umlage § 4_Plan'!E257</f>
        <v>38522.400000000001</v>
      </c>
      <c r="H257" s="59">
        <f>'Grunddaten Umlage § 4_IST'!D257</f>
        <v>108119.9</v>
      </c>
      <c r="I257" s="59">
        <f>'Grunddaten Umlage § 4_IST'!E257</f>
        <v>43247.96</v>
      </c>
      <c r="J257" s="61">
        <f>'Grunddaten Umlage § 4_Plan'!J257</f>
        <v>0</v>
      </c>
      <c r="K257" s="61">
        <f>'Grunddaten Umlage § 4_IST'!J257</f>
        <v>0</v>
      </c>
      <c r="L257" s="62">
        <f t="shared" si="19"/>
        <v>0</v>
      </c>
      <c r="M257" s="61">
        <f>'Grunddaten Umlage § 4_Plan'!H257</f>
        <v>34465.285877119735</v>
      </c>
      <c r="N257" s="61">
        <f>'Grunddaten Umlage § 4_IST'!H257</f>
        <v>48044.151761510329</v>
      </c>
      <c r="O257" s="64">
        <f t="shared" si="18"/>
        <v>13578.865884390594</v>
      </c>
      <c r="P257" s="59">
        <f>'Grunddaten Umlage § 4_Plan'!I257</f>
        <v>0</v>
      </c>
      <c r="Q257" s="59">
        <f>'Grunddaten Umlage § 4_IST'!I257</f>
        <v>0</v>
      </c>
      <c r="R257" s="62">
        <f t="shared" si="16"/>
        <v>0</v>
      </c>
      <c r="S257" s="59" cm="1">
        <f t="array" ref="S257">_xlfn.IFS((F257&gt;0)*AND(I257&gt;0),O257+R257,(F257=0)*AND(I257=0),L257,(F257=0)*AND(I257&gt;0),L257+O257+R257,(F257&gt;0)*AND(I257=0),L257+O257+R257)</f>
        <v>13578.865884390594</v>
      </c>
      <c r="U257" s="59">
        <f>IF('Grunddaten Umlage § 4_Plan'!D257&gt;0,'Grunddaten Umlage § 4_Plan'!F257,0)</f>
        <v>61840.714122880265</v>
      </c>
      <c r="V257" s="59">
        <f>IF('Grunddaten Umlage § 4_IST'!D257&gt;0,'Grunddaten Umlage § 4_IST'!F257,0)</f>
        <v>60075.748238489665</v>
      </c>
      <c r="W257" s="59">
        <f t="shared" si="17"/>
        <v>-1764.9658843906</v>
      </c>
    </row>
    <row r="258" spans="1:23" x14ac:dyDescent="0.25">
      <c r="A258" s="58">
        <f>Finanzkraft!A258</f>
        <v>62276</v>
      </c>
      <c r="B258" s="58" t="str">
        <f>Finanzkraft!B258</f>
        <v>Rohr bei Hartberg</v>
      </c>
      <c r="C258" s="58" t="str">
        <f>Finanzkraft!C258</f>
        <v>Hartberg-Fürstenfeld</v>
      </c>
      <c r="D258" s="67">
        <f>Finanzkraft!H258</f>
        <v>1720995.87</v>
      </c>
      <c r="E258" s="60">
        <f t="shared" si="15"/>
        <v>8.0422104495280009E-4</v>
      </c>
      <c r="F258" s="59">
        <f>'Grunddaten Umlage § 4_Plan'!D258</f>
        <v>81393</v>
      </c>
      <c r="G258" s="59">
        <f>'Grunddaten Umlage § 4_Plan'!E258</f>
        <v>32557.200000000001</v>
      </c>
      <c r="H258" s="59">
        <f>'Grunddaten Umlage § 4_IST'!D258</f>
        <v>34478.49</v>
      </c>
      <c r="I258" s="59">
        <f>'Grunddaten Umlage § 4_IST'!E258</f>
        <v>13791.396000000001</v>
      </c>
      <c r="J258" s="61">
        <f>'Grunddaten Umlage § 4_Plan'!J258</f>
        <v>0</v>
      </c>
      <c r="K258" s="61">
        <f>'Grunddaten Umlage § 4_IST'!J258</f>
        <v>0</v>
      </c>
      <c r="L258" s="62">
        <f t="shared" si="19"/>
        <v>0</v>
      </c>
      <c r="M258" s="61">
        <f>'Grunddaten Umlage § 4_Plan'!H258</f>
        <v>68095.270661583767</v>
      </c>
      <c r="N258" s="61">
        <f>'Grunddaten Umlage § 4_IST'!H258</f>
        <v>21560.284717136041</v>
      </c>
      <c r="O258" s="64">
        <f t="shared" si="18"/>
        <v>-46534.985944447726</v>
      </c>
      <c r="P258" s="59">
        <f>'Grunddaten Umlage § 4_Plan'!I258</f>
        <v>0</v>
      </c>
      <c r="Q258" s="59">
        <f>'Grunddaten Umlage § 4_IST'!I258</f>
        <v>0</v>
      </c>
      <c r="R258" s="62">
        <f t="shared" si="16"/>
        <v>0</v>
      </c>
      <c r="S258" s="59" cm="1">
        <f t="array" ref="S258">_xlfn.IFS((F258&gt;0)*AND(I258&gt;0),O258+R258,(F258=0)*AND(I258=0),L258,(F258=0)*AND(I258&gt;0),L258+O258+R258,(F258&gt;0)*AND(I258=0),L258+O258+R258)</f>
        <v>-46534.985944447726</v>
      </c>
      <c r="U258" s="59">
        <f>IF('Grunddaten Umlage § 4_Plan'!D258&gt;0,'Grunddaten Umlage § 4_Plan'!F258,0)</f>
        <v>13297.729338416235</v>
      </c>
      <c r="V258" s="59">
        <f>IF('Grunddaten Umlage § 4_IST'!D258&gt;0,'Grunddaten Umlage § 4_IST'!F258,0)</f>
        <v>12918.205282863957</v>
      </c>
      <c r="W258" s="59">
        <f t="shared" si="17"/>
        <v>-379.52405555227779</v>
      </c>
    </row>
    <row r="259" spans="1:23" x14ac:dyDescent="0.25">
      <c r="A259" s="58">
        <f>Finanzkraft!A259</f>
        <v>62277</v>
      </c>
      <c r="B259" s="58" t="str">
        <f>Finanzkraft!B259</f>
        <v>Rohrbach an der Lafnitz</v>
      </c>
      <c r="C259" s="58" t="str">
        <f>Finanzkraft!C259</f>
        <v>Hartberg-Fürstenfeld</v>
      </c>
      <c r="D259" s="67">
        <f>Finanzkraft!H259</f>
        <v>3781723.3</v>
      </c>
      <c r="E259" s="60">
        <f t="shared" ref="E259:E287" si="20">D259/$D$288</f>
        <v>1.7671985837178976E-3</v>
      </c>
      <c r="F259" s="59">
        <f>'Grunddaten Umlage § 4_Plan'!D259</f>
        <v>58377.599999999999</v>
      </c>
      <c r="G259" s="59">
        <f>'Grunddaten Umlage § 4_Plan'!E259</f>
        <v>23351.040000000001</v>
      </c>
      <c r="H259" s="59">
        <f>'Grunddaten Umlage § 4_IST'!D259</f>
        <v>67492.34</v>
      </c>
      <c r="I259" s="59">
        <f>'Grunddaten Umlage § 4_IST'!E259</f>
        <v>26996.936000000002</v>
      </c>
      <c r="J259" s="61">
        <f>'Grunddaten Umlage § 4_Plan'!J259</f>
        <v>0</v>
      </c>
      <c r="K259" s="61">
        <f>'Grunddaten Umlage § 4_IST'!J259</f>
        <v>0</v>
      </c>
      <c r="L259" s="62">
        <f t="shared" si="19"/>
        <v>0</v>
      </c>
      <c r="M259" s="61">
        <f>'Grunddaten Umlage § 4_Plan'!H259</f>
        <v>29157.11565555921</v>
      </c>
      <c r="N259" s="61">
        <f>'Grunddaten Umlage § 4_IST'!H259</f>
        <v>39105.823353455286</v>
      </c>
      <c r="O259" s="64">
        <f t="shared" si="18"/>
        <v>9948.7076978960758</v>
      </c>
      <c r="P259" s="59">
        <f>'Grunddaten Umlage § 4_Plan'!I259</f>
        <v>0</v>
      </c>
      <c r="Q259" s="59">
        <f>'Grunddaten Umlage § 4_IST'!I259</f>
        <v>0</v>
      </c>
      <c r="R259" s="62">
        <f t="shared" si="16"/>
        <v>0</v>
      </c>
      <c r="S259" s="59" cm="1">
        <f t="array" ref="S259">_xlfn.IFS((F259&gt;0)*AND(I259&gt;0),O259+R259,(F259=0)*AND(I259=0),L259,(F259=0)*AND(I259&gt;0),L259+O259+R259,(F259&gt;0)*AND(I259=0),L259+O259+R259)</f>
        <v>9948.7076978960758</v>
      </c>
      <c r="U259" s="59">
        <f>IF('Grunddaten Umlage § 4_Plan'!D259&gt;0,'Grunddaten Umlage § 4_Plan'!F259,0)</f>
        <v>29220.484344440789</v>
      </c>
      <c r="V259" s="59">
        <f>IF('Grunddaten Umlage § 4_IST'!D259&gt;0,'Grunddaten Umlage § 4_IST'!F259,0)</f>
        <v>28386.516646544715</v>
      </c>
      <c r="W259" s="59">
        <f t="shared" si="17"/>
        <v>-833.96769789607424</v>
      </c>
    </row>
    <row r="260" spans="1:23" x14ac:dyDescent="0.25">
      <c r="A260" s="58">
        <f>Finanzkraft!A260</f>
        <v>62278</v>
      </c>
      <c r="B260" s="58" t="str">
        <f>Finanzkraft!B260</f>
        <v>Vorau</v>
      </c>
      <c r="C260" s="58" t="str">
        <f>Finanzkraft!C260</f>
        <v>Hartberg-Fürstenfeld</v>
      </c>
      <c r="D260" s="67">
        <f>Finanzkraft!H260</f>
        <v>5882647.0800000001</v>
      </c>
      <c r="E260" s="60">
        <f t="shared" si="20"/>
        <v>2.7489598692448563E-3</v>
      </c>
      <c r="F260" s="59">
        <f>'Grunddaten Umlage § 4_Plan'!D260</f>
        <v>99737</v>
      </c>
      <c r="G260" s="59">
        <f>'Grunddaten Umlage § 4_Plan'!E260</f>
        <v>39894.800000000003</v>
      </c>
      <c r="H260" s="59">
        <f>'Grunddaten Umlage § 4_IST'!D260</f>
        <v>69683.759999999995</v>
      </c>
      <c r="I260" s="59">
        <f>'Grunddaten Umlage § 4_IST'!E260</f>
        <v>27873.504000000001</v>
      </c>
      <c r="J260" s="61">
        <f>'Grunddaten Umlage § 4_Plan'!J260</f>
        <v>0</v>
      </c>
      <c r="K260" s="61">
        <f>'Grunddaten Umlage § 4_IST'!J260</f>
        <v>0</v>
      </c>
      <c r="L260" s="62">
        <f t="shared" si="19"/>
        <v>0</v>
      </c>
      <c r="M260" s="61">
        <f>'Grunddaten Umlage § 4_Plan'!H260</f>
        <v>54283.172929941669</v>
      </c>
      <c r="N260" s="61">
        <f>'Grunddaten Umlage § 4_IST'!H260</f>
        <v>25527.208603929408</v>
      </c>
      <c r="O260" s="64">
        <f t="shared" si="18"/>
        <v>-28755.964326012261</v>
      </c>
      <c r="P260" s="59">
        <f>'Grunddaten Umlage § 4_Plan'!I260</f>
        <v>0</v>
      </c>
      <c r="Q260" s="59">
        <f>'Grunddaten Umlage § 4_IST'!I260</f>
        <v>0</v>
      </c>
      <c r="R260" s="62">
        <f t="shared" ref="R260:R287" si="21">Q260-P260</f>
        <v>0</v>
      </c>
      <c r="S260" s="59" cm="1">
        <f t="array" ref="S260">_xlfn.IFS((F260&gt;0)*AND(I260&gt;0),O260+R260,(F260=0)*AND(I260=0),L260,(F260=0)*AND(I260&gt;0),L260+O260+R260,(F260&gt;0)*AND(I260=0),L260+O260+R260)</f>
        <v>-28755.964326012261</v>
      </c>
      <c r="U260" s="59">
        <f>IF('Grunddaten Umlage § 4_Plan'!D260&gt;0,'Grunddaten Umlage § 4_Plan'!F260,0)</f>
        <v>45453.827070058331</v>
      </c>
      <c r="V260" s="59">
        <f>IF('Grunddaten Umlage § 4_IST'!D260&gt;0,'Grunddaten Umlage § 4_IST'!F260,0)</f>
        <v>44156.551396070587</v>
      </c>
      <c r="W260" s="59">
        <f t="shared" ref="W260:W287" si="22">V260-U260</f>
        <v>-1297.2756739877441</v>
      </c>
    </row>
    <row r="261" spans="1:23" x14ac:dyDescent="0.25">
      <c r="A261" s="58">
        <f>Finanzkraft!A261</f>
        <v>62279</v>
      </c>
      <c r="B261" s="58" t="str">
        <f>Finanzkraft!B261</f>
        <v>Waldbach-Mönichwald</v>
      </c>
      <c r="C261" s="58" t="str">
        <f>Finanzkraft!C261</f>
        <v>Hartberg-Fürstenfeld</v>
      </c>
      <c r="D261" s="67">
        <f>Finanzkraft!H261</f>
        <v>1887572.12</v>
      </c>
      <c r="E261" s="60">
        <f t="shared" si="20"/>
        <v>8.820620951113451E-4</v>
      </c>
      <c r="F261" s="59">
        <f>'Grunddaten Umlage § 4_Plan'!D261</f>
        <v>44983.8</v>
      </c>
      <c r="G261" s="59">
        <f>'Grunddaten Umlage § 4_Plan'!E261</f>
        <v>17993.52</v>
      </c>
      <c r="H261" s="59">
        <f>'Grunddaten Umlage § 4_IST'!D261</f>
        <v>109679.66</v>
      </c>
      <c r="I261" s="59">
        <f>'Grunddaten Umlage § 4_IST'!E261</f>
        <v>43871.864000000001</v>
      </c>
      <c r="J261" s="61">
        <f>'Grunddaten Umlage § 4_Plan'!J261</f>
        <v>0</v>
      </c>
      <c r="K261" s="61">
        <f>'Grunddaten Umlage § 4_IST'!J261</f>
        <v>0</v>
      </c>
      <c r="L261" s="62">
        <f t="shared" si="19"/>
        <v>0</v>
      </c>
      <c r="M261" s="61">
        <f>'Grunddaten Umlage § 4_Plan'!H261</f>
        <v>30398.975250536467</v>
      </c>
      <c r="N261" s="61">
        <f>'Grunddaten Umlage § 4_IST'!H261</f>
        <v>95511.093673126306</v>
      </c>
      <c r="O261" s="64">
        <f t="shared" ref="O261:O287" si="23">N261-M261</f>
        <v>65112.11842258984</v>
      </c>
      <c r="P261" s="59">
        <f>'Grunddaten Umlage § 4_Plan'!I261</f>
        <v>0</v>
      </c>
      <c r="Q261" s="59">
        <f>'Grunddaten Umlage § 4_IST'!I261</f>
        <v>0</v>
      </c>
      <c r="R261" s="62">
        <f t="shared" si="21"/>
        <v>0</v>
      </c>
      <c r="S261" s="59" cm="1">
        <f t="array" ref="S261">_xlfn.IFS((F261&gt;0)*AND(I261&gt;0),O261+R261,(F261=0)*AND(I261=0),L261,(F261=0)*AND(I261&gt;0),L261+O261+R261,(F261&gt;0)*AND(I261=0),L261+O261+R261)</f>
        <v>65112.11842258984</v>
      </c>
      <c r="U261" s="59">
        <f>IF('Grunddaten Umlage § 4_Plan'!D261&gt;0,'Grunddaten Umlage § 4_Plan'!F261,0)</f>
        <v>14584.824749463536</v>
      </c>
      <c r="V261" s="59">
        <f>IF('Grunddaten Umlage § 4_IST'!D261&gt;0,'Grunddaten Umlage § 4_IST'!F261,0)</f>
        <v>14168.566326873704</v>
      </c>
      <c r="W261" s="59">
        <f t="shared" si="22"/>
        <v>-416.25842258983175</v>
      </c>
    </row>
    <row r="262" spans="1:23" x14ac:dyDescent="0.25">
      <c r="A262" s="58">
        <f>Finanzkraft!A262</f>
        <v>62280</v>
      </c>
      <c r="B262" s="58" t="str">
        <f>Finanzkraft!B262</f>
        <v>Fürstenfeld</v>
      </c>
      <c r="C262" s="58" t="str">
        <f>Finanzkraft!C262</f>
        <v>Hartberg-Fürstenfeld</v>
      </c>
      <c r="D262" s="67">
        <f>Finanzkraft!H262</f>
        <v>16399238.060000001</v>
      </c>
      <c r="E262" s="60">
        <f t="shared" si="20"/>
        <v>7.6633608476021093E-3</v>
      </c>
      <c r="F262" s="59">
        <f>'Grunddaten Umlage § 4_Plan'!D262</f>
        <v>308104</v>
      </c>
      <c r="G262" s="59">
        <f>'Grunddaten Umlage § 4_Plan'!E262</f>
        <v>123241.60000000001</v>
      </c>
      <c r="H262" s="59">
        <f>'Grunddaten Umlage § 4_IST'!D262</f>
        <v>254001.28</v>
      </c>
      <c r="I262" s="59">
        <f>'Grunddaten Umlage § 4_IST'!E262</f>
        <v>101600.512</v>
      </c>
      <c r="J262" s="61">
        <f>'Grunddaten Umlage § 4_Plan'!J262</f>
        <v>0</v>
      </c>
      <c r="K262" s="61">
        <f>'Grunddaten Umlage § 4_IST'!J262</f>
        <v>0</v>
      </c>
      <c r="L262" s="62">
        <f t="shared" ref="L262:L287" si="24">J262-K262</f>
        <v>0</v>
      </c>
      <c r="M262" s="61">
        <f>'Grunddaten Umlage § 4_Plan'!H262</f>
        <v>181390.95386228082</v>
      </c>
      <c r="N262" s="61">
        <f>'Grunddaten Umlage § 4_IST'!H262</f>
        <v>130904.68956969545</v>
      </c>
      <c r="O262" s="64">
        <f t="shared" si="23"/>
        <v>-50486.264292585372</v>
      </c>
      <c r="P262" s="59">
        <f>'Grunddaten Umlage § 4_Plan'!I262</f>
        <v>0</v>
      </c>
      <c r="Q262" s="59">
        <f>'Grunddaten Umlage § 4_IST'!I262</f>
        <v>0</v>
      </c>
      <c r="R262" s="62">
        <f t="shared" si="21"/>
        <v>0</v>
      </c>
      <c r="S262" s="59" cm="1">
        <f t="array" ref="S262">_xlfn.IFS((F262&gt;0)*AND(I262&gt;0),O262+R262,(F262=0)*AND(I262=0),L262,(F262=0)*AND(I262&gt;0),L262+O262+R262,(F262&gt;0)*AND(I262=0),L262+O262+R262)</f>
        <v>-50486.264292585372</v>
      </c>
      <c r="U262" s="59">
        <f>IF('Grunddaten Umlage § 4_Plan'!D262&gt;0,'Grunddaten Umlage § 4_Plan'!F262,0)</f>
        <v>126713.04613771917</v>
      </c>
      <c r="V262" s="59">
        <f>IF('Grunddaten Umlage § 4_IST'!D262&gt;0,'Grunddaten Umlage § 4_IST'!F262,0)</f>
        <v>123096.59043030455</v>
      </c>
      <c r="W262" s="59">
        <f t="shared" si="22"/>
        <v>-3616.4557074146142</v>
      </c>
    </row>
    <row r="263" spans="1:23" x14ac:dyDescent="0.25">
      <c r="A263" s="58">
        <f>Finanzkraft!A263</f>
        <v>62311</v>
      </c>
      <c r="B263" s="58" t="str">
        <f>Finanzkraft!B263</f>
        <v>Edelsbach bei Feldbach</v>
      </c>
      <c r="C263" s="58" t="str">
        <f>Finanzkraft!C263</f>
        <v>Südoststeiermark</v>
      </c>
      <c r="D263" s="67">
        <f>Finanzkraft!H263</f>
        <v>1777591.9</v>
      </c>
      <c r="E263" s="60">
        <f t="shared" si="20"/>
        <v>8.306683590807415E-4</v>
      </c>
      <c r="F263" s="59">
        <f>'Grunddaten Umlage § 4_Plan'!D263</f>
        <v>32432</v>
      </c>
      <c r="G263" s="59">
        <f>'Grunddaten Umlage § 4_Plan'!E263</f>
        <v>12972.800000000001</v>
      </c>
      <c r="H263" s="59">
        <f>'Grunddaten Umlage § 4_IST'!D263</f>
        <v>27370.99</v>
      </c>
      <c r="I263" s="59">
        <f>'Grunddaten Umlage § 4_IST'!E263</f>
        <v>10948.396000000001</v>
      </c>
      <c r="J263" s="61">
        <f>'Grunddaten Umlage § 4_Plan'!J263</f>
        <v>0</v>
      </c>
      <c r="K263" s="61">
        <f>'Grunddaten Umlage § 4_IST'!J263</f>
        <v>0</v>
      </c>
      <c r="L263" s="62">
        <f t="shared" si="24"/>
        <v>0</v>
      </c>
      <c r="M263" s="61">
        <f>'Grunddaten Umlage § 4_Plan'!H263</f>
        <v>18696.966481086874</v>
      </c>
      <c r="N263" s="61">
        <f>'Grunddaten Umlage § 4_IST'!H263</f>
        <v>14027.961423553636</v>
      </c>
      <c r="O263" s="64">
        <f t="shared" si="23"/>
        <v>-4669.0050575332389</v>
      </c>
      <c r="P263" s="59">
        <f>'Grunddaten Umlage § 4_Plan'!I263</f>
        <v>0</v>
      </c>
      <c r="Q263" s="59">
        <f>'Grunddaten Umlage § 4_IST'!I263</f>
        <v>0</v>
      </c>
      <c r="R263" s="62">
        <f t="shared" si="21"/>
        <v>0</v>
      </c>
      <c r="S263" s="59" cm="1">
        <f t="array" ref="S263">_xlfn.IFS((F263&gt;0)*AND(I263&gt;0),O263+R263,(F263=0)*AND(I263=0),L263,(F263=0)*AND(I263&gt;0),L263+O263+R263,(F263&gt;0)*AND(I263=0),L263+O263+R263)</f>
        <v>-4669.0050575332389</v>
      </c>
      <c r="U263" s="59">
        <f>IF('Grunddaten Umlage § 4_Plan'!D263&gt;0,'Grunddaten Umlage § 4_Plan'!F263,0)</f>
        <v>13735.033518913126</v>
      </c>
      <c r="V263" s="59">
        <f>IF('Grunddaten Umlage § 4_IST'!D263&gt;0,'Grunddaten Umlage § 4_IST'!F263,0)</f>
        <v>13343.028576446366</v>
      </c>
      <c r="W263" s="59">
        <f t="shared" si="22"/>
        <v>-392.00494246675953</v>
      </c>
    </row>
    <row r="264" spans="1:23" x14ac:dyDescent="0.25">
      <c r="A264" s="58">
        <f>Finanzkraft!A264</f>
        <v>62314</v>
      </c>
      <c r="B264" s="58" t="str">
        <f>Finanzkraft!B264</f>
        <v>Eichkögl</v>
      </c>
      <c r="C264" s="58" t="str">
        <f>Finanzkraft!C264</f>
        <v>Südoststeiermark</v>
      </c>
      <c r="D264" s="67">
        <f>Finanzkraft!H264</f>
        <v>1549588.61</v>
      </c>
      <c r="E264" s="60">
        <f t="shared" si="20"/>
        <v>7.2412246473383866E-4</v>
      </c>
      <c r="F264" s="59">
        <f>'Grunddaten Umlage § 4_Plan'!D264</f>
        <v>0</v>
      </c>
      <c r="G264" s="59">
        <f>'Grunddaten Umlage § 4_Plan'!E264</f>
        <v>0</v>
      </c>
      <c r="H264" s="59">
        <f>'Grunddaten Umlage § 4_IST'!D264</f>
        <v>5279.04</v>
      </c>
      <c r="I264" s="59">
        <f>'Grunddaten Umlage § 4_IST'!E264</f>
        <v>2111.616</v>
      </c>
      <c r="J264" s="61">
        <f>'Grunddaten Umlage § 4_Plan'!J264</f>
        <v>11973.305852077747</v>
      </c>
      <c r="K264" s="61">
        <f>'Grunddaten Umlage § 4_IST'!J264</f>
        <v>0</v>
      </c>
      <c r="L264" s="62">
        <f t="shared" si="24"/>
        <v>11973.305852077747</v>
      </c>
      <c r="M264" s="61">
        <f>'Grunddaten Umlage § 4_Plan'!H264</f>
        <v>0</v>
      </c>
      <c r="N264" s="61">
        <f>'Grunddaten Umlage § 4_IST'!H264</f>
        <v>0</v>
      </c>
      <c r="O264" s="64">
        <f t="shared" si="23"/>
        <v>0</v>
      </c>
      <c r="P264" s="59">
        <f>'Grunddaten Umlage § 4_Plan'!I264</f>
        <v>0</v>
      </c>
      <c r="Q264" s="59">
        <f>'Grunddaten Umlage § 4_IST'!I264</f>
        <v>-6352.5415260892032</v>
      </c>
      <c r="R264" s="62">
        <f t="shared" si="21"/>
        <v>-6352.5415260892032</v>
      </c>
      <c r="S264" s="59" cm="1">
        <f t="array" ref="S264">_xlfn.IFS((F264&gt;0)*AND(I264&gt;0),O264+R264,(F264=0)*AND(I264=0),L264,(F264=0)*AND(I264&gt;0),L264+O264+R264,(F264&gt;0)*AND(I264=0),L264+O264+R264)</f>
        <v>5620.7643259885435</v>
      </c>
      <c r="U264" s="59">
        <f>IF('Grunddaten Umlage § 4_Plan'!D264&gt;0,'Grunddaten Umlage § 4_Plan'!F264,0)</f>
        <v>0</v>
      </c>
      <c r="V264" s="59">
        <f>IF('Grunddaten Umlage § 4_IST'!D264&gt;0,'Grunddaten Umlage § 4_IST'!F264,0)</f>
        <v>11631.581526089203</v>
      </c>
      <c r="W264" s="59">
        <f t="shared" si="22"/>
        <v>11631.581526089203</v>
      </c>
    </row>
    <row r="265" spans="1:23" x14ac:dyDescent="0.25">
      <c r="A265" s="58">
        <f>Finanzkraft!A265</f>
        <v>62326</v>
      </c>
      <c r="B265" s="58" t="str">
        <f>Finanzkraft!B265</f>
        <v>Halbenrain</v>
      </c>
      <c r="C265" s="58" t="str">
        <f>Finanzkraft!C265</f>
        <v>Südoststeiermark</v>
      </c>
      <c r="D265" s="67">
        <f>Finanzkraft!H265</f>
        <v>2291771.81</v>
      </c>
      <c r="E265" s="60">
        <f t="shared" si="20"/>
        <v>1.070944533894535E-3</v>
      </c>
      <c r="F265" s="59">
        <f>'Grunddaten Umlage § 4_Plan'!D265</f>
        <v>55259.6</v>
      </c>
      <c r="G265" s="59">
        <f>'Grunddaten Umlage § 4_Plan'!E265</f>
        <v>22103.84</v>
      </c>
      <c r="H265" s="59">
        <f>'Grunddaten Umlage § 4_IST'!D265</f>
        <v>29912.54</v>
      </c>
      <c r="I265" s="59">
        <f>'Grunddaten Umlage § 4_IST'!E265</f>
        <v>11965.016000000001</v>
      </c>
      <c r="J265" s="61">
        <f>'Grunddaten Umlage § 4_Plan'!J265</f>
        <v>0</v>
      </c>
      <c r="K265" s="61">
        <f>'Grunddaten Umlage § 4_IST'!J265</f>
        <v>0</v>
      </c>
      <c r="L265" s="62">
        <f t="shared" si="24"/>
        <v>0</v>
      </c>
      <c r="M265" s="61">
        <f>'Grunddaten Umlage § 4_Plan'!H265</f>
        <v>37551.619541689965</v>
      </c>
      <c r="N265" s="61">
        <f>'Grunddaten Umlage § 4_IST'!H265</f>
        <v>12709.954439431116</v>
      </c>
      <c r="O265" s="64">
        <f t="shared" si="23"/>
        <v>-24841.665102258848</v>
      </c>
      <c r="P265" s="59">
        <f>'Grunddaten Umlage § 4_Plan'!I265</f>
        <v>0</v>
      </c>
      <c r="Q265" s="59">
        <f>'Grunddaten Umlage § 4_IST'!I265</f>
        <v>0</v>
      </c>
      <c r="R265" s="62">
        <f t="shared" si="21"/>
        <v>0</v>
      </c>
      <c r="S265" s="59" cm="1">
        <f t="array" ref="S265">_xlfn.IFS((F265&gt;0)*AND(I265&gt;0),O265+R265,(F265=0)*AND(I265=0),L265,(F265=0)*AND(I265&gt;0),L265+O265+R265,(F265&gt;0)*AND(I265=0),L265+O265+R265)</f>
        <v>-24841.665102258848</v>
      </c>
      <c r="U265" s="59">
        <f>IF('Grunddaten Umlage § 4_Plan'!D265&gt;0,'Grunddaten Umlage § 4_Plan'!F265,0)</f>
        <v>17707.980458310034</v>
      </c>
      <c r="V265" s="59">
        <f>IF('Grunddaten Umlage § 4_IST'!D265&gt;0,'Grunddaten Umlage § 4_IST'!F265,0)</f>
        <v>17202.585560568885</v>
      </c>
      <c r="W265" s="59">
        <f t="shared" si="22"/>
        <v>-505.39489774114918</v>
      </c>
    </row>
    <row r="266" spans="1:23" x14ac:dyDescent="0.25">
      <c r="A266" s="58">
        <f>Finanzkraft!A266</f>
        <v>62330</v>
      </c>
      <c r="B266" s="58" t="str">
        <f>Finanzkraft!B266</f>
        <v>Jagerberg</v>
      </c>
      <c r="C266" s="58" t="str">
        <f>Finanzkraft!C266</f>
        <v>Südoststeiermark</v>
      </c>
      <c r="D266" s="67">
        <f>Finanzkraft!H266</f>
        <v>2108203.89</v>
      </c>
      <c r="E266" s="60">
        <f t="shared" si="20"/>
        <v>9.8516327955473705E-4</v>
      </c>
      <c r="F266" s="59">
        <f>'Grunddaten Umlage § 4_Plan'!D266</f>
        <v>24324</v>
      </c>
      <c r="G266" s="59">
        <f>'Grunddaten Umlage § 4_Plan'!E266</f>
        <v>9729.6</v>
      </c>
      <c r="H266" s="59">
        <f>'Grunddaten Umlage § 4_IST'!D266</f>
        <v>12824.84</v>
      </c>
      <c r="I266" s="59">
        <f>'Grunddaten Umlage § 4_IST'!E266</f>
        <v>5129.9360000000006</v>
      </c>
      <c r="J266" s="61">
        <f>'Grunddaten Umlage § 4_Plan'!J266</f>
        <v>0</v>
      </c>
      <c r="K266" s="61">
        <f>'Grunddaten Umlage § 4_IST'!J266</f>
        <v>0</v>
      </c>
      <c r="L266" s="62">
        <f t="shared" si="24"/>
        <v>0</v>
      </c>
      <c r="M266" s="61">
        <f>'Grunddaten Umlage § 4_Plan'!H266</f>
        <v>8034.4055808011726</v>
      </c>
      <c r="N266" s="61">
        <f>'Grunddaten Umlage § 4_IST'!H266</f>
        <v>0</v>
      </c>
      <c r="O266" s="64">
        <f t="shared" si="23"/>
        <v>-8034.4055808011726</v>
      </c>
      <c r="P266" s="59">
        <f>'Grunddaten Umlage § 4_Plan'!I266</f>
        <v>0</v>
      </c>
      <c r="Q266" s="59">
        <f>'Grunddaten Umlage § 4_IST'!I266</f>
        <v>-2999.8409907523728</v>
      </c>
      <c r="R266" s="62">
        <f t="shared" si="21"/>
        <v>-2999.8409907523728</v>
      </c>
      <c r="S266" s="59" cm="1">
        <f t="array" ref="S266">_xlfn.IFS((F266&gt;0)*AND(I266&gt;0),O266+R266,(F266=0)*AND(I266=0),L266,(F266=0)*AND(I266&gt;0),L266+O266+R266,(F266&gt;0)*AND(I266=0),L266+O266+R266)</f>
        <v>-11034.246571553545</v>
      </c>
      <c r="U266" s="59">
        <f>IF('Grunddaten Umlage § 4_Plan'!D266&gt;0,'Grunddaten Umlage § 4_Plan'!F266,0)</f>
        <v>16289.594419198827</v>
      </c>
      <c r="V266" s="59">
        <f>IF('Grunddaten Umlage § 4_IST'!D266&gt;0,'Grunddaten Umlage § 4_IST'!F266,0)</f>
        <v>15824.680990752373</v>
      </c>
      <c r="W266" s="59">
        <f t="shared" si="22"/>
        <v>-464.91342844645442</v>
      </c>
    </row>
    <row r="267" spans="1:23" x14ac:dyDescent="0.25">
      <c r="A267" s="58">
        <f>Finanzkraft!A267</f>
        <v>62332</v>
      </c>
      <c r="B267" s="58" t="str">
        <f>Finanzkraft!B267</f>
        <v>Kapfenstein</v>
      </c>
      <c r="C267" s="58" t="str">
        <f>Finanzkraft!C267</f>
        <v>Südoststeiermark</v>
      </c>
      <c r="D267" s="67">
        <f>Finanzkraft!H267</f>
        <v>1994246.17</v>
      </c>
      <c r="E267" s="60">
        <f t="shared" si="20"/>
        <v>9.3191085852548799E-4</v>
      </c>
      <c r="F267" s="59">
        <f>'Grunddaten Umlage § 4_Plan'!D267</f>
        <v>32432</v>
      </c>
      <c r="G267" s="59">
        <f>'Grunddaten Umlage § 4_Plan'!E267</f>
        <v>12972.800000000001</v>
      </c>
      <c r="H267" s="59">
        <f>'Grunddaten Umlage § 4_IST'!D267</f>
        <v>16690.810000000001</v>
      </c>
      <c r="I267" s="59">
        <f>'Grunddaten Umlage § 4_IST'!E267</f>
        <v>6676.3240000000005</v>
      </c>
      <c r="J267" s="61">
        <f>'Grunddaten Umlage § 4_Plan'!J267</f>
        <v>0</v>
      </c>
      <c r="K267" s="61">
        <f>'Grunddaten Umlage § 4_IST'!J267</f>
        <v>0</v>
      </c>
      <c r="L267" s="62">
        <f t="shared" si="24"/>
        <v>0</v>
      </c>
      <c r="M267" s="61">
        <f>'Grunddaten Umlage § 4_Plan'!H267</f>
        <v>17022.930016099803</v>
      </c>
      <c r="N267" s="61">
        <f>'Grunddaten Umlage § 4_IST'!H267</f>
        <v>1721.5228229045642</v>
      </c>
      <c r="O267" s="64">
        <f t="shared" si="23"/>
        <v>-15301.407193195239</v>
      </c>
      <c r="P267" s="59">
        <f>'Grunddaten Umlage § 4_Plan'!I267</f>
        <v>0</v>
      </c>
      <c r="Q267" s="59">
        <f>'Grunddaten Umlage § 4_IST'!I267</f>
        <v>0</v>
      </c>
      <c r="R267" s="62">
        <f t="shared" si="21"/>
        <v>0</v>
      </c>
      <c r="S267" s="59" cm="1">
        <f t="array" ref="S267">_xlfn.IFS((F267&gt;0)*AND(I267&gt;0),O267+R267,(F267=0)*AND(I267=0),L267,(F267=0)*AND(I267&gt;0),L267+O267+R267,(F267&gt;0)*AND(I267=0),L267+O267+R267)</f>
        <v>-15301.407193195239</v>
      </c>
      <c r="U267" s="59">
        <f>IF('Grunddaten Umlage § 4_Plan'!D267&gt;0,'Grunddaten Umlage § 4_Plan'!F267,0)</f>
        <v>15409.069983900197</v>
      </c>
      <c r="V267" s="59">
        <f>IF('Grunddaten Umlage § 4_IST'!D267&gt;0,'Grunddaten Umlage § 4_IST'!F267,0)</f>
        <v>14969.287177095437</v>
      </c>
      <c r="W267" s="59">
        <f t="shared" si="22"/>
        <v>-439.78280680476018</v>
      </c>
    </row>
    <row r="268" spans="1:23" x14ac:dyDescent="0.25">
      <c r="A268" s="58">
        <f>Finanzkraft!A268</f>
        <v>62335</v>
      </c>
      <c r="B268" s="58" t="str">
        <f>Finanzkraft!B268</f>
        <v>Klöch</v>
      </c>
      <c r="C268" s="58" t="str">
        <f>Finanzkraft!C268</f>
        <v>Südoststeiermark</v>
      </c>
      <c r="D268" s="67">
        <f>Finanzkraft!H268</f>
        <v>1621482.94</v>
      </c>
      <c r="E268" s="60">
        <f t="shared" si="20"/>
        <v>7.5771867156191274E-4</v>
      </c>
      <c r="F268" s="59">
        <f>'Grunddaten Umlage § 4_Plan'!D268</f>
        <v>32432</v>
      </c>
      <c r="G268" s="59">
        <f>'Grunddaten Umlage § 4_Plan'!E268</f>
        <v>12972.800000000001</v>
      </c>
      <c r="H268" s="59">
        <f>'Grunddaten Umlage § 4_IST'!D268</f>
        <v>28656.12</v>
      </c>
      <c r="I268" s="59">
        <f>'Grunddaten Umlage § 4_IST'!E268</f>
        <v>11462.448</v>
      </c>
      <c r="J268" s="61">
        <f>'Grunddaten Umlage § 4_Plan'!J268</f>
        <v>0</v>
      </c>
      <c r="K268" s="61">
        <f>'Grunddaten Umlage § 4_IST'!J268</f>
        <v>0</v>
      </c>
      <c r="L268" s="62">
        <f t="shared" si="24"/>
        <v>0</v>
      </c>
      <c r="M268" s="61">
        <f>'Grunddaten Umlage § 4_Plan'!H268</f>
        <v>19903.183610115571</v>
      </c>
      <c r="N268" s="61">
        <f>'Grunddaten Umlage § 4_IST'!H268</f>
        <v>16484.882493438301</v>
      </c>
      <c r="O268" s="64">
        <f t="shared" si="23"/>
        <v>-3418.3011166772703</v>
      </c>
      <c r="P268" s="59">
        <f>'Grunddaten Umlage § 4_Plan'!I268</f>
        <v>0</v>
      </c>
      <c r="Q268" s="59">
        <f>'Grunddaten Umlage § 4_IST'!I268</f>
        <v>0</v>
      </c>
      <c r="R268" s="62">
        <f t="shared" si="21"/>
        <v>0</v>
      </c>
      <c r="S268" s="59" cm="1">
        <f t="array" ref="S268">_xlfn.IFS((F268&gt;0)*AND(I268&gt;0),O268+R268,(F268=0)*AND(I268=0),L268,(F268=0)*AND(I268&gt;0),L268+O268+R268,(F268&gt;0)*AND(I268=0),L268+O268+R268)</f>
        <v>-3418.3011166772703</v>
      </c>
      <c r="U268" s="59">
        <f>IF('Grunddaten Umlage § 4_Plan'!D268&gt;0,'Grunddaten Umlage § 4_Plan'!F268,0)</f>
        <v>12528.816389884427</v>
      </c>
      <c r="V268" s="59">
        <f>IF('Grunddaten Umlage § 4_IST'!D268&gt;0,'Grunddaten Umlage § 4_IST'!F268,0)</f>
        <v>12171.237506561696</v>
      </c>
      <c r="W268" s="59">
        <f t="shared" si="22"/>
        <v>-357.57888332273069</v>
      </c>
    </row>
    <row r="269" spans="1:23" x14ac:dyDescent="0.25">
      <c r="A269" s="58">
        <f>Finanzkraft!A269</f>
        <v>62343</v>
      </c>
      <c r="B269" s="58" t="str">
        <f>Finanzkraft!B269</f>
        <v>Mettersdorf am Saßbach</v>
      </c>
      <c r="C269" s="58" t="str">
        <f>Finanzkraft!C269</f>
        <v>Südoststeiermark</v>
      </c>
      <c r="D269" s="67">
        <f>Finanzkraft!H269</f>
        <v>2132234.71</v>
      </c>
      <c r="E269" s="60">
        <f t="shared" si="20"/>
        <v>9.9639287720128603E-4</v>
      </c>
      <c r="F269" s="59">
        <f>'Grunddaten Umlage § 4_Plan'!D269</f>
        <v>32432</v>
      </c>
      <c r="G269" s="59">
        <f>'Grunddaten Umlage § 4_Plan'!E269</f>
        <v>12972.800000000001</v>
      </c>
      <c r="H269" s="59">
        <f>'Grunddaten Umlage § 4_IST'!D269</f>
        <v>26790.86</v>
      </c>
      <c r="I269" s="59">
        <f>'Grunddaten Umlage § 4_IST'!E269</f>
        <v>10716.344000000001</v>
      </c>
      <c r="J269" s="61">
        <f>'Grunddaten Umlage § 4_Plan'!J269</f>
        <v>0</v>
      </c>
      <c r="K269" s="61">
        <f>'Grunddaten Umlage § 4_IST'!J269</f>
        <v>0</v>
      </c>
      <c r="L269" s="62">
        <f t="shared" si="24"/>
        <v>0</v>
      </c>
      <c r="M269" s="61">
        <f>'Grunddaten Umlage § 4_Plan'!H269</f>
        <v>15956.72510026626</v>
      </c>
      <c r="N269" s="61">
        <f>'Grunddaten Umlage § 4_IST'!H269</f>
        <v>10785.797945418841</v>
      </c>
      <c r="O269" s="64">
        <f t="shared" si="23"/>
        <v>-5170.9271548474189</v>
      </c>
      <c r="P269" s="59">
        <f>'Grunddaten Umlage § 4_Plan'!I269</f>
        <v>0</v>
      </c>
      <c r="Q269" s="59">
        <f>'Grunddaten Umlage § 4_IST'!I269</f>
        <v>0</v>
      </c>
      <c r="R269" s="62">
        <f t="shared" si="21"/>
        <v>0</v>
      </c>
      <c r="S269" s="59" cm="1">
        <f t="array" ref="S269">_xlfn.IFS((F269&gt;0)*AND(I269&gt;0),O269+R269,(F269=0)*AND(I269=0),L269,(F269=0)*AND(I269&gt;0),L269+O269+R269,(F269&gt;0)*AND(I269=0),L269+O269+R269)</f>
        <v>-5170.9271548474189</v>
      </c>
      <c r="U269" s="59">
        <f>IF('Grunddaten Umlage § 4_Plan'!D269&gt;0,'Grunddaten Umlage § 4_Plan'!F269,0)</f>
        <v>16475.27489973374</v>
      </c>
      <c r="V269" s="59">
        <f>IF('Grunddaten Umlage § 4_IST'!D269&gt;0,'Grunddaten Umlage § 4_IST'!F269,0)</f>
        <v>16005.06205458116</v>
      </c>
      <c r="W269" s="59">
        <f t="shared" si="22"/>
        <v>-470.21284515258048</v>
      </c>
    </row>
    <row r="270" spans="1:23" x14ac:dyDescent="0.25">
      <c r="A270" s="58">
        <f>Finanzkraft!A270</f>
        <v>62368</v>
      </c>
      <c r="B270" s="58" t="str">
        <f>Finanzkraft!B270</f>
        <v>Tieschen</v>
      </c>
      <c r="C270" s="58" t="str">
        <f>Finanzkraft!C270</f>
        <v>Südoststeiermark</v>
      </c>
      <c r="D270" s="67">
        <f>Finanzkraft!H270</f>
        <v>1528521.6</v>
      </c>
      <c r="E270" s="60">
        <f t="shared" si="20"/>
        <v>7.1427785494042231E-4</v>
      </c>
      <c r="F270" s="59">
        <f>'Grunddaten Umlage § 4_Plan'!D270</f>
        <v>0</v>
      </c>
      <c r="G270" s="59">
        <f>'Grunddaten Umlage § 4_Plan'!E270</f>
        <v>0</v>
      </c>
      <c r="H270" s="59">
        <f>'Grunddaten Umlage § 4_IST'!D270</f>
        <v>0</v>
      </c>
      <c r="I270" s="59">
        <f>'Grunddaten Umlage § 4_IST'!E270</f>
        <v>0</v>
      </c>
      <c r="J270" s="61">
        <f>'Grunddaten Umlage § 4_Plan'!J270</f>
        <v>11810.526032652782</v>
      </c>
      <c r="K270" s="61">
        <f>'Grunddaten Umlage § 4_IST'!J270</f>
        <v>11473.447526687944</v>
      </c>
      <c r="L270" s="62">
        <f t="shared" si="24"/>
        <v>337.07850596483877</v>
      </c>
      <c r="M270" s="61">
        <f>'Grunddaten Umlage § 4_Plan'!H270</f>
        <v>0</v>
      </c>
      <c r="N270" s="61">
        <f>'Grunddaten Umlage § 4_IST'!H270</f>
        <v>0</v>
      </c>
      <c r="O270" s="64">
        <f t="shared" si="23"/>
        <v>0</v>
      </c>
      <c r="P270" s="59">
        <f>'Grunddaten Umlage § 4_Plan'!I270</f>
        <v>0</v>
      </c>
      <c r="Q270" s="59">
        <f>'Grunddaten Umlage § 4_IST'!I270</f>
        <v>0</v>
      </c>
      <c r="R270" s="62">
        <f t="shared" si="21"/>
        <v>0</v>
      </c>
      <c r="S270" s="59" cm="1">
        <f t="array" ref="S270">_xlfn.IFS((F270&gt;0)*AND(I270&gt;0),O270+R270,(F270=0)*AND(I270=0),L270,(F270=0)*AND(I270&gt;0),L270+O270+R270,(F270&gt;0)*AND(I270=0),L270+O270+R270)</f>
        <v>337.07850596483877</v>
      </c>
      <c r="U270" s="59">
        <f>IF('Grunddaten Umlage § 4_Plan'!D270&gt;0,'Grunddaten Umlage § 4_Plan'!F270,0)</f>
        <v>0</v>
      </c>
      <c r="V270" s="59">
        <f>IF('Grunddaten Umlage § 4_IST'!D270&gt;0,'Grunddaten Umlage § 4_IST'!F270,0)</f>
        <v>0</v>
      </c>
      <c r="W270" s="59">
        <f t="shared" si="22"/>
        <v>0</v>
      </c>
    </row>
    <row r="271" spans="1:23" x14ac:dyDescent="0.25">
      <c r="A271" s="58">
        <f>Finanzkraft!A271</f>
        <v>62372</v>
      </c>
      <c r="B271" s="58" t="str">
        <f>Finanzkraft!B271</f>
        <v>Unterlamm</v>
      </c>
      <c r="C271" s="58" t="str">
        <f>Finanzkraft!C271</f>
        <v>Südoststeiermark</v>
      </c>
      <c r="D271" s="67">
        <f>Finanzkraft!H271</f>
        <v>1499106.59</v>
      </c>
      <c r="E271" s="60">
        <f t="shared" si="20"/>
        <v>7.005322263239532E-4</v>
      </c>
      <c r="F271" s="59">
        <f>'Grunddaten Umlage § 4_Plan'!D271</f>
        <v>0</v>
      </c>
      <c r="G271" s="59">
        <f>'Grunddaten Umlage § 4_Plan'!E271</f>
        <v>0</v>
      </c>
      <c r="H271" s="59">
        <f>'Grunddaten Umlage § 4_IST'!D271</f>
        <v>0</v>
      </c>
      <c r="I271" s="59">
        <f>'Grunddaten Umlage § 4_IST'!E271</f>
        <v>0</v>
      </c>
      <c r="J271" s="61">
        <f>'Grunddaten Umlage § 4_Plan'!J271</f>
        <v>11583.243185386678</v>
      </c>
      <c r="K271" s="61">
        <f>'Grunddaten Umlage § 4_IST'!J271</f>
        <v>11252.651449136929</v>
      </c>
      <c r="L271" s="62">
        <f t="shared" si="24"/>
        <v>330.59173624974937</v>
      </c>
      <c r="M271" s="61">
        <f>'Grunddaten Umlage § 4_Plan'!H271</f>
        <v>0</v>
      </c>
      <c r="N271" s="61">
        <f>'Grunddaten Umlage § 4_IST'!H271</f>
        <v>0</v>
      </c>
      <c r="O271" s="64">
        <f t="shared" si="23"/>
        <v>0</v>
      </c>
      <c r="P271" s="59">
        <f>'Grunddaten Umlage § 4_Plan'!I271</f>
        <v>0</v>
      </c>
      <c r="Q271" s="59">
        <f>'Grunddaten Umlage § 4_IST'!I271</f>
        <v>0</v>
      </c>
      <c r="R271" s="62">
        <f t="shared" si="21"/>
        <v>0</v>
      </c>
      <c r="S271" s="59" cm="1">
        <f t="array" ref="S271">_xlfn.IFS((F271&gt;0)*AND(I271&gt;0),O271+R271,(F271=0)*AND(I271=0),L271,(F271=0)*AND(I271&gt;0),L271+O271+R271,(F271&gt;0)*AND(I271=0),L271+O271+R271)</f>
        <v>330.59173624974937</v>
      </c>
      <c r="U271" s="59">
        <f>IF('Grunddaten Umlage § 4_Plan'!D271&gt;0,'Grunddaten Umlage § 4_Plan'!F271,0)</f>
        <v>0</v>
      </c>
      <c r="V271" s="59">
        <f>IF('Grunddaten Umlage § 4_IST'!D271&gt;0,'Grunddaten Umlage § 4_IST'!F271,0)</f>
        <v>0</v>
      </c>
      <c r="W271" s="59">
        <f t="shared" si="22"/>
        <v>0</v>
      </c>
    </row>
    <row r="272" spans="1:23" x14ac:dyDescent="0.25">
      <c r="A272" s="58">
        <f>Finanzkraft!A272</f>
        <v>62375</v>
      </c>
      <c r="B272" s="58" t="str">
        <f>Finanzkraft!B272</f>
        <v xml:space="preserve">Bad Gleichenberg </v>
      </c>
      <c r="C272" s="58" t="str">
        <f>Finanzkraft!C272</f>
        <v>Südoststeiermark</v>
      </c>
      <c r="D272" s="67">
        <f>Finanzkraft!H272</f>
        <v>8322154.5499999998</v>
      </c>
      <c r="E272" s="60">
        <f t="shared" si="20"/>
        <v>3.8889412491499467E-3</v>
      </c>
      <c r="F272" s="59">
        <f>'Grunddaten Umlage § 4_Plan'!D272</f>
        <v>139366.59999999998</v>
      </c>
      <c r="G272" s="59">
        <f>'Grunddaten Umlage § 4_Plan'!E272</f>
        <v>55746.639999999992</v>
      </c>
      <c r="H272" s="59">
        <f>'Grunddaten Umlage § 4_IST'!D272</f>
        <v>112094.86</v>
      </c>
      <c r="I272" s="59">
        <f>'Grunddaten Umlage § 4_IST'!E272</f>
        <v>44837.944000000003</v>
      </c>
      <c r="J272" s="61">
        <f>'Grunddaten Umlage § 4_Plan'!J272</f>
        <v>0</v>
      </c>
      <c r="K272" s="61">
        <f>'Grunddaten Umlage § 4_IST'!J272</f>
        <v>0</v>
      </c>
      <c r="L272" s="62">
        <f t="shared" si="24"/>
        <v>0</v>
      </c>
      <c r="M272" s="61">
        <f>'Grunddaten Umlage § 4_Plan'!H272</f>
        <v>75063.273857579217</v>
      </c>
      <c r="N272" s="61">
        <f>'Grunddaten Umlage § 4_IST'!H272</f>
        <v>49626.783959457091</v>
      </c>
      <c r="O272" s="64">
        <f t="shared" si="23"/>
        <v>-25436.489898122127</v>
      </c>
      <c r="P272" s="59">
        <f>'Grunddaten Umlage § 4_Plan'!I272</f>
        <v>0</v>
      </c>
      <c r="Q272" s="59">
        <f>'Grunddaten Umlage § 4_IST'!I272</f>
        <v>0</v>
      </c>
      <c r="R272" s="62">
        <f t="shared" si="21"/>
        <v>0</v>
      </c>
      <c r="S272" s="59" cm="1">
        <f t="array" ref="S272">_xlfn.IFS((F272&gt;0)*AND(I272&gt;0),O272+R272,(F272=0)*AND(I272=0),L272,(F272=0)*AND(I272&gt;0),L272+O272+R272,(F272&gt;0)*AND(I272=0),L272+O272+R272)</f>
        <v>-25436.489898122127</v>
      </c>
      <c r="U272" s="59">
        <f>IF('Grunddaten Umlage § 4_Plan'!D272&gt;0,'Grunddaten Umlage § 4_Plan'!F272,0)</f>
        <v>64303.326142420759</v>
      </c>
      <c r="V272" s="59">
        <f>IF('Grunddaten Umlage § 4_IST'!D272&gt;0,'Grunddaten Umlage § 4_IST'!F272,0)</f>
        <v>62468.07604054291</v>
      </c>
      <c r="W272" s="59">
        <f t="shared" si="22"/>
        <v>-1835.2501018778494</v>
      </c>
    </row>
    <row r="273" spans="1:23" x14ac:dyDescent="0.25">
      <c r="A273" s="58">
        <f>Finanzkraft!A273</f>
        <v>62376</v>
      </c>
      <c r="B273" s="58" t="str">
        <f>Finanzkraft!B273</f>
        <v>Bad Radkersburg</v>
      </c>
      <c r="C273" s="58" t="str">
        <f>Finanzkraft!C273</f>
        <v>Südoststeiermark</v>
      </c>
      <c r="D273" s="67">
        <f>Finanzkraft!H273</f>
        <v>6051141.7599999998</v>
      </c>
      <c r="E273" s="60">
        <f t="shared" si="20"/>
        <v>2.8276974013800075E-3</v>
      </c>
      <c r="F273" s="59">
        <f>'Grunddaten Umlage § 4_Plan'!D273</f>
        <v>299660.40000000002</v>
      </c>
      <c r="G273" s="59">
        <f>'Grunddaten Umlage § 4_Plan'!E273</f>
        <v>119864.16000000002</v>
      </c>
      <c r="H273" s="59">
        <f>'Grunddaten Umlage § 4_IST'!D273</f>
        <v>249414.41</v>
      </c>
      <c r="I273" s="59">
        <f>'Grunddaten Umlage § 4_IST'!E273</f>
        <v>99765.76400000001</v>
      </c>
      <c r="J273" s="61">
        <f>'Grunddaten Umlage § 4_Plan'!J273</f>
        <v>0</v>
      </c>
      <c r="K273" s="61">
        <f>'Grunddaten Umlage § 4_IST'!J273</f>
        <v>0</v>
      </c>
      <c r="L273" s="62">
        <f t="shared" si="24"/>
        <v>0</v>
      </c>
      <c r="M273" s="61">
        <f>'Grunddaten Umlage § 4_Plan'!H273</f>
        <v>252904.65426258135</v>
      </c>
      <c r="N273" s="61">
        <f>'Grunddaten Umlage § 4_IST'!H273</f>
        <v>203993.09736698904</v>
      </c>
      <c r="O273" s="64">
        <f t="shared" si="23"/>
        <v>-48911.556895592308</v>
      </c>
      <c r="P273" s="59">
        <f>'Grunddaten Umlage § 4_Plan'!I273</f>
        <v>0</v>
      </c>
      <c r="Q273" s="59">
        <f>'Grunddaten Umlage § 4_IST'!I273</f>
        <v>0</v>
      </c>
      <c r="R273" s="62">
        <f t="shared" si="21"/>
        <v>0</v>
      </c>
      <c r="S273" s="59" cm="1">
        <f t="array" ref="S273">_xlfn.IFS((F273&gt;0)*AND(I273&gt;0),O273+R273,(F273=0)*AND(I273=0),L273,(F273=0)*AND(I273&gt;0),L273+O273+R273,(F273&gt;0)*AND(I273=0),L273+O273+R273)</f>
        <v>-48911.556895592308</v>
      </c>
      <c r="U273" s="59">
        <f>IF('Grunddaten Umlage § 4_Plan'!D273&gt;0,'Grunddaten Umlage § 4_Plan'!F273,0)</f>
        <v>46755.745737418671</v>
      </c>
      <c r="V273" s="59">
        <f>IF('Grunddaten Umlage § 4_IST'!D273&gt;0,'Grunddaten Umlage § 4_IST'!F273,0)</f>
        <v>45421.312633010959</v>
      </c>
      <c r="W273" s="59">
        <f t="shared" si="22"/>
        <v>-1334.4331044077117</v>
      </c>
    </row>
    <row r="274" spans="1:23" x14ac:dyDescent="0.25">
      <c r="A274" s="58">
        <f>Finanzkraft!A274</f>
        <v>62377</v>
      </c>
      <c r="B274" s="58" t="str">
        <f>Finanzkraft!B274</f>
        <v>Deutsch Goritz</v>
      </c>
      <c r="C274" s="58" t="str">
        <f>Finanzkraft!C274</f>
        <v>Südoststeiermark</v>
      </c>
      <c r="D274" s="67">
        <f>Finanzkraft!H274</f>
        <v>2763835.01</v>
      </c>
      <c r="E274" s="60">
        <f t="shared" si="20"/>
        <v>1.2915395780812259E-3</v>
      </c>
      <c r="F274" s="59">
        <f>'Grunddaten Umlage § 4_Plan'!D274</f>
        <v>163878.40000000002</v>
      </c>
      <c r="G274" s="59">
        <f>'Grunddaten Umlage § 4_Plan'!E274</f>
        <v>65551.360000000015</v>
      </c>
      <c r="H274" s="59">
        <f>'Grunddaten Umlage § 4_IST'!D274</f>
        <v>128632.17</v>
      </c>
      <c r="I274" s="59">
        <f>'Grunddaten Umlage § 4_IST'!E274</f>
        <v>51452.868000000002</v>
      </c>
      <c r="J274" s="61">
        <f>'Grunddaten Umlage § 4_Plan'!J274</f>
        <v>0</v>
      </c>
      <c r="K274" s="61">
        <f>'Grunddaten Umlage § 4_IST'!J274</f>
        <v>0</v>
      </c>
      <c r="L274" s="62">
        <f t="shared" si="24"/>
        <v>0</v>
      </c>
      <c r="M274" s="61">
        <f>'Grunddaten Umlage § 4_Plan'!H274</f>
        <v>142522.89849085407</v>
      </c>
      <c r="N274" s="61">
        <f>'Grunddaten Umlage § 4_IST'!H274</f>
        <v>107886.16552112444</v>
      </c>
      <c r="O274" s="64">
        <f t="shared" si="23"/>
        <v>-34636.732969729637</v>
      </c>
      <c r="P274" s="59">
        <f>'Grunddaten Umlage § 4_Plan'!I274</f>
        <v>0</v>
      </c>
      <c r="Q274" s="59">
        <f>'Grunddaten Umlage § 4_IST'!I274</f>
        <v>0</v>
      </c>
      <c r="R274" s="62">
        <f t="shared" si="21"/>
        <v>0</v>
      </c>
      <c r="S274" s="59" cm="1">
        <f t="array" ref="S274">_xlfn.IFS((F274&gt;0)*AND(I274&gt;0),O274+R274,(F274=0)*AND(I274=0),L274,(F274=0)*AND(I274&gt;0),L274+O274+R274,(F274&gt;0)*AND(I274=0),L274+O274+R274)</f>
        <v>-34636.732969729637</v>
      </c>
      <c r="U274" s="59">
        <f>IF('Grunddaten Umlage § 4_Plan'!D274&gt;0,'Grunddaten Umlage § 4_Plan'!F274,0)</f>
        <v>21355.501509145935</v>
      </c>
      <c r="V274" s="59">
        <f>IF('Grunddaten Umlage § 4_IST'!D274&gt;0,'Grunddaten Umlage § 4_IST'!F274,0)</f>
        <v>20746.004478875566</v>
      </c>
      <c r="W274" s="59">
        <f t="shared" si="22"/>
        <v>-609.49703027036958</v>
      </c>
    </row>
    <row r="275" spans="1:23" x14ac:dyDescent="0.25">
      <c r="A275" s="58">
        <f>Finanzkraft!A275</f>
        <v>62378</v>
      </c>
      <c r="B275" s="58" t="str">
        <f>Finanzkraft!B275</f>
        <v xml:space="preserve">Fehring </v>
      </c>
      <c r="C275" s="58" t="str">
        <f>Finanzkraft!C275</f>
        <v>Südoststeiermark</v>
      </c>
      <c r="D275" s="67">
        <f>Finanzkraft!H275</f>
        <v>9824994.2599999998</v>
      </c>
      <c r="E275" s="60">
        <f t="shared" si="20"/>
        <v>4.5912179617447089E-3</v>
      </c>
      <c r="F275" s="59">
        <f>'Grunddaten Umlage § 4_Plan'!D275</f>
        <v>392626.39999999997</v>
      </c>
      <c r="G275" s="59">
        <f>'Grunddaten Umlage § 4_Plan'!E275</f>
        <v>157050.56</v>
      </c>
      <c r="H275" s="59">
        <f>'Grunddaten Umlage § 4_IST'!D275</f>
        <v>193365.01</v>
      </c>
      <c r="I275" s="59">
        <f>'Grunddaten Umlage § 4_IST'!E275</f>
        <v>77346.004000000001</v>
      </c>
      <c r="J275" s="61">
        <f>'Grunddaten Umlage § 4_Plan'!J275</f>
        <v>0</v>
      </c>
      <c r="K275" s="61">
        <f>'Grunddaten Umlage § 4_IST'!J275</f>
        <v>0</v>
      </c>
      <c r="L275" s="62">
        <f t="shared" si="24"/>
        <v>0</v>
      </c>
      <c r="M275" s="61">
        <f>'Grunddaten Umlage § 4_Plan'!H275</f>
        <v>316710.98573408829</v>
      </c>
      <c r="N275" s="61">
        <f>'Grunddaten Umlage § 4_IST'!H275</f>
        <v>119616.26082163038</v>
      </c>
      <c r="O275" s="64">
        <f t="shared" si="23"/>
        <v>-197094.72491245792</v>
      </c>
      <c r="P275" s="59">
        <f>'Grunddaten Umlage § 4_Plan'!I275</f>
        <v>0</v>
      </c>
      <c r="Q275" s="59">
        <f>'Grunddaten Umlage § 4_IST'!I275</f>
        <v>0</v>
      </c>
      <c r="R275" s="62">
        <f t="shared" si="21"/>
        <v>0</v>
      </c>
      <c r="S275" s="59" cm="1">
        <f t="array" ref="S275">_xlfn.IFS((F275&gt;0)*AND(I275&gt;0),O275+R275,(F275=0)*AND(I275=0),L275,(F275=0)*AND(I275&gt;0),L275+O275+R275,(F275&gt;0)*AND(I275=0),L275+O275+R275)</f>
        <v>-197094.72491245792</v>
      </c>
      <c r="U275" s="59">
        <f>IF('Grunddaten Umlage § 4_Plan'!D275&gt;0,'Grunddaten Umlage § 4_Plan'!F275,0)</f>
        <v>75915.414265911691</v>
      </c>
      <c r="V275" s="59">
        <f>IF('Grunddaten Umlage § 4_IST'!D275&gt;0,'Grunddaten Umlage § 4_IST'!F275,0)</f>
        <v>73748.749178369631</v>
      </c>
      <c r="W275" s="59">
        <f t="shared" si="22"/>
        <v>-2166.6650875420601</v>
      </c>
    </row>
    <row r="276" spans="1:23" x14ac:dyDescent="0.25">
      <c r="A276" s="58">
        <f>Finanzkraft!A276</f>
        <v>62379</v>
      </c>
      <c r="B276" s="58" t="str">
        <f>Finanzkraft!B276</f>
        <v>Feldbach</v>
      </c>
      <c r="C276" s="58" t="str">
        <f>Finanzkraft!C276</f>
        <v>Südoststeiermark</v>
      </c>
      <c r="D276" s="67">
        <f>Finanzkraft!H276</f>
        <v>21961682.949999999</v>
      </c>
      <c r="E276" s="60">
        <f t="shared" si="20"/>
        <v>1.0262690293946546E-2</v>
      </c>
      <c r="F276" s="59">
        <f>'Grunddaten Umlage § 4_Plan'!D276</f>
        <v>651644.4</v>
      </c>
      <c r="G276" s="59">
        <f>'Grunddaten Umlage § 4_Plan'!E276</f>
        <v>260657.76</v>
      </c>
      <c r="H276" s="59">
        <f>'Grunddaten Umlage § 4_IST'!D276</f>
        <v>662081.35</v>
      </c>
      <c r="I276" s="59">
        <f>'Grunddaten Umlage § 4_IST'!E276</f>
        <v>264832.53999999998</v>
      </c>
      <c r="J276" s="61">
        <f>'Grunddaten Umlage § 4_Plan'!J276</f>
        <v>0</v>
      </c>
      <c r="K276" s="61">
        <f>'Grunddaten Umlage § 4_IST'!J276</f>
        <v>0</v>
      </c>
      <c r="L276" s="62">
        <f t="shared" si="24"/>
        <v>0</v>
      </c>
      <c r="M276" s="61">
        <f>'Grunddaten Umlage § 4_Plan'!H276</f>
        <v>481951.65362216556</v>
      </c>
      <c r="N276" s="61">
        <f>'Grunddaten Umlage § 4_IST'!H276</f>
        <v>497231.72214745131</v>
      </c>
      <c r="O276" s="64">
        <f t="shared" si="23"/>
        <v>15280.068525285751</v>
      </c>
      <c r="P276" s="59">
        <f>'Grunddaten Umlage § 4_Plan'!I276</f>
        <v>0</v>
      </c>
      <c r="Q276" s="59">
        <f>'Grunddaten Umlage § 4_IST'!I276</f>
        <v>0</v>
      </c>
      <c r="R276" s="62">
        <f t="shared" si="21"/>
        <v>0</v>
      </c>
      <c r="S276" s="59" cm="1">
        <f t="array" ref="S276">_xlfn.IFS((F276&gt;0)*AND(I276&gt;0),O276+R276,(F276=0)*AND(I276=0),L276,(F276=0)*AND(I276&gt;0),L276+O276+R276,(F276&gt;0)*AND(I276=0),L276+O276+R276)</f>
        <v>15280.068525285751</v>
      </c>
      <c r="U276" s="59">
        <f>IF('Grunddaten Umlage § 4_Plan'!D276&gt;0,'Grunddaten Umlage § 4_Plan'!F276,0)</f>
        <v>169692.74637783447</v>
      </c>
      <c r="V276" s="59">
        <f>IF('Grunddaten Umlage § 4_IST'!D276&gt;0,'Grunddaten Umlage § 4_IST'!F276,0)</f>
        <v>164849.62785254867</v>
      </c>
      <c r="W276" s="59">
        <f t="shared" si="22"/>
        <v>-4843.1185252857977</v>
      </c>
    </row>
    <row r="277" spans="1:23" x14ac:dyDescent="0.25">
      <c r="A277" s="58">
        <f>Finanzkraft!A277</f>
        <v>62380</v>
      </c>
      <c r="B277" s="58" t="str">
        <f>Finanzkraft!B277</f>
        <v>Gnas</v>
      </c>
      <c r="C277" s="58" t="str">
        <f>Finanzkraft!C277</f>
        <v>Südoststeiermark</v>
      </c>
      <c r="D277" s="67">
        <f>Finanzkraft!H277</f>
        <v>7790486.0999999996</v>
      </c>
      <c r="E277" s="60">
        <f t="shared" si="20"/>
        <v>3.6404926828977591E-3</v>
      </c>
      <c r="F277" s="59">
        <f>'Grunddaten Umlage § 4_Plan'!D277</f>
        <v>246483.19999999998</v>
      </c>
      <c r="G277" s="59">
        <f>'Grunddaten Umlage § 4_Plan'!E277</f>
        <v>98593.279999999999</v>
      </c>
      <c r="H277" s="59">
        <f>'Grunddaten Umlage § 4_IST'!D277</f>
        <v>224144.42</v>
      </c>
      <c r="I277" s="59">
        <f>'Grunddaten Umlage § 4_IST'!E277</f>
        <v>89657.768000000011</v>
      </c>
      <c r="J277" s="61">
        <f>'Grunddaten Umlage § 4_Plan'!J277</f>
        <v>0</v>
      </c>
      <c r="K277" s="61">
        <f>'Grunddaten Umlage § 4_IST'!J277</f>
        <v>0</v>
      </c>
      <c r="L277" s="62">
        <f t="shared" si="24"/>
        <v>0</v>
      </c>
      <c r="M277" s="61">
        <f>'Grunddaten Umlage § 4_Plan'!H277</f>
        <v>186287.95062238592</v>
      </c>
      <c r="N277" s="61">
        <f>'Grunddaten Umlage § 4_IST'!H277</f>
        <v>165667.17409405939</v>
      </c>
      <c r="O277" s="64">
        <f t="shared" si="23"/>
        <v>-20620.776528326533</v>
      </c>
      <c r="P277" s="59">
        <f>'Grunddaten Umlage § 4_Plan'!I277</f>
        <v>0</v>
      </c>
      <c r="Q277" s="59">
        <f>'Grunddaten Umlage § 4_IST'!I277</f>
        <v>0</v>
      </c>
      <c r="R277" s="62">
        <f t="shared" si="21"/>
        <v>0</v>
      </c>
      <c r="S277" s="59" cm="1">
        <f t="array" ref="S277">_xlfn.IFS((F277&gt;0)*AND(I277&gt;0),O277+R277,(F277=0)*AND(I277=0),L277,(F277=0)*AND(I277&gt;0),L277+O277+R277,(F277&gt;0)*AND(I277=0),L277+O277+R277)</f>
        <v>-20620.776528326533</v>
      </c>
      <c r="U277" s="59">
        <f>IF('Grunddaten Umlage § 4_Plan'!D277&gt;0,'Grunddaten Umlage § 4_Plan'!F277,0)</f>
        <v>60195.249377614055</v>
      </c>
      <c r="V277" s="59">
        <f>IF('Grunddaten Umlage § 4_IST'!D277&gt;0,'Grunddaten Umlage § 4_IST'!F277,0)</f>
        <v>58477.24590594061</v>
      </c>
      <c r="W277" s="59">
        <f t="shared" si="22"/>
        <v>-1718.0034716734444</v>
      </c>
    </row>
    <row r="278" spans="1:23" x14ac:dyDescent="0.25">
      <c r="A278" s="58">
        <f>Finanzkraft!A278</f>
        <v>62381</v>
      </c>
      <c r="B278" s="58" t="str">
        <f>Finanzkraft!B278</f>
        <v>Kirchbach-Zerlach</v>
      </c>
      <c r="C278" s="58" t="str">
        <f>Finanzkraft!C278</f>
        <v>Südoststeiermark</v>
      </c>
      <c r="D278" s="67">
        <f>Finanzkraft!H278</f>
        <v>4456455.59</v>
      </c>
      <c r="E278" s="60">
        <f t="shared" si="20"/>
        <v>2.0825008553771525E-3</v>
      </c>
      <c r="F278" s="59">
        <f>'Grunddaten Umlage § 4_Plan'!D278</f>
        <v>160925.4</v>
      </c>
      <c r="G278" s="59">
        <f>'Grunddaten Umlage § 4_Plan'!E278</f>
        <v>64370.16</v>
      </c>
      <c r="H278" s="59">
        <f>'Grunddaten Umlage § 4_IST'!D278</f>
        <v>128290.18</v>
      </c>
      <c r="I278" s="59">
        <f>'Grunddaten Umlage § 4_IST'!E278</f>
        <v>51316.072</v>
      </c>
      <c r="J278" s="61">
        <f>'Grunddaten Umlage § 4_Plan'!J278</f>
        <v>0</v>
      </c>
      <c r="K278" s="61">
        <f>'Grunddaten Umlage § 4_IST'!J278</f>
        <v>0</v>
      </c>
      <c r="L278" s="62">
        <f t="shared" si="24"/>
        <v>0</v>
      </c>
      <c r="M278" s="61">
        <f>'Grunddaten Umlage § 4_Plan'!H278</f>
        <v>126491.4183283926</v>
      </c>
      <c r="N278" s="61">
        <f>'Grunddaten Umlage § 4_IST'!H278</f>
        <v>94838.961929623911</v>
      </c>
      <c r="O278" s="64">
        <f t="shared" si="23"/>
        <v>-31652.456398768685</v>
      </c>
      <c r="P278" s="59">
        <f>'Grunddaten Umlage § 4_Plan'!I278</f>
        <v>0</v>
      </c>
      <c r="Q278" s="59">
        <f>'Grunddaten Umlage § 4_IST'!I278</f>
        <v>0</v>
      </c>
      <c r="R278" s="62">
        <f t="shared" si="21"/>
        <v>0</v>
      </c>
      <c r="S278" s="59" cm="1">
        <f t="array" ref="S278">_xlfn.IFS((F278&gt;0)*AND(I278&gt;0),O278+R278,(F278=0)*AND(I278=0),L278,(F278=0)*AND(I278&gt;0),L278+O278+R278,(F278&gt;0)*AND(I278=0),L278+O278+R278)</f>
        <v>-31652.456398768685</v>
      </c>
      <c r="U278" s="59">
        <f>IF('Grunddaten Umlage § 4_Plan'!D278&gt;0,'Grunddaten Umlage § 4_Plan'!F278,0)</f>
        <v>34433.981671607398</v>
      </c>
      <c r="V278" s="59">
        <f>IF('Grunddaten Umlage § 4_IST'!D278&gt;0,'Grunddaten Umlage § 4_IST'!F278,0)</f>
        <v>33451.218070376082</v>
      </c>
      <c r="W278" s="59">
        <f t="shared" si="22"/>
        <v>-982.76360123131599</v>
      </c>
    </row>
    <row r="279" spans="1:23" x14ac:dyDescent="0.25">
      <c r="A279" s="58">
        <f>Finanzkraft!A279</f>
        <v>62382</v>
      </c>
      <c r="B279" s="58" t="str">
        <f>Finanzkraft!B279</f>
        <v>Kirchberg an der Raab</v>
      </c>
      <c r="C279" s="58" t="str">
        <f>Finanzkraft!C279</f>
        <v>Südoststeiermark</v>
      </c>
      <c r="D279" s="67">
        <f>Finanzkraft!H279</f>
        <v>6538365.7800000003</v>
      </c>
      <c r="E279" s="60">
        <f t="shared" si="20"/>
        <v>3.0553770938888014E-3</v>
      </c>
      <c r="F279" s="59">
        <f>'Grunddaten Umlage § 4_Plan'!D279</f>
        <v>230540.4</v>
      </c>
      <c r="G279" s="59">
        <f>'Grunddaten Umlage § 4_Plan'!E279</f>
        <v>92216.16</v>
      </c>
      <c r="H279" s="59">
        <f>'Grunddaten Umlage § 4_IST'!D279</f>
        <v>164027.19</v>
      </c>
      <c r="I279" s="59">
        <f>'Grunddaten Umlage § 4_IST'!E279</f>
        <v>65610.876000000004</v>
      </c>
      <c r="J279" s="61">
        <f>'Grunddaten Umlage § 4_Plan'!J279</f>
        <v>0</v>
      </c>
      <c r="K279" s="61">
        <f>'Grunddaten Umlage § 4_IST'!J279</f>
        <v>0</v>
      </c>
      <c r="L279" s="62">
        <f t="shared" si="24"/>
        <v>0</v>
      </c>
      <c r="M279" s="61">
        <f>'Grunddaten Umlage § 4_Plan'!H279</f>
        <v>180019.98912998277</v>
      </c>
      <c r="N279" s="61">
        <f>'Grunddaten Umlage § 4_IST'!H279</f>
        <v>114948.65771944728</v>
      </c>
      <c r="O279" s="64">
        <f t="shared" si="23"/>
        <v>-65071.331410535495</v>
      </c>
      <c r="P279" s="59">
        <f>'Grunddaten Umlage § 4_Plan'!I279</f>
        <v>0</v>
      </c>
      <c r="Q279" s="59">
        <f>'Grunddaten Umlage § 4_IST'!I279</f>
        <v>0</v>
      </c>
      <c r="R279" s="62">
        <f t="shared" si="21"/>
        <v>0</v>
      </c>
      <c r="S279" s="59" cm="1">
        <f t="array" ref="S279">_xlfn.IFS((F279&gt;0)*AND(I279&gt;0),O279+R279,(F279=0)*AND(I279=0),L279,(F279=0)*AND(I279&gt;0),L279+O279+R279,(F279&gt;0)*AND(I279=0),L279+O279+R279)</f>
        <v>-65071.331410535495</v>
      </c>
      <c r="U279" s="59">
        <f>IF('Grunddaten Umlage § 4_Plan'!D279&gt;0,'Grunddaten Umlage § 4_Plan'!F279,0)</f>
        <v>50520.410870017222</v>
      </c>
      <c r="V279" s="59">
        <f>IF('Grunddaten Umlage § 4_IST'!D279&gt;0,'Grunddaten Umlage § 4_IST'!F279,0)</f>
        <v>49078.532280552718</v>
      </c>
      <c r="W279" s="59">
        <f t="shared" si="22"/>
        <v>-1441.8785894645043</v>
      </c>
    </row>
    <row r="280" spans="1:23" x14ac:dyDescent="0.25">
      <c r="A280" s="58">
        <f>Finanzkraft!A280</f>
        <v>62383</v>
      </c>
      <c r="B280" s="58" t="str">
        <f>Finanzkraft!B280</f>
        <v>Mureck</v>
      </c>
      <c r="C280" s="58" t="str">
        <f>Finanzkraft!C280</f>
        <v>Südoststeiermark</v>
      </c>
      <c r="D280" s="67">
        <f>Finanzkraft!H280</f>
        <v>4780379.53</v>
      </c>
      <c r="E280" s="60">
        <f t="shared" si="20"/>
        <v>2.2338704513495287E-3</v>
      </c>
      <c r="F280" s="59">
        <f>'Grunddaten Umlage § 4_Plan'!D280</f>
        <v>175485.6</v>
      </c>
      <c r="G280" s="59">
        <f>'Grunddaten Umlage § 4_Plan'!E280</f>
        <v>70194.240000000005</v>
      </c>
      <c r="H280" s="59">
        <f>'Grunddaten Umlage § 4_IST'!D280</f>
        <v>229388.37</v>
      </c>
      <c r="I280" s="59">
        <f>'Grunddaten Umlage § 4_IST'!E280</f>
        <v>91755.347999999998</v>
      </c>
      <c r="J280" s="61">
        <f>'Grunddaten Umlage § 4_Plan'!J280</f>
        <v>0</v>
      </c>
      <c r="K280" s="61">
        <f>'Grunddaten Umlage § 4_IST'!J280</f>
        <v>0</v>
      </c>
      <c r="L280" s="62">
        <f t="shared" si="24"/>
        <v>0</v>
      </c>
      <c r="M280" s="61">
        <f>'Grunddaten Umlage § 4_Plan'!H280</f>
        <v>138548.73441365469</v>
      </c>
      <c r="N280" s="61">
        <f>'Grunddaten Umlage § 4_IST'!H280</f>
        <v>193505.70161303825</v>
      </c>
      <c r="O280" s="64">
        <f t="shared" si="23"/>
        <v>54956.967199383565</v>
      </c>
      <c r="P280" s="59">
        <f>'Grunddaten Umlage § 4_Plan'!I280</f>
        <v>0</v>
      </c>
      <c r="Q280" s="59">
        <f>'Grunddaten Umlage § 4_IST'!I280</f>
        <v>0</v>
      </c>
      <c r="R280" s="62">
        <f t="shared" si="21"/>
        <v>0</v>
      </c>
      <c r="S280" s="59" cm="1">
        <f t="array" ref="S280">_xlfn.IFS((F280&gt;0)*AND(I280&gt;0),O280+R280,(F280=0)*AND(I280=0),L280,(F280=0)*AND(I280&gt;0),L280+O280+R280,(F280&gt;0)*AND(I280=0),L280+O280+R280)</f>
        <v>54956.967199383565</v>
      </c>
      <c r="U280" s="59">
        <f>IF('Grunddaten Umlage § 4_Plan'!D280&gt;0,'Grunddaten Umlage § 4_Plan'!F280,0)</f>
        <v>36936.86558634531</v>
      </c>
      <c r="V280" s="59">
        <f>IF('Grunddaten Umlage § 4_IST'!D280&gt;0,'Grunddaten Umlage § 4_IST'!F280,0)</f>
        <v>35882.668386961734</v>
      </c>
      <c r="W280" s="59">
        <f t="shared" si="22"/>
        <v>-1054.1971993835759</v>
      </c>
    </row>
    <row r="281" spans="1:23" x14ac:dyDescent="0.25">
      <c r="A281" s="58">
        <f>Finanzkraft!A281</f>
        <v>62384</v>
      </c>
      <c r="B281" s="58" t="str">
        <f>Finanzkraft!B281</f>
        <v>Paldau</v>
      </c>
      <c r="C281" s="58" t="str">
        <f>Finanzkraft!C281</f>
        <v>Südoststeiermark</v>
      </c>
      <c r="D281" s="67">
        <f>Finanzkraft!H281</f>
        <v>4081963.02</v>
      </c>
      <c r="E281" s="60">
        <f t="shared" si="20"/>
        <v>1.9075005481582518E-3</v>
      </c>
      <c r="F281" s="59">
        <f>'Grunddaten Umlage § 4_Plan'!D281</f>
        <v>152299.6</v>
      </c>
      <c r="G281" s="59">
        <f>'Grunddaten Umlage § 4_Plan'!E281</f>
        <v>60919.840000000004</v>
      </c>
      <c r="H281" s="59">
        <f>'Grunddaten Umlage § 4_IST'!D281</f>
        <v>197128.52</v>
      </c>
      <c r="I281" s="59">
        <f>'Grunddaten Umlage § 4_IST'!E281</f>
        <v>78851.407999999996</v>
      </c>
      <c r="J281" s="61">
        <f>'Grunddaten Umlage § 4_Plan'!J281</f>
        <v>0</v>
      </c>
      <c r="K281" s="61">
        <f>'Grunddaten Umlage § 4_IST'!J281</f>
        <v>0</v>
      </c>
      <c r="L281" s="62">
        <f t="shared" si="24"/>
        <v>0</v>
      </c>
      <c r="M281" s="61">
        <f>'Grunddaten Umlage § 4_Plan'!H281</f>
        <v>120759.23412487206</v>
      </c>
      <c r="N281" s="61">
        <f>'Grunddaten Umlage § 4_IST'!H281</f>
        <v>166488.33243846952</v>
      </c>
      <c r="O281" s="64">
        <f t="shared" si="23"/>
        <v>45729.098313597453</v>
      </c>
      <c r="P281" s="59">
        <f>'Grunddaten Umlage § 4_Plan'!I281</f>
        <v>0</v>
      </c>
      <c r="Q281" s="59">
        <f>'Grunddaten Umlage § 4_IST'!I281</f>
        <v>0</v>
      </c>
      <c r="R281" s="62">
        <f t="shared" si="21"/>
        <v>0</v>
      </c>
      <c r="S281" s="59" cm="1">
        <f t="array" ref="S281">_xlfn.IFS((F281&gt;0)*AND(I281&gt;0),O281+R281,(F281=0)*AND(I281=0),L281,(F281=0)*AND(I281&gt;0),L281+O281+R281,(F281&gt;0)*AND(I281=0),L281+O281+R281)</f>
        <v>45729.098313597453</v>
      </c>
      <c r="U281" s="59">
        <f>IF('Grunddaten Umlage § 4_Plan'!D281&gt;0,'Grunddaten Umlage § 4_Plan'!F281,0)</f>
        <v>31540.365875127947</v>
      </c>
      <c r="V281" s="59">
        <f>IF('Grunddaten Umlage § 4_IST'!D281&gt;0,'Grunddaten Umlage § 4_IST'!F281,0)</f>
        <v>30640.187561530467</v>
      </c>
      <c r="W281" s="59">
        <f t="shared" si="22"/>
        <v>-900.17831359748016</v>
      </c>
    </row>
    <row r="282" spans="1:23" x14ac:dyDescent="0.25">
      <c r="A282" s="58">
        <f>Finanzkraft!A282</f>
        <v>62385</v>
      </c>
      <c r="B282" s="58" t="str">
        <f>Finanzkraft!B282</f>
        <v>Pirching am Traubenberg</v>
      </c>
      <c r="C282" s="58" t="str">
        <f>Finanzkraft!C282</f>
        <v>Südoststeiermark</v>
      </c>
      <c r="D282" s="67">
        <f>Finanzkraft!H282</f>
        <v>3016365.6</v>
      </c>
      <c r="E282" s="60">
        <f t="shared" si="20"/>
        <v>1.4095470750848924E-3</v>
      </c>
      <c r="F282" s="59">
        <f>'Grunddaten Umlage § 4_Plan'!D282</f>
        <v>30884.400000000001</v>
      </c>
      <c r="G282" s="59">
        <f>'Grunddaten Umlage § 4_Plan'!E282</f>
        <v>12353.760000000002</v>
      </c>
      <c r="H282" s="59">
        <f>'Grunddaten Umlage § 4_IST'!D282</f>
        <v>31945.52</v>
      </c>
      <c r="I282" s="59">
        <f>'Grunddaten Umlage § 4_IST'!E282</f>
        <v>12778.208000000001</v>
      </c>
      <c r="J282" s="61">
        <f>'Grunddaten Umlage § 4_Plan'!J282</f>
        <v>0</v>
      </c>
      <c r="K282" s="61">
        <f>'Grunddaten Umlage § 4_IST'!J282</f>
        <v>0</v>
      </c>
      <c r="L282" s="62">
        <f t="shared" si="24"/>
        <v>0</v>
      </c>
      <c r="M282" s="61">
        <f>'Grunddaten Umlage § 4_Plan'!H282</f>
        <v>7577.6541595759409</v>
      </c>
      <c r="N282" s="61">
        <f>'Grunddaten Umlage § 4_IST'!H282</f>
        <v>9303.9607096984437</v>
      </c>
      <c r="O282" s="64">
        <f t="shared" si="23"/>
        <v>1726.3065501225028</v>
      </c>
      <c r="P282" s="59">
        <f>'Grunddaten Umlage § 4_Plan'!I282</f>
        <v>0</v>
      </c>
      <c r="Q282" s="59">
        <f>'Grunddaten Umlage § 4_IST'!I282</f>
        <v>0</v>
      </c>
      <c r="R282" s="62">
        <f t="shared" si="21"/>
        <v>0</v>
      </c>
      <c r="S282" s="59" cm="1">
        <f t="array" ref="S282">_xlfn.IFS((F282&gt;0)*AND(I282&gt;0),O282+R282,(F282=0)*AND(I282=0),L282,(F282=0)*AND(I282&gt;0),L282+O282+R282,(F282&gt;0)*AND(I282=0),L282+O282+R282)</f>
        <v>1726.3065501225028</v>
      </c>
      <c r="U282" s="59">
        <f>IF('Grunddaten Umlage § 4_Plan'!D282&gt;0,'Grunddaten Umlage § 4_Plan'!F282,0)</f>
        <v>23306.745840424061</v>
      </c>
      <c r="V282" s="59">
        <f>IF('Grunddaten Umlage § 4_IST'!D282&gt;0,'Grunddaten Umlage § 4_IST'!F282,0)</f>
        <v>22641.559290301557</v>
      </c>
      <c r="W282" s="59">
        <f t="shared" si="22"/>
        <v>-665.18655012250383</v>
      </c>
    </row>
    <row r="283" spans="1:23" x14ac:dyDescent="0.25">
      <c r="A283" s="58">
        <f>Finanzkraft!A283</f>
        <v>62386</v>
      </c>
      <c r="B283" s="58" t="str">
        <f>Finanzkraft!B283</f>
        <v>Riegersburg</v>
      </c>
      <c r="C283" s="58" t="str">
        <f>Finanzkraft!C283</f>
        <v>Südoststeiermark</v>
      </c>
      <c r="D283" s="67">
        <f>Finanzkraft!H283</f>
        <v>6327936.21</v>
      </c>
      <c r="E283" s="60">
        <f t="shared" si="20"/>
        <v>2.9570433955782012E-3</v>
      </c>
      <c r="F283" s="59">
        <f>'Grunddaten Umlage § 4_Plan'!D283</f>
        <v>108647.2</v>
      </c>
      <c r="G283" s="59">
        <f>'Grunddaten Umlage § 4_Plan'!E283</f>
        <v>43458.880000000005</v>
      </c>
      <c r="H283" s="59">
        <f>'Grunddaten Umlage § 4_IST'!D283</f>
        <v>98051.23</v>
      </c>
      <c r="I283" s="59">
        <f>'Grunddaten Umlage § 4_IST'!E283</f>
        <v>39220.491999999998</v>
      </c>
      <c r="J283" s="61">
        <f>'Grunddaten Umlage § 4_Plan'!J283</f>
        <v>0</v>
      </c>
      <c r="K283" s="61">
        <f>'Grunddaten Umlage § 4_IST'!J283</f>
        <v>0</v>
      </c>
      <c r="L283" s="62">
        <f t="shared" si="24"/>
        <v>0</v>
      </c>
      <c r="M283" s="61">
        <f>'Grunddaten Umlage § 4_Plan'!H283</f>
        <v>59752.728805630759</v>
      </c>
      <c r="N283" s="61">
        <f>'Grunddaten Umlage § 4_IST'!H283</f>
        <v>50552.232237937904</v>
      </c>
      <c r="O283" s="64">
        <f t="shared" si="23"/>
        <v>-9200.496567692855</v>
      </c>
      <c r="P283" s="59">
        <f>'Grunddaten Umlage § 4_Plan'!I283</f>
        <v>0</v>
      </c>
      <c r="Q283" s="59">
        <f>'Grunddaten Umlage § 4_IST'!I283</f>
        <v>0</v>
      </c>
      <c r="R283" s="62">
        <f t="shared" si="21"/>
        <v>0</v>
      </c>
      <c r="S283" s="59" cm="1">
        <f t="array" ref="S283">_xlfn.IFS((F283&gt;0)*AND(I283&gt;0),O283+R283,(F283=0)*AND(I283=0),L283,(F283=0)*AND(I283&gt;0),L283+O283+R283,(F283&gt;0)*AND(I283=0),L283+O283+R283)</f>
        <v>-9200.496567692855</v>
      </c>
      <c r="U283" s="59">
        <f>IF('Grunddaten Umlage § 4_Plan'!D283&gt;0,'Grunddaten Umlage § 4_Plan'!F283,0)</f>
        <v>48894.471194369238</v>
      </c>
      <c r="V283" s="59">
        <f>IF('Grunddaten Umlage § 4_IST'!D283&gt;0,'Grunddaten Umlage § 4_IST'!F283,0)</f>
        <v>47498.997762062092</v>
      </c>
      <c r="W283" s="59">
        <f t="shared" si="22"/>
        <v>-1395.4734323071461</v>
      </c>
    </row>
    <row r="284" spans="1:23" x14ac:dyDescent="0.25">
      <c r="A284" s="58">
        <f>Finanzkraft!A284</f>
        <v>62387</v>
      </c>
      <c r="B284" s="58" t="str">
        <f>Finanzkraft!B284</f>
        <v>Sankt Anna am Aigen</v>
      </c>
      <c r="C284" s="58" t="str">
        <f>Finanzkraft!C284</f>
        <v>Südoststeiermark</v>
      </c>
      <c r="D284" s="67">
        <f>Finanzkraft!H284</f>
        <v>2788141.58</v>
      </c>
      <c r="E284" s="60">
        <f t="shared" si="20"/>
        <v>1.3028980336506856E-3</v>
      </c>
      <c r="F284" s="59">
        <f>'Grunddaten Umlage § 4_Plan'!D284</f>
        <v>0</v>
      </c>
      <c r="G284" s="59">
        <f>'Grunddaten Umlage § 4_Plan'!E284</f>
        <v>0</v>
      </c>
      <c r="H284" s="59">
        <f>'Grunddaten Umlage § 4_IST'!D284</f>
        <v>0</v>
      </c>
      <c r="I284" s="59">
        <f>'Grunddaten Umlage § 4_IST'!E284</f>
        <v>0</v>
      </c>
      <c r="J284" s="61">
        <f>'Grunddaten Umlage § 4_Plan'!J284</f>
        <v>21543.312644918893</v>
      </c>
      <c r="K284" s="61">
        <f>'Grunddaten Umlage § 4_IST'!J284</f>
        <v>20928.455387942711</v>
      </c>
      <c r="L284" s="62">
        <f t="shared" si="24"/>
        <v>614.85725697618182</v>
      </c>
      <c r="M284" s="61">
        <f>'Grunddaten Umlage § 4_Plan'!H284</f>
        <v>0</v>
      </c>
      <c r="N284" s="61">
        <f>'Grunddaten Umlage § 4_IST'!H284</f>
        <v>0</v>
      </c>
      <c r="O284" s="64">
        <f t="shared" si="23"/>
        <v>0</v>
      </c>
      <c r="P284" s="59">
        <f>'Grunddaten Umlage § 4_Plan'!I284</f>
        <v>0</v>
      </c>
      <c r="Q284" s="59">
        <f>'Grunddaten Umlage § 4_IST'!I284</f>
        <v>0</v>
      </c>
      <c r="R284" s="62">
        <f t="shared" si="21"/>
        <v>0</v>
      </c>
      <c r="S284" s="59" cm="1">
        <f t="array" ref="S284">_xlfn.IFS((F284&gt;0)*AND(I284&gt;0),O284+R284,(F284=0)*AND(I284=0),L284,(F284=0)*AND(I284&gt;0),L284+O284+R284,(F284&gt;0)*AND(I284=0),L284+O284+R284)</f>
        <v>614.85725697618182</v>
      </c>
      <c r="U284" s="59">
        <f>IF('Grunddaten Umlage § 4_Plan'!D284&gt;0,'Grunddaten Umlage § 4_Plan'!F284,0)</f>
        <v>0</v>
      </c>
      <c r="V284" s="59">
        <f>IF('Grunddaten Umlage § 4_IST'!D284&gt;0,'Grunddaten Umlage § 4_IST'!F284,0)</f>
        <v>0</v>
      </c>
      <c r="W284" s="59">
        <f t="shared" si="22"/>
        <v>0</v>
      </c>
    </row>
    <row r="285" spans="1:23" x14ac:dyDescent="0.25">
      <c r="A285" s="58">
        <f>Finanzkraft!A285</f>
        <v>62388</v>
      </c>
      <c r="B285" s="58" t="str">
        <f>Finanzkraft!B285</f>
        <v>Sankt Peter am Ottersbach</v>
      </c>
      <c r="C285" s="58" t="str">
        <f>Finanzkraft!C285</f>
        <v>Südoststeiermark</v>
      </c>
      <c r="D285" s="67">
        <f>Finanzkraft!H285</f>
        <v>3677989.3</v>
      </c>
      <c r="E285" s="60">
        <f t="shared" si="20"/>
        <v>1.7187237051133756E-3</v>
      </c>
      <c r="F285" s="59">
        <f>'Grunddaten Umlage § 4_Plan'!D285</f>
        <v>185133.28</v>
      </c>
      <c r="G285" s="59">
        <f>'Grunddaten Umlage § 4_Plan'!E285</f>
        <v>74053.312000000005</v>
      </c>
      <c r="H285" s="59">
        <f>'Grunddaten Umlage § 4_IST'!D285</f>
        <v>173486.83</v>
      </c>
      <c r="I285" s="59">
        <f>'Grunddaten Umlage § 4_IST'!E285</f>
        <v>69394.732000000004</v>
      </c>
      <c r="J285" s="61">
        <f>'Grunddaten Umlage § 4_Plan'!J285</f>
        <v>0</v>
      </c>
      <c r="K285" s="61">
        <f>'Grunddaten Umlage § 4_IST'!J285</f>
        <v>0</v>
      </c>
      <c r="L285" s="62">
        <f t="shared" si="24"/>
        <v>0</v>
      </c>
      <c r="M285" s="61">
        <f>'Grunddaten Umlage § 4_Plan'!H285</f>
        <v>156714.32381680416</v>
      </c>
      <c r="N285" s="61">
        <f>'Grunddaten Umlage § 4_IST'!H285</f>
        <v>145878.96548747382</v>
      </c>
      <c r="O285" s="64">
        <f t="shared" si="23"/>
        <v>-10835.358329330338</v>
      </c>
      <c r="P285" s="59">
        <f>'Grunddaten Umlage § 4_Plan'!I285</f>
        <v>0</v>
      </c>
      <c r="Q285" s="59">
        <f>'Grunddaten Umlage § 4_IST'!I285</f>
        <v>0</v>
      </c>
      <c r="R285" s="62">
        <f t="shared" si="21"/>
        <v>0</v>
      </c>
      <c r="S285" s="59" cm="1">
        <f t="array" ref="S285">_xlfn.IFS((F285&gt;0)*AND(I285&gt;0),O285+R285,(F285=0)*AND(I285=0),L285,(F285=0)*AND(I285&gt;0),L285+O285+R285,(F285&gt;0)*AND(I285=0),L285+O285+R285)</f>
        <v>-10835.358329330338</v>
      </c>
      <c r="U285" s="59">
        <f>IF('Grunddaten Umlage § 4_Plan'!D285&gt;0,'Grunddaten Umlage § 4_Plan'!F285,0)</f>
        <v>28418.956183195827</v>
      </c>
      <c r="V285" s="59">
        <f>IF('Grunddaten Umlage § 4_IST'!D285&gt;0,'Grunddaten Umlage § 4_IST'!F285,0)</f>
        <v>27607.864512526168</v>
      </c>
      <c r="W285" s="59">
        <f t="shared" si="22"/>
        <v>-811.09167066965892</v>
      </c>
    </row>
    <row r="286" spans="1:23" x14ac:dyDescent="0.25">
      <c r="A286" s="58">
        <f>Finanzkraft!A286</f>
        <v>62389</v>
      </c>
      <c r="B286" s="58" t="str">
        <f>Finanzkraft!B286</f>
        <v>Sankt Stefan im Rosental</v>
      </c>
      <c r="C286" s="58" t="str">
        <f>Finanzkraft!C286</f>
        <v>Südoststeiermark</v>
      </c>
      <c r="D286" s="67">
        <f>Finanzkraft!H286</f>
        <v>5413270.3700000001</v>
      </c>
      <c r="E286" s="60">
        <f t="shared" si="20"/>
        <v>2.5296202213276843E-3</v>
      </c>
      <c r="F286" s="59">
        <f>'Grunddaten Umlage § 4_Plan'!D286</f>
        <v>171736</v>
      </c>
      <c r="G286" s="59">
        <f>'Grunddaten Umlage § 4_Plan'!E286</f>
        <v>68694.400000000009</v>
      </c>
      <c r="H286" s="59">
        <f>'Grunddaten Umlage § 4_IST'!D286</f>
        <v>126915.04</v>
      </c>
      <c r="I286" s="59">
        <f>'Grunddaten Umlage § 4_IST'!E286</f>
        <v>50766.016000000003</v>
      </c>
      <c r="J286" s="61">
        <f>'Grunddaten Umlage § 4_Plan'!J286</f>
        <v>0</v>
      </c>
      <c r="K286" s="61">
        <f>'Grunddaten Umlage § 4_IST'!J286</f>
        <v>0</v>
      </c>
      <c r="L286" s="62">
        <f t="shared" si="24"/>
        <v>0</v>
      </c>
      <c r="M286" s="61">
        <f>'Grunddaten Umlage § 4_Plan'!H286</f>
        <v>129908.93610592552</v>
      </c>
      <c r="N286" s="61">
        <f>'Grunddaten Umlage § 4_IST'!H286</f>
        <v>86281.742087841194</v>
      </c>
      <c r="O286" s="64">
        <f t="shared" si="23"/>
        <v>-43627.194018084323</v>
      </c>
      <c r="P286" s="59">
        <f>'Grunddaten Umlage § 4_Plan'!I286</f>
        <v>0</v>
      </c>
      <c r="Q286" s="59">
        <f>'Grunddaten Umlage § 4_IST'!I286</f>
        <v>0</v>
      </c>
      <c r="R286" s="62">
        <f t="shared" si="21"/>
        <v>0</v>
      </c>
      <c r="S286" s="59" cm="1">
        <f t="array" ref="S286">_xlfn.IFS((F286&gt;0)*AND(I286&gt;0),O286+R286,(F286=0)*AND(I286=0),L286,(F286=0)*AND(I286&gt;0),L286+O286+R286,(F286&gt;0)*AND(I286=0),L286+O286+R286)</f>
        <v>-43627.194018084323</v>
      </c>
      <c r="U286" s="59">
        <f>IF('Grunddaten Umlage § 4_Plan'!D286&gt;0,'Grunddaten Umlage § 4_Plan'!F286,0)</f>
        <v>41827.063894074483</v>
      </c>
      <c r="V286" s="59">
        <f>IF('Grunddaten Umlage § 4_IST'!D286&gt;0,'Grunddaten Umlage § 4_IST'!F286,0)</f>
        <v>40633.2979121588</v>
      </c>
      <c r="W286" s="59">
        <f t="shared" si="22"/>
        <v>-1193.7659819156834</v>
      </c>
    </row>
    <row r="287" spans="1:23" x14ac:dyDescent="0.25">
      <c r="A287" s="58">
        <f>Finanzkraft!A287</f>
        <v>62390</v>
      </c>
      <c r="B287" s="58" t="str">
        <f>Finanzkraft!B287</f>
        <v xml:space="preserve">Straden </v>
      </c>
      <c r="C287" s="58" t="str">
        <f>Finanzkraft!C287</f>
        <v>Südoststeiermark</v>
      </c>
      <c r="D287" s="67">
        <f>Finanzkraft!H287</f>
        <v>4878636.04</v>
      </c>
      <c r="E287" s="60">
        <f t="shared" si="20"/>
        <v>2.2797856999117552E-3</v>
      </c>
      <c r="F287" s="59">
        <f>'Grunddaten Umlage § 4_Plan'!D287</f>
        <v>81080</v>
      </c>
      <c r="G287" s="59">
        <f>'Grunddaten Umlage § 4_Plan'!E287</f>
        <v>32432</v>
      </c>
      <c r="H287" s="59">
        <f>'Grunddaten Umlage § 4_IST'!D287</f>
        <v>116673.51</v>
      </c>
      <c r="I287" s="59">
        <f>'Grunddaten Umlage § 4_IST'!E287</f>
        <v>46669.404000000002</v>
      </c>
      <c r="J287" s="61">
        <f>'Grunddaten Umlage § 4_Plan'!J287</f>
        <v>0</v>
      </c>
      <c r="K287" s="61">
        <f>'Grunddaten Umlage § 4_IST'!J287</f>
        <v>0</v>
      </c>
      <c r="L287" s="62">
        <f t="shared" si="24"/>
        <v>0</v>
      </c>
      <c r="M287" s="61">
        <f>'Grunddaten Umlage § 4_Plan'!H287</f>
        <v>43383.92952624413</v>
      </c>
      <c r="N287" s="61">
        <f>'Grunddaten Umlage § 4_IST'!H287</f>
        <v>80053.304824784514</v>
      </c>
      <c r="O287" s="64">
        <f t="shared" si="23"/>
        <v>36669.375298540384</v>
      </c>
      <c r="P287" s="59">
        <f>'Grunddaten Umlage § 4_Plan'!I287</f>
        <v>0</v>
      </c>
      <c r="Q287" s="59">
        <f>'Grunddaten Umlage § 4_IST'!I287</f>
        <v>0</v>
      </c>
      <c r="R287" s="62">
        <f t="shared" si="21"/>
        <v>0</v>
      </c>
      <c r="S287" s="59" cm="1">
        <f t="array" ref="S287">_xlfn.IFS((F287&gt;0)*AND(I287&gt;0),O287+R287,(F287=0)*AND(I287=0),L287,(F287=0)*AND(I287&gt;0),L287+O287+R287,(F287&gt;0)*AND(I287=0),L287+O287+R287)</f>
        <v>36669.375298540384</v>
      </c>
      <c r="U287" s="59">
        <f>IF('Grunddaten Umlage § 4_Plan'!D287&gt;0,'Grunddaten Umlage § 4_Plan'!F287,0)</f>
        <v>37696.07047375587</v>
      </c>
      <c r="V287" s="59">
        <f>IF('Grunddaten Umlage § 4_IST'!D287&gt;0,'Grunddaten Umlage § 4_IST'!F287,0)</f>
        <v>36620.205175215488</v>
      </c>
      <c r="W287" s="59">
        <f t="shared" si="22"/>
        <v>-1075.8652985403824</v>
      </c>
    </row>
    <row r="288" spans="1:23" s="19" customFormat="1" x14ac:dyDescent="0.25">
      <c r="D288" s="19">
        <f t="shared" ref="D288:S288" si="25">SUM(D3:D287)</f>
        <v>2139953786.0899994</v>
      </c>
      <c r="E288" s="19">
        <f t="shared" si="25"/>
        <v>1.0000000000000002</v>
      </c>
      <c r="F288" s="19">
        <f t="shared" si="25"/>
        <v>41337295.952000022</v>
      </c>
      <c r="G288" s="19">
        <f t="shared" si="25"/>
        <v>16534918.380799998</v>
      </c>
      <c r="H288" s="19">
        <f t="shared" si="25"/>
        <v>40157508.19981999</v>
      </c>
      <c r="I288" s="19">
        <f t="shared" si="25"/>
        <v>16063003.279928006</v>
      </c>
      <c r="J288" s="19">
        <f t="shared" si="25"/>
        <v>974281.4934629437</v>
      </c>
      <c r="K288" s="19">
        <f t="shared" si="25"/>
        <v>330470.67828066478</v>
      </c>
      <c r="L288" s="20">
        <f t="shared" si="25"/>
        <v>643810.8151822791</v>
      </c>
      <c r="M288" s="19">
        <f t="shared" si="25"/>
        <v>26302062.038729019</v>
      </c>
      <c r="N288" s="19">
        <f t="shared" si="25"/>
        <v>24990898.05354042</v>
      </c>
      <c r="O288" s="65">
        <f t="shared" si="25"/>
        <v>-1311163.9851885755</v>
      </c>
      <c r="P288" s="19">
        <f t="shared" si="25"/>
        <v>-525402.97406606493</v>
      </c>
      <c r="Q288" s="19">
        <f t="shared" si="25"/>
        <v>-565922.45536777575</v>
      </c>
      <c r="R288" s="20">
        <f t="shared" si="25"/>
        <v>-40519.481301710824</v>
      </c>
      <c r="S288" s="19">
        <f t="shared" si="25"/>
        <v>-707872.65130800812</v>
      </c>
      <c r="U288" s="19">
        <f>SUM(U3:U287)</f>
        <v>15560636.887337066</v>
      </c>
      <c r="V288" s="19">
        <f t="shared" ref="V288:W288" si="26">SUM(V3:V287)</f>
        <v>15732532.601647351</v>
      </c>
      <c r="W288" s="19">
        <f t="shared" si="26"/>
        <v>171895.71431028744</v>
      </c>
    </row>
    <row r="290" spans="19:19" x14ac:dyDescent="0.25">
      <c r="S290" s="2"/>
    </row>
  </sheetData>
  <mergeCells count="1">
    <mergeCell ref="A1:E1"/>
  </mergeCells>
  <pageMargins left="0.70866141732283472" right="0.70866141732283472" top="0.78740157480314965" bottom="0.78740157480314965" header="0.31496062992125984" footer="0.31496062992125984"/>
  <pageSetup paperSize="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C0387-368F-48F0-ABC7-E8A462DFF74F}">
  <dimension ref="A1:P288"/>
  <sheetViews>
    <sheetView workbookViewId="0">
      <selection activeCell="A2" sqref="A2"/>
    </sheetView>
  </sheetViews>
  <sheetFormatPr baseColWidth="10" defaultRowHeight="15" x14ac:dyDescent="0.25"/>
  <cols>
    <col min="1" max="1" width="8.28515625" customWidth="1"/>
    <col min="2" max="2" width="31.5703125" bestFit="1" customWidth="1"/>
    <col min="3" max="3" width="19.85546875" bestFit="1" customWidth="1"/>
    <col min="4" max="4" width="17" style="2" customWidth="1"/>
    <col min="5" max="5" width="16.140625" style="2" customWidth="1"/>
    <col min="6" max="6" width="14.42578125" style="2" customWidth="1"/>
    <col min="7" max="7" width="13.7109375" style="2" customWidth="1"/>
    <col min="8" max="8" width="29.7109375" style="2" bestFit="1" customWidth="1"/>
    <col min="9" max="9" width="15.7109375" bestFit="1" customWidth="1"/>
    <col min="10" max="10" width="14.140625" bestFit="1" customWidth="1"/>
    <col min="11" max="11" width="21.5703125" customWidth="1"/>
    <col min="12" max="12" width="20.42578125" customWidth="1"/>
    <col min="13" max="14" width="15.140625" bestFit="1" customWidth="1"/>
  </cols>
  <sheetData>
    <row r="1" spans="1:16" x14ac:dyDescent="0.25">
      <c r="D1" s="1"/>
      <c r="H1" s="3" t="s">
        <v>0</v>
      </c>
    </row>
    <row r="2" spans="1:16" s="8" customFormat="1" ht="43.5" customHeight="1" x14ac:dyDescent="0.25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7" t="s">
        <v>9</v>
      </c>
      <c r="J2" s="7"/>
      <c r="K2" s="7"/>
      <c r="L2" s="7"/>
      <c r="M2" s="7"/>
      <c r="N2" s="7"/>
      <c r="O2" s="7"/>
      <c r="P2" s="7"/>
    </row>
    <row r="3" spans="1:16" x14ac:dyDescent="0.25">
      <c r="A3">
        <v>60101</v>
      </c>
      <c r="B3" t="s">
        <v>10</v>
      </c>
      <c r="C3" t="s">
        <v>10</v>
      </c>
      <c r="D3" s="2">
        <v>682481402.12</v>
      </c>
      <c r="E3" s="2">
        <v>0</v>
      </c>
      <c r="F3" s="2">
        <v>2025006</v>
      </c>
      <c r="G3" s="2">
        <v>4083785</v>
      </c>
      <c r="H3" s="9">
        <f>L23</f>
        <v>656894333.25</v>
      </c>
      <c r="I3" s="2">
        <f>D3+E3+F3+G3-M3</f>
        <v>656894333.25</v>
      </c>
      <c r="J3" s="2">
        <f>H3-I3</f>
        <v>0</v>
      </c>
      <c r="L3" s="10" t="s">
        <v>11</v>
      </c>
      <c r="M3" s="9">
        <v>31695859.870000001</v>
      </c>
    </row>
    <row r="4" spans="1:16" x14ac:dyDescent="0.25">
      <c r="A4">
        <v>60305</v>
      </c>
      <c r="B4" t="s">
        <v>12</v>
      </c>
      <c r="C4" t="s">
        <v>13</v>
      </c>
      <c r="D4" s="2">
        <v>5221466.28</v>
      </c>
      <c r="E4" s="2">
        <v>0</v>
      </c>
      <c r="F4" s="2">
        <v>14592</v>
      </c>
      <c r="G4" s="2">
        <v>0</v>
      </c>
      <c r="H4" s="11">
        <v>5236058.28</v>
      </c>
      <c r="I4" s="2">
        <f>SUM(D4:G4)</f>
        <v>5236058.28</v>
      </c>
      <c r="J4" s="2">
        <f>H4-I4</f>
        <v>0</v>
      </c>
      <c r="L4" s="2"/>
    </row>
    <row r="5" spans="1:16" x14ac:dyDescent="0.25">
      <c r="A5">
        <v>60318</v>
      </c>
      <c r="B5" t="s">
        <v>14</v>
      </c>
      <c r="C5" t="s">
        <v>13</v>
      </c>
      <c r="D5" s="2">
        <v>10829311.029999999</v>
      </c>
      <c r="E5" s="2">
        <v>0</v>
      </c>
      <c r="F5" s="2">
        <v>17493</v>
      </c>
      <c r="G5" s="2">
        <v>0</v>
      </c>
      <c r="H5" s="11">
        <v>10846804.029999999</v>
      </c>
      <c r="I5" s="2">
        <f t="shared" ref="I5:I68" si="0">SUM(D5:G5)</f>
        <v>10846804.029999999</v>
      </c>
      <c r="J5" s="2">
        <f t="shared" ref="J5:J68" si="1">H5-I5</f>
        <v>0</v>
      </c>
      <c r="L5" s="2"/>
    </row>
    <row r="6" spans="1:16" x14ac:dyDescent="0.25">
      <c r="A6">
        <v>60323</v>
      </c>
      <c r="B6" t="s">
        <v>15</v>
      </c>
      <c r="C6" t="s">
        <v>13</v>
      </c>
      <c r="D6" s="2">
        <v>2110065.37</v>
      </c>
      <c r="E6" s="2">
        <v>52281</v>
      </c>
      <c r="F6" s="2">
        <v>7644</v>
      </c>
      <c r="G6" s="2">
        <v>0</v>
      </c>
      <c r="H6" s="11">
        <v>2169990.37</v>
      </c>
      <c r="I6" s="2">
        <f t="shared" si="0"/>
        <v>2169990.37</v>
      </c>
      <c r="J6" s="2">
        <f t="shared" si="1"/>
        <v>0</v>
      </c>
      <c r="L6" s="12"/>
    </row>
    <row r="7" spans="1:16" x14ac:dyDescent="0.25">
      <c r="A7">
        <v>60324</v>
      </c>
      <c r="B7" t="s">
        <v>16</v>
      </c>
      <c r="C7" t="s">
        <v>13</v>
      </c>
      <c r="D7" s="2">
        <v>2638838.4500000002</v>
      </c>
      <c r="E7" s="2">
        <v>0</v>
      </c>
      <c r="F7" s="2">
        <v>9039</v>
      </c>
      <c r="G7" s="2">
        <v>0</v>
      </c>
      <c r="H7" s="11">
        <v>2647877.4500000002</v>
      </c>
      <c r="I7" s="2">
        <f t="shared" si="0"/>
        <v>2647877.4500000002</v>
      </c>
      <c r="J7" s="2">
        <f t="shared" si="1"/>
        <v>0</v>
      </c>
    </row>
    <row r="8" spans="1:16" x14ac:dyDescent="0.25">
      <c r="A8">
        <v>60326</v>
      </c>
      <c r="B8" t="s">
        <v>17</v>
      </c>
      <c r="C8" t="s">
        <v>13</v>
      </c>
      <c r="D8" s="2">
        <v>2006734.33</v>
      </c>
      <c r="E8" s="2">
        <v>0</v>
      </c>
      <c r="F8" s="2">
        <v>8090</v>
      </c>
      <c r="G8" s="2">
        <v>0</v>
      </c>
      <c r="H8" s="11">
        <v>2014824.33</v>
      </c>
      <c r="I8" s="2">
        <f t="shared" si="0"/>
        <v>2014824.33</v>
      </c>
      <c r="J8" s="2">
        <f t="shared" si="1"/>
        <v>0</v>
      </c>
    </row>
    <row r="9" spans="1:16" x14ac:dyDescent="0.25">
      <c r="A9">
        <v>60329</v>
      </c>
      <c r="B9" t="s">
        <v>18</v>
      </c>
      <c r="C9" t="s">
        <v>13</v>
      </c>
      <c r="D9" s="2">
        <v>1701033.19</v>
      </c>
      <c r="E9" s="2">
        <v>35590</v>
      </c>
      <c r="F9" s="2">
        <v>5951</v>
      </c>
      <c r="G9" s="2">
        <v>0</v>
      </c>
      <c r="H9" s="11">
        <v>1742574.19</v>
      </c>
      <c r="I9" s="2">
        <f t="shared" si="0"/>
        <v>1742574.19</v>
      </c>
      <c r="J9" s="2">
        <f t="shared" si="1"/>
        <v>0</v>
      </c>
    </row>
    <row r="10" spans="1:16" x14ac:dyDescent="0.25">
      <c r="A10">
        <v>60341</v>
      </c>
      <c r="B10" t="s">
        <v>19</v>
      </c>
      <c r="C10" t="s">
        <v>13</v>
      </c>
      <c r="D10" s="2">
        <v>2575922.7999999998</v>
      </c>
      <c r="E10" s="2">
        <v>0</v>
      </c>
      <c r="F10" s="2">
        <v>7931</v>
      </c>
      <c r="G10" s="2">
        <v>0</v>
      </c>
      <c r="H10" s="11">
        <v>2583853.7999999998</v>
      </c>
      <c r="I10" s="2">
        <f t="shared" si="0"/>
        <v>2583853.7999999998</v>
      </c>
      <c r="J10" s="2">
        <f t="shared" si="1"/>
        <v>0</v>
      </c>
    </row>
    <row r="11" spans="1:16" x14ac:dyDescent="0.25">
      <c r="A11">
        <v>60344</v>
      </c>
      <c r="B11" t="s">
        <v>13</v>
      </c>
      <c r="C11" t="s">
        <v>13</v>
      </c>
      <c r="D11" s="2">
        <v>20736694.02</v>
      </c>
      <c r="E11" s="2">
        <v>0</v>
      </c>
      <c r="F11" s="2">
        <v>57965</v>
      </c>
      <c r="G11" s="2">
        <v>1225</v>
      </c>
      <c r="H11" s="11">
        <v>20795884.02</v>
      </c>
      <c r="I11" s="2">
        <f t="shared" si="0"/>
        <v>20795884.02</v>
      </c>
      <c r="J11" s="2">
        <f t="shared" si="1"/>
        <v>0</v>
      </c>
    </row>
    <row r="12" spans="1:16" x14ac:dyDescent="0.25">
      <c r="A12">
        <v>60345</v>
      </c>
      <c r="B12" t="s">
        <v>20</v>
      </c>
      <c r="C12" t="s">
        <v>13</v>
      </c>
      <c r="D12" s="2">
        <v>8032794.2300000004</v>
      </c>
      <c r="E12" s="2">
        <v>284874</v>
      </c>
      <c r="F12" s="2">
        <v>30580</v>
      </c>
      <c r="G12" s="2">
        <v>0</v>
      </c>
      <c r="H12" s="11">
        <v>8348248.2300000004</v>
      </c>
      <c r="I12" s="2">
        <f t="shared" si="0"/>
        <v>8348248.2300000004</v>
      </c>
      <c r="J12" s="2">
        <f t="shared" si="1"/>
        <v>0</v>
      </c>
    </row>
    <row r="13" spans="1:16" x14ac:dyDescent="0.25">
      <c r="A13">
        <v>60346</v>
      </c>
      <c r="B13" t="s">
        <v>21</v>
      </c>
      <c r="C13" t="s">
        <v>13</v>
      </c>
      <c r="D13" s="2">
        <v>5450242.0099999998</v>
      </c>
      <c r="E13" s="2">
        <v>106407</v>
      </c>
      <c r="F13" s="2">
        <v>19738</v>
      </c>
      <c r="G13" s="2">
        <v>0</v>
      </c>
      <c r="H13" s="11">
        <v>5576387.0099999998</v>
      </c>
      <c r="I13" s="2">
        <f t="shared" si="0"/>
        <v>5576387.0099999998</v>
      </c>
      <c r="J13" s="2">
        <f t="shared" si="1"/>
        <v>0</v>
      </c>
      <c r="L13" s="75"/>
      <c r="M13" s="75"/>
    </row>
    <row r="14" spans="1:16" x14ac:dyDescent="0.25">
      <c r="A14">
        <v>60347</v>
      </c>
      <c r="B14" t="s">
        <v>22</v>
      </c>
      <c r="C14" t="s">
        <v>13</v>
      </c>
      <c r="D14" s="2">
        <v>4440106.4400000004</v>
      </c>
      <c r="E14" s="2">
        <v>0</v>
      </c>
      <c r="F14" s="2">
        <v>14789</v>
      </c>
      <c r="G14" s="2">
        <v>0</v>
      </c>
      <c r="H14" s="11">
        <v>4454895.4400000004</v>
      </c>
      <c r="I14" s="2">
        <f t="shared" si="0"/>
        <v>4454895.4400000004</v>
      </c>
      <c r="J14" s="2">
        <f t="shared" si="1"/>
        <v>0</v>
      </c>
    </row>
    <row r="15" spans="1:16" x14ac:dyDescent="0.25">
      <c r="A15">
        <v>60348</v>
      </c>
      <c r="B15" t="s">
        <v>23</v>
      </c>
      <c r="C15" t="s">
        <v>13</v>
      </c>
      <c r="D15" s="2">
        <v>4267952.38</v>
      </c>
      <c r="E15" s="2">
        <v>117625</v>
      </c>
      <c r="F15" s="2">
        <v>17282</v>
      </c>
      <c r="G15" s="2">
        <v>0</v>
      </c>
      <c r="H15" s="11">
        <v>4402859.38</v>
      </c>
      <c r="I15" s="2">
        <f t="shared" si="0"/>
        <v>4402859.38</v>
      </c>
      <c r="J15" s="2">
        <f t="shared" si="1"/>
        <v>0</v>
      </c>
      <c r="L15" s="12"/>
    </row>
    <row r="16" spans="1:16" x14ac:dyDescent="0.25">
      <c r="A16">
        <v>60349</v>
      </c>
      <c r="B16" t="s">
        <v>24</v>
      </c>
      <c r="C16" t="s">
        <v>13</v>
      </c>
      <c r="D16" s="2">
        <v>5573326.5999999996</v>
      </c>
      <c r="E16" s="2">
        <v>211724</v>
      </c>
      <c r="F16" s="2">
        <v>21449</v>
      </c>
      <c r="G16" s="2">
        <v>0</v>
      </c>
      <c r="H16" s="11">
        <v>5806499.5999999996</v>
      </c>
      <c r="I16" s="2">
        <f t="shared" si="0"/>
        <v>5806499.5999999996</v>
      </c>
      <c r="J16" s="2">
        <f t="shared" si="1"/>
        <v>0</v>
      </c>
      <c r="K16" s="12"/>
      <c r="L16" s="12"/>
      <c r="M16" s="12"/>
      <c r="N16" s="12"/>
      <c r="O16" s="12"/>
      <c r="P16" s="12"/>
    </row>
    <row r="17" spans="1:16" x14ac:dyDescent="0.25">
      <c r="A17">
        <v>60350</v>
      </c>
      <c r="B17" t="s">
        <v>25</v>
      </c>
      <c r="C17" t="s">
        <v>13</v>
      </c>
      <c r="D17" s="2">
        <v>11180113.42</v>
      </c>
      <c r="E17" s="2">
        <v>160034</v>
      </c>
      <c r="F17" s="2">
        <v>41777</v>
      </c>
      <c r="G17" s="2">
        <v>0</v>
      </c>
      <c r="H17" s="11">
        <v>11381924.42</v>
      </c>
      <c r="I17" s="2">
        <f t="shared" si="0"/>
        <v>11381924.42</v>
      </c>
      <c r="J17" s="2">
        <f t="shared" si="1"/>
        <v>0</v>
      </c>
      <c r="K17" s="12"/>
      <c r="L17" s="12"/>
      <c r="M17" s="12"/>
      <c r="N17" s="12"/>
      <c r="O17" s="12"/>
      <c r="P17" s="12"/>
    </row>
    <row r="18" spans="1:16" x14ac:dyDescent="0.25">
      <c r="A18">
        <v>60351</v>
      </c>
      <c r="B18" t="s">
        <v>26</v>
      </c>
      <c r="C18" t="s">
        <v>13</v>
      </c>
      <c r="D18" s="2">
        <v>5671563.04</v>
      </c>
      <c r="E18" s="2">
        <v>199722</v>
      </c>
      <c r="F18" s="2">
        <v>20457</v>
      </c>
      <c r="G18" s="2">
        <v>0</v>
      </c>
      <c r="H18" s="11">
        <v>5891742.04</v>
      </c>
      <c r="I18" s="2">
        <f t="shared" si="0"/>
        <v>5891742.04</v>
      </c>
      <c r="J18" s="2">
        <f t="shared" si="1"/>
        <v>0</v>
      </c>
      <c r="K18" s="12"/>
      <c r="L18" s="12"/>
      <c r="M18" s="12"/>
      <c r="N18" s="12"/>
      <c r="O18" s="12"/>
      <c r="P18" s="12"/>
    </row>
    <row r="19" spans="1:16" x14ac:dyDescent="0.25">
      <c r="A19">
        <v>60608</v>
      </c>
      <c r="B19" t="s">
        <v>27</v>
      </c>
      <c r="C19" t="s">
        <v>28</v>
      </c>
      <c r="D19" s="2">
        <v>11774332.470000001</v>
      </c>
      <c r="E19" s="2">
        <v>0</v>
      </c>
      <c r="F19" s="2">
        <v>34066</v>
      </c>
      <c r="G19" s="2">
        <v>0</v>
      </c>
      <c r="H19" s="11">
        <v>11808398.470000001</v>
      </c>
      <c r="I19" s="2">
        <f t="shared" si="0"/>
        <v>11808398.470000001</v>
      </c>
      <c r="J19" s="2">
        <f t="shared" si="1"/>
        <v>0</v>
      </c>
      <c r="L19" s="13">
        <v>682481402.12</v>
      </c>
    </row>
    <row r="20" spans="1:16" ht="15.75" thickBot="1" x14ac:dyDescent="0.3">
      <c r="A20">
        <v>60611</v>
      </c>
      <c r="B20" t="s">
        <v>29</v>
      </c>
      <c r="C20" t="s">
        <v>28</v>
      </c>
      <c r="D20" s="2">
        <v>6501090.1399999997</v>
      </c>
      <c r="E20" s="2">
        <v>0</v>
      </c>
      <c r="F20" s="2">
        <v>20308</v>
      </c>
      <c r="G20" s="2">
        <v>0</v>
      </c>
      <c r="H20" s="11">
        <v>6521398.1399999997</v>
      </c>
      <c r="I20" s="2">
        <f t="shared" si="0"/>
        <v>6521398.1399999997</v>
      </c>
      <c r="J20" s="2">
        <f t="shared" si="1"/>
        <v>0</v>
      </c>
      <c r="L20" s="14">
        <f>F3+G3</f>
        <v>6108791</v>
      </c>
      <c r="M20" t="s">
        <v>30</v>
      </c>
    </row>
    <row r="21" spans="1:16" x14ac:dyDescent="0.25">
      <c r="A21">
        <v>60613</v>
      </c>
      <c r="B21" t="s">
        <v>31</v>
      </c>
      <c r="C21" t="s">
        <v>28</v>
      </c>
      <c r="D21" s="2">
        <v>16922698.48</v>
      </c>
      <c r="E21" s="2">
        <v>0</v>
      </c>
      <c r="F21" s="2">
        <v>40190</v>
      </c>
      <c r="G21" s="2">
        <v>0</v>
      </c>
      <c r="H21" s="11">
        <v>16962888.48</v>
      </c>
      <c r="I21" s="2">
        <f t="shared" si="0"/>
        <v>16962888.48</v>
      </c>
      <c r="J21" s="2">
        <f t="shared" si="1"/>
        <v>0</v>
      </c>
      <c r="L21" s="12">
        <f>L19+L20</f>
        <v>688590193.12</v>
      </c>
      <c r="M21" s="12"/>
    </row>
    <row r="22" spans="1:16" ht="15.75" thickBot="1" x14ac:dyDescent="0.3">
      <c r="A22">
        <v>60617</v>
      </c>
      <c r="B22" t="s">
        <v>32</v>
      </c>
      <c r="C22" t="s">
        <v>28</v>
      </c>
      <c r="D22" s="2">
        <v>13109265.720000001</v>
      </c>
      <c r="E22" s="2">
        <v>0</v>
      </c>
      <c r="F22" s="2">
        <v>25636</v>
      </c>
      <c r="G22" s="2">
        <v>0</v>
      </c>
      <c r="H22" s="11">
        <v>13134901.720000001</v>
      </c>
      <c r="I22" s="2">
        <f t="shared" si="0"/>
        <v>13134901.720000001</v>
      </c>
      <c r="J22" s="2">
        <f t="shared" si="1"/>
        <v>0</v>
      </c>
      <c r="L22" s="14">
        <f>M3</f>
        <v>31695859.870000001</v>
      </c>
      <c r="M22" t="s">
        <v>33</v>
      </c>
    </row>
    <row r="23" spans="1:16" ht="15.75" thickBot="1" x14ac:dyDescent="0.3">
      <c r="A23">
        <v>60618</v>
      </c>
      <c r="B23" t="s">
        <v>34</v>
      </c>
      <c r="C23" t="s">
        <v>28</v>
      </c>
      <c r="D23" s="2">
        <v>1975190.25</v>
      </c>
      <c r="E23" s="2">
        <v>0</v>
      </c>
      <c r="F23" s="2">
        <v>7548</v>
      </c>
      <c r="G23" s="2">
        <v>0</v>
      </c>
      <c r="H23" s="11">
        <v>1982738.25</v>
      </c>
      <c r="I23" s="2">
        <f t="shared" si="0"/>
        <v>1982738.25</v>
      </c>
      <c r="J23" s="2">
        <f t="shared" si="1"/>
        <v>0</v>
      </c>
      <c r="L23" s="15">
        <f>L21-L22</f>
        <v>656894333.25</v>
      </c>
      <c r="M23" t="s">
        <v>35</v>
      </c>
    </row>
    <row r="24" spans="1:16" ht="15.75" thickTop="1" x14ac:dyDescent="0.25">
      <c r="A24">
        <v>60619</v>
      </c>
      <c r="B24" t="s">
        <v>36</v>
      </c>
      <c r="C24" t="s">
        <v>28</v>
      </c>
      <c r="D24" s="2">
        <v>4975380.6100000003</v>
      </c>
      <c r="E24" s="2">
        <v>0</v>
      </c>
      <c r="F24" s="2">
        <v>17786</v>
      </c>
      <c r="G24" s="2">
        <v>0</v>
      </c>
      <c r="H24" s="11">
        <v>4993166.6100000003</v>
      </c>
      <c r="I24" s="2">
        <f t="shared" si="0"/>
        <v>4993166.6100000003</v>
      </c>
      <c r="J24" s="2">
        <f t="shared" si="1"/>
        <v>0</v>
      </c>
    </row>
    <row r="25" spans="1:16" x14ac:dyDescent="0.25">
      <c r="A25">
        <v>60623</v>
      </c>
      <c r="B25" t="s">
        <v>37</v>
      </c>
      <c r="C25" t="s">
        <v>28</v>
      </c>
      <c r="D25" s="2">
        <v>3118875.71</v>
      </c>
      <c r="E25" s="2">
        <v>91026</v>
      </c>
      <c r="F25" s="2">
        <v>13695</v>
      </c>
      <c r="G25" s="2">
        <v>0</v>
      </c>
      <c r="H25" s="11">
        <v>3223596.71</v>
      </c>
      <c r="I25" s="2">
        <f t="shared" si="0"/>
        <v>3223596.71</v>
      </c>
      <c r="J25" s="2">
        <f t="shared" si="1"/>
        <v>0</v>
      </c>
    </row>
    <row r="26" spans="1:16" x14ac:dyDescent="0.25">
      <c r="A26">
        <v>60624</v>
      </c>
      <c r="B26" t="s">
        <v>38</v>
      </c>
      <c r="C26" t="s">
        <v>28</v>
      </c>
      <c r="D26" s="2">
        <v>16706021.75</v>
      </c>
      <c r="E26" s="2">
        <v>0</v>
      </c>
      <c r="F26" s="2">
        <v>38444</v>
      </c>
      <c r="G26" s="2">
        <v>0</v>
      </c>
      <c r="H26" s="11">
        <v>16744465.75</v>
      </c>
      <c r="I26" s="2">
        <f t="shared" si="0"/>
        <v>16744465.75</v>
      </c>
      <c r="J26" s="2">
        <f t="shared" si="1"/>
        <v>0</v>
      </c>
    </row>
    <row r="27" spans="1:16" x14ac:dyDescent="0.25">
      <c r="A27">
        <v>60626</v>
      </c>
      <c r="B27" t="s">
        <v>39</v>
      </c>
      <c r="C27" t="s">
        <v>28</v>
      </c>
      <c r="D27" s="2">
        <v>4527582.4400000004</v>
      </c>
      <c r="E27" s="2">
        <v>126771</v>
      </c>
      <c r="F27" s="2">
        <v>18702</v>
      </c>
      <c r="G27" s="2">
        <v>0</v>
      </c>
      <c r="H27" s="11">
        <v>4673055.4400000004</v>
      </c>
      <c r="I27" s="2">
        <f t="shared" si="0"/>
        <v>4673055.4400000004</v>
      </c>
      <c r="J27" s="2">
        <f t="shared" si="1"/>
        <v>0</v>
      </c>
    </row>
    <row r="28" spans="1:16" x14ac:dyDescent="0.25">
      <c r="A28">
        <v>60628</v>
      </c>
      <c r="B28" t="s">
        <v>40</v>
      </c>
      <c r="C28" t="s">
        <v>28</v>
      </c>
      <c r="D28" s="2">
        <v>4142866.06</v>
      </c>
      <c r="E28" s="2">
        <v>0</v>
      </c>
      <c r="F28" s="2">
        <v>13389</v>
      </c>
      <c r="G28" s="2">
        <v>0</v>
      </c>
      <c r="H28" s="11">
        <v>4156255.06</v>
      </c>
      <c r="I28" s="2">
        <f t="shared" si="0"/>
        <v>4156255.06</v>
      </c>
      <c r="J28" s="2">
        <f t="shared" si="1"/>
        <v>0</v>
      </c>
    </row>
    <row r="29" spans="1:16" x14ac:dyDescent="0.25">
      <c r="A29">
        <v>60629</v>
      </c>
      <c r="B29" t="s">
        <v>41</v>
      </c>
      <c r="C29" t="s">
        <v>28</v>
      </c>
      <c r="D29" s="2">
        <v>9604417.7400000002</v>
      </c>
      <c r="E29" s="2">
        <v>0</v>
      </c>
      <c r="F29" s="2">
        <v>26077</v>
      </c>
      <c r="G29" s="2">
        <v>0</v>
      </c>
      <c r="H29" s="11">
        <v>9630494.7400000002</v>
      </c>
      <c r="I29" s="2">
        <f t="shared" si="0"/>
        <v>9630494.7400000002</v>
      </c>
      <c r="J29" s="2">
        <f t="shared" si="1"/>
        <v>0</v>
      </c>
    </row>
    <row r="30" spans="1:16" x14ac:dyDescent="0.25">
      <c r="A30">
        <v>60632</v>
      </c>
      <c r="B30" t="s">
        <v>42</v>
      </c>
      <c r="C30" t="s">
        <v>28</v>
      </c>
      <c r="D30" s="2">
        <v>4668274.4400000004</v>
      </c>
      <c r="E30" s="2">
        <v>0</v>
      </c>
      <c r="F30" s="2">
        <v>11355</v>
      </c>
      <c r="G30" s="2">
        <v>0</v>
      </c>
      <c r="H30" s="11">
        <v>4679629.4400000004</v>
      </c>
      <c r="I30" s="2">
        <f t="shared" si="0"/>
        <v>4679629.4400000004</v>
      </c>
      <c r="J30" s="2">
        <f t="shared" si="1"/>
        <v>0</v>
      </c>
    </row>
    <row r="31" spans="1:16" x14ac:dyDescent="0.25">
      <c r="A31">
        <v>60639</v>
      </c>
      <c r="B31" t="s">
        <v>43</v>
      </c>
      <c r="C31" t="s">
        <v>28</v>
      </c>
      <c r="D31" s="2">
        <v>1909782.95</v>
      </c>
      <c r="E31" s="2">
        <v>0</v>
      </c>
      <c r="F31" s="2">
        <v>7073</v>
      </c>
      <c r="G31" s="2">
        <v>0</v>
      </c>
      <c r="H31" s="11">
        <v>1916855.95</v>
      </c>
      <c r="I31" s="2">
        <f t="shared" si="0"/>
        <v>1916855.95</v>
      </c>
      <c r="J31" s="2">
        <f t="shared" si="1"/>
        <v>0</v>
      </c>
    </row>
    <row r="32" spans="1:16" x14ac:dyDescent="0.25">
      <c r="A32">
        <v>60641</v>
      </c>
      <c r="B32" t="s">
        <v>44</v>
      </c>
      <c r="C32" t="s">
        <v>28</v>
      </c>
      <c r="D32" s="2">
        <v>1388026.03</v>
      </c>
      <c r="E32" s="2">
        <v>25226</v>
      </c>
      <c r="F32" s="2">
        <v>6152</v>
      </c>
      <c r="G32" s="2">
        <v>0</v>
      </c>
      <c r="H32" s="11">
        <v>1419404.03</v>
      </c>
      <c r="I32" s="2">
        <f t="shared" si="0"/>
        <v>1419404.03</v>
      </c>
      <c r="J32" s="2">
        <f t="shared" si="1"/>
        <v>0</v>
      </c>
    </row>
    <row r="33" spans="1:10" x14ac:dyDescent="0.25">
      <c r="A33">
        <v>60642</v>
      </c>
      <c r="B33" t="s">
        <v>45</v>
      </c>
      <c r="C33" t="s">
        <v>28</v>
      </c>
      <c r="D33" s="2">
        <v>2798593</v>
      </c>
      <c r="E33" s="2">
        <v>69175</v>
      </c>
      <c r="F33" s="2">
        <v>10296</v>
      </c>
      <c r="G33" s="2">
        <v>0</v>
      </c>
      <c r="H33" s="11">
        <v>2878064</v>
      </c>
      <c r="I33" s="2">
        <f t="shared" si="0"/>
        <v>2878064</v>
      </c>
      <c r="J33" s="2">
        <f t="shared" si="1"/>
        <v>0</v>
      </c>
    </row>
    <row r="34" spans="1:10" x14ac:dyDescent="0.25">
      <c r="A34">
        <v>60645</v>
      </c>
      <c r="B34" t="s">
        <v>46</v>
      </c>
      <c r="C34" t="s">
        <v>28</v>
      </c>
      <c r="D34" s="2">
        <v>3940282.82</v>
      </c>
      <c r="E34" s="2">
        <v>154337</v>
      </c>
      <c r="F34" s="2">
        <v>15705</v>
      </c>
      <c r="G34" s="2">
        <v>0</v>
      </c>
      <c r="H34" s="11">
        <v>4110324.82</v>
      </c>
      <c r="I34" s="2">
        <f t="shared" si="0"/>
        <v>4110324.82</v>
      </c>
      <c r="J34" s="2">
        <f t="shared" si="1"/>
        <v>0</v>
      </c>
    </row>
    <row r="35" spans="1:10" x14ac:dyDescent="0.25">
      <c r="A35">
        <v>60646</v>
      </c>
      <c r="B35" t="s">
        <v>47</v>
      </c>
      <c r="C35" t="s">
        <v>28</v>
      </c>
      <c r="D35" s="2">
        <v>3345429.26</v>
      </c>
      <c r="E35" s="2">
        <v>60337</v>
      </c>
      <c r="F35" s="2">
        <v>14405</v>
      </c>
      <c r="G35" s="2">
        <v>0</v>
      </c>
      <c r="H35" s="11">
        <v>3420171.26</v>
      </c>
      <c r="I35" s="2">
        <f t="shared" si="0"/>
        <v>3420171.26</v>
      </c>
      <c r="J35" s="2">
        <f t="shared" si="1"/>
        <v>0</v>
      </c>
    </row>
    <row r="36" spans="1:10" x14ac:dyDescent="0.25">
      <c r="A36">
        <v>60647</v>
      </c>
      <c r="B36" t="s">
        <v>48</v>
      </c>
      <c r="C36" t="s">
        <v>28</v>
      </c>
      <c r="D36" s="2">
        <v>730330.55</v>
      </c>
      <c r="E36" s="2">
        <v>53380</v>
      </c>
      <c r="F36" s="2">
        <v>3419</v>
      </c>
      <c r="G36" s="2">
        <v>0</v>
      </c>
      <c r="H36" s="11">
        <v>787129.55</v>
      </c>
      <c r="I36" s="2">
        <f t="shared" si="0"/>
        <v>787129.55</v>
      </c>
      <c r="J36" s="2">
        <f t="shared" si="1"/>
        <v>0</v>
      </c>
    </row>
    <row r="37" spans="1:10" x14ac:dyDescent="0.25">
      <c r="A37">
        <v>60648</v>
      </c>
      <c r="B37" t="s">
        <v>49</v>
      </c>
      <c r="C37" t="s">
        <v>28</v>
      </c>
      <c r="D37" s="2">
        <v>2795024.15</v>
      </c>
      <c r="E37" s="2">
        <v>0</v>
      </c>
      <c r="F37" s="2">
        <v>11538</v>
      </c>
      <c r="G37" s="2">
        <v>0</v>
      </c>
      <c r="H37" s="11">
        <v>2806562.15</v>
      </c>
      <c r="I37" s="2">
        <f t="shared" si="0"/>
        <v>2806562.15</v>
      </c>
      <c r="J37" s="2">
        <f t="shared" si="1"/>
        <v>0</v>
      </c>
    </row>
    <row r="38" spans="1:10" x14ac:dyDescent="0.25">
      <c r="A38">
        <v>60651</v>
      </c>
      <c r="B38" t="s">
        <v>50</v>
      </c>
      <c r="C38" t="s">
        <v>28</v>
      </c>
      <c r="D38" s="2">
        <v>2923327.19</v>
      </c>
      <c r="E38" s="2">
        <v>0</v>
      </c>
      <c r="F38" s="2">
        <v>9907</v>
      </c>
      <c r="G38" s="2">
        <v>0</v>
      </c>
      <c r="H38" s="11">
        <v>2933234.19</v>
      </c>
      <c r="I38" s="2">
        <f t="shared" si="0"/>
        <v>2933234.19</v>
      </c>
      <c r="J38" s="2">
        <f t="shared" si="1"/>
        <v>0</v>
      </c>
    </row>
    <row r="39" spans="1:10" x14ac:dyDescent="0.25">
      <c r="A39">
        <v>60653</v>
      </c>
      <c r="B39" t="s">
        <v>51</v>
      </c>
      <c r="C39" t="s">
        <v>28</v>
      </c>
      <c r="D39" s="2">
        <v>5567829.9299999997</v>
      </c>
      <c r="E39" s="2">
        <v>43102</v>
      </c>
      <c r="F39" s="2">
        <v>22663</v>
      </c>
      <c r="G39" s="2">
        <v>0</v>
      </c>
      <c r="H39" s="11">
        <v>5633594.9299999997</v>
      </c>
      <c r="I39" s="2">
        <f t="shared" si="0"/>
        <v>5633594.9299999997</v>
      </c>
      <c r="J39" s="2">
        <f t="shared" si="1"/>
        <v>0</v>
      </c>
    </row>
    <row r="40" spans="1:10" x14ac:dyDescent="0.25">
      <c r="A40">
        <v>60654</v>
      </c>
      <c r="B40" t="s">
        <v>52</v>
      </c>
      <c r="C40" t="s">
        <v>28</v>
      </c>
      <c r="D40" s="2">
        <v>3263878</v>
      </c>
      <c r="E40" s="2">
        <v>0</v>
      </c>
      <c r="F40" s="2">
        <v>13139</v>
      </c>
      <c r="G40" s="2">
        <v>0</v>
      </c>
      <c r="H40" s="11">
        <v>3277017</v>
      </c>
      <c r="I40" s="2">
        <f t="shared" si="0"/>
        <v>3277017</v>
      </c>
      <c r="J40" s="2">
        <f t="shared" si="1"/>
        <v>0</v>
      </c>
    </row>
    <row r="41" spans="1:10" x14ac:dyDescent="0.25">
      <c r="A41">
        <v>60655</v>
      </c>
      <c r="B41" t="s">
        <v>53</v>
      </c>
      <c r="C41" t="s">
        <v>28</v>
      </c>
      <c r="D41" s="2">
        <v>5274671.58</v>
      </c>
      <c r="E41" s="2">
        <v>0</v>
      </c>
      <c r="F41" s="2">
        <v>12271</v>
      </c>
      <c r="G41" s="2">
        <v>0</v>
      </c>
      <c r="H41" s="11">
        <v>5286942.58</v>
      </c>
      <c r="I41" s="2">
        <f t="shared" si="0"/>
        <v>5286942.58</v>
      </c>
      <c r="J41" s="2">
        <f t="shared" si="1"/>
        <v>0</v>
      </c>
    </row>
    <row r="42" spans="1:10" x14ac:dyDescent="0.25">
      <c r="A42">
        <v>60656</v>
      </c>
      <c r="B42" t="s">
        <v>54</v>
      </c>
      <c r="C42" t="s">
        <v>28</v>
      </c>
      <c r="D42" s="2">
        <v>4150647.03</v>
      </c>
      <c r="E42" s="2">
        <v>0</v>
      </c>
      <c r="F42" s="2">
        <v>7888</v>
      </c>
      <c r="G42" s="2">
        <v>0</v>
      </c>
      <c r="H42" s="11">
        <v>4158535.03</v>
      </c>
      <c r="I42" s="2">
        <f t="shared" si="0"/>
        <v>4158535.03</v>
      </c>
      <c r="J42" s="2">
        <f t="shared" si="1"/>
        <v>0</v>
      </c>
    </row>
    <row r="43" spans="1:10" x14ac:dyDescent="0.25">
      <c r="A43">
        <v>60659</v>
      </c>
      <c r="B43" t="s">
        <v>55</v>
      </c>
      <c r="C43" t="s">
        <v>28</v>
      </c>
      <c r="D43" s="2">
        <v>5420045.9199999999</v>
      </c>
      <c r="E43" s="2">
        <v>0</v>
      </c>
      <c r="F43" s="2">
        <v>21191</v>
      </c>
      <c r="G43" s="2">
        <v>0</v>
      </c>
      <c r="H43" s="11">
        <v>5441236.9199999999</v>
      </c>
      <c r="I43" s="2">
        <f t="shared" si="0"/>
        <v>5441236.9199999999</v>
      </c>
      <c r="J43" s="2">
        <f t="shared" si="1"/>
        <v>0</v>
      </c>
    </row>
    <row r="44" spans="1:10" x14ac:dyDescent="0.25">
      <c r="A44">
        <v>60660</v>
      </c>
      <c r="B44" t="s">
        <v>56</v>
      </c>
      <c r="C44" t="s">
        <v>28</v>
      </c>
      <c r="D44" s="2">
        <v>6551822.9500000002</v>
      </c>
      <c r="E44" s="2">
        <v>0</v>
      </c>
      <c r="F44" s="2">
        <v>17752</v>
      </c>
      <c r="G44" s="2">
        <v>0</v>
      </c>
      <c r="H44" s="11">
        <v>6569574.9500000002</v>
      </c>
      <c r="I44" s="2">
        <f t="shared" si="0"/>
        <v>6569574.9500000002</v>
      </c>
      <c r="J44" s="2">
        <f t="shared" si="1"/>
        <v>0</v>
      </c>
    </row>
    <row r="45" spans="1:10" x14ac:dyDescent="0.25">
      <c r="A45">
        <v>60661</v>
      </c>
      <c r="B45" t="s">
        <v>57</v>
      </c>
      <c r="C45" t="s">
        <v>28</v>
      </c>
      <c r="D45" s="2">
        <v>8316439.4000000004</v>
      </c>
      <c r="E45" s="2">
        <v>0</v>
      </c>
      <c r="F45" s="2">
        <v>33481</v>
      </c>
      <c r="G45" s="2">
        <v>0</v>
      </c>
      <c r="H45" s="11">
        <v>8349920.4000000004</v>
      </c>
      <c r="I45" s="2">
        <f t="shared" si="0"/>
        <v>8349920.4000000004</v>
      </c>
      <c r="J45" s="2">
        <f t="shared" si="1"/>
        <v>0</v>
      </c>
    </row>
    <row r="46" spans="1:10" x14ac:dyDescent="0.25">
      <c r="A46">
        <v>60662</v>
      </c>
      <c r="B46" t="s">
        <v>58</v>
      </c>
      <c r="C46" t="s">
        <v>28</v>
      </c>
      <c r="D46" s="2">
        <v>6773511.3700000001</v>
      </c>
      <c r="E46" s="2">
        <v>0</v>
      </c>
      <c r="F46" s="2">
        <v>23535</v>
      </c>
      <c r="G46" s="2">
        <v>0</v>
      </c>
      <c r="H46" s="11">
        <v>6797046.3700000001</v>
      </c>
      <c r="I46" s="2">
        <f t="shared" si="0"/>
        <v>6797046.3700000001</v>
      </c>
      <c r="J46" s="2">
        <f t="shared" si="1"/>
        <v>0</v>
      </c>
    </row>
    <row r="47" spans="1:10" x14ac:dyDescent="0.25">
      <c r="A47">
        <v>60663</v>
      </c>
      <c r="B47" t="s">
        <v>59</v>
      </c>
      <c r="C47" t="s">
        <v>28</v>
      </c>
      <c r="D47" s="2">
        <v>10344034.74</v>
      </c>
      <c r="E47" s="2">
        <v>0</v>
      </c>
      <c r="F47" s="2">
        <v>31237</v>
      </c>
      <c r="G47" s="2">
        <v>0</v>
      </c>
      <c r="H47" s="11">
        <v>10375271.74</v>
      </c>
      <c r="I47" s="2">
        <f t="shared" si="0"/>
        <v>10375271.74</v>
      </c>
      <c r="J47" s="2">
        <f t="shared" si="1"/>
        <v>0</v>
      </c>
    </row>
    <row r="48" spans="1:10" x14ac:dyDescent="0.25">
      <c r="A48">
        <v>60664</v>
      </c>
      <c r="B48" t="s">
        <v>60</v>
      </c>
      <c r="C48" t="s">
        <v>28</v>
      </c>
      <c r="D48" s="2">
        <v>17275084.199999999</v>
      </c>
      <c r="E48" s="2">
        <v>572770</v>
      </c>
      <c r="F48" s="2">
        <v>63276</v>
      </c>
      <c r="G48" s="2">
        <v>127573</v>
      </c>
      <c r="H48" s="11">
        <v>18038703.199999999</v>
      </c>
      <c r="I48" s="2">
        <f t="shared" si="0"/>
        <v>18038703.199999999</v>
      </c>
      <c r="J48" s="2">
        <f t="shared" si="1"/>
        <v>0</v>
      </c>
    </row>
    <row r="49" spans="1:10" x14ac:dyDescent="0.25">
      <c r="A49">
        <v>60665</v>
      </c>
      <c r="B49" t="s">
        <v>61</v>
      </c>
      <c r="C49" t="s">
        <v>28</v>
      </c>
      <c r="D49" s="2">
        <v>8304889.8399999999</v>
      </c>
      <c r="E49" s="2">
        <v>168939</v>
      </c>
      <c r="F49" s="2">
        <v>35083</v>
      </c>
      <c r="G49" s="2">
        <v>0</v>
      </c>
      <c r="H49" s="11">
        <v>8508911.8399999999</v>
      </c>
      <c r="I49" s="2">
        <f t="shared" si="0"/>
        <v>8508911.8399999999</v>
      </c>
      <c r="J49" s="2">
        <f t="shared" si="1"/>
        <v>0</v>
      </c>
    </row>
    <row r="50" spans="1:10" x14ac:dyDescent="0.25">
      <c r="A50">
        <v>60666</v>
      </c>
      <c r="B50" t="s">
        <v>62</v>
      </c>
      <c r="C50" t="s">
        <v>28</v>
      </c>
      <c r="D50" s="2">
        <v>3098232.08</v>
      </c>
      <c r="E50" s="2">
        <v>30869</v>
      </c>
      <c r="F50" s="2">
        <v>13149</v>
      </c>
      <c r="G50" s="2">
        <v>0</v>
      </c>
      <c r="H50" s="11">
        <v>3142250.08</v>
      </c>
      <c r="I50" s="2">
        <f t="shared" si="0"/>
        <v>3142250.08</v>
      </c>
      <c r="J50" s="2">
        <f t="shared" si="1"/>
        <v>0</v>
      </c>
    </row>
    <row r="51" spans="1:10" x14ac:dyDescent="0.25">
      <c r="A51">
        <v>60667</v>
      </c>
      <c r="B51" t="s">
        <v>63</v>
      </c>
      <c r="C51" t="s">
        <v>28</v>
      </c>
      <c r="D51" s="2">
        <v>17452317.530000001</v>
      </c>
      <c r="E51" s="2">
        <v>0</v>
      </c>
      <c r="F51" s="2">
        <v>22691</v>
      </c>
      <c r="G51" s="2">
        <v>0</v>
      </c>
      <c r="H51" s="11">
        <v>17475008.530000001</v>
      </c>
      <c r="I51" s="2">
        <f t="shared" si="0"/>
        <v>17475008.530000001</v>
      </c>
      <c r="J51" s="2">
        <f t="shared" si="1"/>
        <v>0</v>
      </c>
    </row>
    <row r="52" spans="1:10" x14ac:dyDescent="0.25">
      <c r="A52">
        <v>60668</v>
      </c>
      <c r="B52" t="s">
        <v>64</v>
      </c>
      <c r="C52" t="s">
        <v>28</v>
      </c>
      <c r="D52" s="2">
        <v>4094387.51</v>
      </c>
      <c r="E52" s="2">
        <v>123414</v>
      </c>
      <c r="F52" s="2">
        <v>17853</v>
      </c>
      <c r="G52" s="2">
        <v>0</v>
      </c>
      <c r="H52" s="11">
        <v>4235654.51</v>
      </c>
      <c r="I52" s="2">
        <f t="shared" si="0"/>
        <v>4235654.51</v>
      </c>
      <c r="J52" s="2">
        <f t="shared" si="1"/>
        <v>0</v>
      </c>
    </row>
    <row r="53" spans="1:10" x14ac:dyDescent="0.25">
      <c r="A53">
        <v>60669</v>
      </c>
      <c r="B53" t="s">
        <v>65</v>
      </c>
      <c r="C53" t="s">
        <v>28</v>
      </c>
      <c r="D53" s="2">
        <v>22740197.890000001</v>
      </c>
      <c r="E53" s="2">
        <v>0</v>
      </c>
      <c r="F53" s="2">
        <v>59413</v>
      </c>
      <c r="G53" s="2">
        <v>0</v>
      </c>
      <c r="H53" s="11">
        <v>22799610.890000001</v>
      </c>
      <c r="I53" s="2">
        <f t="shared" si="0"/>
        <v>22799610.890000001</v>
      </c>
      <c r="J53" s="2">
        <f t="shared" si="1"/>
        <v>0</v>
      </c>
    </row>
    <row r="54" spans="1:10" x14ac:dyDescent="0.25">
      <c r="A54">
        <v>60670</v>
      </c>
      <c r="B54" t="s">
        <v>66</v>
      </c>
      <c r="C54" t="s">
        <v>28</v>
      </c>
      <c r="D54" s="2">
        <v>17049412.390000001</v>
      </c>
      <c r="E54" s="2">
        <v>0</v>
      </c>
      <c r="F54" s="2">
        <v>31649</v>
      </c>
      <c r="G54" s="2">
        <v>0</v>
      </c>
      <c r="H54" s="11">
        <v>17081061.390000001</v>
      </c>
      <c r="I54" s="2">
        <f t="shared" si="0"/>
        <v>17081061.390000001</v>
      </c>
      <c r="J54" s="2">
        <f t="shared" si="1"/>
        <v>0</v>
      </c>
    </row>
    <row r="55" spans="1:10" x14ac:dyDescent="0.25">
      <c r="A55">
        <v>61001</v>
      </c>
      <c r="B55" t="s">
        <v>67</v>
      </c>
      <c r="C55" t="s">
        <v>68</v>
      </c>
      <c r="D55" s="2">
        <v>1900599.37</v>
      </c>
      <c r="E55" s="2">
        <v>0</v>
      </c>
      <c r="F55" s="2">
        <v>7653</v>
      </c>
      <c r="G55" s="2">
        <v>0</v>
      </c>
      <c r="H55" s="11">
        <v>1908252.37</v>
      </c>
      <c r="I55" s="2">
        <f t="shared" si="0"/>
        <v>1908252.37</v>
      </c>
      <c r="J55" s="2">
        <f t="shared" si="1"/>
        <v>0</v>
      </c>
    </row>
    <row r="56" spans="1:10" x14ac:dyDescent="0.25">
      <c r="A56">
        <v>61002</v>
      </c>
      <c r="B56" t="s">
        <v>69</v>
      </c>
      <c r="C56" t="s">
        <v>68</v>
      </c>
      <c r="D56" s="2">
        <v>1246710.58</v>
      </c>
      <c r="E56" s="2">
        <v>57290</v>
      </c>
      <c r="F56" s="2">
        <v>4671</v>
      </c>
      <c r="G56" s="2">
        <v>0</v>
      </c>
      <c r="H56" s="11">
        <v>1308671.58</v>
      </c>
      <c r="I56" s="2">
        <f t="shared" si="0"/>
        <v>1308671.58</v>
      </c>
      <c r="J56" s="2">
        <f t="shared" si="1"/>
        <v>0</v>
      </c>
    </row>
    <row r="57" spans="1:10" x14ac:dyDescent="0.25">
      <c r="A57">
        <v>61007</v>
      </c>
      <c r="B57" t="s">
        <v>70</v>
      </c>
      <c r="C57" t="s">
        <v>68</v>
      </c>
      <c r="D57" s="2">
        <v>1632277.91</v>
      </c>
      <c r="E57" s="2">
        <v>13079</v>
      </c>
      <c r="F57" s="2">
        <v>6819</v>
      </c>
      <c r="G57" s="2">
        <v>0</v>
      </c>
      <c r="H57" s="11">
        <v>1652175.91</v>
      </c>
      <c r="I57" s="2">
        <f t="shared" si="0"/>
        <v>1652175.91</v>
      </c>
      <c r="J57" s="2">
        <f t="shared" si="1"/>
        <v>0</v>
      </c>
    </row>
    <row r="58" spans="1:10" x14ac:dyDescent="0.25">
      <c r="A58">
        <v>61008</v>
      </c>
      <c r="B58" t="s">
        <v>71</v>
      </c>
      <c r="C58" t="s">
        <v>68</v>
      </c>
      <c r="D58" s="2">
        <v>2387484.83</v>
      </c>
      <c r="E58" s="2">
        <v>0</v>
      </c>
      <c r="F58" s="2">
        <v>6047</v>
      </c>
      <c r="G58" s="2">
        <v>0</v>
      </c>
      <c r="H58" s="11">
        <v>2393531.83</v>
      </c>
      <c r="I58" s="2">
        <f t="shared" si="0"/>
        <v>2393531.83</v>
      </c>
      <c r="J58" s="2">
        <f t="shared" si="1"/>
        <v>0</v>
      </c>
    </row>
    <row r="59" spans="1:10" x14ac:dyDescent="0.25">
      <c r="A59">
        <v>61012</v>
      </c>
      <c r="B59" t="s">
        <v>72</v>
      </c>
      <c r="C59" t="s">
        <v>68</v>
      </c>
      <c r="D59" s="2">
        <v>4022817.15</v>
      </c>
      <c r="E59" s="2">
        <v>0</v>
      </c>
      <c r="F59" s="2">
        <v>12986</v>
      </c>
      <c r="G59" s="2">
        <v>0</v>
      </c>
      <c r="H59" s="11">
        <v>4035803.15</v>
      </c>
      <c r="I59" s="2">
        <f t="shared" si="0"/>
        <v>4035803.15</v>
      </c>
      <c r="J59" s="2">
        <f t="shared" si="1"/>
        <v>0</v>
      </c>
    </row>
    <row r="60" spans="1:10" x14ac:dyDescent="0.25">
      <c r="A60">
        <v>61013</v>
      </c>
      <c r="B60" t="s">
        <v>73</v>
      </c>
      <c r="C60" t="s">
        <v>68</v>
      </c>
      <c r="D60" s="2">
        <v>2811144.79</v>
      </c>
      <c r="E60" s="2">
        <v>96712</v>
      </c>
      <c r="F60" s="2">
        <v>10876</v>
      </c>
      <c r="G60" s="2">
        <v>0</v>
      </c>
      <c r="H60" s="11">
        <v>2918732.79</v>
      </c>
      <c r="I60" s="2">
        <f t="shared" si="0"/>
        <v>2918732.79</v>
      </c>
      <c r="J60" s="2">
        <f t="shared" si="1"/>
        <v>0</v>
      </c>
    </row>
    <row r="61" spans="1:10" x14ac:dyDescent="0.25">
      <c r="A61">
        <v>61016</v>
      </c>
      <c r="B61" t="s">
        <v>74</v>
      </c>
      <c r="C61" t="s">
        <v>68</v>
      </c>
      <c r="D61" s="2">
        <v>2366540.71</v>
      </c>
      <c r="E61" s="2">
        <v>73005</v>
      </c>
      <c r="F61" s="2">
        <v>9447</v>
      </c>
      <c r="G61" s="2">
        <v>0</v>
      </c>
      <c r="H61" s="11">
        <v>2448992.71</v>
      </c>
      <c r="I61" s="2">
        <f t="shared" si="0"/>
        <v>2448992.71</v>
      </c>
      <c r="J61" s="2">
        <f t="shared" si="1"/>
        <v>0</v>
      </c>
    </row>
    <row r="62" spans="1:10" x14ac:dyDescent="0.25">
      <c r="A62">
        <v>61017</v>
      </c>
      <c r="B62" t="s">
        <v>75</v>
      </c>
      <c r="C62" t="s">
        <v>68</v>
      </c>
      <c r="D62" s="2">
        <v>1672913.54</v>
      </c>
      <c r="E62" s="2">
        <v>35413</v>
      </c>
      <c r="F62" s="2">
        <v>7145</v>
      </c>
      <c r="G62" s="2">
        <v>0</v>
      </c>
      <c r="H62" s="11">
        <v>1715471.54</v>
      </c>
      <c r="I62" s="2">
        <f t="shared" si="0"/>
        <v>1715471.54</v>
      </c>
      <c r="J62" s="2">
        <f t="shared" si="1"/>
        <v>0</v>
      </c>
    </row>
    <row r="63" spans="1:10" x14ac:dyDescent="0.25">
      <c r="A63">
        <v>61019</v>
      </c>
      <c r="B63" t="s">
        <v>76</v>
      </c>
      <c r="C63" t="s">
        <v>68</v>
      </c>
      <c r="D63" s="2">
        <v>2117451.08</v>
      </c>
      <c r="E63" s="2">
        <v>0</v>
      </c>
      <c r="F63" s="2">
        <v>5706</v>
      </c>
      <c r="G63" s="2">
        <v>0</v>
      </c>
      <c r="H63" s="11">
        <v>2123157.08</v>
      </c>
      <c r="I63" s="2">
        <f t="shared" si="0"/>
        <v>2123157.08</v>
      </c>
      <c r="J63" s="2">
        <f t="shared" si="1"/>
        <v>0</v>
      </c>
    </row>
    <row r="64" spans="1:10" x14ac:dyDescent="0.25">
      <c r="A64">
        <v>61020</v>
      </c>
      <c r="B64" t="s">
        <v>77</v>
      </c>
      <c r="C64" t="s">
        <v>68</v>
      </c>
      <c r="D64" s="2">
        <v>2061845.96</v>
      </c>
      <c r="E64" s="2">
        <v>0</v>
      </c>
      <c r="F64" s="2">
        <v>6464</v>
      </c>
      <c r="G64" s="2">
        <v>0</v>
      </c>
      <c r="H64" s="11">
        <v>2068309.96</v>
      </c>
      <c r="I64" s="2">
        <f t="shared" si="0"/>
        <v>2068309.96</v>
      </c>
      <c r="J64" s="2">
        <f t="shared" si="1"/>
        <v>0</v>
      </c>
    </row>
    <row r="65" spans="1:10" x14ac:dyDescent="0.25">
      <c r="A65">
        <v>61021</v>
      </c>
      <c r="B65" t="s">
        <v>78</v>
      </c>
      <c r="C65" t="s">
        <v>68</v>
      </c>
      <c r="D65" s="2">
        <v>5410596.3499999996</v>
      </c>
      <c r="E65" s="2">
        <v>0</v>
      </c>
      <c r="F65" s="2">
        <v>10478</v>
      </c>
      <c r="G65" s="2">
        <v>0</v>
      </c>
      <c r="H65" s="11">
        <v>5421074.3499999996</v>
      </c>
      <c r="I65" s="2">
        <f t="shared" si="0"/>
        <v>5421074.3499999996</v>
      </c>
      <c r="J65" s="2">
        <f t="shared" si="1"/>
        <v>0</v>
      </c>
    </row>
    <row r="66" spans="1:10" x14ac:dyDescent="0.25">
      <c r="A66">
        <v>61024</v>
      </c>
      <c r="B66" t="s">
        <v>79</v>
      </c>
      <c r="C66" t="s">
        <v>68</v>
      </c>
      <c r="D66" s="2">
        <v>2386646.4</v>
      </c>
      <c r="E66" s="2">
        <v>144840</v>
      </c>
      <c r="F66" s="2">
        <v>9898</v>
      </c>
      <c r="G66" s="2">
        <v>0</v>
      </c>
      <c r="H66" s="11">
        <v>2541384.4</v>
      </c>
      <c r="I66" s="2">
        <f t="shared" si="0"/>
        <v>2541384.4</v>
      </c>
      <c r="J66" s="2">
        <f t="shared" si="1"/>
        <v>0</v>
      </c>
    </row>
    <row r="67" spans="1:10" x14ac:dyDescent="0.25">
      <c r="A67">
        <v>61027</v>
      </c>
      <c r="B67" t="s">
        <v>80</v>
      </c>
      <c r="C67" t="s">
        <v>68</v>
      </c>
      <c r="D67" s="2">
        <v>2053856.61</v>
      </c>
      <c r="E67" s="2">
        <v>0</v>
      </c>
      <c r="F67" s="2">
        <v>7332</v>
      </c>
      <c r="G67" s="2">
        <v>0</v>
      </c>
      <c r="H67" s="11">
        <v>2061188.61</v>
      </c>
      <c r="I67" s="2">
        <f t="shared" si="0"/>
        <v>2061188.61</v>
      </c>
      <c r="J67" s="2">
        <f t="shared" si="1"/>
        <v>0</v>
      </c>
    </row>
    <row r="68" spans="1:10" x14ac:dyDescent="0.25">
      <c r="A68">
        <v>61030</v>
      </c>
      <c r="B68" t="s">
        <v>81</v>
      </c>
      <c r="C68" t="s">
        <v>68</v>
      </c>
      <c r="D68" s="2">
        <v>1912580.9</v>
      </c>
      <c r="E68" s="2">
        <v>101848</v>
      </c>
      <c r="F68" s="2">
        <v>8152</v>
      </c>
      <c r="G68" s="2">
        <v>0</v>
      </c>
      <c r="H68" s="11">
        <v>2022580.9</v>
      </c>
      <c r="I68" s="2">
        <f t="shared" si="0"/>
        <v>2022580.9</v>
      </c>
      <c r="J68" s="2">
        <f t="shared" si="1"/>
        <v>0</v>
      </c>
    </row>
    <row r="69" spans="1:10" x14ac:dyDescent="0.25">
      <c r="A69">
        <v>61032</v>
      </c>
      <c r="B69" t="s">
        <v>82</v>
      </c>
      <c r="C69" t="s">
        <v>68</v>
      </c>
      <c r="D69" s="2">
        <v>2367421.87</v>
      </c>
      <c r="E69" s="2">
        <v>95613</v>
      </c>
      <c r="F69" s="2">
        <v>9600</v>
      </c>
      <c r="G69" s="2">
        <v>0</v>
      </c>
      <c r="H69" s="11">
        <v>2472634.87</v>
      </c>
      <c r="I69" s="2">
        <f t="shared" ref="I69:I132" si="2">SUM(D69:G69)</f>
        <v>2472634.87</v>
      </c>
      <c r="J69" s="2">
        <f t="shared" ref="J69:J132" si="3">H69-I69</f>
        <v>0</v>
      </c>
    </row>
    <row r="70" spans="1:10" x14ac:dyDescent="0.25">
      <c r="A70">
        <v>61033</v>
      </c>
      <c r="B70" t="s">
        <v>83</v>
      </c>
      <c r="C70" t="s">
        <v>68</v>
      </c>
      <c r="D70" s="2">
        <v>2714310.51</v>
      </c>
      <c r="E70" s="2">
        <v>41084</v>
      </c>
      <c r="F70" s="2">
        <v>11168</v>
      </c>
      <c r="G70" s="2">
        <v>0</v>
      </c>
      <c r="H70" s="11">
        <v>2766562.51</v>
      </c>
      <c r="I70" s="2">
        <f t="shared" si="2"/>
        <v>2766562.51</v>
      </c>
      <c r="J70" s="2">
        <f t="shared" si="3"/>
        <v>0</v>
      </c>
    </row>
    <row r="71" spans="1:10" x14ac:dyDescent="0.25">
      <c r="A71">
        <v>61043</v>
      </c>
      <c r="B71" t="s">
        <v>84</v>
      </c>
      <c r="C71" t="s">
        <v>68</v>
      </c>
      <c r="D71" s="2">
        <v>5335162.54</v>
      </c>
      <c r="E71" s="2">
        <v>0</v>
      </c>
      <c r="F71" s="2">
        <v>17143</v>
      </c>
      <c r="G71" s="2">
        <v>0</v>
      </c>
      <c r="H71" s="11">
        <v>5352305.54</v>
      </c>
      <c r="I71" s="2">
        <f t="shared" si="2"/>
        <v>5352305.54</v>
      </c>
      <c r="J71" s="2">
        <f t="shared" si="3"/>
        <v>0</v>
      </c>
    </row>
    <row r="72" spans="1:10" x14ac:dyDescent="0.25">
      <c r="A72">
        <v>61045</v>
      </c>
      <c r="B72" t="s">
        <v>85</v>
      </c>
      <c r="C72" t="s">
        <v>68</v>
      </c>
      <c r="D72" s="2">
        <v>8547273.4900000002</v>
      </c>
      <c r="E72" s="2">
        <v>0</v>
      </c>
      <c r="F72" s="2">
        <v>31002</v>
      </c>
      <c r="G72" s="2">
        <v>0</v>
      </c>
      <c r="H72" s="11">
        <v>8578275.4900000002</v>
      </c>
      <c r="I72" s="2">
        <f t="shared" si="2"/>
        <v>8578275.4900000002</v>
      </c>
      <c r="J72" s="2">
        <f t="shared" si="3"/>
        <v>0</v>
      </c>
    </row>
    <row r="73" spans="1:10" x14ac:dyDescent="0.25">
      <c r="A73">
        <v>61049</v>
      </c>
      <c r="B73" t="s">
        <v>86</v>
      </c>
      <c r="C73" t="s">
        <v>68</v>
      </c>
      <c r="D73" s="2">
        <v>3544380.59</v>
      </c>
      <c r="E73" s="2">
        <v>107085</v>
      </c>
      <c r="F73" s="2">
        <v>11873</v>
      </c>
      <c r="G73" s="2">
        <v>0</v>
      </c>
      <c r="H73" s="11">
        <v>3663338.59</v>
      </c>
      <c r="I73" s="2">
        <f t="shared" si="2"/>
        <v>3663338.59</v>
      </c>
      <c r="J73" s="2">
        <f t="shared" si="3"/>
        <v>0</v>
      </c>
    </row>
    <row r="74" spans="1:10" x14ac:dyDescent="0.25">
      <c r="A74">
        <v>61050</v>
      </c>
      <c r="B74" t="s">
        <v>87</v>
      </c>
      <c r="C74" t="s">
        <v>68</v>
      </c>
      <c r="D74" s="2">
        <v>4305684.88</v>
      </c>
      <c r="E74" s="2">
        <v>120906</v>
      </c>
      <c r="F74" s="2">
        <v>15393</v>
      </c>
      <c r="G74" s="2">
        <v>0</v>
      </c>
      <c r="H74" s="11">
        <v>4441983.88</v>
      </c>
      <c r="I74" s="2">
        <f t="shared" si="2"/>
        <v>4441983.88</v>
      </c>
      <c r="J74" s="2">
        <f t="shared" si="3"/>
        <v>0</v>
      </c>
    </row>
    <row r="75" spans="1:10" x14ac:dyDescent="0.25">
      <c r="A75">
        <v>61051</v>
      </c>
      <c r="B75" t="s">
        <v>88</v>
      </c>
      <c r="C75" t="s">
        <v>68</v>
      </c>
      <c r="D75" s="2">
        <v>4059887.36</v>
      </c>
      <c r="E75" s="2">
        <v>0</v>
      </c>
      <c r="F75" s="2">
        <v>13254</v>
      </c>
      <c r="G75" s="2">
        <v>0</v>
      </c>
      <c r="H75" s="11">
        <v>4073141.36</v>
      </c>
      <c r="I75" s="2">
        <f t="shared" si="2"/>
        <v>4073141.36</v>
      </c>
      <c r="J75" s="2">
        <f t="shared" si="3"/>
        <v>0</v>
      </c>
    </row>
    <row r="76" spans="1:10" x14ac:dyDescent="0.25">
      <c r="A76">
        <v>61052</v>
      </c>
      <c r="B76" t="s">
        <v>89</v>
      </c>
      <c r="C76" t="s">
        <v>68</v>
      </c>
      <c r="D76" s="2">
        <v>3414760.68</v>
      </c>
      <c r="E76" s="2">
        <v>0</v>
      </c>
      <c r="F76" s="2">
        <v>13782</v>
      </c>
      <c r="G76" s="2">
        <v>0</v>
      </c>
      <c r="H76" s="11">
        <v>3428542.68</v>
      </c>
      <c r="I76" s="2">
        <f t="shared" si="2"/>
        <v>3428542.68</v>
      </c>
      <c r="J76" s="2">
        <f t="shared" si="3"/>
        <v>0</v>
      </c>
    </row>
    <row r="77" spans="1:10" x14ac:dyDescent="0.25">
      <c r="A77">
        <v>61053</v>
      </c>
      <c r="B77" t="s">
        <v>68</v>
      </c>
      <c r="C77" t="s">
        <v>68</v>
      </c>
      <c r="D77" s="2">
        <v>21652173.620000001</v>
      </c>
      <c r="E77" s="2">
        <v>0</v>
      </c>
      <c r="F77" s="2">
        <v>63781</v>
      </c>
      <c r="G77" s="2">
        <v>31368</v>
      </c>
      <c r="H77" s="11">
        <v>21747322.620000001</v>
      </c>
      <c r="I77" s="2">
        <f t="shared" si="2"/>
        <v>21747322.620000001</v>
      </c>
      <c r="J77" s="2">
        <f t="shared" si="3"/>
        <v>0</v>
      </c>
    </row>
    <row r="78" spans="1:10" x14ac:dyDescent="0.25">
      <c r="A78">
        <v>61054</v>
      </c>
      <c r="B78" t="s">
        <v>90</v>
      </c>
      <c r="C78" t="s">
        <v>68</v>
      </c>
      <c r="D78" s="2">
        <v>4273433.71</v>
      </c>
      <c r="E78" s="2">
        <v>275662</v>
      </c>
      <c r="F78" s="2">
        <v>17138</v>
      </c>
      <c r="G78" s="2">
        <v>0</v>
      </c>
      <c r="H78" s="11">
        <v>4566233.71</v>
      </c>
      <c r="I78" s="2">
        <f t="shared" si="2"/>
        <v>4566233.71</v>
      </c>
      <c r="J78" s="2">
        <f t="shared" si="3"/>
        <v>0</v>
      </c>
    </row>
    <row r="79" spans="1:10" x14ac:dyDescent="0.25">
      <c r="A79">
        <v>61055</v>
      </c>
      <c r="B79" t="s">
        <v>91</v>
      </c>
      <c r="C79" t="s">
        <v>68</v>
      </c>
      <c r="D79" s="2">
        <v>1864990.31</v>
      </c>
      <c r="E79" s="2">
        <v>0</v>
      </c>
      <c r="F79" s="2">
        <v>7696</v>
      </c>
      <c r="G79" s="2">
        <v>0</v>
      </c>
      <c r="H79" s="11">
        <v>1872686.31</v>
      </c>
      <c r="I79" s="2">
        <f t="shared" si="2"/>
        <v>1872686.31</v>
      </c>
      <c r="J79" s="2">
        <f t="shared" si="3"/>
        <v>0</v>
      </c>
    </row>
    <row r="80" spans="1:10" x14ac:dyDescent="0.25">
      <c r="A80">
        <v>61057</v>
      </c>
      <c r="B80" t="s">
        <v>92</v>
      </c>
      <c r="C80" t="s">
        <v>68</v>
      </c>
      <c r="D80" s="2">
        <v>3569957.62</v>
      </c>
      <c r="E80" s="2">
        <v>0</v>
      </c>
      <c r="F80" s="2">
        <v>11135</v>
      </c>
      <c r="G80" s="2">
        <v>0</v>
      </c>
      <c r="H80" s="11">
        <v>3581092.62</v>
      </c>
      <c r="I80" s="2">
        <f t="shared" si="2"/>
        <v>3581092.62</v>
      </c>
      <c r="J80" s="2">
        <f t="shared" si="3"/>
        <v>0</v>
      </c>
    </row>
    <row r="81" spans="1:10" x14ac:dyDescent="0.25">
      <c r="A81">
        <v>61059</v>
      </c>
      <c r="B81" t="s">
        <v>93</v>
      </c>
      <c r="C81" t="s">
        <v>68</v>
      </c>
      <c r="D81" s="2">
        <v>7647135.3600000003</v>
      </c>
      <c r="E81" s="2">
        <v>0</v>
      </c>
      <c r="F81" s="2">
        <v>26787</v>
      </c>
      <c r="G81" s="2">
        <v>0</v>
      </c>
      <c r="H81" s="11">
        <v>7673922.3600000003</v>
      </c>
      <c r="I81" s="2">
        <f t="shared" si="2"/>
        <v>7673922.3600000003</v>
      </c>
      <c r="J81" s="2">
        <f t="shared" si="3"/>
        <v>0</v>
      </c>
    </row>
    <row r="82" spans="1:10" x14ac:dyDescent="0.25">
      <c r="A82">
        <v>61060</v>
      </c>
      <c r="B82" t="s">
        <v>94</v>
      </c>
      <c r="C82" t="s">
        <v>68</v>
      </c>
      <c r="D82" s="2">
        <v>5657991.9000000004</v>
      </c>
      <c r="E82" s="2">
        <v>0</v>
      </c>
      <c r="F82" s="2">
        <v>21171</v>
      </c>
      <c r="G82" s="2">
        <v>0</v>
      </c>
      <c r="H82" s="11">
        <v>5679162.9000000004</v>
      </c>
      <c r="I82" s="2">
        <f t="shared" si="2"/>
        <v>5679162.9000000004</v>
      </c>
      <c r="J82" s="2">
        <f t="shared" si="3"/>
        <v>0</v>
      </c>
    </row>
    <row r="83" spans="1:10" x14ac:dyDescent="0.25">
      <c r="A83">
        <v>61061</v>
      </c>
      <c r="B83" t="s">
        <v>95</v>
      </c>
      <c r="C83" t="s">
        <v>68</v>
      </c>
      <c r="D83" s="2">
        <v>8677474.0999999996</v>
      </c>
      <c r="E83" s="2">
        <v>0</v>
      </c>
      <c r="F83" s="2">
        <v>30254</v>
      </c>
      <c r="G83" s="2">
        <v>0</v>
      </c>
      <c r="H83" s="11">
        <v>8707728.0999999996</v>
      </c>
      <c r="I83" s="2">
        <f t="shared" si="2"/>
        <v>8707728.0999999996</v>
      </c>
      <c r="J83" s="2">
        <f t="shared" si="3"/>
        <v>0</v>
      </c>
    </row>
    <row r="84" spans="1:10" x14ac:dyDescent="0.25">
      <c r="A84">
        <v>61101</v>
      </c>
      <c r="B84" t="s">
        <v>96</v>
      </c>
      <c r="C84" t="s">
        <v>97</v>
      </c>
      <c r="D84" s="2">
        <v>4896586.53</v>
      </c>
      <c r="E84" s="2">
        <v>409783</v>
      </c>
      <c r="F84" s="2">
        <v>17383</v>
      </c>
      <c r="G84" s="2">
        <v>0</v>
      </c>
      <c r="H84" s="11">
        <v>5323752.53</v>
      </c>
      <c r="I84" s="2">
        <f t="shared" si="2"/>
        <v>5323752.53</v>
      </c>
      <c r="J84" s="2">
        <f t="shared" si="3"/>
        <v>0</v>
      </c>
    </row>
    <row r="85" spans="1:10" x14ac:dyDescent="0.25">
      <c r="A85">
        <v>61105</v>
      </c>
      <c r="B85" t="s">
        <v>98</v>
      </c>
      <c r="C85" t="s">
        <v>97</v>
      </c>
      <c r="D85" s="2">
        <v>1343550.34</v>
      </c>
      <c r="E85" s="2">
        <v>42516</v>
      </c>
      <c r="F85" s="2">
        <v>4589</v>
      </c>
      <c r="G85" s="2">
        <v>0</v>
      </c>
      <c r="H85" s="11">
        <v>1390655.34</v>
      </c>
      <c r="I85" s="2">
        <f t="shared" si="2"/>
        <v>1390655.34</v>
      </c>
      <c r="J85" s="2">
        <f t="shared" si="3"/>
        <v>0</v>
      </c>
    </row>
    <row r="86" spans="1:10" x14ac:dyDescent="0.25">
      <c r="A86">
        <v>61106</v>
      </c>
      <c r="B86" t="s">
        <v>99</v>
      </c>
      <c r="C86" t="s">
        <v>97</v>
      </c>
      <c r="D86" s="2">
        <v>2180229.6800000002</v>
      </c>
      <c r="E86" s="2">
        <v>21529</v>
      </c>
      <c r="F86" s="2">
        <v>7749</v>
      </c>
      <c r="G86" s="2">
        <v>0</v>
      </c>
      <c r="H86" s="11">
        <v>2209507.6800000002</v>
      </c>
      <c r="I86" s="2">
        <f t="shared" si="2"/>
        <v>2209507.6800000002</v>
      </c>
      <c r="J86" s="2">
        <f t="shared" si="3"/>
        <v>0</v>
      </c>
    </row>
    <row r="87" spans="1:10" x14ac:dyDescent="0.25">
      <c r="A87">
        <v>61107</v>
      </c>
      <c r="B87" t="s">
        <v>100</v>
      </c>
      <c r="C87" t="s">
        <v>97</v>
      </c>
      <c r="D87" s="2">
        <v>1614898.28</v>
      </c>
      <c r="E87" s="2">
        <v>0</v>
      </c>
      <c r="F87" s="2">
        <v>6383</v>
      </c>
      <c r="G87" s="2">
        <v>0</v>
      </c>
      <c r="H87" s="11">
        <v>1621281.28</v>
      </c>
      <c r="I87" s="2">
        <f t="shared" si="2"/>
        <v>1621281.28</v>
      </c>
      <c r="J87" s="2">
        <f t="shared" si="3"/>
        <v>0</v>
      </c>
    </row>
    <row r="88" spans="1:10" x14ac:dyDescent="0.25">
      <c r="A88">
        <v>61108</v>
      </c>
      <c r="B88" t="s">
        <v>97</v>
      </c>
      <c r="C88" t="s">
        <v>97</v>
      </c>
      <c r="D88" s="2">
        <v>53753356.25</v>
      </c>
      <c r="E88" s="2">
        <v>0</v>
      </c>
      <c r="F88" s="2">
        <v>143579</v>
      </c>
      <c r="G88" s="2">
        <v>0</v>
      </c>
      <c r="H88" s="11">
        <v>53896935.25</v>
      </c>
      <c r="I88" s="2">
        <f t="shared" si="2"/>
        <v>53896935.25</v>
      </c>
      <c r="J88" s="2">
        <f t="shared" si="3"/>
        <v>0</v>
      </c>
    </row>
    <row r="89" spans="1:10" x14ac:dyDescent="0.25">
      <c r="A89">
        <v>61109</v>
      </c>
      <c r="B89" t="s">
        <v>101</v>
      </c>
      <c r="C89" t="s">
        <v>97</v>
      </c>
      <c r="D89" s="2">
        <v>2109631.17</v>
      </c>
      <c r="E89" s="2">
        <v>103655</v>
      </c>
      <c r="F89" s="2">
        <v>8195</v>
      </c>
      <c r="G89" s="2">
        <v>0</v>
      </c>
      <c r="H89" s="11">
        <v>2221481.17</v>
      </c>
      <c r="I89" s="2">
        <f t="shared" si="2"/>
        <v>2221481.17</v>
      </c>
      <c r="J89" s="2">
        <f t="shared" si="3"/>
        <v>0</v>
      </c>
    </row>
    <row r="90" spans="1:10" x14ac:dyDescent="0.25">
      <c r="A90">
        <v>61110</v>
      </c>
      <c r="B90" t="s">
        <v>102</v>
      </c>
      <c r="C90" t="s">
        <v>97</v>
      </c>
      <c r="D90" s="2">
        <v>4312439.2699999996</v>
      </c>
      <c r="E90" s="2">
        <v>0</v>
      </c>
      <c r="F90" s="2">
        <v>11307</v>
      </c>
      <c r="G90" s="2">
        <v>0</v>
      </c>
      <c r="H90" s="11">
        <v>4323746.2699999996</v>
      </c>
      <c r="I90" s="2">
        <f t="shared" si="2"/>
        <v>4323746.2699999996</v>
      </c>
      <c r="J90" s="2">
        <f t="shared" si="3"/>
        <v>0</v>
      </c>
    </row>
    <row r="91" spans="1:10" x14ac:dyDescent="0.25">
      <c r="A91">
        <v>61111</v>
      </c>
      <c r="B91" t="s">
        <v>103</v>
      </c>
      <c r="C91" t="s">
        <v>97</v>
      </c>
      <c r="D91" s="2">
        <v>1785462.95</v>
      </c>
      <c r="E91" s="2">
        <v>13873</v>
      </c>
      <c r="F91" s="2">
        <v>7649</v>
      </c>
      <c r="G91" s="2">
        <v>0</v>
      </c>
      <c r="H91" s="11">
        <v>1806984.95</v>
      </c>
      <c r="I91" s="2">
        <f t="shared" si="2"/>
        <v>1806984.95</v>
      </c>
      <c r="J91" s="2">
        <f t="shared" si="3"/>
        <v>0</v>
      </c>
    </row>
    <row r="92" spans="1:10" x14ac:dyDescent="0.25">
      <c r="A92">
        <v>61112</v>
      </c>
      <c r="B92" t="s">
        <v>104</v>
      </c>
      <c r="C92" t="s">
        <v>97</v>
      </c>
      <c r="D92" s="2">
        <v>604436.13</v>
      </c>
      <c r="E92" s="2">
        <v>77239</v>
      </c>
      <c r="F92" s="2">
        <v>2388</v>
      </c>
      <c r="G92" s="2">
        <v>0</v>
      </c>
      <c r="H92" s="11">
        <v>684063.13</v>
      </c>
      <c r="I92" s="2">
        <f t="shared" si="2"/>
        <v>684063.13</v>
      </c>
      <c r="J92" s="2">
        <f t="shared" si="3"/>
        <v>0</v>
      </c>
    </row>
    <row r="93" spans="1:10" x14ac:dyDescent="0.25">
      <c r="A93">
        <v>61113</v>
      </c>
      <c r="B93" t="s">
        <v>105</v>
      </c>
      <c r="C93" t="s">
        <v>97</v>
      </c>
      <c r="D93" s="2">
        <v>4061974.68</v>
      </c>
      <c r="E93" s="2">
        <v>52636</v>
      </c>
      <c r="F93" s="2">
        <v>14746</v>
      </c>
      <c r="G93" s="2">
        <v>0</v>
      </c>
      <c r="H93" s="11">
        <v>4129356.68</v>
      </c>
      <c r="I93" s="2">
        <f t="shared" si="2"/>
        <v>4129356.68</v>
      </c>
      <c r="J93" s="2">
        <f t="shared" si="3"/>
        <v>0</v>
      </c>
    </row>
    <row r="94" spans="1:10" x14ac:dyDescent="0.25">
      <c r="A94">
        <v>61114</v>
      </c>
      <c r="B94" t="s">
        <v>106</v>
      </c>
      <c r="C94" t="s">
        <v>97</v>
      </c>
      <c r="D94" s="2">
        <v>3688942.13</v>
      </c>
      <c r="E94" s="2">
        <v>0</v>
      </c>
      <c r="F94" s="2">
        <v>11154</v>
      </c>
      <c r="G94" s="2">
        <v>0</v>
      </c>
      <c r="H94" s="11">
        <v>3700096.13</v>
      </c>
      <c r="I94" s="2">
        <f t="shared" si="2"/>
        <v>3700096.13</v>
      </c>
      <c r="J94" s="2">
        <f t="shared" si="3"/>
        <v>0</v>
      </c>
    </row>
    <row r="95" spans="1:10" x14ac:dyDescent="0.25">
      <c r="A95">
        <v>61115</v>
      </c>
      <c r="B95" t="s">
        <v>107</v>
      </c>
      <c r="C95" t="s">
        <v>97</v>
      </c>
      <c r="D95" s="2">
        <v>2186555.4900000002</v>
      </c>
      <c r="E95" s="2">
        <v>133077</v>
      </c>
      <c r="F95" s="2">
        <v>8905</v>
      </c>
      <c r="G95" s="2">
        <v>0</v>
      </c>
      <c r="H95" s="11">
        <v>2328537.4900000002</v>
      </c>
      <c r="I95" s="2">
        <f t="shared" si="2"/>
        <v>2328537.4900000002</v>
      </c>
      <c r="J95" s="2">
        <f t="shared" si="3"/>
        <v>0</v>
      </c>
    </row>
    <row r="96" spans="1:10" x14ac:dyDescent="0.25">
      <c r="A96">
        <v>61116</v>
      </c>
      <c r="B96" t="s">
        <v>108</v>
      </c>
      <c r="C96" t="s">
        <v>97</v>
      </c>
      <c r="D96" s="2">
        <v>2904468.48</v>
      </c>
      <c r="E96" s="2">
        <v>0</v>
      </c>
      <c r="F96" s="2">
        <v>6805</v>
      </c>
      <c r="G96" s="2">
        <v>0</v>
      </c>
      <c r="H96" s="11">
        <v>2911273.48</v>
      </c>
      <c r="I96" s="2">
        <f t="shared" si="2"/>
        <v>2911273.48</v>
      </c>
      <c r="J96" s="2">
        <f t="shared" si="3"/>
        <v>0</v>
      </c>
    </row>
    <row r="97" spans="1:10" x14ac:dyDescent="0.25">
      <c r="A97">
        <v>61118</v>
      </c>
      <c r="B97" t="s">
        <v>109</v>
      </c>
      <c r="C97" t="s">
        <v>97</v>
      </c>
      <c r="D97" s="2">
        <v>1145798.1200000001</v>
      </c>
      <c r="E97" s="2">
        <v>162488</v>
      </c>
      <c r="F97" s="2">
        <v>4292</v>
      </c>
      <c r="G97" s="2">
        <v>0</v>
      </c>
      <c r="H97" s="11">
        <v>1312578.1200000001</v>
      </c>
      <c r="I97" s="2">
        <f t="shared" si="2"/>
        <v>1312578.1200000001</v>
      </c>
      <c r="J97" s="2">
        <f t="shared" si="3"/>
        <v>0</v>
      </c>
    </row>
    <row r="98" spans="1:10" x14ac:dyDescent="0.25">
      <c r="A98">
        <v>61119</v>
      </c>
      <c r="B98" t="s">
        <v>110</v>
      </c>
      <c r="C98" t="s">
        <v>97</v>
      </c>
      <c r="D98" s="2">
        <v>683959.25</v>
      </c>
      <c r="E98" s="2">
        <v>50652</v>
      </c>
      <c r="F98" s="2">
        <v>2609</v>
      </c>
      <c r="G98" s="2">
        <v>0</v>
      </c>
      <c r="H98" s="11">
        <v>737220.25</v>
      </c>
      <c r="I98" s="2">
        <f t="shared" si="2"/>
        <v>737220.25</v>
      </c>
      <c r="J98" s="2">
        <f t="shared" si="3"/>
        <v>0</v>
      </c>
    </row>
    <row r="99" spans="1:10" x14ac:dyDescent="0.25">
      <c r="A99">
        <v>61120</v>
      </c>
      <c r="B99" t="s">
        <v>111</v>
      </c>
      <c r="C99" t="s">
        <v>97</v>
      </c>
      <c r="D99" s="2">
        <v>14694029.310000001</v>
      </c>
      <c r="E99" s="2">
        <v>492959</v>
      </c>
      <c r="F99" s="2">
        <v>54559</v>
      </c>
      <c r="G99" s="2">
        <v>118813</v>
      </c>
      <c r="H99" s="11">
        <v>15360360.310000001</v>
      </c>
      <c r="I99" s="2">
        <f t="shared" si="2"/>
        <v>15360360.310000001</v>
      </c>
      <c r="J99" s="2">
        <f t="shared" si="3"/>
        <v>0</v>
      </c>
    </row>
    <row r="100" spans="1:10" x14ac:dyDescent="0.25">
      <c r="A100">
        <v>61203</v>
      </c>
      <c r="B100" t="s">
        <v>112</v>
      </c>
      <c r="C100" t="s">
        <v>113</v>
      </c>
      <c r="D100" s="2">
        <v>3382930.85</v>
      </c>
      <c r="E100" s="2">
        <v>90420</v>
      </c>
      <c r="F100" s="2">
        <v>12976</v>
      </c>
      <c r="G100" s="2">
        <v>0</v>
      </c>
      <c r="H100" s="11">
        <v>3486326.85</v>
      </c>
      <c r="I100" s="2">
        <f t="shared" si="2"/>
        <v>3486326.85</v>
      </c>
      <c r="J100" s="2">
        <f t="shared" si="3"/>
        <v>0</v>
      </c>
    </row>
    <row r="101" spans="1:10" x14ac:dyDescent="0.25">
      <c r="A101">
        <v>61204</v>
      </c>
      <c r="B101" t="s">
        <v>114</v>
      </c>
      <c r="C101" t="s">
        <v>113</v>
      </c>
      <c r="D101" s="2">
        <v>3125207.02</v>
      </c>
      <c r="E101" s="2">
        <v>0</v>
      </c>
      <c r="F101" s="2">
        <v>8958</v>
      </c>
      <c r="G101" s="2">
        <v>0</v>
      </c>
      <c r="H101" s="11">
        <v>3134165.02</v>
      </c>
      <c r="I101" s="2">
        <f t="shared" si="2"/>
        <v>3134165.02</v>
      </c>
      <c r="J101" s="2">
        <f t="shared" si="3"/>
        <v>0</v>
      </c>
    </row>
    <row r="102" spans="1:10" x14ac:dyDescent="0.25">
      <c r="A102">
        <v>61205</v>
      </c>
      <c r="B102" t="s">
        <v>115</v>
      </c>
      <c r="C102" t="s">
        <v>113</v>
      </c>
      <c r="D102" s="2">
        <v>2161550.17</v>
      </c>
      <c r="E102" s="2">
        <v>0</v>
      </c>
      <c r="F102" s="2">
        <v>3899</v>
      </c>
      <c r="G102" s="2">
        <v>0</v>
      </c>
      <c r="H102" s="11">
        <v>2165449.17</v>
      </c>
      <c r="I102" s="2">
        <f t="shared" si="2"/>
        <v>2165449.17</v>
      </c>
      <c r="J102" s="2">
        <f t="shared" si="3"/>
        <v>0</v>
      </c>
    </row>
    <row r="103" spans="1:10" x14ac:dyDescent="0.25">
      <c r="A103">
        <v>61206</v>
      </c>
      <c r="B103" t="s">
        <v>116</v>
      </c>
      <c r="C103" t="s">
        <v>113</v>
      </c>
      <c r="D103" s="2">
        <v>1535808.59</v>
      </c>
      <c r="E103" s="2">
        <v>0</v>
      </c>
      <c r="F103" s="2">
        <v>6133</v>
      </c>
      <c r="G103" s="2">
        <v>0</v>
      </c>
      <c r="H103" s="11">
        <v>1541941.59</v>
      </c>
      <c r="I103" s="2">
        <f t="shared" si="2"/>
        <v>1541941.59</v>
      </c>
      <c r="J103" s="2">
        <f t="shared" si="3"/>
        <v>0</v>
      </c>
    </row>
    <row r="104" spans="1:10" x14ac:dyDescent="0.25">
      <c r="A104">
        <v>61207</v>
      </c>
      <c r="B104" t="s">
        <v>117</v>
      </c>
      <c r="C104" t="s">
        <v>113</v>
      </c>
      <c r="D104" s="2">
        <v>7176223.1600000001</v>
      </c>
      <c r="E104" s="2">
        <v>0</v>
      </c>
      <c r="F104" s="2">
        <v>23689</v>
      </c>
      <c r="G104" s="2">
        <v>0</v>
      </c>
      <c r="H104" s="11">
        <v>7199912.1600000001</v>
      </c>
      <c r="I104" s="2">
        <f t="shared" si="2"/>
        <v>7199912.1600000001</v>
      </c>
      <c r="J104" s="2">
        <f t="shared" si="3"/>
        <v>0</v>
      </c>
    </row>
    <row r="105" spans="1:10" x14ac:dyDescent="0.25">
      <c r="A105">
        <v>61213</v>
      </c>
      <c r="B105" t="s">
        <v>118</v>
      </c>
      <c r="C105" t="s">
        <v>113</v>
      </c>
      <c r="D105" s="2">
        <v>4890800.24</v>
      </c>
      <c r="E105" s="2">
        <v>0</v>
      </c>
      <c r="F105" s="2">
        <v>14904</v>
      </c>
      <c r="G105" s="2">
        <v>0</v>
      </c>
      <c r="H105" s="11">
        <v>4905704.24</v>
      </c>
      <c r="I105" s="2">
        <f t="shared" si="2"/>
        <v>4905704.24</v>
      </c>
      <c r="J105" s="2">
        <f t="shared" si="3"/>
        <v>0</v>
      </c>
    </row>
    <row r="106" spans="1:10" x14ac:dyDescent="0.25">
      <c r="A106">
        <v>61215</v>
      </c>
      <c r="B106" t="s">
        <v>119</v>
      </c>
      <c r="C106" t="s">
        <v>113</v>
      </c>
      <c r="D106" s="2">
        <v>1764378.47</v>
      </c>
      <c r="E106" s="2">
        <v>23435</v>
      </c>
      <c r="F106" s="2">
        <v>5639</v>
      </c>
      <c r="G106" s="2">
        <v>0</v>
      </c>
      <c r="H106" s="11">
        <v>1793452.47</v>
      </c>
      <c r="I106" s="2">
        <f t="shared" si="2"/>
        <v>1793452.47</v>
      </c>
      <c r="J106" s="2">
        <f t="shared" si="3"/>
        <v>0</v>
      </c>
    </row>
    <row r="107" spans="1:10" x14ac:dyDescent="0.25">
      <c r="A107">
        <v>61217</v>
      </c>
      <c r="B107" t="s">
        <v>120</v>
      </c>
      <c r="C107" t="s">
        <v>113</v>
      </c>
      <c r="D107" s="2">
        <v>4235102.7300000004</v>
      </c>
      <c r="E107" s="2">
        <v>0</v>
      </c>
      <c r="F107" s="2">
        <v>11854</v>
      </c>
      <c r="G107" s="2">
        <v>0</v>
      </c>
      <c r="H107" s="11">
        <v>4246956.7300000004</v>
      </c>
      <c r="I107" s="2">
        <f t="shared" si="2"/>
        <v>4246956.7300000004</v>
      </c>
      <c r="J107" s="2">
        <f t="shared" si="3"/>
        <v>0</v>
      </c>
    </row>
    <row r="108" spans="1:10" x14ac:dyDescent="0.25">
      <c r="A108">
        <v>61222</v>
      </c>
      <c r="B108" t="s">
        <v>121</v>
      </c>
      <c r="C108" t="s">
        <v>113</v>
      </c>
      <c r="D108" s="2">
        <v>2102826.1</v>
      </c>
      <c r="E108" s="2">
        <v>72002</v>
      </c>
      <c r="F108" s="2">
        <v>8157</v>
      </c>
      <c r="G108" s="2">
        <v>0</v>
      </c>
      <c r="H108" s="11">
        <v>2182985.1</v>
      </c>
      <c r="I108" s="2">
        <f t="shared" si="2"/>
        <v>2182985.1</v>
      </c>
      <c r="J108" s="2">
        <f t="shared" si="3"/>
        <v>0</v>
      </c>
    </row>
    <row r="109" spans="1:10" x14ac:dyDescent="0.25">
      <c r="A109">
        <v>61236</v>
      </c>
      <c r="B109" t="s">
        <v>122</v>
      </c>
      <c r="C109" t="s">
        <v>113</v>
      </c>
      <c r="D109" s="2">
        <v>5055553.91</v>
      </c>
      <c r="E109" s="2">
        <v>0</v>
      </c>
      <c r="F109" s="2">
        <v>13662</v>
      </c>
      <c r="G109" s="2">
        <v>0</v>
      </c>
      <c r="H109" s="11">
        <v>5069215.91</v>
      </c>
      <c r="I109" s="2">
        <f t="shared" si="2"/>
        <v>5069215.91</v>
      </c>
      <c r="J109" s="2">
        <f t="shared" si="3"/>
        <v>0</v>
      </c>
    </row>
    <row r="110" spans="1:10" x14ac:dyDescent="0.25">
      <c r="A110">
        <v>61243</v>
      </c>
      <c r="B110" t="s">
        <v>123</v>
      </c>
      <c r="C110" t="s">
        <v>113</v>
      </c>
      <c r="D110" s="2">
        <v>1819520.18</v>
      </c>
      <c r="E110" s="2">
        <v>111593</v>
      </c>
      <c r="F110" s="2">
        <v>7318</v>
      </c>
      <c r="G110" s="2">
        <v>0</v>
      </c>
      <c r="H110" s="11">
        <v>1938431.18</v>
      </c>
      <c r="I110" s="2">
        <f t="shared" si="2"/>
        <v>1938431.18</v>
      </c>
      <c r="J110" s="2">
        <f t="shared" si="3"/>
        <v>0</v>
      </c>
    </row>
    <row r="111" spans="1:10" x14ac:dyDescent="0.25">
      <c r="A111">
        <v>61247</v>
      </c>
      <c r="B111" t="s">
        <v>124</v>
      </c>
      <c r="C111" t="s">
        <v>113</v>
      </c>
      <c r="D111" s="2">
        <v>4935203.4800000004</v>
      </c>
      <c r="E111" s="2">
        <v>0</v>
      </c>
      <c r="F111" s="2">
        <v>16098</v>
      </c>
      <c r="G111" s="2">
        <v>0</v>
      </c>
      <c r="H111" s="11">
        <v>4951301.4800000004</v>
      </c>
      <c r="I111" s="2">
        <f t="shared" si="2"/>
        <v>4951301.4800000004</v>
      </c>
      <c r="J111" s="2">
        <f t="shared" si="3"/>
        <v>0</v>
      </c>
    </row>
    <row r="112" spans="1:10" x14ac:dyDescent="0.25">
      <c r="A112">
        <v>61251</v>
      </c>
      <c r="B112" t="s">
        <v>125</v>
      </c>
      <c r="C112" t="s">
        <v>113</v>
      </c>
      <c r="D112" s="2">
        <v>604751.15</v>
      </c>
      <c r="E112" s="2">
        <v>0</v>
      </c>
      <c r="F112" s="2">
        <v>2120</v>
      </c>
      <c r="G112" s="2">
        <v>0</v>
      </c>
      <c r="H112" s="11">
        <v>606871.15</v>
      </c>
      <c r="I112" s="2">
        <f t="shared" si="2"/>
        <v>606871.15</v>
      </c>
      <c r="J112" s="2">
        <f t="shared" si="3"/>
        <v>0</v>
      </c>
    </row>
    <row r="113" spans="1:10" x14ac:dyDescent="0.25">
      <c r="A113">
        <v>61252</v>
      </c>
      <c r="B113" t="s">
        <v>126</v>
      </c>
      <c r="C113" t="s">
        <v>113</v>
      </c>
      <c r="D113" s="2">
        <v>1473475.45</v>
      </c>
      <c r="E113" s="2">
        <v>12181</v>
      </c>
      <c r="F113" s="2">
        <v>5519</v>
      </c>
      <c r="G113" s="2">
        <v>0</v>
      </c>
      <c r="H113" s="11">
        <v>1491175.45</v>
      </c>
      <c r="I113" s="2">
        <f t="shared" si="2"/>
        <v>1491175.45</v>
      </c>
      <c r="J113" s="2">
        <f t="shared" si="3"/>
        <v>0</v>
      </c>
    </row>
    <row r="114" spans="1:10" x14ac:dyDescent="0.25">
      <c r="A114">
        <v>61253</v>
      </c>
      <c r="B114" t="s">
        <v>127</v>
      </c>
      <c r="C114" t="s">
        <v>113</v>
      </c>
      <c r="D114" s="2">
        <v>6532987.6100000003</v>
      </c>
      <c r="E114" s="2">
        <v>142542</v>
      </c>
      <c r="F114" s="2">
        <v>23794</v>
      </c>
      <c r="G114" s="2">
        <v>0</v>
      </c>
      <c r="H114" s="11">
        <v>6699323.6100000003</v>
      </c>
      <c r="I114" s="2">
        <f t="shared" si="2"/>
        <v>6699323.6100000003</v>
      </c>
      <c r="J114" s="2">
        <f t="shared" si="3"/>
        <v>0</v>
      </c>
    </row>
    <row r="115" spans="1:10" x14ac:dyDescent="0.25">
      <c r="A115">
        <v>61254</v>
      </c>
      <c r="B115" t="s">
        <v>128</v>
      </c>
      <c r="C115" t="s">
        <v>113</v>
      </c>
      <c r="D115" s="2">
        <v>1775609.38</v>
      </c>
      <c r="E115" s="2">
        <v>0</v>
      </c>
      <c r="F115" s="2">
        <v>6291</v>
      </c>
      <c r="G115" s="2">
        <v>0</v>
      </c>
      <c r="H115" s="11">
        <v>1781900.38</v>
      </c>
      <c r="I115" s="2">
        <f t="shared" si="2"/>
        <v>1781900.38</v>
      </c>
      <c r="J115" s="2">
        <f t="shared" si="3"/>
        <v>0</v>
      </c>
    </row>
    <row r="116" spans="1:10" x14ac:dyDescent="0.25">
      <c r="A116">
        <v>61255</v>
      </c>
      <c r="B116" t="s">
        <v>129</v>
      </c>
      <c r="C116" t="s">
        <v>113</v>
      </c>
      <c r="D116" s="2">
        <v>7416234.04</v>
      </c>
      <c r="E116" s="2">
        <v>40366</v>
      </c>
      <c r="F116" s="2">
        <v>23636</v>
      </c>
      <c r="G116" s="2">
        <v>0</v>
      </c>
      <c r="H116" s="11">
        <v>7480236.04</v>
      </c>
      <c r="I116" s="2">
        <f t="shared" si="2"/>
        <v>7480236.04</v>
      </c>
      <c r="J116" s="2">
        <f t="shared" si="3"/>
        <v>0</v>
      </c>
    </row>
    <row r="117" spans="1:10" x14ac:dyDescent="0.25">
      <c r="A117">
        <v>61256</v>
      </c>
      <c r="B117" t="s">
        <v>130</v>
      </c>
      <c r="C117" t="s">
        <v>113</v>
      </c>
      <c r="D117" s="2">
        <v>1961096.96</v>
      </c>
      <c r="E117" s="2">
        <v>0</v>
      </c>
      <c r="F117" s="2">
        <v>6296</v>
      </c>
      <c r="G117" s="2">
        <v>0</v>
      </c>
      <c r="H117" s="11">
        <v>1967392.96</v>
      </c>
      <c r="I117" s="2">
        <f t="shared" si="2"/>
        <v>1967392.96</v>
      </c>
      <c r="J117" s="2">
        <f t="shared" si="3"/>
        <v>0</v>
      </c>
    </row>
    <row r="118" spans="1:10" x14ac:dyDescent="0.25">
      <c r="A118">
        <v>61257</v>
      </c>
      <c r="B118" t="s">
        <v>131</v>
      </c>
      <c r="C118" t="s">
        <v>113</v>
      </c>
      <c r="D118" s="2">
        <v>5431261.9500000002</v>
      </c>
      <c r="E118" s="2">
        <v>99468</v>
      </c>
      <c r="F118" s="2">
        <v>19843</v>
      </c>
      <c r="G118" s="2">
        <v>0</v>
      </c>
      <c r="H118" s="11">
        <v>5550572.9500000002</v>
      </c>
      <c r="I118" s="2">
        <f t="shared" si="2"/>
        <v>5550572.9500000002</v>
      </c>
      <c r="J118" s="2">
        <f t="shared" si="3"/>
        <v>0</v>
      </c>
    </row>
    <row r="119" spans="1:10" x14ac:dyDescent="0.25">
      <c r="A119">
        <v>61258</v>
      </c>
      <c r="B119" t="s">
        <v>132</v>
      </c>
      <c r="C119" t="s">
        <v>113</v>
      </c>
      <c r="D119" s="2">
        <v>3367435</v>
      </c>
      <c r="E119" s="2">
        <v>179699</v>
      </c>
      <c r="F119" s="2">
        <v>12310</v>
      </c>
      <c r="G119" s="2">
        <v>0</v>
      </c>
      <c r="H119" s="11">
        <v>3559444</v>
      </c>
      <c r="I119" s="2">
        <f t="shared" si="2"/>
        <v>3559444</v>
      </c>
      <c r="J119" s="2">
        <f t="shared" si="3"/>
        <v>0</v>
      </c>
    </row>
    <row r="120" spans="1:10" x14ac:dyDescent="0.25">
      <c r="A120">
        <v>61259</v>
      </c>
      <c r="B120" t="s">
        <v>113</v>
      </c>
      <c r="C120" t="s">
        <v>113</v>
      </c>
      <c r="D120" s="2">
        <v>14408923.449999999</v>
      </c>
      <c r="E120" s="2">
        <v>0</v>
      </c>
      <c r="F120" s="2">
        <v>39542</v>
      </c>
      <c r="G120" s="2">
        <v>0</v>
      </c>
      <c r="H120" s="11">
        <v>14448465.449999999</v>
      </c>
      <c r="I120" s="2">
        <f t="shared" si="2"/>
        <v>14448465.449999999</v>
      </c>
      <c r="J120" s="2">
        <f t="shared" si="3"/>
        <v>0</v>
      </c>
    </row>
    <row r="121" spans="1:10" x14ac:dyDescent="0.25">
      <c r="A121">
        <v>61260</v>
      </c>
      <c r="B121" t="s">
        <v>133</v>
      </c>
      <c r="C121" t="s">
        <v>113</v>
      </c>
      <c r="D121" s="2">
        <v>1782192.49</v>
      </c>
      <c r="E121" s="2">
        <v>0</v>
      </c>
      <c r="F121" s="2">
        <v>5798</v>
      </c>
      <c r="G121" s="2">
        <v>0</v>
      </c>
      <c r="H121" s="11">
        <v>1787990.49</v>
      </c>
      <c r="I121" s="2">
        <f t="shared" si="2"/>
        <v>1787990.49</v>
      </c>
      <c r="J121" s="2">
        <f t="shared" si="3"/>
        <v>0</v>
      </c>
    </row>
    <row r="122" spans="1:10" x14ac:dyDescent="0.25">
      <c r="A122">
        <v>61261</v>
      </c>
      <c r="B122" t="s">
        <v>134</v>
      </c>
      <c r="C122" t="s">
        <v>113</v>
      </c>
      <c r="D122" s="2">
        <v>2438989.33</v>
      </c>
      <c r="E122" s="2">
        <v>61049</v>
      </c>
      <c r="F122" s="2">
        <v>9269</v>
      </c>
      <c r="G122" s="2">
        <v>0</v>
      </c>
      <c r="H122" s="11">
        <v>2509307.33</v>
      </c>
      <c r="I122" s="2">
        <f t="shared" si="2"/>
        <v>2509307.33</v>
      </c>
      <c r="J122" s="2">
        <f t="shared" si="3"/>
        <v>0</v>
      </c>
    </row>
    <row r="123" spans="1:10" x14ac:dyDescent="0.25">
      <c r="A123">
        <v>61262</v>
      </c>
      <c r="B123" t="s">
        <v>135</v>
      </c>
      <c r="C123" t="s">
        <v>113</v>
      </c>
      <c r="D123" s="2">
        <v>2307213.9</v>
      </c>
      <c r="E123" s="2">
        <v>119070</v>
      </c>
      <c r="F123" s="2">
        <v>9500</v>
      </c>
      <c r="G123" s="2">
        <v>0</v>
      </c>
      <c r="H123" s="11">
        <v>2435783.9</v>
      </c>
      <c r="I123" s="2">
        <f t="shared" si="2"/>
        <v>2435783.9</v>
      </c>
      <c r="J123" s="2">
        <f t="shared" si="3"/>
        <v>0</v>
      </c>
    </row>
    <row r="124" spans="1:10" x14ac:dyDescent="0.25">
      <c r="A124">
        <v>61263</v>
      </c>
      <c r="B124" t="s">
        <v>136</v>
      </c>
      <c r="C124" t="s">
        <v>113</v>
      </c>
      <c r="D124" s="2">
        <v>8087715.1600000001</v>
      </c>
      <c r="E124" s="2">
        <v>0</v>
      </c>
      <c r="F124" s="2">
        <v>24442</v>
      </c>
      <c r="G124" s="2">
        <v>0</v>
      </c>
      <c r="H124" s="11">
        <v>8112157.1600000001</v>
      </c>
      <c r="I124" s="2">
        <f t="shared" si="2"/>
        <v>8112157.1600000001</v>
      </c>
      <c r="J124" s="2">
        <f t="shared" si="3"/>
        <v>0</v>
      </c>
    </row>
    <row r="125" spans="1:10" x14ac:dyDescent="0.25">
      <c r="A125">
        <v>61264</v>
      </c>
      <c r="B125" t="s">
        <v>137</v>
      </c>
      <c r="C125" t="s">
        <v>113</v>
      </c>
      <c r="D125" s="2">
        <v>2492410.1</v>
      </c>
      <c r="E125" s="2">
        <v>34690</v>
      </c>
      <c r="F125" s="2">
        <v>8497</v>
      </c>
      <c r="G125" s="2">
        <v>0</v>
      </c>
      <c r="H125" s="11">
        <v>2535597.1</v>
      </c>
      <c r="I125" s="2">
        <f t="shared" si="2"/>
        <v>2535597.1</v>
      </c>
      <c r="J125" s="2">
        <f t="shared" si="3"/>
        <v>0</v>
      </c>
    </row>
    <row r="126" spans="1:10" x14ac:dyDescent="0.25">
      <c r="A126">
        <v>61265</v>
      </c>
      <c r="B126" t="s">
        <v>138</v>
      </c>
      <c r="C126" t="s">
        <v>113</v>
      </c>
      <c r="D126" s="2">
        <v>13748989.710000001</v>
      </c>
      <c r="E126" s="2">
        <v>0</v>
      </c>
      <c r="F126" s="2">
        <v>31357</v>
      </c>
      <c r="G126" s="2">
        <v>0</v>
      </c>
      <c r="H126" s="11">
        <v>13780346.710000001</v>
      </c>
      <c r="I126" s="2">
        <f t="shared" si="2"/>
        <v>13780346.710000001</v>
      </c>
      <c r="J126" s="2">
        <f t="shared" si="3"/>
        <v>0</v>
      </c>
    </row>
    <row r="127" spans="1:10" x14ac:dyDescent="0.25">
      <c r="A127">
        <v>61266</v>
      </c>
      <c r="B127" t="s">
        <v>139</v>
      </c>
      <c r="C127" t="s">
        <v>113</v>
      </c>
      <c r="D127" s="2">
        <v>1684311.52</v>
      </c>
      <c r="E127" s="2">
        <v>72801</v>
      </c>
      <c r="F127" s="2">
        <v>7097</v>
      </c>
      <c r="G127" s="2">
        <v>0</v>
      </c>
      <c r="H127" s="11">
        <v>1764209.52</v>
      </c>
      <c r="I127" s="2">
        <f t="shared" si="2"/>
        <v>1764209.52</v>
      </c>
      <c r="J127" s="2">
        <f t="shared" si="3"/>
        <v>0</v>
      </c>
    </row>
    <row r="128" spans="1:10" x14ac:dyDescent="0.25">
      <c r="A128">
        <v>61267</v>
      </c>
      <c r="B128" t="s">
        <v>140</v>
      </c>
      <c r="C128" t="s">
        <v>113</v>
      </c>
      <c r="D128" s="2">
        <v>4543040.25</v>
      </c>
      <c r="E128" s="2">
        <v>0</v>
      </c>
      <c r="F128" s="2">
        <v>13221</v>
      </c>
      <c r="G128" s="2">
        <v>0</v>
      </c>
      <c r="H128" s="11">
        <v>4556261.25</v>
      </c>
      <c r="I128" s="2">
        <f t="shared" si="2"/>
        <v>4556261.25</v>
      </c>
      <c r="J128" s="2">
        <f t="shared" si="3"/>
        <v>0</v>
      </c>
    </row>
    <row r="129" spans="1:10" x14ac:dyDescent="0.25">
      <c r="A129">
        <v>61410</v>
      </c>
      <c r="B129" t="s">
        <v>141</v>
      </c>
      <c r="C129" t="s">
        <v>142</v>
      </c>
      <c r="D129" s="2">
        <v>1007497.45</v>
      </c>
      <c r="E129" s="2">
        <v>35905</v>
      </c>
      <c r="F129" s="2">
        <v>4258</v>
      </c>
      <c r="G129" s="2">
        <v>0</v>
      </c>
      <c r="H129" s="11">
        <v>1047660.45</v>
      </c>
      <c r="I129" s="2">
        <f t="shared" si="2"/>
        <v>1047660.45</v>
      </c>
      <c r="J129" s="2">
        <f t="shared" si="3"/>
        <v>0</v>
      </c>
    </row>
    <row r="130" spans="1:10" x14ac:dyDescent="0.25">
      <c r="A130">
        <v>61413</v>
      </c>
      <c r="B130" t="s">
        <v>143</v>
      </c>
      <c r="C130" t="s">
        <v>142</v>
      </c>
      <c r="D130" s="2">
        <v>798922.79</v>
      </c>
      <c r="E130" s="2">
        <v>5002</v>
      </c>
      <c r="F130" s="2">
        <v>2868</v>
      </c>
      <c r="G130" s="2">
        <v>0</v>
      </c>
      <c r="H130" s="11">
        <v>806792.79</v>
      </c>
      <c r="I130" s="2">
        <f t="shared" si="2"/>
        <v>806792.79</v>
      </c>
      <c r="J130" s="2">
        <f t="shared" si="3"/>
        <v>0</v>
      </c>
    </row>
    <row r="131" spans="1:10" x14ac:dyDescent="0.25">
      <c r="A131">
        <v>61425</v>
      </c>
      <c r="B131" t="s">
        <v>144</v>
      </c>
      <c r="C131" t="s">
        <v>142</v>
      </c>
      <c r="D131" s="2">
        <v>2314941.36</v>
      </c>
      <c r="E131" s="2">
        <v>124474</v>
      </c>
      <c r="F131" s="2">
        <v>9619</v>
      </c>
      <c r="G131" s="2">
        <v>0</v>
      </c>
      <c r="H131" s="11">
        <v>2449034.36</v>
      </c>
      <c r="I131" s="2">
        <f t="shared" si="2"/>
        <v>2449034.36</v>
      </c>
      <c r="J131" s="2">
        <f t="shared" si="3"/>
        <v>0</v>
      </c>
    </row>
    <row r="132" spans="1:10" x14ac:dyDescent="0.25">
      <c r="A132">
        <v>61428</v>
      </c>
      <c r="B132" t="s">
        <v>145</v>
      </c>
      <c r="C132" t="s">
        <v>142</v>
      </c>
      <c r="D132" s="2">
        <v>1024406.36</v>
      </c>
      <c r="E132" s="2">
        <v>69167</v>
      </c>
      <c r="F132" s="2">
        <v>4393</v>
      </c>
      <c r="G132" s="2">
        <v>0</v>
      </c>
      <c r="H132" s="11">
        <v>1097966.3600000001</v>
      </c>
      <c r="I132" s="2">
        <f t="shared" si="2"/>
        <v>1097966.3599999999</v>
      </c>
      <c r="J132" s="2">
        <f t="shared" si="3"/>
        <v>0</v>
      </c>
    </row>
    <row r="133" spans="1:10" x14ac:dyDescent="0.25">
      <c r="A133">
        <v>61437</v>
      </c>
      <c r="B133" t="s">
        <v>146</v>
      </c>
      <c r="C133" t="s">
        <v>142</v>
      </c>
      <c r="D133" s="2">
        <v>1523741.09</v>
      </c>
      <c r="E133" s="2">
        <v>109963</v>
      </c>
      <c r="F133" s="2">
        <v>6608</v>
      </c>
      <c r="G133" s="2">
        <v>0</v>
      </c>
      <c r="H133" s="11">
        <v>1640312.09</v>
      </c>
      <c r="I133" s="2">
        <f t="shared" ref="I133:I196" si="4">SUM(D133:G133)</f>
        <v>1640312.09</v>
      </c>
      <c r="J133" s="2">
        <f t="shared" ref="J133:J196" si="5">H133-I133</f>
        <v>0</v>
      </c>
    </row>
    <row r="134" spans="1:10" x14ac:dyDescent="0.25">
      <c r="A134">
        <v>61438</v>
      </c>
      <c r="B134" t="s">
        <v>142</v>
      </c>
      <c r="C134" t="s">
        <v>142</v>
      </c>
      <c r="D134" s="2">
        <v>5933756.5999999996</v>
      </c>
      <c r="E134" s="2">
        <v>88128</v>
      </c>
      <c r="F134" s="2">
        <v>16438</v>
      </c>
      <c r="G134" s="2">
        <v>0</v>
      </c>
      <c r="H134" s="11">
        <v>6038322.5999999996</v>
      </c>
      <c r="I134" s="2">
        <f t="shared" si="4"/>
        <v>6038322.5999999996</v>
      </c>
      <c r="J134" s="2">
        <f t="shared" si="5"/>
        <v>0</v>
      </c>
    </row>
    <row r="135" spans="1:10" x14ac:dyDescent="0.25">
      <c r="A135">
        <v>61439</v>
      </c>
      <c r="B135" t="s">
        <v>147</v>
      </c>
      <c r="C135" t="s">
        <v>142</v>
      </c>
      <c r="D135" s="2">
        <v>6283044.5499999998</v>
      </c>
      <c r="E135" s="2">
        <v>204950</v>
      </c>
      <c r="F135" s="2">
        <v>23358</v>
      </c>
      <c r="G135" s="2">
        <v>0</v>
      </c>
      <c r="H135" s="11">
        <v>6511352.5499999998</v>
      </c>
      <c r="I135" s="2">
        <f t="shared" si="4"/>
        <v>6511352.5499999998</v>
      </c>
      <c r="J135" s="2">
        <f t="shared" si="5"/>
        <v>0</v>
      </c>
    </row>
    <row r="136" spans="1:10" x14ac:dyDescent="0.25">
      <c r="A136">
        <v>61440</v>
      </c>
      <c r="B136" t="s">
        <v>148</v>
      </c>
      <c r="C136" t="s">
        <v>142</v>
      </c>
      <c r="D136" s="2">
        <v>3559884.25</v>
      </c>
      <c r="E136" s="2">
        <v>146899</v>
      </c>
      <c r="F136" s="2">
        <v>14065</v>
      </c>
      <c r="G136" s="2">
        <v>0</v>
      </c>
      <c r="H136" s="11">
        <v>3720848.25</v>
      </c>
      <c r="I136" s="2">
        <f t="shared" si="4"/>
        <v>3720848.25</v>
      </c>
      <c r="J136" s="2">
        <f t="shared" si="5"/>
        <v>0</v>
      </c>
    </row>
    <row r="137" spans="1:10" x14ac:dyDescent="0.25">
      <c r="A137">
        <v>61441</v>
      </c>
      <c r="B137" t="s">
        <v>149</v>
      </c>
      <c r="C137" t="s">
        <v>142</v>
      </c>
      <c r="D137" s="2">
        <v>1231643.3999999999</v>
      </c>
      <c r="E137" s="2">
        <v>82062</v>
      </c>
      <c r="F137" s="2">
        <v>5433</v>
      </c>
      <c r="G137" s="2">
        <v>0</v>
      </c>
      <c r="H137" s="11">
        <v>1319138.3999999999</v>
      </c>
      <c r="I137" s="2">
        <f t="shared" si="4"/>
        <v>1319138.3999999999</v>
      </c>
      <c r="J137" s="2">
        <f t="shared" si="5"/>
        <v>0</v>
      </c>
    </row>
    <row r="138" spans="1:10" x14ac:dyDescent="0.25">
      <c r="A138">
        <v>61442</v>
      </c>
      <c r="B138" t="s">
        <v>150</v>
      </c>
      <c r="C138" t="s">
        <v>142</v>
      </c>
      <c r="D138" s="2">
        <v>2646755.4300000002</v>
      </c>
      <c r="E138" s="2">
        <v>80905</v>
      </c>
      <c r="F138" s="2">
        <v>8224</v>
      </c>
      <c r="G138" s="2">
        <v>0</v>
      </c>
      <c r="H138" s="11">
        <v>2735884.43</v>
      </c>
      <c r="I138" s="2">
        <f t="shared" si="4"/>
        <v>2735884.43</v>
      </c>
      <c r="J138" s="2">
        <f t="shared" si="5"/>
        <v>0</v>
      </c>
    </row>
    <row r="139" spans="1:10" x14ac:dyDescent="0.25">
      <c r="A139">
        <v>61443</v>
      </c>
      <c r="B139" t="s">
        <v>151</v>
      </c>
      <c r="C139" t="s">
        <v>142</v>
      </c>
      <c r="D139" s="2">
        <v>2390000.7400000002</v>
      </c>
      <c r="E139" s="2">
        <v>117953</v>
      </c>
      <c r="F139" s="2">
        <v>8401</v>
      </c>
      <c r="G139" s="2">
        <v>0</v>
      </c>
      <c r="H139" s="11">
        <v>2516354.7400000002</v>
      </c>
      <c r="I139" s="2">
        <f t="shared" si="4"/>
        <v>2516354.7400000002</v>
      </c>
      <c r="J139" s="2">
        <f t="shared" si="5"/>
        <v>0</v>
      </c>
    </row>
    <row r="140" spans="1:10" x14ac:dyDescent="0.25">
      <c r="A140">
        <v>61444</v>
      </c>
      <c r="B140" t="s">
        <v>152</v>
      </c>
      <c r="C140" t="s">
        <v>142</v>
      </c>
      <c r="D140" s="2">
        <v>3127224.26</v>
      </c>
      <c r="E140" s="2">
        <v>0</v>
      </c>
      <c r="F140" s="2">
        <v>10339</v>
      </c>
      <c r="G140" s="2">
        <v>0</v>
      </c>
      <c r="H140" s="11">
        <v>3137563.26</v>
      </c>
      <c r="I140" s="2">
        <f t="shared" si="4"/>
        <v>3137563.26</v>
      </c>
      <c r="J140" s="2">
        <f t="shared" si="5"/>
        <v>0</v>
      </c>
    </row>
    <row r="141" spans="1:10" x14ac:dyDescent="0.25">
      <c r="A141">
        <v>61445</v>
      </c>
      <c r="B141" t="s">
        <v>153</v>
      </c>
      <c r="C141" t="s">
        <v>142</v>
      </c>
      <c r="D141" s="2">
        <v>2795625.35</v>
      </c>
      <c r="E141" s="2">
        <v>24106</v>
      </c>
      <c r="F141" s="2">
        <v>7984</v>
      </c>
      <c r="G141" s="2">
        <v>0</v>
      </c>
      <c r="H141" s="11">
        <v>2827715.35</v>
      </c>
      <c r="I141" s="2">
        <f t="shared" si="4"/>
        <v>2827715.35</v>
      </c>
      <c r="J141" s="2">
        <f t="shared" si="5"/>
        <v>0</v>
      </c>
    </row>
    <row r="142" spans="1:10" x14ac:dyDescent="0.25">
      <c r="A142">
        <v>61446</v>
      </c>
      <c r="B142" t="s">
        <v>154</v>
      </c>
      <c r="C142" t="s">
        <v>142</v>
      </c>
      <c r="D142" s="2">
        <v>3073061.34</v>
      </c>
      <c r="E142" s="2">
        <v>0</v>
      </c>
      <c r="F142" s="2">
        <v>8847</v>
      </c>
      <c r="G142" s="2">
        <v>0</v>
      </c>
      <c r="H142" s="11">
        <v>3081908.34</v>
      </c>
      <c r="I142" s="2">
        <f t="shared" si="4"/>
        <v>3081908.34</v>
      </c>
      <c r="J142" s="2">
        <f t="shared" si="5"/>
        <v>0</v>
      </c>
    </row>
    <row r="143" spans="1:10" x14ac:dyDescent="0.25">
      <c r="A143">
        <v>61611</v>
      </c>
      <c r="B143" t="s">
        <v>155</v>
      </c>
      <c r="C143" t="s">
        <v>156</v>
      </c>
      <c r="D143" s="2">
        <v>3046816.8</v>
      </c>
      <c r="E143" s="2">
        <v>91327</v>
      </c>
      <c r="F143" s="2">
        <v>11787</v>
      </c>
      <c r="G143" s="2">
        <v>0</v>
      </c>
      <c r="H143" s="11">
        <v>3149930.8</v>
      </c>
      <c r="I143" s="2">
        <f t="shared" si="4"/>
        <v>3149930.8</v>
      </c>
      <c r="J143" s="2">
        <f t="shared" si="5"/>
        <v>0</v>
      </c>
    </row>
    <row r="144" spans="1:10" x14ac:dyDescent="0.25">
      <c r="A144">
        <v>61612</v>
      </c>
      <c r="B144" t="s">
        <v>157</v>
      </c>
      <c r="C144" t="s">
        <v>156</v>
      </c>
      <c r="D144" s="2">
        <v>4174527.1</v>
      </c>
      <c r="E144" s="2">
        <v>148095</v>
      </c>
      <c r="F144" s="2">
        <v>15518</v>
      </c>
      <c r="G144" s="2">
        <v>0</v>
      </c>
      <c r="H144" s="11">
        <v>4338140.0999999996</v>
      </c>
      <c r="I144" s="2">
        <f t="shared" si="4"/>
        <v>4338140.0999999996</v>
      </c>
      <c r="J144" s="2">
        <f t="shared" si="5"/>
        <v>0</v>
      </c>
    </row>
    <row r="145" spans="1:12" x14ac:dyDescent="0.25">
      <c r="A145">
        <v>61615</v>
      </c>
      <c r="B145" t="s">
        <v>158</v>
      </c>
      <c r="C145" t="s">
        <v>156</v>
      </c>
      <c r="D145" s="2">
        <v>2566984.2200000002</v>
      </c>
      <c r="E145" s="2">
        <v>103295</v>
      </c>
      <c r="F145" s="2">
        <v>10502</v>
      </c>
      <c r="G145" s="2">
        <v>0</v>
      </c>
      <c r="H145" s="11">
        <v>2680781.2200000002</v>
      </c>
      <c r="I145" s="2">
        <f t="shared" si="4"/>
        <v>2680781.2200000002</v>
      </c>
      <c r="J145" s="2">
        <f t="shared" si="5"/>
        <v>0</v>
      </c>
    </row>
    <row r="146" spans="1:12" x14ac:dyDescent="0.25">
      <c r="A146">
        <v>61618</v>
      </c>
      <c r="B146" t="s">
        <v>159</v>
      </c>
      <c r="C146" t="s">
        <v>156</v>
      </c>
      <c r="D146" s="2">
        <v>2384574.44</v>
      </c>
      <c r="E146" s="2">
        <v>57034</v>
      </c>
      <c r="F146" s="2">
        <v>7596</v>
      </c>
      <c r="G146" s="2">
        <v>0</v>
      </c>
      <c r="H146" s="11">
        <v>2449204.44</v>
      </c>
      <c r="I146" s="2">
        <f t="shared" si="4"/>
        <v>2449204.44</v>
      </c>
      <c r="J146" s="2">
        <f t="shared" si="5"/>
        <v>0</v>
      </c>
    </row>
    <row r="147" spans="1:12" x14ac:dyDescent="0.25">
      <c r="A147">
        <v>61621</v>
      </c>
      <c r="B147" t="s">
        <v>160</v>
      </c>
      <c r="C147" t="s">
        <v>156</v>
      </c>
      <c r="D147" s="2">
        <v>852517.95</v>
      </c>
      <c r="E147" s="2">
        <v>38133</v>
      </c>
      <c r="F147" s="2">
        <v>3855</v>
      </c>
      <c r="G147" s="2">
        <v>0</v>
      </c>
      <c r="H147" s="11">
        <v>894505.95</v>
      </c>
      <c r="I147" s="2">
        <f t="shared" si="4"/>
        <v>894505.95</v>
      </c>
      <c r="J147" s="2">
        <f t="shared" si="5"/>
        <v>0</v>
      </c>
    </row>
    <row r="148" spans="1:12" x14ac:dyDescent="0.25">
      <c r="A148">
        <v>61624</v>
      </c>
      <c r="B148" t="s">
        <v>161</v>
      </c>
      <c r="C148" t="s">
        <v>156</v>
      </c>
      <c r="D148" s="2">
        <v>3650426.28</v>
      </c>
      <c r="E148" s="2">
        <v>92635</v>
      </c>
      <c r="F148" s="2">
        <v>15278</v>
      </c>
      <c r="G148" s="2">
        <v>0</v>
      </c>
      <c r="H148" s="11">
        <v>3758339.28</v>
      </c>
      <c r="I148" s="2">
        <f t="shared" si="4"/>
        <v>3758339.28</v>
      </c>
      <c r="J148" s="2">
        <f t="shared" si="5"/>
        <v>0</v>
      </c>
    </row>
    <row r="149" spans="1:12" x14ac:dyDescent="0.25">
      <c r="A149">
        <v>61625</v>
      </c>
      <c r="B149" t="s">
        <v>156</v>
      </c>
      <c r="C149" t="s">
        <v>156</v>
      </c>
      <c r="D149" s="2">
        <v>14752264.41</v>
      </c>
      <c r="E149" s="2">
        <v>0</v>
      </c>
      <c r="F149" s="2">
        <v>46318</v>
      </c>
      <c r="G149" s="2">
        <v>0</v>
      </c>
      <c r="H149" s="11">
        <v>14798582.41</v>
      </c>
      <c r="I149" s="2">
        <f t="shared" si="4"/>
        <v>14798582.41</v>
      </c>
      <c r="J149" s="2">
        <f t="shared" si="5"/>
        <v>0</v>
      </c>
    </row>
    <row r="150" spans="1:12" x14ac:dyDescent="0.25">
      <c r="A150">
        <v>61626</v>
      </c>
      <c r="B150" t="s">
        <v>162</v>
      </c>
      <c r="C150" t="s">
        <v>156</v>
      </c>
      <c r="D150" s="2">
        <v>7306933.6299999999</v>
      </c>
      <c r="E150" s="2">
        <v>0</v>
      </c>
      <c r="F150" s="2">
        <v>27563</v>
      </c>
      <c r="G150" s="2">
        <v>0</v>
      </c>
      <c r="H150" s="11">
        <v>7334496.6299999999</v>
      </c>
      <c r="I150" s="2">
        <f t="shared" si="4"/>
        <v>7334496.6299999999</v>
      </c>
      <c r="J150" s="2">
        <f t="shared" si="5"/>
        <v>0</v>
      </c>
    </row>
    <row r="151" spans="1:12" x14ac:dyDescent="0.25">
      <c r="A151">
        <v>61627</v>
      </c>
      <c r="B151" t="s">
        <v>163</v>
      </c>
      <c r="C151" t="s">
        <v>156</v>
      </c>
      <c r="D151" s="2">
        <v>1870848.31</v>
      </c>
      <c r="E151" s="2">
        <v>140679</v>
      </c>
      <c r="F151" s="2">
        <v>7979</v>
      </c>
      <c r="G151" s="2">
        <v>0</v>
      </c>
      <c r="H151" s="11">
        <v>2019506.31</v>
      </c>
      <c r="I151" s="2">
        <f t="shared" si="4"/>
        <v>2019506.31</v>
      </c>
      <c r="J151" s="2">
        <f t="shared" si="5"/>
        <v>0</v>
      </c>
    </row>
    <row r="152" spans="1:12" x14ac:dyDescent="0.25">
      <c r="A152">
        <v>61628</v>
      </c>
      <c r="B152" t="s">
        <v>164</v>
      </c>
      <c r="C152" t="s">
        <v>156</v>
      </c>
      <c r="D152" s="2">
        <v>1570904.5</v>
      </c>
      <c r="E152" s="2">
        <v>121502</v>
      </c>
      <c r="F152" s="2">
        <v>7164</v>
      </c>
      <c r="G152" s="2">
        <v>0</v>
      </c>
      <c r="H152" s="11">
        <v>1699570.5</v>
      </c>
      <c r="I152" s="2">
        <f t="shared" si="4"/>
        <v>1699570.5</v>
      </c>
      <c r="J152" s="2">
        <f t="shared" si="5"/>
        <v>0</v>
      </c>
    </row>
    <row r="153" spans="1:12" x14ac:dyDescent="0.25">
      <c r="A153">
        <v>61629</v>
      </c>
      <c r="B153" t="s">
        <v>165</v>
      </c>
      <c r="C153" t="s">
        <v>156</v>
      </c>
      <c r="D153" s="2">
        <v>1121312.8899999999</v>
      </c>
      <c r="E153" s="2">
        <v>78609</v>
      </c>
      <c r="F153" s="2">
        <v>4723</v>
      </c>
      <c r="G153" s="2">
        <v>0</v>
      </c>
      <c r="H153" s="11">
        <v>1204644.8899999999</v>
      </c>
      <c r="I153" s="2">
        <f t="shared" si="4"/>
        <v>1204644.8899999999</v>
      </c>
      <c r="J153" s="2">
        <f t="shared" si="5"/>
        <v>0</v>
      </c>
    </row>
    <row r="154" spans="1:12" x14ac:dyDescent="0.25">
      <c r="A154">
        <v>61630</v>
      </c>
      <c r="B154" t="s">
        <v>166</v>
      </c>
      <c r="C154" t="s">
        <v>156</v>
      </c>
      <c r="D154" s="2">
        <v>1736650.01</v>
      </c>
      <c r="E154" s="2">
        <v>98184</v>
      </c>
      <c r="F154" s="2">
        <v>7687</v>
      </c>
      <c r="G154" s="2">
        <v>0</v>
      </c>
      <c r="H154" s="11">
        <v>1842521.01</v>
      </c>
      <c r="I154" s="2">
        <f t="shared" si="4"/>
        <v>1842521.01</v>
      </c>
      <c r="J154" s="2">
        <f t="shared" si="5"/>
        <v>0</v>
      </c>
    </row>
    <row r="155" spans="1:12" x14ac:dyDescent="0.25">
      <c r="A155">
        <v>61631</v>
      </c>
      <c r="B155" t="s">
        <v>167</v>
      </c>
      <c r="C155" t="s">
        <v>156</v>
      </c>
      <c r="D155" s="2">
        <v>14443184.58</v>
      </c>
      <c r="E155" s="2">
        <v>79076</v>
      </c>
      <c r="F155" s="2">
        <v>47564</v>
      </c>
      <c r="G155" s="2">
        <v>0</v>
      </c>
      <c r="H155" s="11">
        <v>14569824.58</v>
      </c>
      <c r="I155" s="2">
        <f>SUM(D155:G155)</f>
        <v>14569824.58</v>
      </c>
      <c r="J155" s="2">
        <f t="shared" si="5"/>
        <v>0</v>
      </c>
      <c r="L155" s="13"/>
    </row>
    <row r="156" spans="1:12" x14ac:dyDescent="0.25">
      <c r="A156">
        <v>61632</v>
      </c>
      <c r="B156" t="s">
        <v>168</v>
      </c>
      <c r="C156" t="s">
        <v>156</v>
      </c>
      <c r="D156" s="2">
        <v>3079714.65</v>
      </c>
      <c r="E156" s="2">
        <v>205432</v>
      </c>
      <c r="F156" s="2">
        <v>13254</v>
      </c>
      <c r="G156" s="2">
        <v>0</v>
      </c>
      <c r="H156" s="11">
        <v>3298400.65</v>
      </c>
      <c r="I156" s="2">
        <f t="shared" si="4"/>
        <v>3298400.65</v>
      </c>
      <c r="J156" s="2">
        <f t="shared" si="5"/>
        <v>0</v>
      </c>
    </row>
    <row r="157" spans="1:12" x14ac:dyDescent="0.25">
      <c r="A157">
        <v>61633</v>
      </c>
      <c r="B157" t="s">
        <v>169</v>
      </c>
      <c r="C157" t="s">
        <v>156</v>
      </c>
      <c r="D157" s="2">
        <v>5578167.3300000001</v>
      </c>
      <c r="E157" s="2">
        <v>0</v>
      </c>
      <c r="F157" s="2">
        <v>20040</v>
      </c>
      <c r="G157" s="2">
        <v>0</v>
      </c>
      <c r="H157" s="11">
        <v>5598207.3300000001</v>
      </c>
      <c r="I157" s="2">
        <f t="shared" si="4"/>
        <v>5598207.3300000001</v>
      </c>
      <c r="J157" s="2">
        <f t="shared" si="5"/>
        <v>0</v>
      </c>
    </row>
    <row r="158" spans="1:12" x14ac:dyDescent="0.25">
      <c r="A158">
        <v>61701</v>
      </c>
      <c r="B158" t="s">
        <v>170</v>
      </c>
      <c r="C158" t="s">
        <v>171</v>
      </c>
      <c r="D158" s="2">
        <v>5167129.57</v>
      </c>
      <c r="E158" s="2">
        <v>0</v>
      </c>
      <c r="F158" s="2">
        <v>11000</v>
      </c>
      <c r="G158" s="2">
        <v>0</v>
      </c>
      <c r="H158" s="11">
        <v>5178129.57</v>
      </c>
      <c r="I158" s="2">
        <f t="shared" si="4"/>
        <v>5178129.57</v>
      </c>
      <c r="J158" s="2">
        <f t="shared" si="5"/>
        <v>0</v>
      </c>
    </row>
    <row r="159" spans="1:12" x14ac:dyDescent="0.25">
      <c r="A159">
        <v>61708</v>
      </c>
      <c r="B159" t="s">
        <v>172</v>
      </c>
      <c r="C159" t="s">
        <v>171</v>
      </c>
      <c r="D159" s="2">
        <v>1888829.87</v>
      </c>
      <c r="E159" s="2">
        <v>66392</v>
      </c>
      <c r="F159" s="2">
        <v>7342</v>
      </c>
      <c r="G159" s="2">
        <v>0</v>
      </c>
      <c r="H159" s="11">
        <v>1962563.87</v>
      </c>
      <c r="I159" s="2">
        <f t="shared" si="4"/>
        <v>1962563.87</v>
      </c>
      <c r="J159" s="2">
        <f t="shared" si="5"/>
        <v>0</v>
      </c>
    </row>
    <row r="160" spans="1:12" x14ac:dyDescent="0.25">
      <c r="A160">
        <v>61710</v>
      </c>
      <c r="B160" t="s">
        <v>173</v>
      </c>
      <c r="C160" t="s">
        <v>171</v>
      </c>
      <c r="D160" s="2">
        <v>1369347.18</v>
      </c>
      <c r="E160" s="2">
        <v>40859</v>
      </c>
      <c r="F160" s="2">
        <v>5788</v>
      </c>
      <c r="G160" s="2">
        <v>0</v>
      </c>
      <c r="H160" s="11">
        <v>1415994.18</v>
      </c>
      <c r="I160" s="2">
        <f t="shared" si="4"/>
        <v>1415994.18</v>
      </c>
      <c r="J160" s="2">
        <f t="shared" si="5"/>
        <v>0</v>
      </c>
    </row>
    <row r="161" spans="1:10" x14ac:dyDescent="0.25">
      <c r="A161">
        <v>61711</v>
      </c>
      <c r="B161" t="s">
        <v>174</v>
      </c>
      <c r="C161" t="s">
        <v>171</v>
      </c>
      <c r="D161" s="2">
        <v>1090038.44</v>
      </c>
      <c r="E161" s="2">
        <v>59787</v>
      </c>
      <c r="F161" s="2">
        <v>4172</v>
      </c>
      <c r="G161" s="2">
        <v>0</v>
      </c>
      <c r="H161" s="11">
        <v>1153997.44</v>
      </c>
      <c r="I161" s="2">
        <f t="shared" si="4"/>
        <v>1153997.44</v>
      </c>
      <c r="J161" s="2">
        <f t="shared" si="5"/>
        <v>0</v>
      </c>
    </row>
    <row r="162" spans="1:10" x14ac:dyDescent="0.25">
      <c r="A162">
        <v>61716</v>
      </c>
      <c r="B162" t="s">
        <v>175</v>
      </c>
      <c r="C162" t="s">
        <v>171</v>
      </c>
      <c r="D162" s="2">
        <v>3554257.36</v>
      </c>
      <c r="E162" s="2">
        <v>79988</v>
      </c>
      <c r="F162" s="2">
        <v>14266</v>
      </c>
      <c r="G162" s="2">
        <v>0</v>
      </c>
      <c r="H162" s="11">
        <v>3648511.36</v>
      </c>
      <c r="I162" s="2">
        <f t="shared" si="4"/>
        <v>3648511.36</v>
      </c>
      <c r="J162" s="2">
        <f t="shared" si="5"/>
        <v>0</v>
      </c>
    </row>
    <row r="163" spans="1:10" x14ac:dyDescent="0.25">
      <c r="A163">
        <v>61719</v>
      </c>
      <c r="B163" t="s">
        <v>176</v>
      </c>
      <c r="C163" t="s">
        <v>171</v>
      </c>
      <c r="D163" s="2">
        <v>3735310.85</v>
      </c>
      <c r="E163" s="2">
        <v>0</v>
      </c>
      <c r="F163" s="2">
        <v>11159</v>
      </c>
      <c r="G163" s="2">
        <v>0</v>
      </c>
      <c r="H163" s="11">
        <v>3746469.85</v>
      </c>
      <c r="I163" s="2">
        <f t="shared" si="4"/>
        <v>3746469.85</v>
      </c>
      <c r="J163" s="2">
        <f t="shared" si="5"/>
        <v>0</v>
      </c>
    </row>
    <row r="164" spans="1:10" x14ac:dyDescent="0.25">
      <c r="A164">
        <v>61727</v>
      </c>
      <c r="B164" t="s">
        <v>177</v>
      </c>
      <c r="C164" t="s">
        <v>171</v>
      </c>
      <c r="D164" s="2">
        <v>3618020</v>
      </c>
      <c r="E164" s="2">
        <v>0</v>
      </c>
      <c r="F164" s="2">
        <v>12070</v>
      </c>
      <c r="G164" s="2">
        <v>0</v>
      </c>
      <c r="H164" s="11">
        <v>3630090</v>
      </c>
      <c r="I164" s="2">
        <f t="shared" si="4"/>
        <v>3630090</v>
      </c>
      <c r="J164" s="2">
        <f t="shared" si="5"/>
        <v>0</v>
      </c>
    </row>
    <row r="165" spans="1:10" x14ac:dyDescent="0.25">
      <c r="A165">
        <v>61728</v>
      </c>
      <c r="B165" t="s">
        <v>178</v>
      </c>
      <c r="C165" t="s">
        <v>171</v>
      </c>
      <c r="D165" s="2">
        <v>744214.61</v>
      </c>
      <c r="E165" s="2">
        <v>56515</v>
      </c>
      <c r="F165" s="2">
        <v>3198</v>
      </c>
      <c r="G165" s="2">
        <v>0</v>
      </c>
      <c r="H165" s="11">
        <v>803927.61</v>
      </c>
      <c r="I165" s="2">
        <f t="shared" si="4"/>
        <v>803927.61</v>
      </c>
      <c r="J165" s="2">
        <f t="shared" si="5"/>
        <v>0</v>
      </c>
    </row>
    <row r="166" spans="1:10" x14ac:dyDescent="0.25">
      <c r="A166">
        <v>61729</v>
      </c>
      <c r="B166" t="s">
        <v>179</v>
      </c>
      <c r="C166" t="s">
        <v>171</v>
      </c>
      <c r="D166" s="2">
        <v>2305645.02</v>
      </c>
      <c r="E166" s="2">
        <v>46094</v>
      </c>
      <c r="F166" s="2">
        <v>10224</v>
      </c>
      <c r="G166" s="2">
        <v>0</v>
      </c>
      <c r="H166" s="11">
        <v>2361963.02</v>
      </c>
      <c r="I166" s="2">
        <f t="shared" si="4"/>
        <v>2361963.02</v>
      </c>
      <c r="J166" s="2">
        <f t="shared" si="5"/>
        <v>0</v>
      </c>
    </row>
    <row r="167" spans="1:10" x14ac:dyDescent="0.25">
      <c r="A167">
        <v>61730</v>
      </c>
      <c r="B167" t="s">
        <v>180</v>
      </c>
      <c r="C167" t="s">
        <v>171</v>
      </c>
      <c r="D167" s="2">
        <v>2380272.2599999998</v>
      </c>
      <c r="E167" s="2">
        <v>59662</v>
      </c>
      <c r="F167" s="2">
        <v>10722</v>
      </c>
      <c r="G167" s="2">
        <v>0</v>
      </c>
      <c r="H167" s="11">
        <v>2450656.2599999998</v>
      </c>
      <c r="I167" s="2">
        <f t="shared" si="4"/>
        <v>2450656.2599999998</v>
      </c>
      <c r="J167" s="2">
        <f t="shared" si="5"/>
        <v>0</v>
      </c>
    </row>
    <row r="168" spans="1:10" x14ac:dyDescent="0.25">
      <c r="A168">
        <v>61731</v>
      </c>
      <c r="B168" t="s">
        <v>181</v>
      </c>
      <c r="C168" t="s">
        <v>171</v>
      </c>
      <c r="D168" s="2">
        <v>1891315.38</v>
      </c>
      <c r="E168" s="2">
        <v>29518</v>
      </c>
      <c r="F168" s="2">
        <v>6435</v>
      </c>
      <c r="G168" s="2">
        <v>0</v>
      </c>
      <c r="H168" s="11">
        <v>1927268.38</v>
      </c>
      <c r="I168" s="2">
        <f t="shared" si="4"/>
        <v>1927268.38</v>
      </c>
      <c r="J168" s="2">
        <f t="shared" si="5"/>
        <v>0</v>
      </c>
    </row>
    <row r="169" spans="1:10" x14ac:dyDescent="0.25">
      <c r="A169">
        <v>61740</v>
      </c>
      <c r="B169" t="s">
        <v>182</v>
      </c>
      <c r="C169" t="s">
        <v>171</v>
      </c>
      <c r="D169" s="2">
        <v>2343826.6800000002</v>
      </c>
      <c r="E169" s="2">
        <v>122559</v>
      </c>
      <c r="F169" s="2">
        <v>9845</v>
      </c>
      <c r="G169" s="2">
        <v>0</v>
      </c>
      <c r="H169" s="11">
        <v>2476230.6800000002</v>
      </c>
      <c r="I169" s="2">
        <f t="shared" si="4"/>
        <v>2476230.6800000002</v>
      </c>
      <c r="J169" s="2">
        <f t="shared" si="5"/>
        <v>0</v>
      </c>
    </row>
    <row r="170" spans="1:10" x14ac:dyDescent="0.25">
      <c r="A170">
        <v>61741</v>
      </c>
      <c r="B170" t="s">
        <v>183</v>
      </c>
      <c r="C170" t="s">
        <v>171</v>
      </c>
      <c r="D170" s="2">
        <v>1545617.32</v>
      </c>
      <c r="E170" s="2">
        <v>37963</v>
      </c>
      <c r="F170" s="2">
        <v>5189</v>
      </c>
      <c r="G170" s="2">
        <v>0</v>
      </c>
      <c r="H170" s="11">
        <v>1588769.32</v>
      </c>
      <c r="I170" s="2">
        <f t="shared" si="4"/>
        <v>1588769.32</v>
      </c>
      <c r="J170" s="2">
        <f t="shared" si="5"/>
        <v>0</v>
      </c>
    </row>
    <row r="171" spans="1:10" x14ac:dyDescent="0.25">
      <c r="A171">
        <v>61743</v>
      </c>
      <c r="B171" t="s">
        <v>184</v>
      </c>
      <c r="C171" t="s">
        <v>171</v>
      </c>
      <c r="D171" s="2">
        <v>830098.01</v>
      </c>
      <c r="E171" s="2">
        <v>62308</v>
      </c>
      <c r="F171" s="2">
        <v>3390</v>
      </c>
      <c r="G171" s="2">
        <v>0</v>
      </c>
      <c r="H171" s="11">
        <v>895796.01</v>
      </c>
      <c r="I171" s="2">
        <f t="shared" si="4"/>
        <v>895796.01</v>
      </c>
      <c r="J171" s="2">
        <f t="shared" si="5"/>
        <v>0</v>
      </c>
    </row>
    <row r="172" spans="1:10" x14ac:dyDescent="0.25">
      <c r="A172">
        <v>61744</v>
      </c>
      <c r="B172" t="s">
        <v>185</v>
      </c>
      <c r="C172" t="s">
        <v>171</v>
      </c>
      <c r="D172" s="2">
        <v>696381.64</v>
      </c>
      <c r="E172" s="2">
        <v>42298</v>
      </c>
      <c r="F172" s="2">
        <v>2987</v>
      </c>
      <c r="G172" s="2">
        <v>0</v>
      </c>
      <c r="H172" s="11">
        <v>741666.64</v>
      </c>
      <c r="I172" s="2">
        <f t="shared" si="4"/>
        <v>741666.64</v>
      </c>
      <c r="J172" s="2">
        <f t="shared" si="5"/>
        <v>0</v>
      </c>
    </row>
    <row r="173" spans="1:10" x14ac:dyDescent="0.25">
      <c r="A173">
        <v>61745</v>
      </c>
      <c r="B173" t="s">
        <v>186</v>
      </c>
      <c r="C173" t="s">
        <v>171</v>
      </c>
      <c r="D173" s="2">
        <v>1242146.99</v>
      </c>
      <c r="E173" s="2">
        <v>70342</v>
      </c>
      <c r="F173" s="2">
        <v>5088</v>
      </c>
      <c r="G173" s="2">
        <v>0</v>
      </c>
      <c r="H173" s="11">
        <v>1317576.99</v>
      </c>
      <c r="I173" s="2">
        <f t="shared" si="4"/>
        <v>1317576.99</v>
      </c>
      <c r="J173" s="2">
        <f t="shared" si="5"/>
        <v>0</v>
      </c>
    </row>
    <row r="174" spans="1:10" x14ac:dyDescent="0.25">
      <c r="A174">
        <v>61746</v>
      </c>
      <c r="B174" t="s">
        <v>187</v>
      </c>
      <c r="C174" t="s">
        <v>171</v>
      </c>
      <c r="D174" s="2">
        <v>5710688.96</v>
      </c>
      <c r="E174" s="2">
        <v>28251</v>
      </c>
      <c r="F174" s="2">
        <v>19853</v>
      </c>
      <c r="G174" s="2">
        <v>0</v>
      </c>
      <c r="H174" s="11">
        <v>5758792.96</v>
      </c>
      <c r="I174" s="2">
        <f t="shared" si="4"/>
        <v>5758792.96</v>
      </c>
      <c r="J174" s="2">
        <f t="shared" si="5"/>
        <v>0</v>
      </c>
    </row>
    <row r="175" spans="1:10" x14ac:dyDescent="0.25">
      <c r="A175">
        <v>61748</v>
      </c>
      <c r="B175" t="s">
        <v>188</v>
      </c>
      <c r="C175" t="s">
        <v>171</v>
      </c>
      <c r="D175" s="2">
        <v>6648043.5899999999</v>
      </c>
      <c r="E175" s="2">
        <v>0</v>
      </c>
      <c r="F175" s="2">
        <v>21392</v>
      </c>
      <c r="G175" s="2">
        <v>0</v>
      </c>
      <c r="H175" s="11">
        <v>6669435.5899999999</v>
      </c>
      <c r="I175" s="2">
        <f t="shared" si="4"/>
        <v>6669435.5899999999</v>
      </c>
      <c r="J175" s="2">
        <f t="shared" si="5"/>
        <v>0</v>
      </c>
    </row>
    <row r="176" spans="1:10" x14ac:dyDescent="0.25">
      <c r="A176">
        <v>61750</v>
      </c>
      <c r="B176" t="s">
        <v>189</v>
      </c>
      <c r="C176" t="s">
        <v>171</v>
      </c>
      <c r="D176" s="2">
        <v>2091062.8</v>
      </c>
      <c r="E176" s="2">
        <v>117644</v>
      </c>
      <c r="F176" s="2">
        <v>9145</v>
      </c>
      <c r="G176" s="2">
        <v>0</v>
      </c>
      <c r="H176" s="11">
        <v>2217851.7999999998</v>
      </c>
      <c r="I176" s="2">
        <f t="shared" si="4"/>
        <v>2217851.7999999998</v>
      </c>
      <c r="J176" s="2">
        <f t="shared" si="5"/>
        <v>0</v>
      </c>
    </row>
    <row r="177" spans="1:10" x14ac:dyDescent="0.25">
      <c r="A177">
        <v>61751</v>
      </c>
      <c r="B177" t="s">
        <v>190</v>
      </c>
      <c r="C177" t="s">
        <v>171</v>
      </c>
      <c r="D177" s="2">
        <v>2848654.69</v>
      </c>
      <c r="E177" s="2">
        <v>56558</v>
      </c>
      <c r="F177" s="2">
        <v>11945</v>
      </c>
      <c r="G177" s="2">
        <v>0</v>
      </c>
      <c r="H177" s="11">
        <v>2917157.69</v>
      </c>
      <c r="I177" s="2">
        <f t="shared" si="4"/>
        <v>2917157.69</v>
      </c>
      <c r="J177" s="2">
        <f t="shared" si="5"/>
        <v>0</v>
      </c>
    </row>
    <row r="178" spans="1:10" x14ac:dyDescent="0.25">
      <c r="A178">
        <v>61756</v>
      </c>
      <c r="B178" t="s">
        <v>191</v>
      </c>
      <c r="C178" t="s">
        <v>171</v>
      </c>
      <c r="D178" s="2">
        <v>5700123.4199999999</v>
      </c>
      <c r="E178" s="2">
        <v>141663</v>
      </c>
      <c r="F178" s="2">
        <v>18946</v>
      </c>
      <c r="G178" s="2">
        <v>0</v>
      </c>
      <c r="H178" s="11">
        <v>5860732.4199999999</v>
      </c>
      <c r="I178" s="2">
        <f t="shared" si="4"/>
        <v>5860732.4199999999</v>
      </c>
      <c r="J178" s="2">
        <f t="shared" si="5"/>
        <v>0</v>
      </c>
    </row>
    <row r="179" spans="1:10" x14ac:dyDescent="0.25">
      <c r="A179">
        <v>61757</v>
      </c>
      <c r="B179" t="s">
        <v>192</v>
      </c>
      <c r="C179" t="s">
        <v>171</v>
      </c>
      <c r="D179" s="2">
        <v>6399216.3700000001</v>
      </c>
      <c r="E179" s="2">
        <v>156248</v>
      </c>
      <c r="F179" s="2">
        <v>23751</v>
      </c>
      <c r="G179" s="2">
        <v>0</v>
      </c>
      <c r="H179" s="11">
        <v>6579215.3700000001</v>
      </c>
      <c r="I179" s="2">
        <f t="shared" si="4"/>
        <v>6579215.3700000001</v>
      </c>
      <c r="J179" s="2">
        <f t="shared" si="5"/>
        <v>0</v>
      </c>
    </row>
    <row r="180" spans="1:10" x14ac:dyDescent="0.25">
      <c r="A180">
        <v>61758</v>
      </c>
      <c r="B180" t="s">
        <v>193</v>
      </c>
      <c r="C180" t="s">
        <v>171</v>
      </c>
      <c r="D180" s="2">
        <v>2715895.48</v>
      </c>
      <c r="E180" s="2">
        <v>0</v>
      </c>
      <c r="F180" s="2">
        <v>8579</v>
      </c>
      <c r="G180" s="2">
        <v>0</v>
      </c>
      <c r="H180" s="11">
        <v>2724474.48</v>
      </c>
      <c r="I180" s="2">
        <f t="shared" si="4"/>
        <v>2724474.48</v>
      </c>
      <c r="J180" s="2">
        <f t="shared" si="5"/>
        <v>0</v>
      </c>
    </row>
    <row r="181" spans="1:10" x14ac:dyDescent="0.25">
      <c r="A181">
        <v>61759</v>
      </c>
      <c r="B181" t="s">
        <v>194</v>
      </c>
      <c r="C181" t="s">
        <v>171</v>
      </c>
      <c r="D181" s="2">
        <v>2461739.2000000002</v>
      </c>
      <c r="E181" s="2">
        <v>0</v>
      </c>
      <c r="F181" s="2">
        <v>8344</v>
      </c>
      <c r="G181" s="2">
        <v>0</v>
      </c>
      <c r="H181" s="11">
        <v>2470083.2000000002</v>
      </c>
      <c r="I181" s="2">
        <f t="shared" si="4"/>
        <v>2470083.2000000002</v>
      </c>
      <c r="J181" s="2">
        <f t="shared" si="5"/>
        <v>0</v>
      </c>
    </row>
    <row r="182" spans="1:10" x14ac:dyDescent="0.25">
      <c r="A182">
        <v>61760</v>
      </c>
      <c r="B182" t="s">
        <v>195</v>
      </c>
      <c r="C182" t="s">
        <v>171</v>
      </c>
      <c r="D182" s="2">
        <v>20032938.280000001</v>
      </c>
      <c r="E182" s="2">
        <v>0</v>
      </c>
      <c r="F182" s="2">
        <v>55556</v>
      </c>
      <c r="G182" s="2">
        <v>7674</v>
      </c>
      <c r="H182" s="11">
        <v>20096168.280000001</v>
      </c>
      <c r="I182" s="2">
        <f t="shared" si="4"/>
        <v>20096168.280000001</v>
      </c>
      <c r="J182" s="2">
        <f t="shared" si="5"/>
        <v>0</v>
      </c>
    </row>
    <row r="183" spans="1:10" x14ac:dyDescent="0.25">
      <c r="A183">
        <v>61761</v>
      </c>
      <c r="B183" t="s">
        <v>196</v>
      </c>
      <c r="C183" t="s">
        <v>171</v>
      </c>
      <c r="D183" s="2">
        <v>1734324.12</v>
      </c>
      <c r="E183" s="2">
        <v>79615</v>
      </c>
      <c r="F183" s="2">
        <v>7797</v>
      </c>
      <c r="G183" s="2">
        <v>0</v>
      </c>
      <c r="H183" s="11">
        <v>1821736.12</v>
      </c>
      <c r="I183" s="2">
        <f t="shared" si="4"/>
        <v>1821736.12</v>
      </c>
      <c r="J183" s="2">
        <f t="shared" si="5"/>
        <v>0</v>
      </c>
    </row>
    <row r="184" spans="1:10" x14ac:dyDescent="0.25">
      <c r="A184">
        <v>61762</v>
      </c>
      <c r="B184" t="s">
        <v>197</v>
      </c>
      <c r="C184" t="s">
        <v>171</v>
      </c>
      <c r="D184" s="2">
        <v>2575508.71</v>
      </c>
      <c r="E184" s="2">
        <v>60389</v>
      </c>
      <c r="F184" s="2">
        <v>10415</v>
      </c>
      <c r="G184" s="2">
        <v>0</v>
      </c>
      <c r="H184" s="11">
        <v>2646312.71</v>
      </c>
      <c r="I184" s="2">
        <f t="shared" si="4"/>
        <v>2646312.71</v>
      </c>
      <c r="J184" s="2">
        <f t="shared" si="5"/>
        <v>0</v>
      </c>
    </row>
    <row r="185" spans="1:10" x14ac:dyDescent="0.25">
      <c r="A185">
        <v>61763</v>
      </c>
      <c r="B185" t="s">
        <v>198</v>
      </c>
      <c r="C185" t="s">
        <v>171</v>
      </c>
      <c r="D185" s="2">
        <v>5749369.7199999997</v>
      </c>
      <c r="E185" s="2">
        <v>109558</v>
      </c>
      <c r="F185" s="2">
        <v>21224</v>
      </c>
      <c r="G185" s="2">
        <v>0</v>
      </c>
      <c r="H185" s="11">
        <v>5880151.7199999997</v>
      </c>
      <c r="I185" s="2">
        <f t="shared" si="4"/>
        <v>5880151.7199999997</v>
      </c>
      <c r="J185" s="2">
        <f t="shared" si="5"/>
        <v>0</v>
      </c>
    </row>
    <row r="186" spans="1:10" x14ac:dyDescent="0.25">
      <c r="A186">
        <v>61764</v>
      </c>
      <c r="B186" t="s">
        <v>199</v>
      </c>
      <c r="C186" t="s">
        <v>171</v>
      </c>
      <c r="D186" s="2">
        <v>5587670.5800000001</v>
      </c>
      <c r="E186" s="2">
        <v>0</v>
      </c>
      <c r="F186" s="2">
        <v>17618</v>
      </c>
      <c r="G186" s="2">
        <v>0</v>
      </c>
      <c r="H186" s="11">
        <v>5605288.5800000001</v>
      </c>
      <c r="I186" s="2">
        <f t="shared" si="4"/>
        <v>5605288.5800000001</v>
      </c>
      <c r="J186" s="2">
        <f t="shared" si="5"/>
        <v>0</v>
      </c>
    </row>
    <row r="187" spans="1:10" x14ac:dyDescent="0.25">
      <c r="A187">
        <v>61765</v>
      </c>
      <c r="B187" t="s">
        <v>200</v>
      </c>
      <c r="C187" t="s">
        <v>171</v>
      </c>
      <c r="D187" s="2">
        <v>9101107.9199999999</v>
      </c>
      <c r="E187" s="2">
        <v>0</v>
      </c>
      <c r="F187" s="2">
        <v>26532</v>
      </c>
      <c r="G187" s="2">
        <v>0</v>
      </c>
      <c r="H187" s="11">
        <v>9127639.9199999999</v>
      </c>
      <c r="I187" s="2">
        <f t="shared" si="4"/>
        <v>9127639.9199999999</v>
      </c>
      <c r="J187" s="2">
        <f t="shared" si="5"/>
        <v>0</v>
      </c>
    </row>
    <row r="188" spans="1:10" x14ac:dyDescent="0.25">
      <c r="A188">
        <v>61766</v>
      </c>
      <c r="B188" t="s">
        <v>171</v>
      </c>
      <c r="C188" t="s">
        <v>171</v>
      </c>
      <c r="D188" s="2">
        <v>27358461.489999998</v>
      </c>
      <c r="E188" s="2">
        <v>0</v>
      </c>
      <c r="F188" s="2">
        <v>58546</v>
      </c>
      <c r="G188" s="2">
        <v>0</v>
      </c>
      <c r="H188" s="11">
        <v>27417007.489999998</v>
      </c>
      <c r="I188" s="2">
        <f t="shared" si="4"/>
        <v>27417007.489999998</v>
      </c>
      <c r="J188" s="2">
        <f t="shared" si="5"/>
        <v>0</v>
      </c>
    </row>
    <row r="189" spans="1:10" x14ac:dyDescent="0.25">
      <c r="A189">
        <v>62007</v>
      </c>
      <c r="B189" t="s">
        <v>201</v>
      </c>
      <c r="C189" t="s">
        <v>202</v>
      </c>
      <c r="D189" s="2">
        <v>11132833.539999999</v>
      </c>
      <c r="E189" s="2">
        <v>114353</v>
      </c>
      <c r="F189" s="2">
        <v>36281</v>
      </c>
      <c r="G189" s="2">
        <v>0</v>
      </c>
      <c r="H189" s="11">
        <v>11283467.539999999</v>
      </c>
      <c r="I189" s="2">
        <f t="shared" si="4"/>
        <v>11283467.539999999</v>
      </c>
      <c r="J189" s="2">
        <f t="shared" si="5"/>
        <v>0</v>
      </c>
    </row>
    <row r="190" spans="1:10" x14ac:dyDescent="0.25">
      <c r="A190">
        <v>62008</v>
      </c>
      <c r="B190" t="s">
        <v>203</v>
      </c>
      <c r="C190" t="s">
        <v>202</v>
      </c>
      <c r="D190" s="2">
        <v>1530299.64</v>
      </c>
      <c r="E190" s="2">
        <v>94453</v>
      </c>
      <c r="F190" s="2">
        <v>6344</v>
      </c>
      <c r="G190" s="2">
        <v>0</v>
      </c>
      <c r="H190" s="11">
        <v>1631096.64</v>
      </c>
      <c r="I190" s="2">
        <f t="shared" si="4"/>
        <v>1631096.64</v>
      </c>
      <c r="J190" s="2">
        <f t="shared" si="5"/>
        <v>0</v>
      </c>
    </row>
    <row r="191" spans="1:10" x14ac:dyDescent="0.25">
      <c r="A191">
        <v>62010</v>
      </c>
      <c r="B191" t="s">
        <v>204</v>
      </c>
      <c r="C191" t="s">
        <v>202</v>
      </c>
      <c r="D191" s="2">
        <v>595387.25</v>
      </c>
      <c r="E191" s="2">
        <v>48144</v>
      </c>
      <c r="F191" s="2">
        <v>1841</v>
      </c>
      <c r="G191" s="2">
        <v>0</v>
      </c>
      <c r="H191" s="11">
        <v>645372.25</v>
      </c>
      <c r="I191" s="2">
        <f t="shared" si="4"/>
        <v>645372.25</v>
      </c>
      <c r="J191" s="2">
        <f t="shared" si="5"/>
        <v>0</v>
      </c>
    </row>
    <row r="192" spans="1:10" x14ac:dyDescent="0.25">
      <c r="A192">
        <v>62014</v>
      </c>
      <c r="B192" t="s">
        <v>205</v>
      </c>
      <c r="C192" t="s">
        <v>202</v>
      </c>
      <c r="D192" s="2">
        <v>2735325.27</v>
      </c>
      <c r="E192" s="2">
        <v>0</v>
      </c>
      <c r="F192" s="2">
        <v>9226</v>
      </c>
      <c r="G192" s="2">
        <v>0</v>
      </c>
      <c r="H192" s="11">
        <v>2744551.27</v>
      </c>
      <c r="I192" s="2">
        <f t="shared" si="4"/>
        <v>2744551.27</v>
      </c>
      <c r="J192" s="2">
        <f t="shared" si="5"/>
        <v>0</v>
      </c>
    </row>
    <row r="193" spans="1:10" x14ac:dyDescent="0.25">
      <c r="A193">
        <v>62021</v>
      </c>
      <c r="B193" t="s">
        <v>206</v>
      </c>
      <c r="C193" t="s">
        <v>202</v>
      </c>
      <c r="D193" s="2">
        <v>498972.32</v>
      </c>
      <c r="E193" s="2">
        <v>32223</v>
      </c>
      <c r="F193" s="2">
        <v>2105</v>
      </c>
      <c r="G193" s="2">
        <v>0</v>
      </c>
      <c r="H193" s="11">
        <v>533300.31999999995</v>
      </c>
      <c r="I193" s="2">
        <f t="shared" si="4"/>
        <v>533300.32000000007</v>
      </c>
      <c r="J193" s="2">
        <f t="shared" si="5"/>
        <v>0</v>
      </c>
    </row>
    <row r="194" spans="1:10" x14ac:dyDescent="0.25">
      <c r="A194">
        <v>62026</v>
      </c>
      <c r="B194" t="s">
        <v>207</v>
      </c>
      <c r="C194" t="s">
        <v>202</v>
      </c>
      <c r="D194" s="2">
        <v>1073681.06</v>
      </c>
      <c r="E194" s="2">
        <v>10724</v>
      </c>
      <c r="F194" s="2">
        <v>4129</v>
      </c>
      <c r="G194" s="2">
        <v>0</v>
      </c>
      <c r="H194" s="11">
        <v>1088534.06</v>
      </c>
      <c r="I194" s="2">
        <f t="shared" si="4"/>
        <v>1088534.06</v>
      </c>
      <c r="J194" s="2">
        <f t="shared" si="5"/>
        <v>0</v>
      </c>
    </row>
    <row r="195" spans="1:10" x14ac:dyDescent="0.25">
      <c r="A195">
        <v>62032</v>
      </c>
      <c r="B195" t="s">
        <v>208</v>
      </c>
      <c r="C195" t="s">
        <v>202</v>
      </c>
      <c r="D195" s="2">
        <v>1411615.47</v>
      </c>
      <c r="E195" s="2">
        <v>62350</v>
      </c>
      <c r="F195" s="2">
        <v>5107</v>
      </c>
      <c r="G195" s="2">
        <v>0</v>
      </c>
      <c r="H195" s="11">
        <v>1479072.47</v>
      </c>
      <c r="I195" s="2">
        <f t="shared" si="4"/>
        <v>1479072.47</v>
      </c>
      <c r="J195" s="2">
        <f t="shared" si="5"/>
        <v>0</v>
      </c>
    </row>
    <row r="196" spans="1:10" x14ac:dyDescent="0.25">
      <c r="A196">
        <v>62034</v>
      </c>
      <c r="B196" t="s">
        <v>209</v>
      </c>
      <c r="C196" t="s">
        <v>202</v>
      </c>
      <c r="D196" s="2">
        <v>1595927.1</v>
      </c>
      <c r="E196" s="2">
        <v>23650</v>
      </c>
      <c r="F196" s="2">
        <v>6301</v>
      </c>
      <c r="G196" s="2">
        <v>0</v>
      </c>
      <c r="H196" s="11">
        <v>1625878.1</v>
      </c>
      <c r="I196" s="2">
        <f t="shared" si="4"/>
        <v>1625878.1</v>
      </c>
      <c r="J196" s="2">
        <f t="shared" si="5"/>
        <v>0</v>
      </c>
    </row>
    <row r="197" spans="1:10" x14ac:dyDescent="0.25">
      <c r="A197">
        <v>62036</v>
      </c>
      <c r="B197" t="s">
        <v>210</v>
      </c>
      <c r="C197" t="s">
        <v>202</v>
      </c>
      <c r="D197" s="2">
        <v>1587834.71</v>
      </c>
      <c r="E197" s="2">
        <v>111019</v>
      </c>
      <c r="F197" s="2">
        <v>6023</v>
      </c>
      <c r="G197" s="2">
        <v>0</v>
      </c>
      <c r="H197" s="11">
        <v>1704876.71</v>
      </c>
      <c r="I197" s="2">
        <f t="shared" ref="I197:I260" si="6">SUM(D197:G197)</f>
        <v>1704876.71</v>
      </c>
      <c r="J197" s="2">
        <f t="shared" ref="J197:J260" si="7">H197-I197</f>
        <v>0</v>
      </c>
    </row>
    <row r="198" spans="1:10" x14ac:dyDescent="0.25">
      <c r="A198">
        <v>62038</v>
      </c>
      <c r="B198" t="s">
        <v>211</v>
      </c>
      <c r="C198" t="s">
        <v>202</v>
      </c>
      <c r="D198" s="2">
        <v>12823736.439999999</v>
      </c>
      <c r="E198" s="2">
        <v>0</v>
      </c>
      <c r="F198" s="2">
        <v>33318</v>
      </c>
      <c r="G198" s="2">
        <v>0</v>
      </c>
      <c r="H198" s="11">
        <v>12857054.439999999</v>
      </c>
      <c r="I198" s="2">
        <f t="shared" si="6"/>
        <v>12857054.439999999</v>
      </c>
      <c r="J198" s="2">
        <f t="shared" si="7"/>
        <v>0</v>
      </c>
    </row>
    <row r="199" spans="1:10" x14ac:dyDescent="0.25">
      <c r="A199">
        <v>62039</v>
      </c>
      <c r="B199" t="s">
        <v>212</v>
      </c>
      <c r="C199" t="s">
        <v>202</v>
      </c>
      <c r="D199" s="2">
        <v>2334758.5699999998</v>
      </c>
      <c r="E199" s="2">
        <v>52269</v>
      </c>
      <c r="F199" s="2">
        <v>8919</v>
      </c>
      <c r="G199" s="2">
        <v>0</v>
      </c>
      <c r="H199" s="11">
        <v>2395946.5699999998</v>
      </c>
      <c r="I199" s="2">
        <f t="shared" si="6"/>
        <v>2395946.5699999998</v>
      </c>
      <c r="J199" s="2">
        <f t="shared" si="7"/>
        <v>0</v>
      </c>
    </row>
    <row r="200" spans="1:10" x14ac:dyDescent="0.25">
      <c r="A200">
        <v>62040</v>
      </c>
      <c r="B200" t="s">
        <v>213</v>
      </c>
      <c r="C200" t="s">
        <v>202</v>
      </c>
      <c r="D200" s="2">
        <v>15460059.68</v>
      </c>
      <c r="E200" s="2">
        <v>125014</v>
      </c>
      <c r="F200" s="2">
        <v>47044</v>
      </c>
      <c r="G200" s="2">
        <v>0</v>
      </c>
      <c r="H200" s="11">
        <v>15632117.68</v>
      </c>
      <c r="I200" s="2">
        <f t="shared" si="6"/>
        <v>15632117.68</v>
      </c>
      <c r="J200" s="2">
        <f t="shared" si="7"/>
        <v>0</v>
      </c>
    </row>
    <row r="201" spans="1:10" x14ac:dyDescent="0.25">
      <c r="A201">
        <v>62041</v>
      </c>
      <c r="B201" t="s">
        <v>214</v>
      </c>
      <c r="C201" t="s">
        <v>202</v>
      </c>
      <c r="D201" s="2">
        <v>19981227.859999999</v>
      </c>
      <c r="E201" s="2">
        <v>0</v>
      </c>
      <c r="F201" s="2">
        <v>62557</v>
      </c>
      <c r="G201" s="2">
        <v>62410</v>
      </c>
      <c r="H201" s="11">
        <v>20106194.859999999</v>
      </c>
      <c r="I201" s="2">
        <f t="shared" si="6"/>
        <v>20106194.859999999</v>
      </c>
      <c r="J201" s="2">
        <f t="shared" si="7"/>
        <v>0</v>
      </c>
    </row>
    <row r="202" spans="1:10" x14ac:dyDescent="0.25">
      <c r="A202">
        <v>62042</v>
      </c>
      <c r="B202" t="s">
        <v>215</v>
      </c>
      <c r="C202" t="s">
        <v>202</v>
      </c>
      <c r="D202" s="2">
        <v>5498288.4500000002</v>
      </c>
      <c r="E202" s="2">
        <v>45304</v>
      </c>
      <c r="F202" s="2">
        <v>18098</v>
      </c>
      <c r="G202" s="2">
        <v>0</v>
      </c>
      <c r="H202" s="11">
        <v>5561690.4500000002</v>
      </c>
      <c r="I202" s="2">
        <f t="shared" si="6"/>
        <v>5561690.4500000002</v>
      </c>
      <c r="J202" s="2">
        <f t="shared" si="7"/>
        <v>0</v>
      </c>
    </row>
    <row r="203" spans="1:10" x14ac:dyDescent="0.25">
      <c r="A203">
        <v>62043</v>
      </c>
      <c r="B203" t="s">
        <v>216</v>
      </c>
      <c r="C203" t="s">
        <v>202</v>
      </c>
      <c r="D203" s="2">
        <v>4559624.34</v>
      </c>
      <c r="E203" s="2">
        <v>0</v>
      </c>
      <c r="F203" s="2">
        <v>14007</v>
      </c>
      <c r="G203" s="2">
        <v>0</v>
      </c>
      <c r="H203" s="11">
        <v>4573631.34</v>
      </c>
      <c r="I203" s="2">
        <f t="shared" si="6"/>
        <v>4573631.34</v>
      </c>
      <c r="J203" s="2">
        <f t="shared" si="7"/>
        <v>0</v>
      </c>
    </row>
    <row r="204" spans="1:10" x14ac:dyDescent="0.25">
      <c r="A204">
        <v>62044</v>
      </c>
      <c r="B204" t="s">
        <v>217</v>
      </c>
      <c r="C204" t="s">
        <v>202</v>
      </c>
      <c r="D204" s="2">
        <v>3290746.67</v>
      </c>
      <c r="E204" s="2">
        <v>191546</v>
      </c>
      <c r="F204" s="2">
        <v>12123</v>
      </c>
      <c r="G204" s="2">
        <v>0</v>
      </c>
      <c r="H204" s="11">
        <v>3494415.67</v>
      </c>
      <c r="I204" s="2">
        <f t="shared" si="6"/>
        <v>3494415.67</v>
      </c>
      <c r="J204" s="2">
        <f t="shared" si="7"/>
        <v>0</v>
      </c>
    </row>
    <row r="205" spans="1:10" x14ac:dyDescent="0.25">
      <c r="A205">
        <v>62045</v>
      </c>
      <c r="B205" t="s">
        <v>218</v>
      </c>
      <c r="C205" t="s">
        <v>202</v>
      </c>
      <c r="D205" s="2">
        <v>2377042.17</v>
      </c>
      <c r="E205" s="2">
        <v>48618</v>
      </c>
      <c r="F205" s="2">
        <v>9845</v>
      </c>
      <c r="G205" s="2">
        <v>0</v>
      </c>
      <c r="H205" s="11">
        <v>2435505.17</v>
      </c>
      <c r="I205" s="2">
        <f t="shared" si="6"/>
        <v>2435505.17</v>
      </c>
      <c r="J205" s="2">
        <f t="shared" si="7"/>
        <v>0</v>
      </c>
    </row>
    <row r="206" spans="1:10" x14ac:dyDescent="0.25">
      <c r="A206">
        <v>62046</v>
      </c>
      <c r="B206" t="s">
        <v>219</v>
      </c>
      <c r="C206" t="s">
        <v>202</v>
      </c>
      <c r="D206" s="2">
        <v>3253766.9</v>
      </c>
      <c r="E206" s="2">
        <v>148131</v>
      </c>
      <c r="F206" s="2">
        <v>12727</v>
      </c>
      <c r="G206" s="2">
        <v>0</v>
      </c>
      <c r="H206" s="11">
        <v>3414624.9</v>
      </c>
      <c r="I206" s="2">
        <f t="shared" si="6"/>
        <v>3414624.9</v>
      </c>
      <c r="J206" s="2">
        <f t="shared" si="7"/>
        <v>0</v>
      </c>
    </row>
    <row r="207" spans="1:10" x14ac:dyDescent="0.25">
      <c r="A207">
        <v>62047</v>
      </c>
      <c r="B207" t="s">
        <v>220</v>
      </c>
      <c r="C207" t="s">
        <v>202</v>
      </c>
      <c r="D207" s="2">
        <v>8431824.4100000001</v>
      </c>
      <c r="E207" s="2">
        <v>0</v>
      </c>
      <c r="F207" s="2">
        <v>25689</v>
      </c>
      <c r="G207" s="2">
        <v>0</v>
      </c>
      <c r="H207" s="11">
        <v>8457513.4100000001</v>
      </c>
      <c r="I207" s="2">
        <f t="shared" si="6"/>
        <v>8457513.4100000001</v>
      </c>
      <c r="J207" s="2">
        <f t="shared" si="7"/>
        <v>0</v>
      </c>
    </row>
    <row r="208" spans="1:10" x14ac:dyDescent="0.25">
      <c r="A208">
        <v>62048</v>
      </c>
      <c r="B208" t="s">
        <v>221</v>
      </c>
      <c r="C208" t="s">
        <v>202</v>
      </c>
      <c r="D208" s="2">
        <v>6312069.8700000001</v>
      </c>
      <c r="E208" s="2">
        <v>148207</v>
      </c>
      <c r="F208" s="2">
        <v>23219</v>
      </c>
      <c r="G208" s="2">
        <v>0</v>
      </c>
      <c r="H208" s="11">
        <v>6483495.8700000001</v>
      </c>
      <c r="I208" s="2">
        <f t="shared" si="6"/>
        <v>6483495.8700000001</v>
      </c>
      <c r="J208" s="2">
        <f t="shared" si="7"/>
        <v>0</v>
      </c>
    </row>
    <row r="209" spans="1:10" x14ac:dyDescent="0.25">
      <c r="A209">
        <v>62105</v>
      </c>
      <c r="B209" t="s">
        <v>222</v>
      </c>
      <c r="C209" t="s">
        <v>223</v>
      </c>
      <c r="D209" s="2">
        <v>2223703.4700000002</v>
      </c>
      <c r="E209" s="2">
        <v>88384</v>
      </c>
      <c r="F209" s="2">
        <v>7735</v>
      </c>
      <c r="G209" s="2">
        <v>0</v>
      </c>
      <c r="H209" s="11">
        <v>2319822.4700000002</v>
      </c>
      <c r="I209" s="2">
        <f t="shared" si="6"/>
        <v>2319822.4700000002</v>
      </c>
      <c r="J209" s="2">
        <f t="shared" si="7"/>
        <v>0</v>
      </c>
    </row>
    <row r="210" spans="1:10" x14ac:dyDescent="0.25">
      <c r="A210">
        <v>62115</v>
      </c>
      <c r="B210" t="s">
        <v>224</v>
      </c>
      <c r="C210" t="s">
        <v>223</v>
      </c>
      <c r="D210" s="2">
        <v>7275520.6699999999</v>
      </c>
      <c r="E210" s="2">
        <v>0</v>
      </c>
      <c r="F210" s="2">
        <v>25684</v>
      </c>
      <c r="G210" s="2">
        <v>0</v>
      </c>
      <c r="H210" s="11">
        <v>7301204.6699999999</v>
      </c>
      <c r="I210" s="2">
        <f t="shared" si="6"/>
        <v>7301204.6699999999</v>
      </c>
      <c r="J210" s="2">
        <f t="shared" si="7"/>
        <v>0</v>
      </c>
    </row>
    <row r="211" spans="1:10" x14ac:dyDescent="0.25">
      <c r="A211">
        <v>62116</v>
      </c>
      <c r="B211" t="s">
        <v>225</v>
      </c>
      <c r="C211" t="s">
        <v>223</v>
      </c>
      <c r="D211" s="2">
        <v>4934244.26</v>
      </c>
      <c r="E211" s="2">
        <v>85606</v>
      </c>
      <c r="F211" s="2">
        <v>18591</v>
      </c>
      <c r="G211" s="2">
        <v>0</v>
      </c>
      <c r="H211" s="11">
        <v>5038441.26</v>
      </c>
      <c r="I211" s="2">
        <f t="shared" si="6"/>
        <v>5038441.26</v>
      </c>
      <c r="J211" s="2">
        <f t="shared" si="7"/>
        <v>0</v>
      </c>
    </row>
    <row r="212" spans="1:10" x14ac:dyDescent="0.25">
      <c r="A212">
        <v>62125</v>
      </c>
      <c r="B212" t="s">
        <v>226</v>
      </c>
      <c r="C212" t="s">
        <v>223</v>
      </c>
      <c r="D212" s="2">
        <v>3030093.4</v>
      </c>
      <c r="E212" s="2">
        <v>0</v>
      </c>
      <c r="F212" s="2">
        <v>11936</v>
      </c>
      <c r="G212" s="2">
        <v>0</v>
      </c>
      <c r="H212" s="11">
        <v>3042029.4</v>
      </c>
      <c r="I212" s="2">
        <f t="shared" si="6"/>
        <v>3042029.4</v>
      </c>
      <c r="J212" s="2">
        <f t="shared" si="7"/>
        <v>0</v>
      </c>
    </row>
    <row r="213" spans="1:10" x14ac:dyDescent="0.25">
      <c r="A213">
        <v>62128</v>
      </c>
      <c r="B213" t="s">
        <v>227</v>
      </c>
      <c r="C213" t="s">
        <v>223</v>
      </c>
      <c r="D213" s="2">
        <v>4866927.18</v>
      </c>
      <c r="E213" s="2">
        <v>0</v>
      </c>
      <c r="F213" s="2">
        <v>17867</v>
      </c>
      <c r="G213" s="2">
        <v>0</v>
      </c>
      <c r="H213" s="11">
        <v>4884794.18</v>
      </c>
      <c r="I213" s="2">
        <f t="shared" si="6"/>
        <v>4884794.18</v>
      </c>
      <c r="J213" s="2">
        <f t="shared" si="7"/>
        <v>0</v>
      </c>
    </row>
    <row r="214" spans="1:10" x14ac:dyDescent="0.25">
      <c r="A214">
        <v>62131</v>
      </c>
      <c r="B214" t="s">
        <v>228</v>
      </c>
      <c r="C214" t="s">
        <v>223</v>
      </c>
      <c r="D214" s="2">
        <v>3791124.34</v>
      </c>
      <c r="E214" s="2">
        <v>0</v>
      </c>
      <c r="F214" s="2">
        <v>8071</v>
      </c>
      <c r="G214" s="2">
        <v>0</v>
      </c>
      <c r="H214" s="11">
        <v>3799195.34</v>
      </c>
      <c r="I214" s="2">
        <f t="shared" si="6"/>
        <v>3799195.34</v>
      </c>
      <c r="J214" s="2">
        <f t="shared" si="7"/>
        <v>0</v>
      </c>
    </row>
    <row r="215" spans="1:10" x14ac:dyDescent="0.25">
      <c r="A215">
        <v>62132</v>
      </c>
      <c r="B215" t="s">
        <v>229</v>
      </c>
      <c r="C215" t="s">
        <v>223</v>
      </c>
      <c r="D215" s="2">
        <v>1993141.07</v>
      </c>
      <c r="E215" s="2">
        <v>103194</v>
      </c>
      <c r="F215" s="2">
        <v>8704</v>
      </c>
      <c r="G215" s="2">
        <v>0</v>
      </c>
      <c r="H215" s="11">
        <v>2105039.0699999998</v>
      </c>
      <c r="I215" s="2">
        <f t="shared" si="6"/>
        <v>2105039.0700000003</v>
      </c>
      <c r="J215" s="2">
        <f t="shared" si="7"/>
        <v>0</v>
      </c>
    </row>
    <row r="216" spans="1:10" x14ac:dyDescent="0.25">
      <c r="A216">
        <v>62135</v>
      </c>
      <c r="B216" t="s">
        <v>230</v>
      </c>
      <c r="C216" t="s">
        <v>223</v>
      </c>
      <c r="D216" s="2">
        <v>1885794.13</v>
      </c>
      <c r="E216" s="2">
        <v>41522</v>
      </c>
      <c r="F216" s="2">
        <v>7519</v>
      </c>
      <c r="G216" s="2">
        <v>0</v>
      </c>
      <c r="H216" s="11">
        <v>1934835.13</v>
      </c>
      <c r="I216" s="2">
        <f t="shared" si="6"/>
        <v>1934835.13</v>
      </c>
      <c r="J216" s="2">
        <f t="shared" si="7"/>
        <v>0</v>
      </c>
    </row>
    <row r="217" spans="1:10" x14ac:dyDescent="0.25">
      <c r="A217">
        <v>62138</v>
      </c>
      <c r="B217" t="s">
        <v>231</v>
      </c>
      <c r="C217" t="s">
        <v>223</v>
      </c>
      <c r="D217" s="2">
        <v>3113333</v>
      </c>
      <c r="E217" s="2">
        <v>33580</v>
      </c>
      <c r="F217" s="2">
        <v>11720</v>
      </c>
      <c r="G217" s="2">
        <v>0</v>
      </c>
      <c r="H217" s="11">
        <v>3158633</v>
      </c>
      <c r="I217" s="2">
        <f t="shared" si="6"/>
        <v>3158633</v>
      </c>
      <c r="J217" s="2">
        <f t="shared" si="7"/>
        <v>0</v>
      </c>
    </row>
    <row r="218" spans="1:10" x14ac:dyDescent="0.25">
      <c r="A218">
        <v>62139</v>
      </c>
      <c r="B218" t="s">
        <v>232</v>
      </c>
      <c r="C218" t="s">
        <v>223</v>
      </c>
      <c r="D218" s="2">
        <v>26215338.030000001</v>
      </c>
      <c r="E218" s="2">
        <v>0</v>
      </c>
      <c r="F218" s="2">
        <v>78115</v>
      </c>
      <c r="G218" s="2">
        <v>59022</v>
      </c>
      <c r="H218" s="11">
        <v>26352475.030000001</v>
      </c>
      <c r="I218" s="2">
        <f t="shared" si="6"/>
        <v>26352475.030000001</v>
      </c>
      <c r="J218" s="2">
        <f t="shared" si="7"/>
        <v>0</v>
      </c>
    </row>
    <row r="219" spans="1:10" x14ac:dyDescent="0.25">
      <c r="A219">
        <v>62140</v>
      </c>
      <c r="B219" t="s">
        <v>233</v>
      </c>
      <c r="C219" t="s">
        <v>223</v>
      </c>
      <c r="D219" s="2">
        <v>47730022.439999998</v>
      </c>
      <c r="E219" s="2">
        <v>0</v>
      </c>
      <c r="F219" s="2">
        <v>131906</v>
      </c>
      <c r="G219" s="2">
        <v>0</v>
      </c>
      <c r="H219" s="11">
        <v>47861928.439999998</v>
      </c>
      <c r="I219" s="2">
        <f t="shared" si="6"/>
        <v>47861928.439999998</v>
      </c>
      <c r="J219" s="2">
        <f t="shared" si="7"/>
        <v>0</v>
      </c>
    </row>
    <row r="220" spans="1:10" x14ac:dyDescent="0.25">
      <c r="A220">
        <v>62141</v>
      </c>
      <c r="B220" t="s">
        <v>234</v>
      </c>
      <c r="C220" t="s">
        <v>223</v>
      </c>
      <c r="D220" s="2">
        <v>12252056.630000001</v>
      </c>
      <c r="E220" s="2">
        <v>0</v>
      </c>
      <c r="F220" s="2">
        <v>39216</v>
      </c>
      <c r="G220" s="2">
        <v>0</v>
      </c>
      <c r="H220" s="11">
        <v>12291272.630000001</v>
      </c>
      <c r="I220" s="2">
        <f t="shared" si="6"/>
        <v>12291272.630000001</v>
      </c>
      <c r="J220" s="2">
        <f t="shared" si="7"/>
        <v>0</v>
      </c>
    </row>
    <row r="221" spans="1:10" x14ac:dyDescent="0.25">
      <c r="A221">
        <v>62142</v>
      </c>
      <c r="B221" t="s">
        <v>235</v>
      </c>
      <c r="C221" t="s">
        <v>223</v>
      </c>
      <c r="D221" s="2">
        <v>5166598.22</v>
      </c>
      <c r="E221" s="2">
        <v>207548</v>
      </c>
      <c r="F221" s="2">
        <v>17206</v>
      </c>
      <c r="G221" s="2">
        <v>0</v>
      </c>
      <c r="H221" s="11">
        <v>5391352.2199999997</v>
      </c>
      <c r="I221" s="2">
        <f t="shared" si="6"/>
        <v>5391352.2199999997</v>
      </c>
      <c r="J221" s="2">
        <f t="shared" si="7"/>
        <v>0</v>
      </c>
    </row>
    <row r="222" spans="1:10" x14ac:dyDescent="0.25">
      <c r="A222">
        <v>62143</v>
      </c>
      <c r="B222" t="s">
        <v>236</v>
      </c>
      <c r="C222" t="s">
        <v>223</v>
      </c>
      <c r="D222" s="2">
        <v>12244595.84</v>
      </c>
      <c r="E222" s="2">
        <v>276357</v>
      </c>
      <c r="F222" s="2">
        <v>39130</v>
      </c>
      <c r="G222" s="2">
        <v>0</v>
      </c>
      <c r="H222" s="11">
        <v>12560082.84</v>
      </c>
      <c r="I222" s="2">
        <f t="shared" si="6"/>
        <v>12560082.84</v>
      </c>
      <c r="J222" s="2">
        <f t="shared" si="7"/>
        <v>0</v>
      </c>
    </row>
    <row r="223" spans="1:10" x14ac:dyDescent="0.25">
      <c r="A223">
        <v>62144</v>
      </c>
      <c r="B223" t="s">
        <v>237</v>
      </c>
      <c r="C223" t="s">
        <v>223</v>
      </c>
      <c r="D223" s="2">
        <v>3011224.3</v>
      </c>
      <c r="E223" s="2">
        <v>189731</v>
      </c>
      <c r="F223" s="2">
        <v>11317</v>
      </c>
      <c r="G223" s="2">
        <v>0</v>
      </c>
      <c r="H223" s="11">
        <v>3212272.3</v>
      </c>
      <c r="I223" s="2">
        <f t="shared" si="6"/>
        <v>3212272.3</v>
      </c>
      <c r="J223" s="2">
        <f t="shared" si="7"/>
        <v>0</v>
      </c>
    </row>
    <row r="224" spans="1:10" x14ac:dyDescent="0.25">
      <c r="A224">
        <v>62145</v>
      </c>
      <c r="B224" t="s">
        <v>238</v>
      </c>
      <c r="C224" t="s">
        <v>223</v>
      </c>
      <c r="D224" s="2">
        <v>9669438.8100000005</v>
      </c>
      <c r="E224" s="2">
        <v>33415</v>
      </c>
      <c r="F224" s="2">
        <v>31438</v>
      </c>
      <c r="G224" s="2">
        <v>0</v>
      </c>
      <c r="H224" s="11">
        <v>9734291.8100000005</v>
      </c>
      <c r="I224" s="2">
        <f t="shared" si="6"/>
        <v>9734291.8100000005</v>
      </c>
      <c r="J224" s="2">
        <f t="shared" si="7"/>
        <v>0</v>
      </c>
    </row>
    <row r="225" spans="1:10" x14ac:dyDescent="0.25">
      <c r="A225">
        <v>62146</v>
      </c>
      <c r="B225" t="s">
        <v>239</v>
      </c>
      <c r="C225" t="s">
        <v>223</v>
      </c>
      <c r="D225" s="2">
        <v>3591761.75</v>
      </c>
      <c r="E225" s="2">
        <v>0</v>
      </c>
      <c r="F225" s="2">
        <v>13763</v>
      </c>
      <c r="G225" s="2">
        <v>0</v>
      </c>
      <c r="H225" s="11">
        <v>3605524.75</v>
      </c>
      <c r="I225" s="2">
        <f t="shared" si="6"/>
        <v>3605524.75</v>
      </c>
      <c r="J225" s="2">
        <f t="shared" si="7"/>
        <v>0</v>
      </c>
    </row>
    <row r="226" spans="1:10" x14ac:dyDescent="0.25">
      <c r="A226">
        <v>62147</v>
      </c>
      <c r="B226" t="s">
        <v>240</v>
      </c>
      <c r="C226" t="s">
        <v>223</v>
      </c>
      <c r="D226" s="2">
        <v>2988299.1</v>
      </c>
      <c r="E226" s="2">
        <v>109774</v>
      </c>
      <c r="F226" s="2">
        <v>10689</v>
      </c>
      <c r="G226" s="2">
        <v>0</v>
      </c>
      <c r="H226" s="11">
        <v>3108762.1</v>
      </c>
      <c r="I226" s="2">
        <f t="shared" si="6"/>
        <v>3108762.1</v>
      </c>
      <c r="J226" s="2">
        <f t="shared" si="7"/>
        <v>0</v>
      </c>
    </row>
    <row r="227" spans="1:10" x14ac:dyDescent="0.25">
      <c r="A227">
        <v>62148</v>
      </c>
      <c r="B227" t="s">
        <v>241</v>
      </c>
      <c r="C227" t="s">
        <v>223</v>
      </c>
      <c r="D227" s="2">
        <v>2152754.06</v>
      </c>
      <c r="E227" s="2">
        <v>132090</v>
      </c>
      <c r="F227" s="2">
        <v>8766</v>
      </c>
      <c r="G227" s="2">
        <v>0</v>
      </c>
      <c r="H227" s="11">
        <v>2293610.06</v>
      </c>
      <c r="I227" s="2">
        <f t="shared" si="6"/>
        <v>2293610.06</v>
      </c>
      <c r="J227" s="2">
        <f t="shared" si="7"/>
        <v>0</v>
      </c>
    </row>
    <row r="228" spans="1:10" x14ac:dyDescent="0.25">
      <c r="A228">
        <v>62202</v>
      </c>
      <c r="B228" t="s">
        <v>242</v>
      </c>
      <c r="C228" t="s">
        <v>243</v>
      </c>
      <c r="D228" s="2">
        <v>2590784.4900000002</v>
      </c>
      <c r="E228" s="2">
        <v>23335</v>
      </c>
      <c r="F228" s="2">
        <v>7629</v>
      </c>
      <c r="G228" s="2">
        <v>0</v>
      </c>
      <c r="H228" s="11">
        <v>2621748.4900000002</v>
      </c>
      <c r="I228" s="2">
        <f t="shared" si="6"/>
        <v>2621748.4900000002</v>
      </c>
      <c r="J228" s="2">
        <f t="shared" si="7"/>
        <v>0</v>
      </c>
    </row>
    <row r="229" spans="1:10" x14ac:dyDescent="0.25">
      <c r="A229">
        <v>62205</v>
      </c>
      <c r="B229" t="s">
        <v>244</v>
      </c>
      <c r="C229" t="s">
        <v>243</v>
      </c>
      <c r="D229" s="2">
        <v>2496931.63</v>
      </c>
      <c r="E229" s="2">
        <v>104083</v>
      </c>
      <c r="F229" s="2">
        <v>10363</v>
      </c>
      <c r="G229" s="2">
        <v>0</v>
      </c>
      <c r="H229" s="11">
        <v>2611377.63</v>
      </c>
      <c r="I229" s="2">
        <f t="shared" si="6"/>
        <v>2611377.63</v>
      </c>
      <c r="J229" s="2">
        <f t="shared" si="7"/>
        <v>0</v>
      </c>
    </row>
    <row r="230" spans="1:10" x14ac:dyDescent="0.25">
      <c r="A230">
        <v>62206</v>
      </c>
      <c r="B230" t="s">
        <v>245</v>
      </c>
      <c r="C230" t="s">
        <v>243</v>
      </c>
      <c r="D230" s="2">
        <v>1418444.98</v>
      </c>
      <c r="E230" s="2">
        <v>7244</v>
      </c>
      <c r="F230" s="2">
        <v>5112</v>
      </c>
      <c r="G230" s="2">
        <v>0</v>
      </c>
      <c r="H230" s="11">
        <v>1430800.98</v>
      </c>
      <c r="I230" s="2">
        <f t="shared" si="6"/>
        <v>1430800.98</v>
      </c>
      <c r="J230" s="2">
        <f t="shared" si="7"/>
        <v>0</v>
      </c>
    </row>
    <row r="231" spans="1:10" x14ac:dyDescent="0.25">
      <c r="A231">
        <v>62209</v>
      </c>
      <c r="B231" t="s">
        <v>246</v>
      </c>
      <c r="C231" t="s">
        <v>243</v>
      </c>
      <c r="D231" s="2">
        <v>1657399.76</v>
      </c>
      <c r="E231" s="2">
        <v>0</v>
      </c>
      <c r="F231" s="2">
        <v>6157</v>
      </c>
      <c r="G231" s="2">
        <v>0</v>
      </c>
      <c r="H231" s="11">
        <v>1663556.76</v>
      </c>
      <c r="I231" s="2">
        <f t="shared" si="6"/>
        <v>1663556.76</v>
      </c>
      <c r="J231" s="2">
        <f t="shared" si="7"/>
        <v>0</v>
      </c>
    </row>
    <row r="232" spans="1:10" x14ac:dyDescent="0.25">
      <c r="A232">
        <v>62211</v>
      </c>
      <c r="B232" t="s">
        <v>247</v>
      </c>
      <c r="C232" t="s">
        <v>243</v>
      </c>
      <c r="D232" s="2">
        <v>3236537.42</v>
      </c>
      <c r="E232" s="2">
        <v>48310</v>
      </c>
      <c r="F232" s="2">
        <v>12703</v>
      </c>
      <c r="G232" s="2">
        <v>0</v>
      </c>
      <c r="H232" s="11">
        <v>3297550.42</v>
      </c>
      <c r="I232" s="2">
        <f t="shared" si="6"/>
        <v>3297550.42</v>
      </c>
      <c r="J232" s="2">
        <f t="shared" si="7"/>
        <v>0</v>
      </c>
    </row>
    <row r="233" spans="1:10" x14ac:dyDescent="0.25">
      <c r="A233">
        <v>62214</v>
      </c>
      <c r="B233" t="s">
        <v>248</v>
      </c>
      <c r="C233" t="s">
        <v>243</v>
      </c>
      <c r="D233" s="2">
        <v>2847436.92</v>
      </c>
      <c r="E233" s="2">
        <v>0</v>
      </c>
      <c r="F233" s="2">
        <v>9073</v>
      </c>
      <c r="G233" s="2">
        <v>0</v>
      </c>
      <c r="H233" s="11">
        <v>2856509.92</v>
      </c>
      <c r="I233" s="2">
        <f t="shared" si="6"/>
        <v>2856509.92</v>
      </c>
      <c r="J233" s="2">
        <f t="shared" si="7"/>
        <v>0</v>
      </c>
    </row>
    <row r="234" spans="1:10" x14ac:dyDescent="0.25">
      <c r="A234">
        <v>62216</v>
      </c>
      <c r="B234" t="s">
        <v>249</v>
      </c>
      <c r="C234" t="s">
        <v>243</v>
      </c>
      <c r="D234" s="2">
        <v>1481650.43</v>
      </c>
      <c r="E234" s="2">
        <v>33303</v>
      </c>
      <c r="F234" s="2">
        <v>6080</v>
      </c>
      <c r="G234" s="2">
        <v>0</v>
      </c>
      <c r="H234" s="11">
        <v>1521033.43</v>
      </c>
      <c r="I234" s="2">
        <f t="shared" si="6"/>
        <v>1521033.43</v>
      </c>
      <c r="J234" s="2">
        <f t="shared" si="7"/>
        <v>0</v>
      </c>
    </row>
    <row r="235" spans="1:10" x14ac:dyDescent="0.25">
      <c r="A235">
        <v>62219</v>
      </c>
      <c r="B235" t="s">
        <v>250</v>
      </c>
      <c r="C235" t="s">
        <v>243</v>
      </c>
      <c r="D235" s="2">
        <v>12636215.300000001</v>
      </c>
      <c r="E235" s="2">
        <v>0</v>
      </c>
      <c r="F235" s="2">
        <v>32546</v>
      </c>
      <c r="G235" s="2">
        <v>0</v>
      </c>
      <c r="H235" s="11">
        <v>12668761.300000001</v>
      </c>
      <c r="I235" s="2">
        <f t="shared" si="6"/>
        <v>12668761.300000001</v>
      </c>
      <c r="J235" s="2">
        <f t="shared" si="7"/>
        <v>0</v>
      </c>
    </row>
    <row r="236" spans="1:10" x14ac:dyDescent="0.25">
      <c r="A236">
        <v>62220</v>
      </c>
      <c r="B236" t="s">
        <v>251</v>
      </c>
      <c r="C236" t="s">
        <v>243</v>
      </c>
      <c r="D236" s="2">
        <v>3195753.2</v>
      </c>
      <c r="E236" s="2">
        <v>23150</v>
      </c>
      <c r="F236" s="2">
        <v>10574</v>
      </c>
      <c r="G236" s="2">
        <v>0</v>
      </c>
      <c r="H236" s="11">
        <v>3229477.2</v>
      </c>
      <c r="I236" s="2">
        <f t="shared" si="6"/>
        <v>3229477.2</v>
      </c>
      <c r="J236" s="2">
        <f t="shared" si="7"/>
        <v>0</v>
      </c>
    </row>
    <row r="237" spans="1:10" x14ac:dyDescent="0.25">
      <c r="A237">
        <v>62226</v>
      </c>
      <c r="B237" t="s">
        <v>252</v>
      </c>
      <c r="C237" t="s">
        <v>243</v>
      </c>
      <c r="D237" s="2">
        <v>2864773.95</v>
      </c>
      <c r="E237" s="2">
        <v>0</v>
      </c>
      <c r="F237" s="2">
        <v>6958</v>
      </c>
      <c r="G237" s="2">
        <v>0</v>
      </c>
      <c r="H237" s="11">
        <v>2871731.95</v>
      </c>
      <c r="I237" s="2">
        <f t="shared" si="6"/>
        <v>2871731.95</v>
      </c>
      <c r="J237" s="2">
        <f t="shared" si="7"/>
        <v>0</v>
      </c>
    </row>
    <row r="238" spans="1:10" x14ac:dyDescent="0.25">
      <c r="A238">
        <v>62232</v>
      </c>
      <c r="B238" t="s">
        <v>253</v>
      </c>
      <c r="C238" t="s">
        <v>243</v>
      </c>
      <c r="D238" s="2">
        <v>1754955.08</v>
      </c>
      <c r="E238" s="2">
        <v>50548</v>
      </c>
      <c r="F238" s="2">
        <v>7596</v>
      </c>
      <c r="G238" s="2">
        <v>0</v>
      </c>
      <c r="H238" s="11">
        <v>1813099.08</v>
      </c>
      <c r="I238" s="2">
        <f t="shared" si="6"/>
        <v>1813099.08</v>
      </c>
      <c r="J238" s="2">
        <f t="shared" si="7"/>
        <v>0</v>
      </c>
    </row>
    <row r="239" spans="1:10" x14ac:dyDescent="0.25">
      <c r="A239">
        <v>62233</v>
      </c>
      <c r="B239" t="s">
        <v>254</v>
      </c>
      <c r="C239" t="s">
        <v>243</v>
      </c>
      <c r="D239" s="2">
        <v>4328728.62</v>
      </c>
      <c r="E239" s="2">
        <v>60665</v>
      </c>
      <c r="F239" s="2">
        <v>15067</v>
      </c>
      <c r="G239" s="2">
        <v>0</v>
      </c>
      <c r="H239" s="11">
        <v>4404460.62</v>
      </c>
      <c r="I239" s="2">
        <f t="shared" si="6"/>
        <v>4404460.62</v>
      </c>
      <c r="J239" s="2">
        <f t="shared" si="7"/>
        <v>0</v>
      </c>
    </row>
    <row r="240" spans="1:10" x14ac:dyDescent="0.25">
      <c r="A240">
        <v>62235</v>
      </c>
      <c r="B240" t="s">
        <v>255</v>
      </c>
      <c r="C240" t="s">
        <v>243</v>
      </c>
      <c r="D240" s="2">
        <v>2447945.4300000002</v>
      </c>
      <c r="E240" s="2">
        <v>100681</v>
      </c>
      <c r="F240" s="2">
        <v>9778</v>
      </c>
      <c r="G240" s="2">
        <v>0</v>
      </c>
      <c r="H240" s="11">
        <v>2558404.4300000002</v>
      </c>
      <c r="I240" s="2">
        <f t="shared" si="6"/>
        <v>2558404.4300000002</v>
      </c>
      <c r="J240" s="2">
        <f t="shared" si="7"/>
        <v>0</v>
      </c>
    </row>
    <row r="241" spans="1:10" x14ac:dyDescent="0.25">
      <c r="A241">
        <v>62242</v>
      </c>
      <c r="B241" t="s">
        <v>256</v>
      </c>
      <c r="C241" t="s">
        <v>243</v>
      </c>
      <c r="D241" s="2">
        <v>1232514.9099999999</v>
      </c>
      <c r="E241" s="2">
        <v>74411</v>
      </c>
      <c r="F241" s="2">
        <v>4877</v>
      </c>
      <c r="G241" s="2">
        <v>0</v>
      </c>
      <c r="H241" s="11">
        <v>1311802.9099999999</v>
      </c>
      <c r="I241" s="2">
        <f t="shared" si="6"/>
        <v>1311802.9099999999</v>
      </c>
      <c r="J241" s="2">
        <f t="shared" si="7"/>
        <v>0</v>
      </c>
    </row>
    <row r="242" spans="1:10" x14ac:dyDescent="0.25">
      <c r="A242">
        <v>62244</v>
      </c>
      <c r="B242" t="s">
        <v>257</v>
      </c>
      <c r="C242" t="s">
        <v>243</v>
      </c>
      <c r="D242" s="2">
        <v>3770043</v>
      </c>
      <c r="E242" s="2">
        <v>0</v>
      </c>
      <c r="F242" s="2">
        <v>10660</v>
      </c>
      <c r="G242" s="2">
        <v>0</v>
      </c>
      <c r="H242" s="11">
        <v>3780703</v>
      </c>
      <c r="I242" s="2">
        <f t="shared" si="6"/>
        <v>3780703</v>
      </c>
      <c r="J242" s="2">
        <f t="shared" si="7"/>
        <v>0</v>
      </c>
    </row>
    <row r="243" spans="1:10" x14ac:dyDescent="0.25">
      <c r="A243">
        <v>62245</v>
      </c>
      <c r="B243" t="s">
        <v>258</v>
      </c>
      <c r="C243" t="s">
        <v>243</v>
      </c>
      <c r="D243" s="2">
        <v>1597343.85</v>
      </c>
      <c r="E243" s="2">
        <v>124259</v>
      </c>
      <c r="F243" s="2">
        <v>6824</v>
      </c>
      <c r="G243" s="2">
        <v>0</v>
      </c>
      <c r="H243" s="11">
        <v>1728426.85</v>
      </c>
      <c r="I243" s="2">
        <f t="shared" si="6"/>
        <v>1728426.85</v>
      </c>
      <c r="J243" s="2">
        <f t="shared" si="7"/>
        <v>0</v>
      </c>
    </row>
    <row r="244" spans="1:10" x14ac:dyDescent="0.25">
      <c r="A244">
        <v>62247</v>
      </c>
      <c r="B244" t="s">
        <v>259</v>
      </c>
      <c r="C244" t="s">
        <v>243</v>
      </c>
      <c r="D244" s="2">
        <v>1527314.98</v>
      </c>
      <c r="E244" s="2">
        <v>88157</v>
      </c>
      <c r="F244" s="2">
        <v>6416</v>
      </c>
      <c r="G244" s="2">
        <v>0</v>
      </c>
      <c r="H244" s="11">
        <v>1621887.98</v>
      </c>
      <c r="I244" s="2">
        <f t="shared" si="6"/>
        <v>1621887.98</v>
      </c>
      <c r="J244" s="2">
        <f t="shared" si="7"/>
        <v>0</v>
      </c>
    </row>
    <row r="245" spans="1:10" x14ac:dyDescent="0.25">
      <c r="A245">
        <v>62256</v>
      </c>
      <c r="B245" t="s">
        <v>260</v>
      </c>
      <c r="C245" t="s">
        <v>243</v>
      </c>
      <c r="D245" s="2">
        <v>2990345.27</v>
      </c>
      <c r="E245" s="2">
        <v>28641</v>
      </c>
      <c r="F245" s="2">
        <v>10531</v>
      </c>
      <c r="G245" s="2">
        <v>0</v>
      </c>
      <c r="H245" s="11">
        <v>3029517.27</v>
      </c>
      <c r="I245" s="2">
        <f t="shared" si="6"/>
        <v>3029517.27</v>
      </c>
      <c r="J245" s="2">
        <f t="shared" si="7"/>
        <v>0</v>
      </c>
    </row>
    <row r="246" spans="1:10" x14ac:dyDescent="0.25">
      <c r="A246">
        <v>62262</v>
      </c>
      <c r="B246" t="s">
        <v>261</v>
      </c>
      <c r="C246" t="s">
        <v>243</v>
      </c>
      <c r="D246" s="2">
        <v>1752773.39</v>
      </c>
      <c r="E246" s="2">
        <v>43619</v>
      </c>
      <c r="F246" s="2">
        <v>6713</v>
      </c>
      <c r="G246" s="2">
        <v>0</v>
      </c>
      <c r="H246" s="11">
        <v>1803105.39</v>
      </c>
      <c r="I246" s="2">
        <f t="shared" si="6"/>
        <v>1803105.39</v>
      </c>
      <c r="J246" s="2">
        <f t="shared" si="7"/>
        <v>0</v>
      </c>
    </row>
    <row r="247" spans="1:10" x14ac:dyDescent="0.25">
      <c r="A247">
        <v>62264</v>
      </c>
      <c r="B247" t="s">
        <v>262</v>
      </c>
      <c r="C247" t="s">
        <v>243</v>
      </c>
      <c r="D247" s="2">
        <v>6010297.5099999998</v>
      </c>
      <c r="E247" s="2">
        <v>0</v>
      </c>
      <c r="F247" s="2">
        <v>18937</v>
      </c>
      <c r="G247" s="2">
        <v>0</v>
      </c>
      <c r="H247" s="11">
        <v>6029234.5099999998</v>
      </c>
      <c r="I247" s="2">
        <f t="shared" si="6"/>
        <v>6029234.5099999998</v>
      </c>
      <c r="J247" s="2">
        <f t="shared" si="7"/>
        <v>0</v>
      </c>
    </row>
    <row r="248" spans="1:10" x14ac:dyDescent="0.25">
      <c r="A248">
        <v>62265</v>
      </c>
      <c r="B248" t="s">
        <v>263</v>
      </c>
      <c r="C248" t="s">
        <v>243</v>
      </c>
      <c r="D248" s="2">
        <v>2308752.9700000002</v>
      </c>
      <c r="E248" s="2">
        <v>110433</v>
      </c>
      <c r="F248" s="2">
        <v>9648</v>
      </c>
      <c r="G248" s="2">
        <v>0</v>
      </c>
      <c r="H248" s="11">
        <v>2428833.9700000002</v>
      </c>
      <c r="I248" s="2">
        <f t="shared" si="6"/>
        <v>2428833.9700000002</v>
      </c>
      <c r="J248" s="2">
        <f t="shared" si="7"/>
        <v>0</v>
      </c>
    </row>
    <row r="249" spans="1:10" x14ac:dyDescent="0.25">
      <c r="A249">
        <v>62266</v>
      </c>
      <c r="B249" t="s">
        <v>264</v>
      </c>
      <c r="C249" t="s">
        <v>243</v>
      </c>
      <c r="D249" s="2">
        <v>3009399.94</v>
      </c>
      <c r="E249" s="2">
        <v>71465</v>
      </c>
      <c r="F249" s="2">
        <v>11595</v>
      </c>
      <c r="G249" s="2">
        <v>0</v>
      </c>
      <c r="H249" s="11">
        <v>3092459.94</v>
      </c>
      <c r="I249" s="2">
        <f t="shared" si="6"/>
        <v>3092459.94</v>
      </c>
      <c r="J249" s="2">
        <f t="shared" si="7"/>
        <v>0</v>
      </c>
    </row>
    <row r="250" spans="1:10" x14ac:dyDescent="0.25">
      <c r="A250">
        <v>62268</v>
      </c>
      <c r="B250" t="s">
        <v>265</v>
      </c>
      <c r="C250" t="s">
        <v>243</v>
      </c>
      <c r="D250" s="2">
        <v>4438961.53</v>
      </c>
      <c r="E250" s="2">
        <v>0</v>
      </c>
      <c r="F250" s="2">
        <v>15331</v>
      </c>
      <c r="G250" s="2">
        <v>0</v>
      </c>
      <c r="H250" s="11">
        <v>4454292.53</v>
      </c>
      <c r="I250" s="2">
        <f t="shared" si="6"/>
        <v>4454292.53</v>
      </c>
      <c r="J250" s="2">
        <f t="shared" si="7"/>
        <v>0</v>
      </c>
    </row>
    <row r="251" spans="1:10" x14ac:dyDescent="0.25">
      <c r="A251">
        <v>62269</v>
      </c>
      <c r="B251" t="s">
        <v>266</v>
      </c>
      <c r="C251" t="s">
        <v>243</v>
      </c>
      <c r="D251" s="2">
        <v>3507507.92</v>
      </c>
      <c r="E251" s="2">
        <v>0</v>
      </c>
      <c r="F251" s="2">
        <v>10056</v>
      </c>
      <c r="G251" s="2">
        <v>0</v>
      </c>
      <c r="H251" s="11">
        <v>3517563.92</v>
      </c>
      <c r="I251" s="2">
        <f t="shared" si="6"/>
        <v>3517563.92</v>
      </c>
      <c r="J251" s="2">
        <f t="shared" si="7"/>
        <v>0</v>
      </c>
    </row>
    <row r="252" spans="1:10" x14ac:dyDescent="0.25">
      <c r="A252">
        <v>62270</v>
      </c>
      <c r="B252" t="s">
        <v>267</v>
      </c>
      <c r="C252" t="s">
        <v>243</v>
      </c>
      <c r="D252" s="2">
        <v>3467503.36</v>
      </c>
      <c r="E252" s="2">
        <v>0</v>
      </c>
      <c r="F252" s="2">
        <v>10195</v>
      </c>
      <c r="G252" s="2">
        <v>0</v>
      </c>
      <c r="H252" s="11">
        <v>3477698.36</v>
      </c>
      <c r="I252" s="2">
        <f t="shared" si="6"/>
        <v>3477698.36</v>
      </c>
      <c r="J252" s="2">
        <f t="shared" si="7"/>
        <v>0</v>
      </c>
    </row>
    <row r="253" spans="1:10" x14ac:dyDescent="0.25">
      <c r="A253">
        <v>62271</v>
      </c>
      <c r="B253" t="s">
        <v>268</v>
      </c>
      <c r="C253" t="s">
        <v>243</v>
      </c>
      <c r="D253" s="2">
        <v>6947255.71</v>
      </c>
      <c r="E253" s="2">
        <v>0</v>
      </c>
      <c r="F253" s="2">
        <v>17882</v>
      </c>
      <c r="G253" s="2">
        <v>0</v>
      </c>
      <c r="H253" s="11">
        <v>6965137.71</v>
      </c>
      <c r="I253" s="2">
        <f t="shared" si="6"/>
        <v>6965137.71</v>
      </c>
      <c r="J253" s="2">
        <f t="shared" si="7"/>
        <v>0</v>
      </c>
    </row>
    <row r="254" spans="1:10" x14ac:dyDescent="0.25">
      <c r="A254">
        <v>62272</v>
      </c>
      <c r="B254" t="s">
        <v>269</v>
      </c>
      <c r="C254" t="s">
        <v>243</v>
      </c>
      <c r="D254" s="2">
        <v>4082610.05</v>
      </c>
      <c r="E254" s="2">
        <v>0</v>
      </c>
      <c r="F254" s="2">
        <v>14453</v>
      </c>
      <c r="G254" s="2">
        <v>0</v>
      </c>
      <c r="H254" s="11">
        <v>4097063.05</v>
      </c>
      <c r="I254" s="2">
        <f t="shared" si="6"/>
        <v>4097063.05</v>
      </c>
      <c r="J254" s="2">
        <f t="shared" si="7"/>
        <v>0</v>
      </c>
    </row>
    <row r="255" spans="1:10" x14ac:dyDescent="0.25">
      <c r="A255">
        <v>62273</v>
      </c>
      <c r="B255" t="s">
        <v>270</v>
      </c>
      <c r="C255" t="s">
        <v>243</v>
      </c>
      <c r="D255" s="2">
        <v>2929109.45</v>
      </c>
      <c r="E255" s="2">
        <v>53146</v>
      </c>
      <c r="F255" s="2">
        <v>8732</v>
      </c>
      <c r="G255" s="2">
        <v>0</v>
      </c>
      <c r="H255" s="11">
        <v>2990987.45</v>
      </c>
      <c r="I255" s="2">
        <f t="shared" si="6"/>
        <v>2990987.45</v>
      </c>
      <c r="J255" s="2">
        <f t="shared" si="7"/>
        <v>0</v>
      </c>
    </row>
    <row r="256" spans="1:10" x14ac:dyDescent="0.25">
      <c r="A256">
        <v>62274</v>
      </c>
      <c r="B256" t="s">
        <v>271</v>
      </c>
      <c r="C256" t="s">
        <v>243</v>
      </c>
      <c r="D256" s="2">
        <v>1750278.04</v>
      </c>
      <c r="E256" s="2">
        <v>51048</v>
      </c>
      <c r="F256" s="2">
        <v>7193</v>
      </c>
      <c r="G256" s="2">
        <v>0</v>
      </c>
      <c r="H256" s="11">
        <v>1808519.04</v>
      </c>
      <c r="I256" s="2">
        <f t="shared" si="6"/>
        <v>1808519.04</v>
      </c>
      <c r="J256" s="2">
        <f t="shared" si="7"/>
        <v>0</v>
      </c>
    </row>
    <row r="257" spans="1:10" x14ac:dyDescent="0.25">
      <c r="A257">
        <v>62275</v>
      </c>
      <c r="B257" t="s">
        <v>272</v>
      </c>
      <c r="C257" t="s">
        <v>243</v>
      </c>
      <c r="D257" s="2">
        <v>7757415.6100000003</v>
      </c>
      <c r="E257" s="2">
        <v>217495</v>
      </c>
      <c r="F257" s="2">
        <v>28532</v>
      </c>
      <c r="G257" s="2">
        <v>0</v>
      </c>
      <c r="H257" s="11">
        <v>8003442.6100000003</v>
      </c>
      <c r="I257" s="2">
        <f t="shared" si="6"/>
        <v>8003442.6100000003</v>
      </c>
      <c r="J257" s="2">
        <f t="shared" si="7"/>
        <v>0</v>
      </c>
    </row>
    <row r="258" spans="1:10" x14ac:dyDescent="0.25">
      <c r="A258">
        <v>62276</v>
      </c>
      <c r="B258" t="s">
        <v>273</v>
      </c>
      <c r="C258" t="s">
        <v>243</v>
      </c>
      <c r="D258" s="2">
        <v>1617621.87</v>
      </c>
      <c r="E258" s="2">
        <v>96641</v>
      </c>
      <c r="F258" s="2">
        <v>6733</v>
      </c>
      <c r="G258" s="2">
        <v>0</v>
      </c>
      <c r="H258" s="11">
        <v>1720995.87</v>
      </c>
      <c r="I258" s="2">
        <f t="shared" si="6"/>
        <v>1720995.87</v>
      </c>
      <c r="J258" s="2">
        <f t="shared" si="7"/>
        <v>0</v>
      </c>
    </row>
    <row r="259" spans="1:10" x14ac:dyDescent="0.25">
      <c r="A259">
        <v>62277</v>
      </c>
      <c r="B259" t="s">
        <v>274</v>
      </c>
      <c r="C259" t="s">
        <v>243</v>
      </c>
      <c r="D259" s="2">
        <v>3769020.3</v>
      </c>
      <c r="E259" s="2">
        <v>0</v>
      </c>
      <c r="F259" s="2">
        <v>12703</v>
      </c>
      <c r="G259" s="2">
        <v>0</v>
      </c>
      <c r="H259" s="11">
        <v>3781723.3</v>
      </c>
      <c r="I259" s="2">
        <f t="shared" si="6"/>
        <v>3781723.3</v>
      </c>
      <c r="J259" s="2">
        <f t="shared" si="7"/>
        <v>0</v>
      </c>
    </row>
    <row r="260" spans="1:10" x14ac:dyDescent="0.25">
      <c r="A260">
        <v>62278</v>
      </c>
      <c r="B260" t="s">
        <v>275</v>
      </c>
      <c r="C260" t="s">
        <v>243</v>
      </c>
      <c r="D260" s="2">
        <v>5645752.0800000001</v>
      </c>
      <c r="E260" s="2">
        <v>214606</v>
      </c>
      <c r="F260" s="2">
        <v>22289</v>
      </c>
      <c r="G260" s="2">
        <v>0</v>
      </c>
      <c r="H260" s="11">
        <v>5882647.0800000001</v>
      </c>
      <c r="I260" s="2">
        <f t="shared" si="6"/>
        <v>5882647.0800000001</v>
      </c>
      <c r="J260" s="2">
        <f t="shared" si="7"/>
        <v>0</v>
      </c>
    </row>
    <row r="261" spans="1:10" x14ac:dyDescent="0.25">
      <c r="A261">
        <v>62279</v>
      </c>
      <c r="B261" t="s">
        <v>276</v>
      </c>
      <c r="C261" t="s">
        <v>243</v>
      </c>
      <c r="D261" s="2">
        <v>1742897.12</v>
      </c>
      <c r="E261" s="2">
        <v>137770</v>
      </c>
      <c r="F261" s="2">
        <v>6905</v>
      </c>
      <c r="G261" s="2">
        <v>0</v>
      </c>
      <c r="H261" s="11">
        <v>1887572.12</v>
      </c>
      <c r="I261" s="2">
        <f t="shared" ref="I261:I287" si="8">SUM(D261:G261)</f>
        <v>1887572.12</v>
      </c>
      <c r="J261" s="2">
        <f t="shared" ref="J261:J287" si="9">H261-I261</f>
        <v>0</v>
      </c>
    </row>
    <row r="262" spans="1:10" x14ac:dyDescent="0.25">
      <c r="A262">
        <v>62280</v>
      </c>
      <c r="B262" t="s">
        <v>277</v>
      </c>
      <c r="C262" t="s">
        <v>243</v>
      </c>
      <c r="D262" s="2">
        <v>16325739.060000001</v>
      </c>
      <c r="E262" s="2">
        <v>24520</v>
      </c>
      <c r="F262" s="2">
        <v>48979</v>
      </c>
      <c r="G262" s="2">
        <v>0</v>
      </c>
      <c r="H262" s="11">
        <v>16399238.060000001</v>
      </c>
      <c r="I262" s="2">
        <f t="shared" si="8"/>
        <v>16399238.060000001</v>
      </c>
      <c r="J262" s="2">
        <f t="shared" si="9"/>
        <v>0</v>
      </c>
    </row>
    <row r="263" spans="1:10" x14ac:dyDescent="0.25">
      <c r="A263">
        <v>62311</v>
      </c>
      <c r="B263" t="s">
        <v>278</v>
      </c>
      <c r="C263" t="s">
        <v>279</v>
      </c>
      <c r="D263" s="2">
        <v>1749624.9</v>
      </c>
      <c r="E263" s="2">
        <v>21527</v>
      </c>
      <c r="F263" s="2">
        <v>6440</v>
      </c>
      <c r="G263" s="2">
        <v>0</v>
      </c>
      <c r="H263" s="11">
        <v>1777591.9</v>
      </c>
      <c r="I263" s="2">
        <f t="shared" si="8"/>
        <v>1777591.9</v>
      </c>
      <c r="J263" s="2">
        <f t="shared" si="9"/>
        <v>0</v>
      </c>
    </row>
    <row r="264" spans="1:10" x14ac:dyDescent="0.25">
      <c r="A264">
        <v>62314</v>
      </c>
      <c r="B264" t="s">
        <v>280</v>
      </c>
      <c r="C264" t="s">
        <v>279</v>
      </c>
      <c r="D264" s="2">
        <v>1543018.61</v>
      </c>
      <c r="E264" s="2">
        <v>0</v>
      </c>
      <c r="F264" s="2">
        <v>6570</v>
      </c>
      <c r="G264" s="2">
        <v>0</v>
      </c>
      <c r="H264" s="11">
        <v>1549588.61</v>
      </c>
      <c r="I264" s="2">
        <f t="shared" si="8"/>
        <v>1549588.61</v>
      </c>
      <c r="J264" s="2">
        <f t="shared" si="9"/>
        <v>0</v>
      </c>
    </row>
    <row r="265" spans="1:10" x14ac:dyDescent="0.25">
      <c r="A265">
        <v>62326</v>
      </c>
      <c r="B265" t="s">
        <v>281</v>
      </c>
      <c r="C265" t="s">
        <v>279</v>
      </c>
      <c r="D265" s="2">
        <v>2236501.81</v>
      </c>
      <c r="E265" s="2">
        <v>46969</v>
      </c>
      <c r="F265" s="2">
        <v>8301</v>
      </c>
      <c r="G265" s="2">
        <v>0</v>
      </c>
      <c r="H265" s="11">
        <v>2291771.81</v>
      </c>
      <c r="I265" s="2">
        <f t="shared" si="8"/>
        <v>2291771.81</v>
      </c>
      <c r="J265" s="2">
        <f t="shared" si="9"/>
        <v>0</v>
      </c>
    </row>
    <row r="266" spans="1:10" x14ac:dyDescent="0.25">
      <c r="A266">
        <v>62330</v>
      </c>
      <c r="B266" t="s">
        <v>282</v>
      </c>
      <c r="C266" t="s">
        <v>279</v>
      </c>
      <c r="D266" s="2">
        <v>2030072.89</v>
      </c>
      <c r="E266" s="2">
        <v>70324</v>
      </c>
      <c r="F266" s="2">
        <v>7807</v>
      </c>
      <c r="G266" s="2">
        <v>0</v>
      </c>
      <c r="H266" s="11">
        <v>2108203.89</v>
      </c>
      <c r="I266" s="2">
        <f t="shared" si="8"/>
        <v>2108203.8899999997</v>
      </c>
      <c r="J266" s="2">
        <f t="shared" si="9"/>
        <v>0</v>
      </c>
    </row>
    <row r="267" spans="1:10" x14ac:dyDescent="0.25">
      <c r="A267">
        <v>62332</v>
      </c>
      <c r="B267" t="s">
        <v>283</v>
      </c>
      <c r="C267" t="s">
        <v>279</v>
      </c>
      <c r="D267" s="2">
        <v>1923490.17</v>
      </c>
      <c r="E267" s="2">
        <v>63357</v>
      </c>
      <c r="F267" s="2">
        <v>7399</v>
      </c>
      <c r="G267" s="2">
        <v>0</v>
      </c>
      <c r="H267" s="11">
        <v>1994246.17</v>
      </c>
      <c r="I267" s="2">
        <f t="shared" si="8"/>
        <v>1994246.17</v>
      </c>
      <c r="J267" s="2">
        <f t="shared" si="9"/>
        <v>0</v>
      </c>
    </row>
    <row r="268" spans="1:10" x14ac:dyDescent="0.25">
      <c r="A268">
        <v>62335</v>
      </c>
      <c r="B268" t="s">
        <v>284</v>
      </c>
      <c r="C268" t="s">
        <v>279</v>
      </c>
      <c r="D268" s="2">
        <v>1567338.94</v>
      </c>
      <c r="E268" s="2">
        <v>48586</v>
      </c>
      <c r="F268" s="2">
        <v>5558</v>
      </c>
      <c r="G268" s="2">
        <v>0</v>
      </c>
      <c r="H268" s="11">
        <v>1621482.94</v>
      </c>
      <c r="I268" s="2">
        <f t="shared" si="8"/>
        <v>1621482.94</v>
      </c>
      <c r="J268" s="2">
        <f t="shared" si="9"/>
        <v>0</v>
      </c>
    </row>
    <row r="269" spans="1:10" x14ac:dyDescent="0.25">
      <c r="A269">
        <v>62343</v>
      </c>
      <c r="B269" t="s">
        <v>285</v>
      </c>
      <c r="C269" t="s">
        <v>279</v>
      </c>
      <c r="D269" s="2">
        <v>2125736.71</v>
      </c>
      <c r="E269" s="2">
        <v>0</v>
      </c>
      <c r="F269" s="2">
        <v>6498</v>
      </c>
      <c r="G269" s="2">
        <v>0</v>
      </c>
      <c r="H269" s="11">
        <v>2132234.71</v>
      </c>
      <c r="I269" s="2">
        <f t="shared" si="8"/>
        <v>2132234.71</v>
      </c>
      <c r="J269" s="2">
        <f t="shared" si="9"/>
        <v>0</v>
      </c>
    </row>
    <row r="270" spans="1:10" x14ac:dyDescent="0.25">
      <c r="A270">
        <v>62368</v>
      </c>
      <c r="B270" t="s">
        <v>286</v>
      </c>
      <c r="C270" t="s">
        <v>279</v>
      </c>
      <c r="D270" s="2">
        <v>1424625.6</v>
      </c>
      <c r="E270" s="2">
        <v>98132</v>
      </c>
      <c r="F270" s="2">
        <v>5764</v>
      </c>
      <c r="G270" s="2">
        <v>0</v>
      </c>
      <c r="H270" s="11">
        <v>1528521.6</v>
      </c>
      <c r="I270" s="2">
        <f t="shared" si="8"/>
        <v>1528521.6</v>
      </c>
      <c r="J270" s="2">
        <f t="shared" si="9"/>
        <v>0</v>
      </c>
    </row>
    <row r="271" spans="1:10" x14ac:dyDescent="0.25">
      <c r="A271">
        <v>62372</v>
      </c>
      <c r="B271" t="s">
        <v>287</v>
      </c>
      <c r="C271" t="s">
        <v>279</v>
      </c>
      <c r="D271" s="2">
        <v>1436194.59</v>
      </c>
      <c r="E271" s="2">
        <v>56899</v>
      </c>
      <c r="F271" s="2">
        <v>6013</v>
      </c>
      <c r="G271" s="2">
        <v>0</v>
      </c>
      <c r="H271" s="11">
        <v>1499106.59</v>
      </c>
      <c r="I271" s="2">
        <f t="shared" si="8"/>
        <v>1499106.59</v>
      </c>
      <c r="J271" s="2">
        <f t="shared" si="9"/>
        <v>0</v>
      </c>
    </row>
    <row r="272" spans="1:10" x14ac:dyDescent="0.25">
      <c r="A272">
        <v>62375</v>
      </c>
      <c r="B272" t="s">
        <v>288</v>
      </c>
      <c r="C272" t="s">
        <v>279</v>
      </c>
      <c r="D272" s="2">
        <v>8249950.5499999998</v>
      </c>
      <c r="E272" s="2">
        <v>47225</v>
      </c>
      <c r="F272" s="2">
        <v>24979</v>
      </c>
      <c r="G272" s="2">
        <v>0</v>
      </c>
      <c r="H272" s="11">
        <v>8322154.5499999998</v>
      </c>
      <c r="I272" s="2">
        <f t="shared" si="8"/>
        <v>8322154.5499999998</v>
      </c>
      <c r="J272" s="2">
        <f t="shared" si="9"/>
        <v>0</v>
      </c>
    </row>
    <row r="273" spans="1:10" x14ac:dyDescent="0.25">
      <c r="A273">
        <v>62376</v>
      </c>
      <c r="B273" t="s">
        <v>289</v>
      </c>
      <c r="C273" t="s">
        <v>279</v>
      </c>
      <c r="D273" s="2">
        <v>6035906.7599999998</v>
      </c>
      <c r="E273" s="2">
        <v>0</v>
      </c>
      <c r="F273" s="2">
        <v>15235</v>
      </c>
      <c r="G273" s="2">
        <v>0</v>
      </c>
      <c r="H273" s="11">
        <v>6051141.7599999998</v>
      </c>
      <c r="I273" s="2">
        <f t="shared" si="8"/>
        <v>6051141.7599999998</v>
      </c>
      <c r="J273" s="2">
        <f t="shared" si="9"/>
        <v>0</v>
      </c>
    </row>
    <row r="274" spans="1:10" x14ac:dyDescent="0.25">
      <c r="A274">
        <v>62377</v>
      </c>
      <c r="B274" t="s">
        <v>290</v>
      </c>
      <c r="C274" t="s">
        <v>279</v>
      </c>
      <c r="D274" s="2">
        <v>2755295.01</v>
      </c>
      <c r="E274" s="2">
        <v>0</v>
      </c>
      <c r="F274" s="2">
        <v>8540</v>
      </c>
      <c r="G274" s="2">
        <v>0</v>
      </c>
      <c r="H274" s="11">
        <v>2763835.01</v>
      </c>
      <c r="I274" s="2">
        <f t="shared" si="8"/>
        <v>2763835.01</v>
      </c>
      <c r="J274" s="2">
        <f t="shared" si="9"/>
        <v>0</v>
      </c>
    </row>
    <row r="275" spans="1:10" x14ac:dyDescent="0.25">
      <c r="A275">
        <v>62378</v>
      </c>
      <c r="B275" t="s">
        <v>291</v>
      </c>
      <c r="C275" t="s">
        <v>279</v>
      </c>
      <c r="D275" s="2">
        <v>9559011.2599999998</v>
      </c>
      <c r="E275" s="2">
        <v>231615</v>
      </c>
      <c r="F275" s="2">
        <v>34368</v>
      </c>
      <c r="G275" s="2">
        <v>0</v>
      </c>
      <c r="H275" s="11">
        <v>9824994.2599999998</v>
      </c>
      <c r="I275" s="2">
        <f t="shared" si="8"/>
        <v>9824994.2599999998</v>
      </c>
      <c r="J275" s="2">
        <f t="shared" si="9"/>
        <v>0</v>
      </c>
    </row>
    <row r="276" spans="1:10" x14ac:dyDescent="0.25">
      <c r="A276">
        <v>62379</v>
      </c>
      <c r="B276" t="s">
        <v>292</v>
      </c>
      <c r="C276" t="s">
        <v>279</v>
      </c>
      <c r="D276" s="2">
        <v>21857511.949999999</v>
      </c>
      <c r="E276" s="2">
        <v>0</v>
      </c>
      <c r="F276" s="2">
        <v>66166</v>
      </c>
      <c r="G276" s="2">
        <v>38005</v>
      </c>
      <c r="H276" s="11">
        <v>21961682.949999999</v>
      </c>
      <c r="I276" s="2">
        <f t="shared" si="8"/>
        <v>21961682.949999999</v>
      </c>
      <c r="J276" s="2">
        <f t="shared" si="9"/>
        <v>0</v>
      </c>
    </row>
    <row r="277" spans="1:10" x14ac:dyDescent="0.25">
      <c r="A277">
        <v>62380</v>
      </c>
      <c r="B277" t="s">
        <v>293</v>
      </c>
      <c r="C277" t="s">
        <v>279</v>
      </c>
      <c r="D277" s="2">
        <v>7555730.0999999996</v>
      </c>
      <c r="E277" s="2">
        <v>206008</v>
      </c>
      <c r="F277" s="2">
        <v>28748</v>
      </c>
      <c r="G277" s="2">
        <v>0</v>
      </c>
      <c r="H277" s="11">
        <v>7790486.0999999996</v>
      </c>
      <c r="I277" s="2">
        <f t="shared" si="8"/>
        <v>7790486.0999999996</v>
      </c>
      <c r="J277" s="2">
        <f t="shared" si="9"/>
        <v>0</v>
      </c>
    </row>
    <row r="278" spans="1:10" x14ac:dyDescent="0.25">
      <c r="A278">
        <v>62381</v>
      </c>
      <c r="B278" t="s">
        <v>294</v>
      </c>
      <c r="C278" t="s">
        <v>279</v>
      </c>
      <c r="D278" s="2">
        <v>4341206.59</v>
      </c>
      <c r="E278" s="2">
        <v>99669</v>
      </c>
      <c r="F278" s="2">
        <v>15580</v>
      </c>
      <c r="G278" s="2">
        <v>0</v>
      </c>
      <c r="H278" s="11">
        <v>4456455.59</v>
      </c>
      <c r="I278" s="2">
        <f t="shared" si="8"/>
        <v>4456455.59</v>
      </c>
      <c r="J278" s="2">
        <f t="shared" si="9"/>
        <v>0</v>
      </c>
    </row>
    <row r="279" spans="1:10" x14ac:dyDescent="0.25">
      <c r="A279">
        <v>62382</v>
      </c>
      <c r="B279" t="s">
        <v>295</v>
      </c>
      <c r="C279" t="s">
        <v>279</v>
      </c>
      <c r="D279" s="2">
        <v>6516513.7800000003</v>
      </c>
      <c r="E279" s="2">
        <v>0</v>
      </c>
      <c r="F279" s="2">
        <v>21852</v>
      </c>
      <c r="G279" s="2">
        <v>0</v>
      </c>
      <c r="H279" s="11">
        <v>6538365.7800000003</v>
      </c>
      <c r="I279" s="2">
        <f t="shared" si="8"/>
        <v>6538365.7800000003</v>
      </c>
      <c r="J279" s="2">
        <f t="shared" si="9"/>
        <v>0</v>
      </c>
    </row>
    <row r="280" spans="1:10" x14ac:dyDescent="0.25">
      <c r="A280">
        <v>62383</v>
      </c>
      <c r="B280" t="s">
        <v>296</v>
      </c>
      <c r="C280" t="s">
        <v>279</v>
      </c>
      <c r="D280" s="2">
        <v>4621884.53</v>
      </c>
      <c r="E280" s="2">
        <v>141879</v>
      </c>
      <c r="F280" s="2">
        <v>16616</v>
      </c>
      <c r="G280" s="2">
        <v>0</v>
      </c>
      <c r="H280" s="11">
        <v>4780379.53</v>
      </c>
      <c r="I280" s="2">
        <f t="shared" si="8"/>
        <v>4780379.53</v>
      </c>
      <c r="J280" s="2">
        <f t="shared" si="9"/>
        <v>0</v>
      </c>
    </row>
    <row r="281" spans="1:10" x14ac:dyDescent="0.25">
      <c r="A281">
        <v>62384</v>
      </c>
      <c r="B281" t="s">
        <v>297</v>
      </c>
      <c r="C281" t="s">
        <v>279</v>
      </c>
      <c r="D281" s="2">
        <v>4024068.02</v>
      </c>
      <c r="E281" s="2">
        <v>42780</v>
      </c>
      <c r="F281" s="2">
        <v>15115</v>
      </c>
      <c r="G281" s="2">
        <v>0</v>
      </c>
      <c r="H281" s="11">
        <v>4081963.02</v>
      </c>
      <c r="I281" s="2">
        <f t="shared" si="8"/>
        <v>4081963.02</v>
      </c>
      <c r="J281" s="2">
        <f t="shared" si="9"/>
        <v>0</v>
      </c>
    </row>
    <row r="282" spans="1:10" x14ac:dyDescent="0.25">
      <c r="A282">
        <v>62385</v>
      </c>
      <c r="B282" t="s">
        <v>298</v>
      </c>
      <c r="C282" t="s">
        <v>279</v>
      </c>
      <c r="D282" s="2">
        <v>2885082.6</v>
      </c>
      <c r="E282" s="2">
        <v>119108</v>
      </c>
      <c r="F282" s="2">
        <v>12175</v>
      </c>
      <c r="G282" s="2">
        <v>0</v>
      </c>
      <c r="H282" s="11">
        <v>3016365.6</v>
      </c>
      <c r="I282" s="2">
        <f t="shared" si="8"/>
        <v>3016365.6</v>
      </c>
      <c r="J282" s="2">
        <f t="shared" si="9"/>
        <v>0</v>
      </c>
    </row>
    <row r="283" spans="1:10" x14ac:dyDescent="0.25">
      <c r="A283">
        <v>62386</v>
      </c>
      <c r="B283" t="s">
        <v>299</v>
      </c>
      <c r="C283" t="s">
        <v>279</v>
      </c>
      <c r="D283" s="2">
        <v>6181346.21</v>
      </c>
      <c r="E283" s="2">
        <v>122829</v>
      </c>
      <c r="F283" s="2">
        <v>23761</v>
      </c>
      <c r="G283" s="2">
        <v>0</v>
      </c>
      <c r="H283" s="11">
        <v>6327936.21</v>
      </c>
      <c r="I283" s="2">
        <f t="shared" si="8"/>
        <v>6327936.21</v>
      </c>
      <c r="J283" s="2">
        <f t="shared" si="9"/>
        <v>0</v>
      </c>
    </row>
    <row r="284" spans="1:10" x14ac:dyDescent="0.25">
      <c r="A284">
        <v>62387</v>
      </c>
      <c r="B284" t="s">
        <v>300</v>
      </c>
      <c r="C284" t="s">
        <v>279</v>
      </c>
      <c r="D284" s="2">
        <v>2695913.58</v>
      </c>
      <c r="E284" s="2">
        <v>80892</v>
      </c>
      <c r="F284" s="2">
        <v>11336</v>
      </c>
      <c r="G284" s="2">
        <v>0</v>
      </c>
      <c r="H284" s="11">
        <v>2788141.58</v>
      </c>
      <c r="I284" s="2">
        <f t="shared" si="8"/>
        <v>2788141.58</v>
      </c>
      <c r="J284" s="2">
        <f t="shared" si="9"/>
        <v>0</v>
      </c>
    </row>
    <row r="285" spans="1:10" x14ac:dyDescent="0.25">
      <c r="A285">
        <v>62388</v>
      </c>
      <c r="B285" t="s">
        <v>301</v>
      </c>
      <c r="C285" t="s">
        <v>279</v>
      </c>
      <c r="D285" s="2">
        <v>3521318.3</v>
      </c>
      <c r="E285" s="2">
        <v>142712</v>
      </c>
      <c r="F285" s="2">
        <v>13959</v>
      </c>
      <c r="G285" s="2">
        <v>0</v>
      </c>
      <c r="H285" s="11">
        <v>3677989.3</v>
      </c>
      <c r="I285" s="2">
        <f t="shared" si="8"/>
        <v>3677989.3</v>
      </c>
      <c r="J285" s="2">
        <f t="shared" si="9"/>
        <v>0</v>
      </c>
    </row>
    <row r="286" spans="1:10" x14ac:dyDescent="0.25">
      <c r="A286">
        <v>62389</v>
      </c>
      <c r="B286" t="s">
        <v>302</v>
      </c>
      <c r="C286" t="s">
        <v>279</v>
      </c>
      <c r="D286" s="2">
        <v>5248297.37</v>
      </c>
      <c r="E286" s="2">
        <v>146487</v>
      </c>
      <c r="F286" s="2">
        <v>18486</v>
      </c>
      <c r="G286" s="2">
        <v>0</v>
      </c>
      <c r="H286" s="11">
        <v>5413270.3700000001</v>
      </c>
      <c r="I286" s="2">
        <f t="shared" si="8"/>
        <v>5413270.3700000001</v>
      </c>
      <c r="J286" s="2">
        <f t="shared" si="9"/>
        <v>0</v>
      </c>
    </row>
    <row r="287" spans="1:10" ht="15.75" thickBot="1" x14ac:dyDescent="0.3">
      <c r="A287" s="16">
        <v>62390</v>
      </c>
      <c r="B287" s="16" t="s">
        <v>303</v>
      </c>
      <c r="C287" s="16" t="s">
        <v>279</v>
      </c>
      <c r="D287" s="14">
        <v>4744720.04</v>
      </c>
      <c r="E287" s="14">
        <v>117166</v>
      </c>
      <c r="F287" s="14">
        <v>16750</v>
      </c>
      <c r="G287" s="14">
        <v>0</v>
      </c>
      <c r="H287" s="17">
        <v>4878636.04</v>
      </c>
      <c r="I287" s="14">
        <f t="shared" si="8"/>
        <v>4878636.04</v>
      </c>
      <c r="J287" s="14">
        <f t="shared" si="9"/>
        <v>0</v>
      </c>
    </row>
    <row r="288" spans="1:10" x14ac:dyDescent="0.25">
      <c r="B288" s="18" t="s">
        <v>304</v>
      </c>
      <c r="D288" s="19">
        <f>SUM(D3:D287)</f>
        <v>2143828281.9599993</v>
      </c>
      <c r="E288" s="19">
        <f>SUM(E3:E287)</f>
        <v>16586489</v>
      </c>
      <c r="F288" s="19">
        <f>SUM(F3:F287)</f>
        <v>6705000</v>
      </c>
      <c r="G288" s="19">
        <f>SUM(G3:G287)</f>
        <v>4529875</v>
      </c>
      <c r="H288" s="20">
        <f>SUM(H3:H287)</f>
        <v>2139953786.0899994</v>
      </c>
      <c r="I288" s="20">
        <f t="shared" ref="I288:J288" si="10">SUM(I3:I287)</f>
        <v>2139953786.0899994</v>
      </c>
      <c r="J288" s="19">
        <f t="shared" si="10"/>
        <v>0</v>
      </c>
    </row>
  </sheetData>
  <pageMargins left="0.7" right="0.7" top="0.78740157499999996" bottom="0.78740157499999996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A5BB3-51D7-4738-80A9-B7DA87563EF3}">
  <sheetPr>
    <tabColor rgb="FFFFFF00"/>
  </sheetPr>
  <dimension ref="A1:O314"/>
  <sheetViews>
    <sheetView workbookViewId="0">
      <selection activeCell="A2" sqref="A2"/>
    </sheetView>
  </sheetViews>
  <sheetFormatPr baseColWidth="10" defaultRowHeight="15" x14ac:dyDescent="0.25"/>
  <cols>
    <col min="1" max="1" width="10.5703125" style="43" customWidth="1"/>
    <col min="2" max="2" width="27.7109375" style="39" customWidth="1"/>
    <col min="3" max="3" width="21.42578125" style="39" customWidth="1"/>
    <col min="4" max="4" width="19" style="42" customWidth="1"/>
    <col min="5" max="5" width="23.7109375" style="2" customWidth="1"/>
    <col min="6" max="7" width="18.42578125" style="2" customWidth="1"/>
    <col min="8" max="8" width="24.85546875" style="2" customWidth="1"/>
    <col min="9" max="9" width="24.28515625" style="2" customWidth="1"/>
    <col min="10" max="10" width="16.5703125" style="2" customWidth="1"/>
    <col min="11" max="11" width="15.7109375" style="2" bestFit="1" customWidth="1"/>
    <col min="12" max="12" width="14.42578125" customWidth="1"/>
    <col min="13" max="14" width="13" style="2" customWidth="1"/>
    <col min="15" max="15" width="19.42578125" style="2" customWidth="1"/>
  </cols>
  <sheetData>
    <row r="1" spans="1:15" ht="23.25" customHeight="1" x14ac:dyDescent="0.25">
      <c r="A1" s="72" t="s">
        <v>305</v>
      </c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5" ht="63" customHeight="1" x14ac:dyDescent="0.25">
      <c r="A2" s="21" t="s">
        <v>306</v>
      </c>
      <c r="B2" s="22" t="s">
        <v>2</v>
      </c>
      <c r="C2" s="22" t="s">
        <v>307</v>
      </c>
      <c r="D2" s="5" t="s">
        <v>308</v>
      </c>
      <c r="E2" s="5" t="s">
        <v>309</v>
      </c>
      <c r="F2" s="23" t="s">
        <v>310</v>
      </c>
      <c r="G2" s="24" t="s">
        <v>341</v>
      </c>
      <c r="H2" s="24" t="s">
        <v>312</v>
      </c>
      <c r="I2" s="70" t="s">
        <v>313</v>
      </c>
      <c r="J2" s="26" t="s">
        <v>314</v>
      </c>
      <c r="K2" s="28" t="s">
        <v>316</v>
      </c>
      <c r="L2" s="29" t="s">
        <v>317</v>
      </c>
      <c r="M2" s="30" t="s">
        <v>318</v>
      </c>
      <c r="N2" s="30" t="s">
        <v>319</v>
      </c>
      <c r="O2" s="31" t="s">
        <v>320</v>
      </c>
    </row>
    <row r="3" spans="1:15" x14ac:dyDescent="0.25">
      <c r="A3" s="34">
        <v>60101</v>
      </c>
      <c r="B3" s="35" t="s">
        <v>10</v>
      </c>
      <c r="C3" s="35" t="s">
        <v>10</v>
      </c>
      <c r="D3" s="32">
        <v>7082455.7000000002</v>
      </c>
      <c r="E3" s="2">
        <f>D3*0.4</f>
        <v>2832982.2800000003</v>
      </c>
      <c r="F3" s="2">
        <f>'landesw Umlage § 4_Plan'!F3</f>
        <v>5075667.6409095014</v>
      </c>
      <c r="G3" s="2">
        <f>IF(D3&gt;0,D3-F3,0)</f>
        <v>2006788.0590904988</v>
      </c>
      <c r="H3" s="2">
        <f>IF(G3&lt;0,0,G3)</f>
        <v>2006788.0590904988</v>
      </c>
      <c r="I3" s="2">
        <f>IF(G3&lt;0,G3,0)</f>
        <v>0</v>
      </c>
      <c r="J3" s="2">
        <f t="shared" ref="J3:J66" si="0">IF(E3&lt;1,F3,0)</f>
        <v>0</v>
      </c>
      <c r="K3" s="2">
        <f>J3/12</f>
        <v>0</v>
      </c>
      <c r="L3" s="2">
        <f>ROUND(J3/12,2)</f>
        <v>0</v>
      </c>
      <c r="M3" s="2">
        <f>IF(I3=0,0,I3*-1)</f>
        <v>0</v>
      </c>
      <c r="N3" s="2">
        <f>ROUND(M3/12,2)</f>
        <v>0</v>
      </c>
      <c r="O3" s="2">
        <f>IF(J3=0,F3,0)</f>
        <v>5075667.6409095014</v>
      </c>
    </row>
    <row r="4" spans="1:15" x14ac:dyDescent="0.25">
      <c r="A4" s="34">
        <v>60305</v>
      </c>
      <c r="B4" s="35" t="s">
        <v>12</v>
      </c>
      <c r="C4" s="35" t="s">
        <v>13</v>
      </c>
      <c r="D4" s="32">
        <v>24324</v>
      </c>
      <c r="E4" s="2">
        <f t="shared" ref="E4:E67" si="1">D4*0.4</f>
        <v>9729.6</v>
      </c>
      <c r="F4" s="2">
        <f>'landesw Umlage § 4_Plan'!F4</f>
        <v>40457.787854896618</v>
      </c>
      <c r="G4" s="2">
        <f t="shared" ref="G4:G67" si="2">IF(D4&gt;0,D4-F4,0)</f>
        <v>-16133.787854896618</v>
      </c>
      <c r="H4" s="2">
        <f t="shared" ref="H4:H67" si="3">IF(G4&lt;0,0,G4)</f>
        <v>0</v>
      </c>
      <c r="I4" s="2">
        <f t="shared" ref="I4:I67" si="4">IF(G4&lt;0,G4,0)</f>
        <v>-16133.787854896618</v>
      </c>
      <c r="J4" s="2">
        <f t="shared" si="0"/>
        <v>0</v>
      </c>
      <c r="K4" s="2">
        <f t="shared" ref="K4:K67" si="5">J4/12</f>
        <v>0</v>
      </c>
      <c r="L4" s="2">
        <f t="shared" ref="L4:L67" si="6">ROUND(J4/12,2)</f>
        <v>0</v>
      </c>
      <c r="M4" s="2">
        <f t="shared" ref="M4:M67" si="7">IF(I4=0,0,I4*-1)</f>
        <v>16133.787854896618</v>
      </c>
      <c r="N4" s="2">
        <f t="shared" ref="N4:N67" si="8">ROUND(M4/12,2)</f>
        <v>1344.48</v>
      </c>
      <c r="O4" s="2">
        <f t="shared" ref="O4:O67" si="9">IF(J4=0,F4,0)</f>
        <v>40457.787854896618</v>
      </c>
    </row>
    <row r="5" spans="1:15" x14ac:dyDescent="0.25">
      <c r="A5" s="34">
        <v>60318</v>
      </c>
      <c r="B5" s="35" t="s">
        <v>14</v>
      </c>
      <c r="C5" s="35" t="s">
        <v>13</v>
      </c>
      <c r="D5" s="32">
        <v>77836.800000000003</v>
      </c>
      <c r="E5" s="2">
        <f t="shared" si="1"/>
        <v>31134.720000000001</v>
      </c>
      <c r="F5" s="2">
        <f>'landesw Umlage § 4_Plan'!F5</f>
        <v>83810.697452622262</v>
      </c>
      <c r="G5" s="2">
        <f t="shared" si="2"/>
        <v>-5973.8974526222592</v>
      </c>
      <c r="H5" s="2">
        <f t="shared" si="3"/>
        <v>0</v>
      </c>
      <c r="I5" s="2">
        <f t="shared" si="4"/>
        <v>-5973.8974526222592</v>
      </c>
      <c r="J5" s="2">
        <f t="shared" si="0"/>
        <v>0</v>
      </c>
      <c r="K5" s="2">
        <f t="shared" si="5"/>
        <v>0</v>
      </c>
      <c r="L5" s="2">
        <f t="shared" si="6"/>
        <v>0</v>
      </c>
      <c r="M5" s="2">
        <f t="shared" si="7"/>
        <v>5973.8974526222592</v>
      </c>
      <c r="N5" s="2">
        <f t="shared" si="8"/>
        <v>497.82</v>
      </c>
      <c r="O5" s="2">
        <f t="shared" si="9"/>
        <v>83810.697452622262</v>
      </c>
    </row>
    <row r="6" spans="1:15" x14ac:dyDescent="0.25">
      <c r="A6" s="34">
        <v>60323</v>
      </c>
      <c r="B6" s="35" t="s">
        <v>15</v>
      </c>
      <c r="C6" s="35" t="s">
        <v>13</v>
      </c>
      <c r="D6" s="32">
        <v>27567.200000000001</v>
      </c>
      <c r="E6" s="2">
        <f t="shared" si="1"/>
        <v>11026.880000000001</v>
      </c>
      <c r="F6" s="2">
        <f>'landesw Umlage § 4_Plan'!F6</f>
        <v>16767.003983123854</v>
      </c>
      <c r="G6" s="2">
        <f t="shared" si="2"/>
        <v>10800.196016876147</v>
      </c>
      <c r="H6" s="2">
        <f t="shared" si="3"/>
        <v>10800.196016876147</v>
      </c>
      <c r="I6" s="2">
        <f t="shared" si="4"/>
        <v>0</v>
      </c>
      <c r="J6" s="2">
        <f t="shared" si="0"/>
        <v>0</v>
      </c>
      <c r="K6" s="2">
        <f t="shared" si="5"/>
        <v>0</v>
      </c>
      <c r="L6" s="2">
        <f t="shared" si="6"/>
        <v>0</v>
      </c>
      <c r="M6" s="2">
        <f t="shared" si="7"/>
        <v>0</v>
      </c>
      <c r="N6" s="2">
        <f t="shared" si="8"/>
        <v>0</v>
      </c>
      <c r="O6" s="2">
        <f t="shared" si="9"/>
        <v>16767.003983123854</v>
      </c>
    </row>
    <row r="7" spans="1:15" x14ac:dyDescent="0.25">
      <c r="A7" s="34">
        <v>60324</v>
      </c>
      <c r="B7" s="35" t="s">
        <v>16</v>
      </c>
      <c r="C7" s="35" t="s">
        <v>13</v>
      </c>
      <c r="D7" s="32">
        <v>155673.60000000001</v>
      </c>
      <c r="E7" s="2">
        <f t="shared" si="1"/>
        <v>62269.440000000002</v>
      </c>
      <c r="F7" s="2">
        <f>'landesw Umlage § 4_Plan'!F7</f>
        <v>20459.524781657827</v>
      </c>
      <c r="G7" s="2">
        <f t="shared" si="2"/>
        <v>135214.07521834219</v>
      </c>
      <c r="H7" s="2">
        <f t="shared" si="3"/>
        <v>135214.07521834219</v>
      </c>
      <c r="I7" s="2">
        <f t="shared" si="4"/>
        <v>0</v>
      </c>
      <c r="J7" s="2">
        <f t="shared" si="0"/>
        <v>0</v>
      </c>
      <c r="K7" s="2">
        <f t="shared" si="5"/>
        <v>0</v>
      </c>
      <c r="L7" s="2">
        <f t="shared" si="6"/>
        <v>0</v>
      </c>
      <c r="M7" s="2">
        <f t="shared" si="7"/>
        <v>0</v>
      </c>
      <c r="N7" s="2">
        <f t="shared" si="8"/>
        <v>0</v>
      </c>
      <c r="O7" s="2">
        <f t="shared" si="9"/>
        <v>20459.524781657827</v>
      </c>
    </row>
    <row r="8" spans="1:15" x14ac:dyDescent="0.25">
      <c r="A8" s="34">
        <v>60326</v>
      </c>
      <c r="B8" s="35" t="s">
        <v>17</v>
      </c>
      <c r="C8" s="35" t="s">
        <v>13</v>
      </c>
      <c r="D8" s="32">
        <v>27970.523999999998</v>
      </c>
      <c r="E8" s="2">
        <f t="shared" si="1"/>
        <v>11188.2096</v>
      </c>
      <c r="F8" s="2">
        <f>'landesw Umlage § 4_Plan'!F8</f>
        <v>15568.072574628452</v>
      </c>
      <c r="G8" s="2">
        <f t="shared" si="2"/>
        <v>12402.451425371546</v>
      </c>
      <c r="H8" s="2">
        <f t="shared" si="3"/>
        <v>12402.451425371546</v>
      </c>
      <c r="I8" s="2">
        <f t="shared" si="4"/>
        <v>0</v>
      </c>
      <c r="J8" s="2">
        <f t="shared" si="0"/>
        <v>0</v>
      </c>
      <c r="K8" s="2">
        <f t="shared" si="5"/>
        <v>0</v>
      </c>
      <c r="L8" s="2">
        <f t="shared" si="6"/>
        <v>0</v>
      </c>
      <c r="M8" s="2">
        <f t="shared" si="7"/>
        <v>0</v>
      </c>
      <c r="N8" s="2">
        <f t="shared" si="8"/>
        <v>0</v>
      </c>
      <c r="O8" s="2">
        <f t="shared" si="9"/>
        <v>15568.072574628452</v>
      </c>
    </row>
    <row r="9" spans="1:15" x14ac:dyDescent="0.25">
      <c r="A9" s="34">
        <v>60329</v>
      </c>
      <c r="B9" s="35" t="s">
        <v>18</v>
      </c>
      <c r="C9" s="35" t="s">
        <v>13</v>
      </c>
      <c r="D9" s="32">
        <v>0</v>
      </c>
      <c r="E9" s="2">
        <f t="shared" si="1"/>
        <v>0</v>
      </c>
      <c r="F9" s="2">
        <f>'landesw Umlage § 4_Plan'!F9</f>
        <v>13464.459929662646</v>
      </c>
      <c r="G9" s="2">
        <f t="shared" si="2"/>
        <v>0</v>
      </c>
      <c r="H9" s="2">
        <f t="shared" si="3"/>
        <v>0</v>
      </c>
      <c r="I9" s="2">
        <f t="shared" si="4"/>
        <v>0</v>
      </c>
      <c r="J9" s="2">
        <f t="shared" si="0"/>
        <v>13464.459929662646</v>
      </c>
      <c r="K9" s="2">
        <f t="shared" si="5"/>
        <v>1122.0383274718872</v>
      </c>
      <c r="L9" s="2">
        <f t="shared" si="6"/>
        <v>1122.04</v>
      </c>
      <c r="M9" s="2">
        <f t="shared" si="7"/>
        <v>0</v>
      </c>
      <c r="N9" s="2">
        <f t="shared" si="8"/>
        <v>0</v>
      </c>
      <c r="O9" s="2">
        <f t="shared" si="9"/>
        <v>0</v>
      </c>
    </row>
    <row r="10" spans="1:15" x14ac:dyDescent="0.25">
      <c r="A10" s="34">
        <v>60341</v>
      </c>
      <c r="B10" s="35" t="s">
        <v>19</v>
      </c>
      <c r="C10" s="35" t="s">
        <v>13</v>
      </c>
      <c r="D10" s="32">
        <v>0</v>
      </c>
      <c r="E10" s="2">
        <f t="shared" si="1"/>
        <v>0</v>
      </c>
      <c r="F10" s="2">
        <f>'landesw Umlage § 4_Plan'!F10</f>
        <v>19964.829132587209</v>
      </c>
      <c r="G10" s="2">
        <f t="shared" si="2"/>
        <v>0</v>
      </c>
      <c r="H10" s="2">
        <f t="shared" si="3"/>
        <v>0</v>
      </c>
      <c r="I10" s="2">
        <f t="shared" si="4"/>
        <v>0</v>
      </c>
      <c r="J10" s="2">
        <f t="shared" si="0"/>
        <v>19964.829132587209</v>
      </c>
      <c r="K10" s="2">
        <f t="shared" si="5"/>
        <v>1663.7357610489341</v>
      </c>
      <c r="L10" s="2">
        <f t="shared" si="6"/>
        <v>1663.74</v>
      </c>
      <c r="M10" s="2">
        <f t="shared" si="7"/>
        <v>0</v>
      </c>
      <c r="N10" s="2">
        <f t="shared" si="8"/>
        <v>0</v>
      </c>
      <c r="O10" s="2">
        <f t="shared" si="9"/>
        <v>0</v>
      </c>
    </row>
    <row r="11" spans="1:15" x14ac:dyDescent="0.25">
      <c r="A11" s="34">
        <v>60344</v>
      </c>
      <c r="B11" s="35" t="s">
        <v>13</v>
      </c>
      <c r="C11" s="35" t="s">
        <v>13</v>
      </c>
      <c r="D11" s="32">
        <v>978353.92400000012</v>
      </c>
      <c r="E11" s="2">
        <f t="shared" si="1"/>
        <v>391341.56960000005</v>
      </c>
      <c r="F11" s="2">
        <f>'landesw Umlage § 4_Plan'!F11</f>
        <v>160684.89289928123</v>
      </c>
      <c r="G11" s="2">
        <f t="shared" si="2"/>
        <v>817669.03110071889</v>
      </c>
      <c r="H11" s="2">
        <f t="shared" si="3"/>
        <v>817669.03110071889</v>
      </c>
      <c r="I11" s="2">
        <f t="shared" si="4"/>
        <v>0</v>
      </c>
      <c r="J11" s="2">
        <f t="shared" si="0"/>
        <v>0</v>
      </c>
      <c r="K11" s="2">
        <f t="shared" si="5"/>
        <v>0</v>
      </c>
      <c r="L11" s="2">
        <f t="shared" si="6"/>
        <v>0</v>
      </c>
      <c r="M11" s="2">
        <f t="shared" si="7"/>
        <v>0</v>
      </c>
      <c r="N11" s="2">
        <f t="shared" si="8"/>
        <v>0</v>
      </c>
      <c r="O11" s="2">
        <f t="shared" si="9"/>
        <v>160684.89289928123</v>
      </c>
    </row>
    <row r="12" spans="1:15" x14ac:dyDescent="0.25">
      <c r="A12" s="34">
        <v>60345</v>
      </c>
      <c r="B12" s="35" t="s">
        <v>20</v>
      </c>
      <c r="C12" s="35" t="s">
        <v>13</v>
      </c>
      <c r="D12" s="32">
        <v>355658.924</v>
      </c>
      <c r="E12" s="2">
        <f t="shared" si="1"/>
        <v>142263.56960000002</v>
      </c>
      <c r="F12" s="2">
        <f>'landesw Umlage § 4_Plan'!F12</f>
        <v>64504.945855827304</v>
      </c>
      <c r="G12" s="2">
        <f t="shared" si="2"/>
        <v>291153.9781441727</v>
      </c>
      <c r="H12" s="2">
        <f t="shared" si="3"/>
        <v>291153.9781441727</v>
      </c>
      <c r="I12" s="2">
        <f t="shared" si="4"/>
        <v>0</v>
      </c>
      <c r="J12" s="2">
        <f t="shared" si="0"/>
        <v>0</v>
      </c>
      <c r="K12" s="2">
        <f t="shared" si="5"/>
        <v>0</v>
      </c>
      <c r="L12" s="2">
        <f t="shared" si="6"/>
        <v>0</v>
      </c>
      <c r="M12" s="2">
        <f t="shared" si="7"/>
        <v>0</v>
      </c>
      <c r="N12" s="2">
        <f t="shared" si="8"/>
        <v>0</v>
      </c>
      <c r="O12" s="2">
        <f t="shared" si="9"/>
        <v>64504.945855827304</v>
      </c>
    </row>
    <row r="13" spans="1:15" x14ac:dyDescent="0.25">
      <c r="A13" s="34">
        <v>60346</v>
      </c>
      <c r="B13" s="35" t="s">
        <v>21</v>
      </c>
      <c r="C13" s="35" t="s">
        <v>13</v>
      </c>
      <c r="D13" s="32">
        <v>129728</v>
      </c>
      <c r="E13" s="2">
        <f t="shared" si="1"/>
        <v>51891.200000000004</v>
      </c>
      <c r="F13" s="2">
        <f>'landesw Umlage § 4_Plan'!F13</f>
        <v>43087.427714303689</v>
      </c>
      <c r="G13" s="2">
        <f t="shared" si="2"/>
        <v>86640.572285696311</v>
      </c>
      <c r="H13" s="2">
        <f t="shared" si="3"/>
        <v>86640.572285696311</v>
      </c>
      <c r="I13" s="2">
        <f t="shared" si="4"/>
        <v>0</v>
      </c>
      <c r="J13" s="2">
        <f t="shared" si="0"/>
        <v>0</v>
      </c>
      <c r="K13" s="2">
        <f t="shared" si="5"/>
        <v>0</v>
      </c>
      <c r="L13" s="2">
        <f t="shared" si="6"/>
        <v>0</v>
      </c>
      <c r="M13" s="2">
        <f t="shared" si="7"/>
        <v>0</v>
      </c>
      <c r="N13" s="2">
        <f t="shared" si="8"/>
        <v>0</v>
      </c>
      <c r="O13" s="2">
        <f t="shared" si="9"/>
        <v>43087.427714303689</v>
      </c>
    </row>
    <row r="14" spans="1:15" x14ac:dyDescent="0.25">
      <c r="A14" s="34">
        <v>60347</v>
      </c>
      <c r="B14" s="35" t="s">
        <v>22</v>
      </c>
      <c r="C14" s="35" t="s">
        <v>13</v>
      </c>
      <c r="D14" s="32">
        <v>32432</v>
      </c>
      <c r="E14" s="2">
        <f t="shared" si="1"/>
        <v>12972.800000000001</v>
      </c>
      <c r="F14" s="2">
        <f>'landesw Umlage § 4_Plan'!F14</f>
        <v>34421.926760384791</v>
      </c>
      <c r="G14" s="2">
        <f t="shared" si="2"/>
        <v>-1989.9267603847911</v>
      </c>
      <c r="H14" s="2">
        <f t="shared" si="3"/>
        <v>0</v>
      </c>
      <c r="I14" s="2">
        <f t="shared" si="4"/>
        <v>-1989.9267603847911</v>
      </c>
      <c r="J14" s="2">
        <f t="shared" si="0"/>
        <v>0</v>
      </c>
      <c r="K14" s="2">
        <f t="shared" si="5"/>
        <v>0</v>
      </c>
      <c r="L14" s="2">
        <f t="shared" si="6"/>
        <v>0</v>
      </c>
      <c r="M14" s="2">
        <f t="shared" si="7"/>
        <v>1989.9267603847911</v>
      </c>
      <c r="N14" s="2">
        <f t="shared" si="8"/>
        <v>165.83</v>
      </c>
      <c r="O14" s="2">
        <f t="shared" si="9"/>
        <v>34421.926760384791</v>
      </c>
    </row>
    <row r="15" spans="1:15" x14ac:dyDescent="0.25">
      <c r="A15" s="34">
        <v>60348</v>
      </c>
      <c r="B15" s="35" t="s">
        <v>23</v>
      </c>
      <c r="C15" s="35" t="s">
        <v>13</v>
      </c>
      <c r="D15" s="32">
        <v>197875.20000000001</v>
      </c>
      <c r="E15" s="2">
        <f t="shared" si="1"/>
        <v>79150.080000000016</v>
      </c>
      <c r="F15" s="2">
        <f>'landesw Umlage § 4_Plan'!F15</f>
        <v>34019.856393000584</v>
      </c>
      <c r="G15" s="2">
        <f t="shared" si="2"/>
        <v>163855.34360699943</v>
      </c>
      <c r="H15" s="2">
        <f t="shared" si="3"/>
        <v>163855.34360699943</v>
      </c>
      <c r="I15" s="2">
        <f t="shared" si="4"/>
        <v>0</v>
      </c>
      <c r="J15" s="2">
        <f t="shared" si="0"/>
        <v>0</v>
      </c>
      <c r="K15" s="2">
        <f t="shared" si="5"/>
        <v>0</v>
      </c>
      <c r="L15" s="2">
        <f t="shared" si="6"/>
        <v>0</v>
      </c>
      <c r="M15" s="2">
        <f t="shared" si="7"/>
        <v>0</v>
      </c>
      <c r="N15" s="2">
        <f t="shared" si="8"/>
        <v>0</v>
      </c>
      <c r="O15" s="2">
        <f t="shared" si="9"/>
        <v>34019.856393000584</v>
      </c>
    </row>
    <row r="16" spans="1:15" x14ac:dyDescent="0.25">
      <c r="A16" s="34">
        <v>60349</v>
      </c>
      <c r="B16" s="35" t="s">
        <v>24</v>
      </c>
      <c r="C16" s="35" t="s">
        <v>13</v>
      </c>
      <c r="D16" s="32">
        <v>117233.876</v>
      </c>
      <c r="E16" s="2">
        <f t="shared" si="1"/>
        <v>46893.550400000007</v>
      </c>
      <c r="F16" s="2">
        <f>'landesw Umlage § 4_Plan'!F16</f>
        <v>44865.453444941806</v>
      </c>
      <c r="G16" s="2">
        <f t="shared" si="2"/>
        <v>72368.422555058205</v>
      </c>
      <c r="H16" s="2">
        <f t="shared" si="3"/>
        <v>72368.422555058205</v>
      </c>
      <c r="I16" s="2">
        <f t="shared" si="4"/>
        <v>0</v>
      </c>
      <c r="J16" s="2">
        <f t="shared" si="0"/>
        <v>0</v>
      </c>
      <c r="K16" s="2">
        <f t="shared" si="5"/>
        <v>0</v>
      </c>
      <c r="L16" s="2">
        <f t="shared" si="6"/>
        <v>0</v>
      </c>
      <c r="M16" s="2">
        <f t="shared" si="7"/>
        <v>0</v>
      </c>
      <c r="N16" s="2">
        <f t="shared" si="8"/>
        <v>0</v>
      </c>
      <c r="O16" s="2">
        <f t="shared" si="9"/>
        <v>44865.453444941806</v>
      </c>
    </row>
    <row r="17" spans="1:15" x14ac:dyDescent="0.25">
      <c r="A17" s="34">
        <v>60350</v>
      </c>
      <c r="B17" s="35" t="s">
        <v>25</v>
      </c>
      <c r="C17" s="35" t="s">
        <v>13</v>
      </c>
      <c r="D17" s="32">
        <v>202665.32399999999</v>
      </c>
      <c r="E17" s="2">
        <f t="shared" si="1"/>
        <v>81066.1296</v>
      </c>
      <c r="F17" s="2">
        <f>'landesw Umlage § 4_Plan'!F17</f>
        <v>87945.446543965372</v>
      </c>
      <c r="G17" s="2">
        <f t="shared" si="2"/>
        <v>114719.87745603462</v>
      </c>
      <c r="H17" s="2">
        <f t="shared" si="3"/>
        <v>114719.87745603462</v>
      </c>
      <c r="I17" s="2">
        <f t="shared" si="4"/>
        <v>0</v>
      </c>
      <c r="J17" s="2">
        <f t="shared" si="0"/>
        <v>0</v>
      </c>
      <c r="K17" s="2">
        <f t="shared" si="5"/>
        <v>0</v>
      </c>
      <c r="L17" s="2">
        <f t="shared" si="6"/>
        <v>0</v>
      </c>
      <c r="M17" s="2">
        <f t="shared" si="7"/>
        <v>0</v>
      </c>
      <c r="N17" s="2">
        <f t="shared" si="8"/>
        <v>0</v>
      </c>
      <c r="O17" s="2">
        <f t="shared" si="9"/>
        <v>87945.446543965372</v>
      </c>
    </row>
    <row r="18" spans="1:15" x14ac:dyDescent="0.25">
      <c r="A18" s="34">
        <v>60351</v>
      </c>
      <c r="B18" s="35" t="s">
        <v>26</v>
      </c>
      <c r="C18" s="35" t="s">
        <v>13</v>
      </c>
      <c r="D18" s="32">
        <v>48648</v>
      </c>
      <c r="E18" s="2">
        <f t="shared" si="1"/>
        <v>19459.2</v>
      </c>
      <c r="F18" s="2">
        <f>'landesw Umlage § 4_Plan'!F18</f>
        <v>45524.101681713109</v>
      </c>
      <c r="G18" s="2">
        <f t="shared" si="2"/>
        <v>3123.8983182868906</v>
      </c>
      <c r="H18" s="2">
        <f t="shared" si="3"/>
        <v>3123.8983182868906</v>
      </c>
      <c r="I18" s="2">
        <f t="shared" si="4"/>
        <v>0</v>
      </c>
      <c r="J18" s="2">
        <f t="shared" si="0"/>
        <v>0</v>
      </c>
      <c r="K18" s="2">
        <f t="shared" si="5"/>
        <v>0</v>
      </c>
      <c r="L18" s="2">
        <f t="shared" si="6"/>
        <v>0</v>
      </c>
      <c r="M18" s="2">
        <f t="shared" si="7"/>
        <v>0</v>
      </c>
      <c r="N18" s="2">
        <f t="shared" si="8"/>
        <v>0</v>
      </c>
      <c r="O18" s="2">
        <f t="shared" si="9"/>
        <v>45524.101681713109</v>
      </c>
    </row>
    <row r="19" spans="1:15" x14ac:dyDescent="0.25">
      <c r="A19" s="34">
        <v>60608</v>
      </c>
      <c r="B19" s="35" t="s">
        <v>27</v>
      </c>
      <c r="C19" s="35" t="s">
        <v>28</v>
      </c>
      <c r="D19" s="32">
        <v>86627.6</v>
      </c>
      <c r="E19" s="2">
        <f t="shared" si="1"/>
        <v>34651.040000000001</v>
      </c>
      <c r="F19" s="2">
        <f>'landesw Umlage § 4_Plan'!F19</f>
        <v>91240.710981037031</v>
      </c>
      <c r="G19" s="2">
        <f t="shared" si="2"/>
        <v>-4613.1109810370253</v>
      </c>
      <c r="H19" s="2">
        <f t="shared" si="3"/>
        <v>0</v>
      </c>
      <c r="I19" s="2">
        <f t="shared" si="4"/>
        <v>-4613.1109810370253</v>
      </c>
      <c r="J19" s="2">
        <f t="shared" si="0"/>
        <v>0</v>
      </c>
      <c r="K19" s="2">
        <f t="shared" si="5"/>
        <v>0</v>
      </c>
      <c r="L19" s="2">
        <f t="shared" si="6"/>
        <v>0</v>
      </c>
      <c r="M19" s="2">
        <f t="shared" si="7"/>
        <v>4613.1109810370253</v>
      </c>
      <c r="N19" s="2">
        <f t="shared" si="8"/>
        <v>384.43</v>
      </c>
      <c r="O19" s="2">
        <f t="shared" si="9"/>
        <v>91240.710981037031</v>
      </c>
    </row>
    <row r="20" spans="1:15" x14ac:dyDescent="0.25">
      <c r="A20" s="34">
        <v>60611</v>
      </c>
      <c r="B20" s="35" t="s">
        <v>29</v>
      </c>
      <c r="C20" s="35" t="s">
        <v>28</v>
      </c>
      <c r="D20" s="32">
        <v>42161.599999999999</v>
      </c>
      <c r="E20" s="2">
        <f t="shared" si="1"/>
        <v>16864.64</v>
      </c>
      <c r="F20" s="2">
        <f>'landesw Umlage § 4_Plan'!F20</f>
        <v>50389.305916097903</v>
      </c>
      <c r="G20" s="2">
        <f t="shared" si="2"/>
        <v>-8227.7059160979043</v>
      </c>
      <c r="H20" s="2">
        <f t="shared" si="3"/>
        <v>0</v>
      </c>
      <c r="I20" s="2">
        <f t="shared" si="4"/>
        <v>-8227.7059160979043</v>
      </c>
      <c r="J20" s="2">
        <f t="shared" si="0"/>
        <v>0</v>
      </c>
      <c r="K20" s="2">
        <f t="shared" si="5"/>
        <v>0</v>
      </c>
      <c r="L20" s="2">
        <f t="shared" si="6"/>
        <v>0</v>
      </c>
      <c r="M20" s="2">
        <f t="shared" si="7"/>
        <v>8227.7059160979043</v>
      </c>
      <c r="N20" s="2">
        <f t="shared" si="8"/>
        <v>685.64</v>
      </c>
      <c r="O20" s="2">
        <f t="shared" si="9"/>
        <v>50389.305916097903</v>
      </c>
    </row>
    <row r="21" spans="1:15" x14ac:dyDescent="0.25">
      <c r="A21" s="34">
        <v>60613</v>
      </c>
      <c r="B21" s="35" t="s">
        <v>31</v>
      </c>
      <c r="C21" s="35" t="s">
        <v>28</v>
      </c>
      <c r="D21" s="32">
        <v>189954.8</v>
      </c>
      <c r="E21" s="2">
        <f t="shared" si="1"/>
        <v>75981.919999999998</v>
      </c>
      <c r="F21" s="2">
        <f>'landesw Umlage § 4_Plan'!F21</f>
        <v>131068.2400445149</v>
      </c>
      <c r="G21" s="2">
        <f t="shared" si="2"/>
        <v>58886.559955485092</v>
      </c>
      <c r="H21" s="2">
        <f t="shared" si="3"/>
        <v>58886.559955485092</v>
      </c>
      <c r="I21" s="2">
        <f t="shared" si="4"/>
        <v>0</v>
      </c>
      <c r="J21" s="2">
        <f t="shared" si="0"/>
        <v>0</v>
      </c>
      <c r="K21" s="2">
        <f t="shared" si="5"/>
        <v>0</v>
      </c>
      <c r="L21" s="2">
        <f t="shared" si="6"/>
        <v>0</v>
      </c>
      <c r="M21" s="2">
        <f t="shared" si="7"/>
        <v>0</v>
      </c>
      <c r="N21" s="2">
        <f t="shared" si="8"/>
        <v>0</v>
      </c>
      <c r="O21" s="2">
        <f t="shared" si="9"/>
        <v>131068.2400445149</v>
      </c>
    </row>
    <row r="22" spans="1:15" x14ac:dyDescent="0.25">
      <c r="A22" s="34">
        <v>60617</v>
      </c>
      <c r="B22" s="35" t="s">
        <v>32</v>
      </c>
      <c r="C22" s="35" t="s">
        <v>28</v>
      </c>
      <c r="D22" s="32">
        <v>64864</v>
      </c>
      <c r="E22" s="2">
        <f t="shared" si="1"/>
        <v>25945.600000000002</v>
      </c>
      <c r="F22" s="2">
        <f>'landesw Umlage § 4_Plan'!F22</f>
        <v>101490.28885191797</v>
      </c>
      <c r="G22" s="2">
        <f t="shared" si="2"/>
        <v>-36626.288851917969</v>
      </c>
      <c r="H22" s="2">
        <f t="shared" si="3"/>
        <v>0</v>
      </c>
      <c r="I22" s="2">
        <f t="shared" si="4"/>
        <v>-36626.288851917969</v>
      </c>
      <c r="J22" s="2">
        <f t="shared" si="0"/>
        <v>0</v>
      </c>
      <c r="K22" s="2">
        <f t="shared" si="5"/>
        <v>0</v>
      </c>
      <c r="L22" s="2">
        <f t="shared" si="6"/>
        <v>0</v>
      </c>
      <c r="M22" s="2">
        <f t="shared" si="7"/>
        <v>36626.288851917969</v>
      </c>
      <c r="N22" s="2">
        <f t="shared" si="8"/>
        <v>3052.19</v>
      </c>
      <c r="O22" s="2">
        <f t="shared" si="9"/>
        <v>101490.28885191797</v>
      </c>
    </row>
    <row r="23" spans="1:15" x14ac:dyDescent="0.25">
      <c r="A23" s="34">
        <v>60618</v>
      </c>
      <c r="B23" s="35" t="s">
        <v>34</v>
      </c>
      <c r="C23" s="35" t="s">
        <v>28</v>
      </c>
      <c r="D23" s="32">
        <v>66485.600000000006</v>
      </c>
      <c r="E23" s="2">
        <f t="shared" si="1"/>
        <v>26594.240000000005</v>
      </c>
      <c r="F23" s="2">
        <f>'landesw Umlage § 4_Plan'!F23</f>
        <v>15320.150999214809</v>
      </c>
      <c r="G23" s="2">
        <f t="shared" si="2"/>
        <v>51165.4490007852</v>
      </c>
      <c r="H23" s="2">
        <f t="shared" si="3"/>
        <v>51165.4490007852</v>
      </c>
      <c r="I23" s="2">
        <f t="shared" si="4"/>
        <v>0</v>
      </c>
      <c r="J23" s="2">
        <f t="shared" si="0"/>
        <v>0</v>
      </c>
      <c r="K23" s="2">
        <f t="shared" si="5"/>
        <v>0</v>
      </c>
      <c r="L23" s="2">
        <f t="shared" si="6"/>
        <v>0</v>
      </c>
      <c r="M23" s="2">
        <f t="shared" si="7"/>
        <v>0</v>
      </c>
      <c r="N23" s="2">
        <f t="shared" si="8"/>
        <v>0</v>
      </c>
      <c r="O23" s="2">
        <f t="shared" si="9"/>
        <v>15320.150999214809</v>
      </c>
    </row>
    <row r="24" spans="1:15" x14ac:dyDescent="0.25">
      <c r="A24" s="34">
        <v>60619</v>
      </c>
      <c r="B24" s="35" t="s">
        <v>36</v>
      </c>
      <c r="C24" s="35" t="s">
        <v>28</v>
      </c>
      <c r="D24" s="32">
        <v>613807.19999999995</v>
      </c>
      <c r="E24" s="2">
        <f t="shared" si="1"/>
        <v>245522.88</v>
      </c>
      <c r="F24" s="2">
        <f>'landesw Umlage § 4_Plan'!F24</f>
        <v>38581.021185947029</v>
      </c>
      <c r="G24" s="2">
        <f t="shared" si="2"/>
        <v>575226.17881405295</v>
      </c>
      <c r="H24" s="2">
        <f t="shared" si="3"/>
        <v>575226.17881405295</v>
      </c>
      <c r="I24" s="2">
        <f t="shared" si="4"/>
        <v>0</v>
      </c>
      <c r="J24" s="2">
        <f t="shared" si="0"/>
        <v>0</v>
      </c>
      <c r="K24" s="2">
        <f t="shared" si="5"/>
        <v>0</v>
      </c>
      <c r="L24" s="2">
        <f t="shared" si="6"/>
        <v>0</v>
      </c>
      <c r="M24" s="2">
        <f t="shared" si="7"/>
        <v>0</v>
      </c>
      <c r="N24" s="2">
        <f t="shared" si="8"/>
        <v>0</v>
      </c>
      <c r="O24" s="2">
        <f t="shared" si="9"/>
        <v>38581.021185947029</v>
      </c>
    </row>
    <row r="25" spans="1:15" x14ac:dyDescent="0.25">
      <c r="A25" s="34">
        <v>60623</v>
      </c>
      <c r="B25" s="35" t="s">
        <v>37</v>
      </c>
      <c r="C25" s="35" t="s">
        <v>28</v>
      </c>
      <c r="D25" s="32">
        <v>81239.399999999994</v>
      </c>
      <c r="E25" s="2">
        <f t="shared" si="1"/>
        <v>32495.759999999998</v>
      </c>
      <c r="F25" s="2">
        <f>'landesw Umlage § 4_Plan'!F25</f>
        <v>24907.97176973414</v>
      </c>
      <c r="G25" s="2">
        <f t="shared" si="2"/>
        <v>56331.428230265854</v>
      </c>
      <c r="H25" s="2">
        <f t="shared" si="3"/>
        <v>56331.428230265854</v>
      </c>
      <c r="I25" s="2">
        <f t="shared" si="4"/>
        <v>0</v>
      </c>
      <c r="J25" s="2">
        <f t="shared" si="0"/>
        <v>0</v>
      </c>
      <c r="K25" s="2">
        <f t="shared" si="5"/>
        <v>0</v>
      </c>
      <c r="L25" s="2">
        <f t="shared" si="6"/>
        <v>0</v>
      </c>
      <c r="M25" s="2">
        <f t="shared" si="7"/>
        <v>0</v>
      </c>
      <c r="N25" s="2">
        <f t="shared" si="8"/>
        <v>0</v>
      </c>
      <c r="O25" s="2">
        <f t="shared" si="9"/>
        <v>24907.97176973414</v>
      </c>
    </row>
    <row r="26" spans="1:15" x14ac:dyDescent="0.25">
      <c r="A26" s="34">
        <v>60624</v>
      </c>
      <c r="B26" s="35" t="s">
        <v>38</v>
      </c>
      <c r="C26" s="35" t="s">
        <v>28</v>
      </c>
      <c r="D26" s="32">
        <v>446202</v>
      </c>
      <c r="E26" s="2">
        <f t="shared" si="1"/>
        <v>178480.80000000002</v>
      </c>
      <c r="F26" s="2">
        <f>'landesw Umlage § 4_Plan'!F26</f>
        <v>129380.53910604723</v>
      </c>
      <c r="G26" s="2">
        <f t="shared" si="2"/>
        <v>316821.46089395275</v>
      </c>
      <c r="H26" s="2">
        <f t="shared" si="3"/>
        <v>316821.46089395275</v>
      </c>
      <c r="I26" s="2">
        <f t="shared" si="4"/>
        <v>0</v>
      </c>
      <c r="J26" s="2">
        <f t="shared" si="0"/>
        <v>0</v>
      </c>
      <c r="K26" s="2">
        <f t="shared" si="5"/>
        <v>0</v>
      </c>
      <c r="L26" s="2">
        <f t="shared" si="6"/>
        <v>0</v>
      </c>
      <c r="M26" s="2">
        <f t="shared" si="7"/>
        <v>0</v>
      </c>
      <c r="N26" s="2">
        <f t="shared" si="8"/>
        <v>0</v>
      </c>
      <c r="O26" s="2">
        <f t="shared" si="9"/>
        <v>129380.53910604723</v>
      </c>
    </row>
    <row r="27" spans="1:15" x14ac:dyDescent="0.25">
      <c r="A27" s="34">
        <v>60626</v>
      </c>
      <c r="B27" s="35" t="s">
        <v>39</v>
      </c>
      <c r="C27" s="35" t="s">
        <v>28</v>
      </c>
      <c r="D27" s="32">
        <v>34053.599999999999</v>
      </c>
      <c r="E27" s="2">
        <f t="shared" si="1"/>
        <v>13621.44</v>
      </c>
      <c r="F27" s="2">
        <f>'landesw Umlage § 4_Plan'!F27</f>
        <v>36107.59764608476</v>
      </c>
      <c r="G27" s="2">
        <f t="shared" si="2"/>
        <v>-2053.9976460847611</v>
      </c>
      <c r="H27" s="2">
        <f t="shared" si="3"/>
        <v>0</v>
      </c>
      <c r="I27" s="2">
        <f t="shared" si="4"/>
        <v>-2053.9976460847611</v>
      </c>
      <c r="J27" s="2">
        <f t="shared" si="0"/>
        <v>0</v>
      </c>
      <c r="K27" s="2">
        <f t="shared" si="5"/>
        <v>0</v>
      </c>
      <c r="L27" s="2">
        <f t="shared" si="6"/>
        <v>0</v>
      </c>
      <c r="M27" s="2">
        <f t="shared" si="7"/>
        <v>2053.9976460847611</v>
      </c>
      <c r="N27" s="2">
        <f t="shared" si="8"/>
        <v>171.17</v>
      </c>
      <c r="O27" s="2">
        <f t="shared" si="9"/>
        <v>36107.59764608476</v>
      </c>
    </row>
    <row r="28" spans="1:15" x14ac:dyDescent="0.25">
      <c r="A28" s="34">
        <v>60628</v>
      </c>
      <c r="B28" s="35" t="s">
        <v>40</v>
      </c>
      <c r="C28" s="35" t="s">
        <v>28</v>
      </c>
      <c r="D28" s="32">
        <v>210808</v>
      </c>
      <c r="E28" s="2">
        <f t="shared" si="1"/>
        <v>84323.200000000012</v>
      </c>
      <c r="F28" s="2">
        <f>'landesw Umlage § 4_Plan'!F28</f>
        <v>32114.402952810644</v>
      </c>
      <c r="G28" s="2">
        <f t="shared" si="2"/>
        <v>178693.59704718937</v>
      </c>
      <c r="H28" s="2">
        <f t="shared" si="3"/>
        <v>178693.59704718937</v>
      </c>
      <c r="I28" s="2">
        <f t="shared" si="4"/>
        <v>0</v>
      </c>
      <c r="J28" s="2">
        <f t="shared" si="0"/>
        <v>0</v>
      </c>
      <c r="K28" s="2">
        <f t="shared" si="5"/>
        <v>0</v>
      </c>
      <c r="L28" s="2">
        <f t="shared" si="6"/>
        <v>0</v>
      </c>
      <c r="M28" s="2">
        <f t="shared" si="7"/>
        <v>0</v>
      </c>
      <c r="N28" s="2">
        <f t="shared" si="8"/>
        <v>0</v>
      </c>
      <c r="O28" s="2">
        <f t="shared" si="9"/>
        <v>32114.402952810644</v>
      </c>
    </row>
    <row r="29" spans="1:15" x14ac:dyDescent="0.25">
      <c r="A29" s="34">
        <v>60629</v>
      </c>
      <c r="B29" s="35" t="s">
        <v>41</v>
      </c>
      <c r="C29" s="35" t="s">
        <v>28</v>
      </c>
      <c r="D29" s="32">
        <v>29188.799999999999</v>
      </c>
      <c r="E29" s="2">
        <f t="shared" si="1"/>
        <v>11675.52</v>
      </c>
      <c r="F29" s="2">
        <f>'landesw Umlage § 4_Plan'!F29</f>
        <v>74412.562330879518</v>
      </c>
      <c r="G29" s="2">
        <f t="shared" si="2"/>
        <v>-45223.762330879516</v>
      </c>
      <c r="H29" s="2">
        <f t="shared" si="3"/>
        <v>0</v>
      </c>
      <c r="I29" s="2">
        <f t="shared" si="4"/>
        <v>-45223.762330879516</v>
      </c>
      <c r="J29" s="2">
        <f t="shared" si="0"/>
        <v>0</v>
      </c>
      <c r="K29" s="2">
        <f t="shared" si="5"/>
        <v>0</v>
      </c>
      <c r="L29" s="2">
        <f t="shared" si="6"/>
        <v>0</v>
      </c>
      <c r="M29" s="2">
        <f t="shared" si="7"/>
        <v>45223.762330879516</v>
      </c>
      <c r="N29" s="2">
        <f t="shared" si="8"/>
        <v>3768.65</v>
      </c>
      <c r="O29" s="2">
        <f t="shared" si="9"/>
        <v>74412.562330879518</v>
      </c>
    </row>
    <row r="30" spans="1:15" x14ac:dyDescent="0.25">
      <c r="A30" s="34">
        <v>60632</v>
      </c>
      <c r="B30" s="35" t="s">
        <v>42</v>
      </c>
      <c r="C30" s="35" t="s">
        <v>28</v>
      </c>
      <c r="D30" s="32">
        <v>145284</v>
      </c>
      <c r="E30" s="2">
        <f t="shared" si="1"/>
        <v>58113.600000000006</v>
      </c>
      <c r="F30" s="2">
        <f>'landesw Umlage § 4_Plan'!F30</f>
        <v>36158.393394171442</v>
      </c>
      <c r="G30" s="2">
        <f t="shared" si="2"/>
        <v>109125.60660582857</v>
      </c>
      <c r="H30" s="2">
        <f t="shared" si="3"/>
        <v>109125.60660582857</v>
      </c>
      <c r="I30" s="2">
        <f t="shared" si="4"/>
        <v>0</v>
      </c>
      <c r="J30" s="2">
        <f t="shared" si="0"/>
        <v>0</v>
      </c>
      <c r="K30" s="2">
        <f t="shared" si="5"/>
        <v>0</v>
      </c>
      <c r="L30" s="2">
        <f t="shared" si="6"/>
        <v>0</v>
      </c>
      <c r="M30" s="2">
        <f t="shared" si="7"/>
        <v>0</v>
      </c>
      <c r="N30" s="2">
        <f t="shared" si="8"/>
        <v>0</v>
      </c>
      <c r="O30" s="2">
        <f t="shared" si="9"/>
        <v>36158.393394171442</v>
      </c>
    </row>
    <row r="31" spans="1:15" x14ac:dyDescent="0.25">
      <c r="A31" s="34">
        <v>60639</v>
      </c>
      <c r="B31" s="35" t="s">
        <v>43</v>
      </c>
      <c r="C31" s="35" t="s">
        <v>28</v>
      </c>
      <c r="D31" s="32">
        <v>0</v>
      </c>
      <c r="E31" s="2">
        <f t="shared" si="1"/>
        <v>0</v>
      </c>
      <c r="F31" s="2">
        <f>'landesw Umlage § 4_Plan'!F31</f>
        <v>14811.093999797176</v>
      </c>
      <c r="G31" s="2">
        <f t="shared" si="2"/>
        <v>0</v>
      </c>
      <c r="H31" s="2">
        <f t="shared" si="3"/>
        <v>0</v>
      </c>
      <c r="I31" s="2">
        <f t="shared" si="4"/>
        <v>0</v>
      </c>
      <c r="J31" s="2">
        <f t="shared" si="0"/>
        <v>14811.093999797176</v>
      </c>
      <c r="K31" s="2">
        <f t="shared" si="5"/>
        <v>1234.2578333164313</v>
      </c>
      <c r="L31" s="2">
        <f t="shared" si="6"/>
        <v>1234.26</v>
      </c>
      <c r="M31" s="2">
        <f t="shared" si="7"/>
        <v>0</v>
      </c>
      <c r="N31" s="2">
        <f t="shared" si="8"/>
        <v>0</v>
      </c>
      <c r="O31" s="2">
        <f t="shared" si="9"/>
        <v>0</v>
      </c>
    </row>
    <row r="32" spans="1:15" x14ac:dyDescent="0.25">
      <c r="A32" s="34">
        <v>60641</v>
      </c>
      <c r="B32" s="35" t="s">
        <v>44</v>
      </c>
      <c r="C32" s="35" t="s">
        <v>28</v>
      </c>
      <c r="D32" s="32">
        <v>30884.400000000001</v>
      </c>
      <c r="E32" s="2">
        <f t="shared" si="1"/>
        <v>12353.760000000002</v>
      </c>
      <c r="F32" s="2">
        <f>'landesw Umlage § 4_Plan'!F32</f>
        <v>10967.400295270456</v>
      </c>
      <c r="G32" s="2">
        <f t="shared" si="2"/>
        <v>19916.999704729547</v>
      </c>
      <c r="H32" s="2">
        <f t="shared" si="3"/>
        <v>19916.999704729547</v>
      </c>
      <c r="I32" s="2">
        <f t="shared" si="4"/>
        <v>0</v>
      </c>
      <c r="J32" s="2">
        <f t="shared" si="0"/>
        <v>0</v>
      </c>
      <c r="K32" s="2">
        <f t="shared" si="5"/>
        <v>0</v>
      </c>
      <c r="L32" s="2">
        <f t="shared" si="6"/>
        <v>0</v>
      </c>
      <c r="M32" s="2">
        <f t="shared" si="7"/>
        <v>0</v>
      </c>
      <c r="N32" s="2">
        <f t="shared" si="8"/>
        <v>0</v>
      </c>
      <c r="O32" s="2">
        <f t="shared" si="9"/>
        <v>10967.400295270456</v>
      </c>
    </row>
    <row r="33" spans="1:15" x14ac:dyDescent="0.25">
      <c r="A33" s="34">
        <v>60642</v>
      </c>
      <c r="B33" s="35" t="s">
        <v>45</v>
      </c>
      <c r="C33" s="35" t="s">
        <v>28</v>
      </c>
      <c r="D33" s="32">
        <v>0</v>
      </c>
      <c r="E33" s="2">
        <f t="shared" si="1"/>
        <v>0</v>
      </c>
      <c r="F33" s="2">
        <f>'landesw Umlage § 4_Plan'!F33</f>
        <v>22238.121983778834</v>
      </c>
      <c r="G33" s="2">
        <f t="shared" si="2"/>
        <v>0</v>
      </c>
      <c r="H33" s="2">
        <f t="shared" si="3"/>
        <v>0</v>
      </c>
      <c r="I33" s="2">
        <f t="shared" si="4"/>
        <v>0</v>
      </c>
      <c r="J33" s="2">
        <f t="shared" si="0"/>
        <v>22238.121983778834</v>
      </c>
      <c r="K33" s="2">
        <f t="shared" si="5"/>
        <v>1853.1768319815694</v>
      </c>
      <c r="L33" s="2">
        <f t="shared" si="6"/>
        <v>1853.18</v>
      </c>
      <c r="M33" s="2">
        <f t="shared" si="7"/>
        <v>0</v>
      </c>
      <c r="N33" s="2">
        <f t="shared" si="8"/>
        <v>0</v>
      </c>
      <c r="O33" s="2">
        <f t="shared" si="9"/>
        <v>0</v>
      </c>
    </row>
    <row r="34" spans="1:15" x14ac:dyDescent="0.25">
      <c r="A34" s="34">
        <v>60645</v>
      </c>
      <c r="B34" s="35" t="s">
        <v>46</v>
      </c>
      <c r="C34" s="35" t="s">
        <v>28</v>
      </c>
      <c r="D34" s="32">
        <v>50269.599999999999</v>
      </c>
      <c r="E34" s="2">
        <f t="shared" si="1"/>
        <v>20107.84</v>
      </c>
      <c r="F34" s="2">
        <f>'landesw Umlage § 4_Plan'!F34</f>
        <v>31759.510817033177</v>
      </c>
      <c r="G34" s="2">
        <f t="shared" si="2"/>
        <v>18510.089182966822</v>
      </c>
      <c r="H34" s="2">
        <f t="shared" si="3"/>
        <v>18510.089182966822</v>
      </c>
      <c r="I34" s="2">
        <f t="shared" si="4"/>
        <v>0</v>
      </c>
      <c r="J34" s="2">
        <f t="shared" si="0"/>
        <v>0</v>
      </c>
      <c r="K34" s="2">
        <f t="shared" si="5"/>
        <v>0</v>
      </c>
      <c r="L34" s="2">
        <f t="shared" si="6"/>
        <v>0</v>
      </c>
      <c r="M34" s="2">
        <f t="shared" si="7"/>
        <v>0</v>
      </c>
      <c r="N34" s="2">
        <f t="shared" si="8"/>
        <v>0</v>
      </c>
      <c r="O34" s="2">
        <f t="shared" si="9"/>
        <v>31759.510817033177</v>
      </c>
    </row>
    <row r="35" spans="1:15" x14ac:dyDescent="0.25">
      <c r="A35" s="34">
        <v>60646</v>
      </c>
      <c r="B35" s="35" t="s">
        <v>47</v>
      </c>
      <c r="C35" s="35" t="s">
        <v>28</v>
      </c>
      <c r="D35" s="32">
        <v>59999.199999999997</v>
      </c>
      <c r="E35" s="2">
        <f t="shared" si="1"/>
        <v>23999.68</v>
      </c>
      <c r="F35" s="2">
        <f>'landesw Umlage § 4_Plan'!F35</f>
        <v>26426.856972358692</v>
      </c>
      <c r="G35" s="2">
        <f t="shared" si="2"/>
        <v>33572.343027641306</v>
      </c>
      <c r="H35" s="2">
        <f t="shared" si="3"/>
        <v>33572.343027641306</v>
      </c>
      <c r="I35" s="2">
        <f t="shared" si="4"/>
        <v>0</v>
      </c>
      <c r="J35" s="2">
        <f t="shared" si="0"/>
        <v>0</v>
      </c>
      <c r="K35" s="2">
        <f t="shared" si="5"/>
        <v>0</v>
      </c>
      <c r="L35" s="2">
        <f t="shared" si="6"/>
        <v>0</v>
      </c>
      <c r="M35" s="2">
        <f t="shared" si="7"/>
        <v>0</v>
      </c>
      <c r="N35" s="2">
        <f t="shared" si="8"/>
        <v>0</v>
      </c>
      <c r="O35" s="2">
        <f t="shared" si="9"/>
        <v>26426.856972358692</v>
      </c>
    </row>
    <row r="36" spans="1:15" x14ac:dyDescent="0.25">
      <c r="A36" s="34">
        <v>60647</v>
      </c>
      <c r="B36" s="35" t="s">
        <v>48</v>
      </c>
      <c r="C36" s="35" t="s">
        <v>28</v>
      </c>
      <c r="D36" s="32">
        <v>0</v>
      </c>
      <c r="E36" s="2">
        <f t="shared" si="1"/>
        <v>0</v>
      </c>
      <c r="F36" s="2">
        <f>'landesw Umlage § 4_Plan'!F36</f>
        <v>6081.964455945712</v>
      </c>
      <c r="G36" s="2">
        <f t="shared" si="2"/>
        <v>0</v>
      </c>
      <c r="H36" s="2">
        <f t="shared" si="3"/>
        <v>0</v>
      </c>
      <c r="I36" s="2">
        <f t="shared" si="4"/>
        <v>0</v>
      </c>
      <c r="J36" s="2">
        <f t="shared" si="0"/>
        <v>6081.964455945712</v>
      </c>
      <c r="K36" s="2">
        <f t="shared" si="5"/>
        <v>506.83037132880935</v>
      </c>
      <c r="L36" s="2">
        <f t="shared" si="6"/>
        <v>506.83</v>
      </c>
      <c r="M36" s="2">
        <f t="shared" si="7"/>
        <v>0</v>
      </c>
      <c r="N36" s="2">
        <f t="shared" si="8"/>
        <v>0</v>
      </c>
      <c r="O36" s="2">
        <f t="shared" si="9"/>
        <v>0</v>
      </c>
    </row>
    <row r="37" spans="1:15" x14ac:dyDescent="0.25">
      <c r="A37" s="34">
        <v>60648</v>
      </c>
      <c r="B37" s="35" t="s">
        <v>49</v>
      </c>
      <c r="C37" s="35" t="s">
        <v>28</v>
      </c>
      <c r="D37" s="32">
        <v>82701.599999999991</v>
      </c>
      <c r="E37" s="2">
        <f t="shared" si="1"/>
        <v>33080.639999999999</v>
      </c>
      <c r="F37" s="2">
        <f>'landesw Umlage § 4_Plan'!F37</f>
        <v>21685.644046399451</v>
      </c>
      <c r="G37" s="2">
        <f t="shared" si="2"/>
        <v>61015.95595360054</v>
      </c>
      <c r="H37" s="2">
        <f t="shared" si="3"/>
        <v>61015.95595360054</v>
      </c>
      <c r="I37" s="2">
        <f t="shared" si="4"/>
        <v>0</v>
      </c>
      <c r="J37" s="2">
        <f t="shared" si="0"/>
        <v>0</v>
      </c>
      <c r="K37" s="2">
        <f t="shared" si="5"/>
        <v>0</v>
      </c>
      <c r="L37" s="2">
        <f t="shared" si="6"/>
        <v>0</v>
      </c>
      <c r="M37" s="2">
        <f t="shared" si="7"/>
        <v>0</v>
      </c>
      <c r="N37" s="2">
        <f t="shared" si="8"/>
        <v>0</v>
      </c>
      <c r="O37" s="2">
        <f t="shared" si="9"/>
        <v>21685.644046399451</v>
      </c>
    </row>
    <row r="38" spans="1:15" x14ac:dyDescent="0.25">
      <c r="A38" s="34">
        <v>60651</v>
      </c>
      <c r="B38" s="35" t="s">
        <v>50</v>
      </c>
      <c r="C38" s="35" t="s">
        <v>28</v>
      </c>
      <c r="D38" s="32">
        <v>58377.599999999999</v>
      </c>
      <c r="E38" s="2">
        <f t="shared" si="1"/>
        <v>23351.040000000001</v>
      </c>
      <c r="F38" s="2">
        <f>'landesw Umlage § 4_Plan'!F38</f>
        <v>22664.409034757635</v>
      </c>
      <c r="G38" s="2">
        <f t="shared" si="2"/>
        <v>35713.190965242364</v>
      </c>
      <c r="H38" s="2">
        <f t="shared" si="3"/>
        <v>35713.190965242364</v>
      </c>
      <c r="I38" s="2">
        <f t="shared" si="4"/>
        <v>0</v>
      </c>
      <c r="J38" s="2">
        <f t="shared" si="0"/>
        <v>0</v>
      </c>
      <c r="K38" s="2">
        <f t="shared" si="5"/>
        <v>0</v>
      </c>
      <c r="L38" s="2">
        <f t="shared" si="6"/>
        <v>0</v>
      </c>
      <c r="M38" s="2">
        <f t="shared" si="7"/>
        <v>0</v>
      </c>
      <c r="N38" s="2">
        <f t="shared" si="8"/>
        <v>0</v>
      </c>
      <c r="O38" s="2">
        <f t="shared" si="9"/>
        <v>22664.409034757635</v>
      </c>
    </row>
    <row r="39" spans="1:15" x14ac:dyDescent="0.25">
      <c r="A39" s="34">
        <v>60653</v>
      </c>
      <c r="B39" s="35" t="s">
        <v>51</v>
      </c>
      <c r="C39" s="35" t="s">
        <v>28</v>
      </c>
      <c r="D39" s="32">
        <v>199456.8</v>
      </c>
      <c r="E39" s="2">
        <f t="shared" si="1"/>
        <v>79782.720000000001</v>
      </c>
      <c r="F39" s="2">
        <f>'landesw Umlage § 4_Plan'!F39</f>
        <v>43529.459824568868</v>
      </c>
      <c r="G39" s="2">
        <f t="shared" si="2"/>
        <v>155927.34017543111</v>
      </c>
      <c r="H39" s="2">
        <f t="shared" si="3"/>
        <v>155927.34017543111</v>
      </c>
      <c r="I39" s="2">
        <f t="shared" si="4"/>
        <v>0</v>
      </c>
      <c r="J39" s="2">
        <f t="shared" si="0"/>
        <v>0</v>
      </c>
      <c r="K39" s="2">
        <f t="shared" si="5"/>
        <v>0</v>
      </c>
      <c r="L39" s="2">
        <f t="shared" si="6"/>
        <v>0</v>
      </c>
      <c r="M39" s="2">
        <f t="shared" si="7"/>
        <v>0</v>
      </c>
      <c r="N39" s="2">
        <f t="shared" si="8"/>
        <v>0</v>
      </c>
      <c r="O39" s="2">
        <f t="shared" si="9"/>
        <v>43529.459824568868</v>
      </c>
    </row>
    <row r="40" spans="1:15" x14ac:dyDescent="0.25">
      <c r="A40" s="34">
        <v>60654</v>
      </c>
      <c r="B40" s="35" t="s">
        <v>52</v>
      </c>
      <c r="C40" s="35" t="s">
        <v>28</v>
      </c>
      <c r="D40" s="32">
        <v>13428</v>
      </c>
      <c r="E40" s="2">
        <f t="shared" si="1"/>
        <v>5371.2000000000007</v>
      </c>
      <c r="F40" s="2">
        <f>'landesw Umlage § 4_Plan'!F40</f>
        <v>25320.737755976574</v>
      </c>
      <c r="G40" s="2">
        <f t="shared" si="2"/>
        <v>-11892.737755976574</v>
      </c>
      <c r="H40" s="2">
        <f t="shared" si="3"/>
        <v>0</v>
      </c>
      <c r="I40" s="2">
        <f t="shared" si="4"/>
        <v>-11892.737755976574</v>
      </c>
      <c r="J40" s="2">
        <f t="shared" si="0"/>
        <v>0</v>
      </c>
      <c r="K40" s="2">
        <f t="shared" si="5"/>
        <v>0</v>
      </c>
      <c r="L40" s="2">
        <f t="shared" si="6"/>
        <v>0</v>
      </c>
      <c r="M40" s="2">
        <f t="shared" si="7"/>
        <v>11892.737755976574</v>
      </c>
      <c r="N40" s="2">
        <f t="shared" si="8"/>
        <v>991.06</v>
      </c>
      <c r="O40" s="2">
        <f t="shared" si="9"/>
        <v>25320.737755976574</v>
      </c>
    </row>
    <row r="41" spans="1:15" x14ac:dyDescent="0.25">
      <c r="A41" s="34">
        <v>60655</v>
      </c>
      <c r="B41" s="35" t="s">
        <v>53</v>
      </c>
      <c r="C41" s="35" t="s">
        <v>28</v>
      </c>
      <c r="D41" s="32">
        <v>0</v>
      </c>
      <c r="E41" s="2">
        <f t="shared" si="1"/>
        <v>0</v>
      </c>
      <c r="F41" s="2">
        <f>'landesw Umlage § 4_Plan'!F41</f>
        <v>40850.958844304507</v>
      </c>
      <c r="G41" s="2">
        <f t="shared" si="2"/>
        <v>0</v>
      </c>
      <c r="H41" s="2">
        <f t="shared" si="3"/>
        <v>0</v>
      </c>
      <c r="I41" s="2">
        <f t="shared" si="4"/>
        <v>0</v>
      </c>
      <c r="J41" s="2">
        <f t="shared" si="0"/>
        <v>40850.958844304507</v>
      </c>
      <c r="K41" s="2">
        <f t="shared" si="5"/>
        <v>3404.2465703587091</v>
      </c>
      <c r="L41" s="2">
        <f t="shared" si="6"/>
        <v>3404.25</v>
      </c>
      <c r="M41" s="2">
        <f t="shared" si="7"/>
        <v>0</v>
      </c>
      <c r="N41" s="2">
        <f t="shared" si="8"/>
        <v>0</v>
      </c>
      <c r="O41" s="2">
        <f t="shared" si="9"/>
        <v>0</v>
      </c>
    </row>
    <row r="42" spans="1:15" x14ac:dyDescent="0.25">
      <c r="A42" s="34">
        <v>60656</v>
      </c>
      <c r="B42" s="35" t="s">
        <v>54</v>
      </c>
      <c r="C42" s="35" t="s">
        <v>28</v>
      </c>
      <c r="D42" s="32">
        <v>0</v>
      </c>
      <c r="E42" s="2">
        <f t="shared" si="1"/>
        <v>0</v>
      </c>
      <c r="F42" s="2">
        <f>'landesw Umlage § 4_Plan'!F42</f>
        <v>32132.019743465527</v>
      </c>
      <c r="G42" s="2">
        <f t="shared" si="2"/>
        <v>0</v>
      </c>
      <c r="H42" s="2">
        <f t="shared" si="3"/>
        <v>0</v>
      </c>
      <c r="I42" s="2">
        <f t="shared" si="4"/>
        <v>0</v>
      </c>
      <c r="J42" s="2">
        <f t="shared" si="0"/>
        <v>32132.019743465527</v>
      </c>
      <c r="K42" s="2">
        <f t="shared" si="5"/>
        <v>2677.6683119554605</v>
      </c>
      <c r="L42" s="2">
        <f t="shared" si="6"/>
        <v>2677.67</v>
      </c>
      <c r="M42" s="2">
        <f t="shared" si="7"/>
        <v>0</v>
      </c>
      <c r="N42" s="2">
        <f t="shared" si="8"/>
        <v>0</v>
      </c>
      <c r="O42" s="2">
        <f t="shared" si="9"/>
        <v>0</v>
      </c>
    </row>
    <row r="43" spans="1:15" x14ac:dyDescent="0.25">
      <c r="A43" s="34">
        <v>60659</v>
      </c>
      <c r="B43" s="35" t="s">
        <v>55</v>
      </c>
      <c r="C43" s="35" t="s">
        <v>28</v>
      </c>
      <c r="D43" s="32">
        <v>48648</v>
      </c>
      <c r="E43" s="2">
        <f t="shared" si="1"/>
        <v>19459.2</v>
      </c>
      <c r="F43" s="2">
        <f>'landesw Umlage § 4_Plan'!F43</f>
        <v>42043.154832415479</v>
      </c>
      <c r="G43" s="2">
        <f t="shared" si="2"/>
        <v>6604.8451675845208</v>
      </c>
      <c r="H43" s="2">
        <f t="shared" si="3"/>
        <v>6604.8451675845208</v>
      </c>
      <c r="I43" s="2">
        <f t="shared" si="4"/>
        <v>0</v>
      </c>
      <c r="J43" s="2">
        <f t="shared" si="0"/>
        <v>0</v>
      </c>
      <c r="K43" s="2">
        <f t="shared" si="5"/>
        <v>0</v>
      </c>
      <c r="L43" s="2">
        <f t="shared" si="6"/>
        <v>0</v>
      </c>
      <c r="M43" s="2">
        <f t="shared" si="7"/>
        <v>0</v>
      </c>
      <c r="N43" s="2">
        <f t="shared" si="8"/>
        <v>0</v>
      </c>
      <c r="O43" s="2">
        <f t="shared" si="9"/>
        <v>42043.154832415479</v>
      </c>
    </row>
    <row r="44" spans="1:15" x14ac:dyDescent="0.25">
      <c r="A44" s="34">
        <v>60660</v>
      </c>
      <c r="B44" s="35" t="s">
        <v>56</v>
      </c>
      <c r="C44" s="35" t="s">
        <v>28</v>
      </c>
      <c r="D44" s="32">
        <v>105404</v>
      </c>
      <c r="E44" s="2">
        <f t="shared" si="1"/>
        <v>42161.600000000006</v>
      </c>
      <c r="F44" s="2">
        <f>'landesw Umlage § 4_Plan'!F44</f>
        <v>50761.55676860478</v>
      </c>
      <c r="G44" s="2">
        <f t="shared" si="2"/>
        <v>54642.44323139522</v>
      </c>
      <c r="H44" s="2">
        <f t="shared" si="3"/>
        <v>54642.44323139522</v>
      </c>
      <c r="I44" s="2">
        <f t="shared" si="4"/>
        <v>0</v>
      </c>
      <c r="J44" s="2">
        <f t="shared" si="0"/>
        <v>0</v>
      </c>
      <c r="K44" s="2">
        <f t="shared" si="5"/>
        <v>0</v>
      </c>
      <c r="L44" s="2">
        <f t="shared" si="6"/>
        <v>0</v>
      </c>
      <c r="M44" s="2">
        <f t="shared" si="7"/>
        <v>0</v>
      </c>
      <c r="N44" s="2">
        <f t="shared" si="8"/>
        <v>0</v>
      </c>
      <c r="O44" s="2">
        <f t="shared" si="9"/>
        <v>50761.55676860478</v>
      </c>
    </row>
    <row r="45" spans="1:15" x14ac:dyDescent="0.25">
      <c r="A45" s="34">
        <v>60661</v>
      </c>
      <c r="B45" s="35" t="s">
        <v>57</v>
      </c>
      <c r="C45" s="35" t="s">
        <v>28</v>
      </c>
      <c r="D45" s="32">
        <v>168646.39999999999</v>
      </c>
      <c r="E45" s="2">
        <f t="shared" si="1"/>
        <v>67458.559999999998</v>
      </c>
      <c r="F45" s="2">
        <f>'landesw Umlage § 4_Plan'!F45</f>
        <v>64517.866319179615</v>
      </c>
      <c r="G45" s="2">
        <f t="shared" si="2"/>
        <v>104128.53368082037</v>
      </c>
      <c r="H45" s="2">
        <f t="shared" si="3"/>
        <v>104128.53368082037</v>
      </c>
      <c r="I45" s="2">
        <f t="shared" si="4"/>
        <v>0</v>
      </c>
      <c r="J45" s="2">
        <f t="shared" si="0"/>
        <v>0</v>
      </c>
      <c r="K45" s="2">
        <f t="shared" si="5"/>
        <v>0</v>
      </c>
      <c r="L45" s="2">
        <f t="shared" si="6"/>
        <v>0</v>
      </c>
      <c r="M45" s="2">
        <f t="shared" si="7"/>
        <v>0</v>
      </c>
      <c r="N45" s="2">
        <f t="shared" si="8"/>
        <v>0</v>
      </c>
      <c r="O45" s="2">
        <f t="shared" si="9"/>
        <v>64517.866319179615</v>
      </c>
    </row>
    <row r="46" spans="1:15" x14ac:dyDescent="0.25">
      <c r="A46" s="34">
        <v>60662</v>
      </c>
      <c r="B46" s="35" t="s">
        <v>58</v>
      </c>
      <c r="C46" s="35" t="s">
        <v>28</v>
      </c>
      <c r="D46" s="32">
        <v>24324</v>
      </c>
      <c r="E46" s="2">
        <f t="shared" si="1"/>
        <v>9729.6</v>
      </c>
      <c r="F46" s="2">
        <f>'landesw Umlage § 4_Plan'!F46</f>
        <v>52519.174801346016</v>
      </c>
      <c r="G46" s="2">
        <f t="shared" si="2"/>
        <v>-28195.174801346016</v>
      </c>
      <c r="H46" s="2">
        <f t="shared" si="3"/>
        <v>0</v>
      </c>
      <c r="I46" s="2">
        <f t="shared" si="4"/>
        <v>-28195.174801346016</v>
      </c>
      <c r="J46" s="2">
        <f t="shared" si="0"/>
        <v>0</v>
      </c>
      <c r="K46" s="2">
        <f t="shared" si="5"/>
        <v>0</v>
      </c>
      <c r="L46" s="2">
        <f t="shared" si="6"/>
        <v>0</v>
      </c>
      <c r="M46" s="2">
        <f t="shared" si="7"/>
        <v>28195.174801346016</v>
      </c>
      <c r="N46" s="2">
        <f t="shared" si="8"/>
        <v>2349.6</v>
      </c>
      <c r="O46" s="2">
        <f t="shared" si="9"/>
        <v>52519.174801346016</v>
      </c>
    </row>
    <row r="47" spans="1:15" x14ac:dyDescent="0.25">
      <c r="A47" s="34">
        <v>60663</v>
      </c>
      <c r="B47" s="35" t="s">
        <v>59</v>
      </c>
      <c r="C47" s="35" t="s">
        <v>28</v>
      </c>
      <c r="D47" s="32">
        <v>56756</v>
      </c>
      <c r="E47" s="2">
        <f t="shared" si="1"/>
        <v>22702.400000000001</v>
      </c>
      <c r="F47" s="2">
        <f>'landesw Umlage § 4_Plan'!F47</f>
        <v>80167.278618186829</v>
      </c>
      <c r="G47" s="2">
        <f t="shared" si="2"/>
        <v>-23411.278618186829</v>
      </c>
      <c r="H47" s="2">
        <f t="shared" si="3"/>
        <v>0</v>
      </c>
      <c r="I47" s="2">
        <f t="shared" si="4"/>
        <v>-23411.278618186829</v>
      </c>
      <c r="J47" s="2">
        <f t="shared" si="0"/>
        <v>0</v>
      </c>
      <c r="K47" s="2">
        <f t="shared" si="5"/>
        <v>0</v>
      </c>
      <c r="L47" s="2">
        <f t="shared" si="6"/>
        <v>0</v>
      </c>
      <c r="M47" s="2">
        <f t="shared" si="7"/>
        <v>23411.278618186829</v>
      </c>
      <c r="N47" s="2">
        <f t="shared" si="8"/>
        <v>1950.94</v>
      </c>
      <c r="O47" s="2">
        <f t="shared" si="9"/>
        <v>80167.278618186829</v>
      </c>
    </row>
    <row r="48" spans="1:15" x14ac:dyDescent="0.25">
      <c r="A48" s="34">
        <v>60664</v>
      </c>
      <c r="B48" s="35" t="s">
        <v>60</v>
      </c>
      <c r="C48" s="35" t="s">
        <v>28</v>
      </c>
      <c r="D48" s="32">
        <v>384996.4</v>
      </c>
      <c r="E48" s="2">
        <f t="shared" si="1"/>
        <v>153998.56000000003</v>
      </c>
      <c r="F48" s="2">
        <f>'landesw Umlage § 4_Plan'!F48</f>
        <v>139380.80674744604</v>
      </c>
      <c r="G48" s="2">
        <f t="shared" si="2"/>
        <v>245615.59325255398</v>
      </c>
      <c r="H48" s="2">
        <f t="shared" si="3"/>
        <v>245615.59325255398</v>
      </c>
      <c r="I48" s="2">
        <f t="shared" si="4"/>
        <v>0</v>
      </c>
      <c r="J48" s="2">
        <f t="shared" si="0"/>
        <v>0</v>
      </c>
      <c r="K48" s="2">
        <f t="shared" si="5"/>
        <v>0</v>
      </c>
      <c r="L48" s="2">
        <f t="shared" si="6"/>
        <v>0</v>
      </c>
      <c r="M48" s="2">
        <f t="shared" si="7"/>
        <v>0</v>
      </c>
      <c r="N48" s="2">
        <f t="shared" si="8"/>
        <v>0</v>
      </c>
      <c r="O48" s="2">
        <f t="shared" si="9"/>
        <v>139380.80674744604</v>
      </c>
    </row>
    <row r="49" spans="1:15" x14ac:dyDescent="0.25">
      <c r="A49" s="34">
        <v>60665</v>
      </c>
      <c r="B49" s="35" t="s">
        <v>61</v>
      </c>
      <c r="C49" s="35" t="s">
        <v>28</v>
      </c>
      <c r="D49" s="32">
        <v>165932.4</v>
      </c>
      <c r="E49" s="2">
        <f t="shared" si="1"/>
        <v>66372.960000000006</v>
      </c>
      <c r="F49" s="2">
        <f>'landesw Umlage § 4_Plan'!F49</f>
        <v>65746.355691582954</v>
      </c>
      <c r="G49" s="2">
        <f t="shared" si="2"/>
        <v>100186.04430841704</v>
      </c>
      <c r="H49" s="2">
        <f t="shared" si="3"/>
        <v>100186.04430841704</v>
      </c>
      <c r="I49" s="2">
        <f t="shared" si="4"/>
        <v>0</v>
      </c>
      <c r="J49" s="2">
        <f t="shared" si="0"/>
        <v>0</v>
      </c>
      <c r="K49" s="2">
        <f t="shared" si="5"/>
        <v>0</v>
      </c>
      <c r="L49" s="2">
        <f t="shared" si="6"/>
        <v>0</v>
      </c>
      <c r="M49" s="2">
        <f t="shared" si="7"/>
        <v>0</v>
      </c>
      <c r="N49" s="2">
        <f t="shared" si="8"/>
        <v>0</v>
      </c>
      <c r="O49" s="2">
        <f t="shared" si="9"/>
        <v>65746.355691582954</v>
      </c>
    </row>
    <row r="50" spans="1:15" x14ac:dyDescent="0.25">
      <c r="A50" s="34">
        <v>60666</v>
      </c>
      <c r="B50" s="35" t="s">
        <v>62</v>
      </c>
      <c r="C50" s="35" t="s">
        <v>28</v>
      </c>
      <c r="D50" s="32">
        <v>103782.39999999999</v>
      </c>
      <c r="E50" s="2">
        <f t="shared" si="1"/>
        <v>41512.959999999999</v>
      </c>
      <c r="F50" s="2">
        <f>'landesw Umlage § 4_Plan'!F50</f>
        <v>24279.425538340634</v>
      </c>
      <c r="G50" s="2">
        <f t="shared" si="2"/>
        <v>79502.974461659353</v>
      </c>
      <c r="H50" s="2">
        <f t="shared" si="3"/>
        <v>79502.974461659353</v>
      </c>
      <c r="I50" s="2">
        <f t="shared" si="4"/>
        <v>0</v>
      </c>
      <c r="J50" s="2">
        <f t="shared" si="0"/>
        <v>0</v>
      </c>
      <c r="K50" s="2">
        <f t="shared" si="5"/>
        <v>0</v>
      </c>
      <c r="L50" s="2">
        <f t="shared" si="6"/>
        <v>0</v>
      </c>
      <c r="M50" s="2">
        <f t="shared" si="7"/>
        <v>0</v>
      </c>
      <c r="N50" s="2">
        <f t="shared" si="8"/>
        <v>0</v>
      </c>
      <c r="O50" s="2">
        <f t="shared" si="9"/>
        <v>24279.425538340634</v>
      </c>
    </row>
    <row r="51" spans="1:15" x14ac:dyDescent="0.25">
      <c r="A51" s="34">
        <v>60667</v>
      </c>
      <c r="B51" s="35" t="s">
        <v>63</v>
      </c>
      <c r="C51" s="35" t="s">
        <v>28</v>
      </c>
      <c r="D51" s="32">
        <v>97296</v>
      </c>
      <c r="E51" s="2">
        <f t="shared" si="1"/>
        <v>38918.400000000001</v>
      </c>
      <c r="F51" s="2">
        <f>'landesw Umlage § 4_Plan'!F51</f>
        <v>135025.2709313329</v>
      </c>
      <c r="G51" s="2">
        <f t="shared" si="2"/>
        <v>-37729.270931332896</v>
      </c>
      <c r="H51" s="2">
        <f t="shared" si="3"/>
        <v>0</v>
      </c>
      <c r="I51" s="2">
        <f t="shared" si="4"/>
        <v>-37729.270931332896</v>
      </c>
      <c r="J51" s="2">
        <f t="shared" si="0"/>
        <v>0</v>
      </c>
      <c r="K51" s="2">
        <f t="shared" si="5"/>
        <v>0</v>
      </c>
      <c r="L51" s="2">
        <f t="shared" si="6"/>
        <v>0</v>
      </c>
      <c r="M51" s="2">
        <f t="shared" si="7"/>
        <v>37729.270931332896</v>
      </c>
      <c r="N51" s="2">
        <f t="shared" si="8"/>
        <v>3144.11</v>
      </c>
      <c r="O51" s="2">
        <f t="shared" si="9"/>
        <v>135025.2709313329</v>
      </c>
    </row>
    <row r="52" spans="1:15" x14ac:dyDescent="0.25">
      <c r="A52" s="34">
        <v>60668</v>
      </c>
      <c r="B52" s="35" t="s">
        <v>64</v>
      </c>
      <c r="C52" s="35" t="s">
        <v>28</v>
      </c>
      <c r="D52" s="32">
        <v>0</v>
      </c>
      <c r="E52" s="2">
        <f t="shared" si="1"/>
        <v>0</v>
      </c>
      <c r="F52" s="2">
        <f>'landesw Umlage § 4_Plan'!F52</f>
        <v>32727.90378341933</v>
      </c>
      <c r="G52" s="2">
        <f t="shared" si="2"/>
        <v>0</v>
      </c>
      <c r="H52" s="2">
        <f t="shared" si="3"/>
        <v>0</v>
      </c>
      <c r="I52" s="2">
        <f t="shared" si="4"/>
        <v>0</v>
      </c>
      <c r="J52" s="2">
        <f t="shared" si="0"/>
        <v>32727.90378341933</v>
      </c>
      <c r="K52" s="2">
        <f t="shared" si="5"/>
        <v>2727.3253152849443</v>
      </c>
      <c r="L52" s="2">
        <f t="shared" si="6"/>
        <v>2727.33</v>
      </c>
      <c r="M52" s="2">
        <f t="shared" si="7"/>
        <v>0</v>
      </c>
      <c r="N52" s="2">
        <f t="shared" si="8"/>
        <v>0</v>
      </c>
      <c r="O52" s="2">
        <f t="shared" si="9"/>
        <v>0</v>
      </c>
    </row>
    <row r="53" spans="1:15" x14ac:dyDescent="0.25">
      <c r="A53" s="34">
        <v>60669</v>
      </c>
      <c r="B53" s="35" t="s">
        <v>65</v>
      </c>
      <c r="C53" s="35" t="s">
        <v>28</v>
      </c>
      <c r="D53" s="32">
        <v>79532.399999999994</v>
      </c>
      <c r="E53" s="2">
        <f t="shared" si="1"/>
        <v>31812.959999999999</v>
      </c>
      <c r="F53" s="2">
        <f>'landesw Umlage § 4_Plan'!F53</f>
        <v>176167.21801687256</v>
      </c>
      <c r="G53" s="2">
        <f t="shared" si="2"/>
        <v>-96634.818016872567</v>
      </c>
      <c r="H53" s="2">
        <f t="shared" si="3"/>
        <v>0</v>
      </c>
      <c r="I53" s="2">
        <f t="shared" si="4"/>
        <v>-96634.818016872567</v>
      </c>
      <c r="J53" s="2">
        <f t="shared" si="0"/>
        <v>0</v>
      </c>
      <c r="K53" s="2">
        <f t="shared" si="5"/>
        <v>0</v>
      </c>
      <c r="L53" s="2">
        <f t="shared" si="6"/>
        <v>0</v>
      </c>
      <c r="M53" s="2">
        <f t="shared" si="7"/>
        <v>96634.818016872567</v>
      </c>
      <c r="N53" s="2">
        <f t="shared" si="8"/>
        <v>8052.9</v>
      </c>
      <c r="O53" s="2">
        <f t="shared" si="9"/>
        <v>176167.21801687256</v>
      </c>
    </row>
    <row r="54" spans="1:15" x14ac:dyDescent="0.25">
      <c r="A54" s="34">
        <v>60670</v>
      </c>
      <c r="B54" s="35" t="s">
        <v>66</v>
      </c>
      <c r="C54" s="35" t="s">
        <v>28</v>
      </c>
      <c r="D54" s="32">
        <v>384660.6</v>
      </c>
      <c r="E54" s="2">
        <f t="shared" si="1"/>
        <v>153864.24</v>
      </c>
      <c r="F54" s="2">
        <f>'landesw Umlage § 4_Plan'!F54</f>
        <v>131981.33425915297</v>
      </c>
      <c r="G54" s="2">
        <f t="shared" si="2"/>
        <v>252679.26574084701</v>
      </c>
      <c r="H54" s="2">
        <f t="shared" si="3"/>
        <v>252679.26574084701</v>
      </c>
      <c r="I54" s="2">
        <f t="shared" si="4"/>
        <v>0</v>
      </c>
      <c r="J54" s="2">
        <f t="shared" si="0"/>
        <v>0</v>
      </c>
      <c r="K54" s="2">
        <f t="shared" si="5"/>
        <v>0</v>
      </c>
      <c r="L54" s="2">
        <f t="shared" si="6"/>
        <v>0</v>
      </c>
      <c r="M54" s="2">
        <f t="shared" si="7"/>
        <v>0</v>
      </c>
      <c r="N54" s="2">
        <f t="shared" si="8"/>
        <v>0</v>
      </c>
      <c r="O54" s="2">
        <f t="shared" si="9"/>
        <v>131981.33425915297</v>
      </c>
    </row>
    <row r="55" spans="1:15" x14ac:dyDescent="0.25">
      <c r="A55" s="34">
        <v>61001</v>
      </c>
      <c r="B55" s="35" t="s">
        <v>67</v>
      </c>
      <c r="C55" s="35" t="s">
        <v>68</v>
      </c>
      <c r="D55" s="32">
        <v>32432</v>
      </c>
      <c r="E55" s="2">
        <f t="shared" si="1"/>
        <v>12972.800000000001</v>
      </c>
      <c r="F55" s="2">
        <f>'landesw Umlage § 4_Plan'!F55</f>
        <v>14744.61616555263</v>
      </c>
      <c r="G55" s="2">
        <f t="shared" si="2"/>
        <v>17687.38383444737</v>
      </c>
      <c r="H55" s="2">
        <f t="shared" si="3"/>
        <v>17687.38383444737</v>
      </c>
      <c r="I55" s="2">
        <f t="shared" si="4"/>
        <v>0</v>
      </c>
      <c r="J55" s="2">
        <f t="shared" si="0"/>
        <v>0</v>
      </c>
      <c r="K55" s="2">
        <f t="shared" si="5"/>
        <v>0</v>
      </c>
      <c r="L55" s="2">
        <f t="shared" si="6"/>
        <v>0</v>
      </c>
      <c r="M55" s="2">
        <f t="shared" si="7"/>
        <v>0</v>
      </c>
      <c r="N55" s="2">
        <f t="shared" si="8"/>
        <v>0</v>
      </c>
      <c r="O55" s="2">
        <f t="shared" si="9"/>
        <v>14744.61616555263</v>
      </c>
    </row>
    <row r="56" spans="1:15" x14ac:dyDescent="0.25">
      <c r="A56" s="34">
        <v>61002</v>
      </c>
      <c r="B56" s="35" t="s">
        <v>69</v>
      </c>
      <c r="C56" s="35" t="s">
        <v>68</v>
      </c>
      <c r="D56" s="32">
        <v>44693.599999999999</v>
      </c>
      <c r="E56" s="2">
        <f t="shared" si="1"/>
        <v>17877.439999999999</v>
      </c>
      <c r="F56" s="2">
        <f>'landesw Umlage § 4_Plan'!F56</f>
        <v>10111.796760858892</v>
      </c>
      <c r="G56" s="2">
        <f t="shared" si="2"/>
        <v>34581.803239141111</v>
      </c>
      <c r="H56" s="2">
        <f t="shared" si="3"/>
        <v>34581.803239141111</v>
      </c>
      <c r="I56" s="2">
        <f t="shared" si="4"/>
        <v>0</v>
      </c>
      <c r="J56" s="2">
        <f t="shared" si="0"/>
        <v>0</v>
      </c>
      <c r="K56" s="2">
        <f t="shared" si="5"/>
        <v>0</v>
      </c>
      <c r="L56" s="2">
        <f t="shared" si="6"/>
        <v>0</v>
      </c>
      <c r="M56" s="2">
        <f t="shared" si="7"/>
        <v>0</v>
      </c>
      <c r="N56" s="2">
        <f t="shared" si="8"/>
        <v>0</v>
      </c>
      <c r="O56" s="2">
        <f t="shared" si="9"/>
        <v>10111.796760858892</v>
      </c>
    </row>
    <row r="57" spans="1:15" x14ac:dyDescent="0.25">
      <c r="A57" s="34">
        <v>61007</v>
      </c>
      <c r="B57" s="35" t="s">
        <v>70</v>
      </c>
      <c r="C57" s="35" t="s">
        <v>68</v>
      </c>
      <c r="D57" s="32">
        <v>0</v>
      </c>
      <c r="E57" s="2">
        <f t="shared" si="1"/>
        <v>0</v>
      </c>
      <c r="F57" s="2">
        <f>'landesw Umlage § 4_Plan'!F57</f>
        <v>12765.97373277342</v>
      </c>
      <c r="G57" s="2">
        <f t="shared" si="2"/>
        <v>0</v>
      </c>
      <c r="H57" s="2">
        <f t="shared" si="3"/>
        <v>0</v>
      </c>
      <c r="I57" s="2">
        <f t="shared" si="4"/>
        <v>0</v>
      </c>
      <c r="J57" s="2">
        <f t="shared" si="0"/>
        <v>12765.97373277342</v>
      </c>
      <c r="K57" s="2">
        <f t="shared" si="5"/>
        <v>1063.831144397785</v>
      </c>
      <c r="L57" s="2">
        <f t="shared" si="6"/>
        <v>1063.83</v>
      </c>
      <c r="M57" s="2">
        <f t="shared" si="7"/>
        <v>0</v>
      </c>
      <c r="N57" s="2">
        <f t="shared" si="8"/>
        <v>0</v>
      </c>
      <c r="O57" s="2">
        <f t="shared" si="9"/>
        <v>0</v>
      </c>
    </row>
    <row r="58" spans="1:15" x14ac:dyDescent="0.25">
      <c r="A58" s="34">
        <v>61008</v>
      </c>
      <c r="B58" s="35" t="s">
        <v>71</v>
      </c>
      <c r="C58" s="35" t="s">
        <v>68</v>
      </c>
      <c r="D58" s="32">
        <v>29877.3</v>
      </c>
      <c r="E58" s="2">
        <f t="shared" si="1"/>
        <v>11950.92</v>
      </c>
      <c r="F58" s="2">
        <f>'landesw Umlage § 4_Plan'!F58</f>
        <v>18494.256141488648</v>
      </c>
      <c r="G58" s="2">
        <f t="shared" si="2"/>
        <v>11383.043858511352</v>
      </c>
      <c r="H58" s="2">
        <f t="shared" si="3"/>
        <v>11383.043858511352</v>
      </c>
      <c r="I58" s="2">
        <f t="shared" si="4"/>
        <v>0</v>
      </c>
      <c r="J58" s="2">
        <f t="shared" si="0"/>
        <v>0</v>
      </c>
      <c r="K58" s="2">
        <f t="shared" si="5"/>
        <v>0</v>
      </c>
      <c r="L58" s="2">
        <f t="shared" si="6"/>
        <v>0</v>
      </c>
      <c r="M58" s="2">
        <f t="shared" si="7"/>
        <v>0</v>
      </c>
      <c r="N58" s="2">
        <f t="shared" si="8"/>
        <v>0</v>
      </c>
      <c r="O58" s="2">
        <f t="shared" si="9"/>
        <v>18494.256141488648</v>
      </c>
    </row>
    <row r="59" spans="1:15" x14ac:dyDescent="0.25">
      <c r="A59" s="34">
        <v>61012</v>
      </c>
      <c r="B59" s="35" t="s">
        <v>72</v>
      </c>
      <c r="C59" s="35" t="s">
        <v>68</v>
      </c>
      <c r="D59" s="32">
        <v>16216</v>
      </c>
      <c r="E59" s="2">
        <f t="shared" si="1"/>
        <v>6486.4000000000005</v>
      </c>
      <c r="F59" s="2">
        <f>'landesw Umlage § 4_Plan'!F59</f>
        <v>31183.699442478992</v>
      </c>
      <c r="G59" s="2">
        <f t="shared" si="2"/>
        <v>-14967.699442478992</v>
      </c>
      <c r="H59" s="2">
        <f t="shared" si="3"/>
        <v>0</v>
      </c>
      <c r="I59" s="2">
        <f t="shared" si="4"/>
        <v>-14967.699442478992</v>
      </c>
      <c r="J59" s="2">
        <f t="shared" si="0"/>
        <v>0</v>
      </c>
      <c r="K59" s="2">
        <f t="shared" si="5"/>
        <v>0</v>
      </c>
      <c r="L59" s="2">
        <f t="shared" si="6"/>
        <v>0</v>
      </c>
      <c r="M59" s="2">
        <f t="shared" si="7"/>
        <v>14967.699442478992</v>
      </c>
      <c r="N59" s="2">
        <f t="shared" si="8"/>
        <v>1247.31</v>
      </c>
      <c r="O59" s="2">
        <f t="shared" si="9"/>
        <v>31183.699442478992</v>
      </c>
    </row>
    <row r="60" spans="1:15" x14ac:dyDescent="0.25">
      <c r="A60" s="34">
        <v>61013</v>
      </c>
      <c r="B60" s="35" t="s">
        <v>73</v>
      </c>
      <c r="C60" s="35" t="s">
        <v>68</v>
      </c>
      <c r="D60" s="32">
        <v>75401.600000000006</v>
      </c>
      <c r="E60" s="2">
        <f t="shared" si="1"/>
        <v>30160.640000000003</v>
      </c>
      <c r="F60" s="2">
        <f>'landesw Umlage § 4_Plan'!F60</f>
        <v>22552.36013586742</v>
      </c>
      <c r="G60" s="2">
        <f t="shared" si="2"/>
        <v>52849.239864132585</v>
      </c>
      <c r="H60" s="2">
        <f t="shared" si="3"/>
        <v>52849.239864132585</v>
      </c>
      <c r="I60" s="2">
        <f t="shared" si="4"/>
        <v>0</v>
      </c>
      <c r="J60" s="2">
        <f t="shared" si="0"/>
        <v>0</v>
      </c>
      <c r="K60" s="2">
        <f t="shared" si="5"/>
        <v>0</v>
      </c>
      <c r="L60" s="2">
        <f t="shared" si="6"/>
        <v>0</v>
      </c>
      <c r="M60" s="2">
        <f t="shared" si="7"/>
        <v>0</v>
      </c>
      <c r="N60" s="2">
        <f t="shared" si="8"/>
        <v>0</v>
      </c>
      <c r="O60" s="2">
        <f t="shared" si="9"/>
        <v>22552.36013586742</v>
      </c>
    </row>
    <row r="61" spans="1:15" x14ac:dyDescent="0.25">
      <c r="A61" s="34">
        <v>61016</v>
      </c>
      <c r="B61" s="35" t="s">
        <v>74</v>
      </c>
      <c r="C61" s="35" t="s">
        <v>68</v>
      </c>
      <c r="D61" s="32">
        <v>32432</v>
      </c>
      <c r="E61" s="2">
        <f t="shared" si="1"/>
        <v>12972.800000000001</v>
      </c>
      <c r="F61" s="2">
        <f>'landesw Umlage § 4_Plan'!F61</f>
        <v>18922.789285563176</v>
      </c>
      <c r="G61" s="2">
        <f t="shared" si="2"/>
        <v>13509.210714436824</v>
      </c>
      <c r="H61" s="2">
        <f t="shared" si="3"/>
        <v>13509.210714436824</v>
      </c>
      <c r="I61" s="2">
        <f t="shared" si="4"/>
        <v>0</v>
      </c>
      <c r="J61" s="2">
        <f t="shared" si="0"/>
        <v>0</v>
      </c>
      <c r="K61" s="2">
        <f t="shared" si="5"/>
        <v>0</v>
      </c>
      <c r="L61" s="2">
        <f t="shared" si="6"/>
        <v>0</v>
      </c>
      <c r="M61" s="2">
        <f t="shared" si="7"/>
        <v>0</v>
      </c>
      <c r="N61" s="2">
        <f t="shared" si="8"/>
        <v>0</v>
      </c>
      <c r="O61" s="2">
        <f t="shared" si="9"/>
        <v>18922.789285563176</v>
      </c>
    </row>
    <row r="62" spans="1:15" x14ac:dyDescent="0.25">
      <c r="A62" s="34">
        <v>61017</v>
      </c>
      <c r="B62" s="35" t="s">
        <v>75</v>
      </c>
      <c r="C62" s="35" t="s">
        <v>68</v>
      </c>
      <c r="D62" s="32">
        <v>57996.4</v>
      </c>
      <c r="E62" s="2">
        <f t="shared" si="1"/>
        <v>23198.560000000001</v>
      </c>
      <c r="F62" s="2">
        <f>'landesw Umlage § 4_Plan'!F62</f>
        <v>13255.044142945026</v>
      </c>
      <c r="G62" s="2">
        <f t="shared" si="2"/>
        <v>44741.355857054979</v>
      </c>
      <c r="H62" s="2">
        <f t="shared" si="3"/>
        <v>44741.355857054979</v>
      </c>
      <c r="I62" s="2">
        <f t="shared" si="4"/>
        <v>0</v>
      </c>
      <c r="J62" s="2">
        <f t="shared" si="0"/>
        <v>0</v>
      </c>
      <c r="K62" s="2">
        <f t="shared" si="5"/>
        <v>0</v>
      </c>
      <c r="L62" s="2">
        <f t="shared" si="6"/>
        <v>0</v>
      </c>
      <c r="M62" s="2">
        <f t="shared" si="7"/>
        <v>0</v>
      </c>
      <c r="N62" s="2">
        <f t="shared" si="8"/>
        <v>0</v>
      </c>
      <c r="O62" s="2">
        <f t="shared" si="9"/>
        <v>13255.044142945026</v>
      </c>
    </row>
    <row r="63" spans="1:15" x14ac:dyDescent="0.25">
      <c r="A63" s="34">
        <v>61019</v>
      </c>
      <c r="B63" s="35" t="s">
        <v>76</v>
      </c>
      <c r="C63" s="35" t="s">
        <v>68</v>
      </c>
      <c r="D63" s="32">
        <v>0</v>
      </c>
      <c r="E63" s="2">
        <f t="shared" si="1"/>
        <v>0</v>
      </c>
      <c r="F63" s="2">
        <f>'landesw Umlage § 4_Plan'!F63</f>
        <v>16405.134192903173</v>
      </c>
      <c r="G63" s="2">
        <f t="shared" si="2"/>
        <v>0</v>
      </c>
      <c r="H63" s="2">
        <f t="shared" si="3"/>
        <v>0</v>
      </c>
      <c r="I63" s="2">
        <f t="shared" si="4"/>
        <v>0</v>
      </c>
      <c r="J63" s="2">
        <f t="shared" si="0"/>
        <v>16405.134192903173</v>
      </c>
      <c r="K63" s="2">
        <f t="shared" si="5"/>
        <v>1367.0945160752644</v>
      </c>
      <c r="L63" s="2">
        <f t="shared" si="6"/>
        <v>1367.09</v>
      </c>
      <c r="M63" s="2">
        <f t="shared" si="7"/>
        <v>0</v>
      </c>
      <c r="N63" s="2">
        <f t="shared" si="8"/>
        <v>0</v>
      </c>
      <c r="O63" s="2">
        <f t="shared" si="9"/>
        <v>0</v>
      </c>
    </row>
    <row r="64" spans="1:15" x14ac:dyDescent="0.25">
      <c r="A64" s="34">
        <v>61020</v>
      </c>
      <c r="B64" s="35" t="s">
        <v>77</v>
      </c>
      <c r="C64" s="35" t="s">
        <v>68</v>
      </c>
      <c r="D64" s="32">
        <v>0</v>
      </c>
      <c r="E64" s="2">
        <f t="shared" si="1"/>
        <v>0</v>
      </c>
      <c r="F64" s="2">
        <f>'landesw Umlage § 4_Plan'!F64</f>
        <v>15981.343427646056</v>
      </c>
      <c r="G64" s="2">
        <f t="shared" si="2"/>
        <v>0</v>
      </c>
      <c r="H64" s="2">
        <f t="shared" si="3"/>
        <v>0</v>
      </c>
      <c r="I64" s="2">
        <f t="shared" si="4"/>
        <v>0</v>
      </c>
      <c r="J64" s="2">
        <f t="shared" si="0"/>
        <v>15981.343427646056</v>
      </c>
      <c r="K64" s="2">
        <f t="shared" si="5"/>
        <v>1331.7786189705046</v>
      </c>
      <c r="L64" s="2">
        <f t="shared" si="6"/>
        <v>1331.78</v>
      </c>
      <c r="M64" s="2">
        <f t="shared" si="7"/>
        <v>0</v>
      </c>
      <c r="N64" s="2">
        <f t="shared" si="8"/>
        <v>0</v>
      </c>
      <c r="O64" s="2">
        <f t="shared" si="9"/>
        <v>0</v>
      </c>
    </row>
    <row r="65" spans="1:15" x14ac:dyDescent="0.25">
      <c r="A65" s="34">
        <v>61021</v>
      </c>
      <c r="B65" s="35" t="s">
        <v>78</v>
      </c>
      <c r="C65" s="35" t="s">
        <v>68</v>
      </c>
      <c r="D65" s="32">
        <v>184862.4</v>
      </c>
      <c r="E65" s="2">
        <f t="shared" si="1"/>
        <v>73944.960000000006</v>
      </c>
      <c r="F65" s="2">
        <f>'landesw Umlage § 4_Plan'!F65</f>
        <v>41887.363407636018</v>
      </c>
      <c r="G65" s="2">
        <f t="shared" si="2"/>
        <v>142975.03659236396</v>
      </c>
      <c r="H65" s="2">
        <f t="shared" si="3"/>
        <v>142975.03659236396</v>
      </c>
      <c r="I65" s="2">
        <f t="shared" si="4"/>
        <v>0</v>
      </c>
      <c r="J65" s="2">
        <f t="shared" si="0"/>
        <v>0</v>
      </c>
      <c r="K65" s="2">
        <f t="shared" si="5"/>
        <v>0</v>
      </c>
      <c r="L65" s="2">
        <f t="shared" si="6"/>
        <v>0</v>
      </c>
      <c r="M65" s="2">
        <f t="shared" si="7"/>
        <v>0</v>
      </c>
      <c r="N65" s="2">
        <f t="shared" si="8"/>
        <v>0</v>
      </c>
      <c r="O65" s="2">
        <f t="shared" si="9"/>
        <v>41887.363407636018</v>
      </c>
    </row>
    <row r="66" spans="1:15" x14ac:dyDescent="0.25">
      <c r="A66" s="34">
        <v>61024</v>
      </c>
      <c r="B66" s="35" t="s">
        <v>79</v>
      </c>
      <c r="C66" s="35" t="s">
        <v>68</v>
      </c>
      <c r="D66" s="32">
        <v>78292</v>
      </c>
      <c r="E66" s="2">
        <f t="shared" si="1"/>
        <v>31316.800000000003</v>
      </c>
      <c r="F66" s="2">
        <f>'landesw Umlage § 4_Plan'!F66</f>
        <v>19636.678091547852</v>
      </c>
      <c r="G66" s="2">
        <f t="shared" si="2"/>
        <v>58655.321908452148</v>
      </c>
      <c r="H66" s="2">
        <f t="shared" si="3"/>
        <v>58655.321908452148</v>
      </c>
      <c r="I66" s="2">
        <f t="shared" si="4"/>
        <v>0</v>
      </c>
      <c r="J66" s="2">
        <f t="shared" si="0"/>
        <v>0</v>
      </c>
      <c r="K66" s="2">
        <f t="shared" si="5"/>
        <v>0</v>
      </c>
      <c r="L66" s="2">
        <f t="shared" si="6"/>
        <v>0</v>
      </c>
      <c r="M66" s="2">
        <f t="shared" si="7"/>
        <v>0</v>
      </c>
      <c r="N66" s="2">
        <f t="shared" si="8"/>
        <v>0</v>
      </c>
      <c r="O66" s="2">
        <f t="shared" si="9"/>
        <v>19636.678091547852</v>
      </c>
    </row>
    <row r="67" spans="1:15" x14ac:dyDescent="0.25">
      <c r="A67" s="34">
        <v>61027</v>
      </c>
      <c r="B67" s="35" t="s">
        <v>80</v>
      </c>
      <c r="C67" s="35" t="s">
        <v>68</v>
      </c>
      <c r="D67" s="32">
        <v>24324</v>
      </c>
      <c r="E67" s="2">
        <f t="shared" si="1"/>
        <v>9729.6</v>
      </c>
      <c r="F67" s="2">
        <f>'landesw Umlage § 4_Plan'!F67</f>
        <v>15926.318435154861</v>
      </c>
      <c r="G67" s="2">
        <f t="shared" si="2"/>
        <v>8397.6815648451393</v>
      </c>
      <c r="H67" s="2">
        <f t="shared" si="3"/>
        <v>8397.6815648451393</v>
      </c>
      <c r="I67" s="2">
        <f t="shared" si="4"/>
        <v>0</v>
      </c>
      <c r="J67" s="2">
        <f t="shared" ref="J67:J130" si="10">IF(E67&lt;1,F67,0)</f>
        <v>0</v>
      </c>
      <c r="K67" s="2">
        <f t="shared" si="5"/>
        <v>0</v>
      </c>
      <c r="L67" s="2">
        <f t="shared" si="6"/>
        <v>0</v>
      </c>
      <c r="M67" s="2">
        <f t="shared" si="7"/>
        <v>0</v>
      </c>
      <c r="N67" s="2">
        <f t="shared" si="8"/>
        <v>0</v>
      </c>
      <c r="O67" s="2">
        <f t="shared" si="9"/>
        <v>15926.318435154861</v>
      </c>
    </row>
    <row r="68" spans="1:15" x14ac:dyDescent="0.25">
      <c r="A68" s="34">
        <v>61030</v>
      </c>
      <c r="B68" s="35" t="s">
        <v>81</v>
      </c>
      <c r="C68" s="35" t="s">
        <v>68</v>
      </c>
      <c r="D68" s="32">
        <v>22702.399999999998</v>
      </c>
      <c r="E68" s="2">
        <f t="shared" ref="E68:E131" si="11">D68*0.4</f>
        <v>9080.9599999999991</v>
      </c>
      <c r="F68" s="2">
        <f>'landesw Umlage § 4_Plan'!F68</f>
        <v>15628.005762297564</v>
      </c>
      <c r="G68" s="2">
        <f t="shared" ref="G68:G131" si="12">IF(D68&gt;0,D68-F68,0)</f>
        <v>7074.3942377024341</v>
      </c>
      <c r="H68" s="2">
        <f t="shared" ref="H68:H131" si="13">IF(G68&lt;0,0,G68)</f>
        <v>7074.3942377024341</v>
      </c>
      <c r="I68" s="2">
        <f t="shared" ref="I68:I131" si="14">IF(G68&lt;0,G68,0)</f>
        <v>0</v>
      </c>
      <c r="J68" s="2">
        <f t="shared" si="10"/>
        <v>0</v>
      </c>
      <c r="K68" s="2">
        <f t="shared" ref="K68:K131" si="15">J68/12</f>
        <v>0</v>
      </c>
      <c r="L68" s="2">
        <f t="shared" ref="L68:L131" si="16">ROUND(J68/12,2)</f>
        <v>0</v>
      </c>
      <c r="M68" s="2">
        <f t="shared" ref="M68:M131" si="17">IF(I68=0,0,I68*-1)</f>
        <v>0</v>
      </c>
      <c r="N68" s="2">
        <f t="shared" ref="N68:N131" si="18">ROUND(M68/12,2)</f>
        <v>0</v>
      </c>
      <c r="O68" s="2">
        <f t="shared" ref="O68:O131" si="19">IF(J68=0,F68,0)</f>
        <v>15628.005762297564</v>
      </c>
    </row>
    <row r="69" spans="1:15" x14ac:dyDescent="0.25">
      <c r="A69" s="34">
        <v>61032</v>
      </c>
      <c r="B69" s="35" t="s">
        <v>82</v>
      </c>
      <c r="C69" s="35" t="s">
        <v>68</v>
      </c>
      <c r="D69" s="32">
        <v>102160.8</v>
      </c>
      <c r="E69" s="2">
        <f t="shared" si="11"/>
        <v>40864.320000000007</v>
      </c>
      <c r="F69" s="2">
        <f>'landesw Umlage § 4_Plan'!F69</f>
        <v>19105.466681910173</v>
      </c>
      <c r="G69" s="2">
        <f t="shared" si="12"/>
        <v>83055.333318089833</v>
      </c>
      <c r="H69" s="2">
        <f t="shared" si="13"/>
        <v>83055.333318089833</v>
      </c>
      <c r="I69" s="2">
        <f t="shared" si="14"/>
        <v>0</v>
      </c>
      <c r="J69" s="2">
        <f t="shared" si="10"/>
        <v>0</v>
      </c>
      <c r="K69" s="2">
        <f t="shared" si="15"/>
        <v>0</v>
      </c>
      <c r="L69" s="2">
        <f t="shared" si="16"/>
        <v>0</v>
      </c>
      <c r="M69" s="2">
        <f t="shared" si="17"/>
        <v>0</v>
      </c>
      <c r="N69" s="2">
        <f t="shared" si="18"/>
        <v>0</v>
      </c>
      <c r="O69" s="2">
        <f t="shared" si="19"/>
        <v>19105.466681910173</v>
      </c>
    </row>
    <row r="70" spans="1:15" x14ac:dyDescent="0.25">
      <c r="A70" s="34">
        <v>61033</v>
      </c>
      <c r="B70" s="35" t="s">
        <v>83</v>
      </c>
      <c r="C70" s="35" t="s">
        <v>68</v>
      </c>
      <c r="D70" s="32">
        <v>25945.599999999999</v>
      </c>
      <c r="E70" s="2">
        <f t="shared" si="11"/>
        <v>10378.24</v>
      </c>
      <c r="F70" s="2">
        <f>'landesw Umlage § 4_Plan'!F70</f>
        <v>21376.576258599303</v>
      </c>
      <c r="G70" s="2">
        <f t="shared" si="12"/>
        <v>4569.0237414006951</v>
      </c>
      <c r="H70" s="2">
        <f t="shared" si="13"/>
        <v>4569.0237414006951</v>
      </c>
      <c r="I70" s="2">
        <f t="shared" si="14"/>
        <v>0</v>
      </c>
      <c r="J70" s="2">
        <f t="shared" si="10"/>
        <v>0</v>
      </c>
      <c r="K70" s="2">
        <f t="shared" si="15"/>
        <v>0</v>
      </c>
      <c r="L70" s="2">
        <f t="shared" si="16"/>
        <v>0</v>
      </c>
      <c r="M70" s="2">
        <f t="shared" si="17"/>
        <v>0</v>
      </c>
      <c r="N70" s="2">
        <f t="shared" si="18"/>
        <v>0</v>
      </c>
      <c r="O70" s="2">
        <f t="shared" si="19"/>
        <v>21376.576258599303</v>
      </c>
    </row>
    <row r="71" spans="1:15" x14ac:dyDescent="0.25">
      <c r="A71" s="34">
        <v>61043</v>
      </c>
      <c r="B71" s="35" t="s">
        <v>84</v>
      </c>
      <c r="C71" s="35" t="s">
        <v>68</v>
      </c>
      <c r="D71" s="32">
        <v>83612</v>
      </c>
      <c r="E71" s="2">
        <f t="shared" si="11"/>
        <v>33444.800000000003</v>
      </c>
      <c r="F71" s="2">
        <f>'landesw Umlage § 4_Plan'!F71</f>
        <v>41356.003025983875</v>
      </c>
      <c r="G71" s="2">
        <f t="shared" si="12"/>
        <v>42255.996974016125</v>
      </c>
      <c r="H71" s="2">
        <f t="shared" si="13"/>
        <v>42255.996974016125</v>
      </c>
      <c r="I71" s="2">
        <f t="shared" si="14"/>
        <v>0</v>
      </c>
      <c r="J71" s="2">
        <f t="shared" si="10"/>
        <v>0</v>
      </c>
      <c r="K71" s="2">
        <f t="shared" si="15"/>
        <v>0</v>
      </c>
      <c r="L71" s="2">
        <f t="shared" si="16"/>
        <v>0</v>
      </c>
      <c r="M71" s="2">
        <f t="shared" si="17"/>
        <v>0</v>
      </c>
      <c r="N71" s="2">
        <f t="shared" si="18"/>
        <v>0</v>
      </c>
      <c r="O71" s="2">
        <f t="shared" si="19"/>
        <v>41356.003025983875</v>
      </c>
    </row>
    <row r="72" spans="1:15" x14ac:dyDescent="0.25">
      <c r="A72" s="34">
        <v>61045</v>
      </c>
      <c r="B72" s="35" t="s">
        <v>85</v>
      </c>
      <c r="C72" s="35" t="s">
        <v>68</v>
      </c>
      <c r="D72" s="32">
        <v>334049.59999999998</v>
      </c>
      <c r="E72" s="2">
        <f t="shared" si="11"/>
        <v>133619.84</v>
      </c>
      <c r="F72" s="2">
        <f>'landesw Umlage § 4_Plan'!F72</f>
        <v>66282.312261673171</v>
      </c>
      <c r="G72" s="2">
        <f t="shared" si="12"/>
        <v>267767.28773832682</v>
      </c>
      <c r="H72" s="2">
        <f t="shared" si="13"/>
        <v>267767.28773832682</v>
      </c>
      <c r="I72" s="2">
        <f t="shared" si="14"/>
        <v>0</v>
      </c>
      <c r="J72" s="2">
        <f t="shared" si="10"/>
        <v>0</v>
      </c>
      <c r="K72" s="2">
        <f t="shared" si="15"/>
        <v>0</v>
      </c>
      <c r="L72" s="2">
        <f t="shared" si="16"/>
        <v>0</v>
      </c>
      <c r="M72" s="2">
        <f t="shared" si="17"/>
        <v>0</v>
      </c>
      <c r="N72" s="2">
        <f t="shared" si="18"/>
        <v>0</v>
      </c>
      <c r="O72" s="2">
        <f t="shared" si="19"/>
        <v>66282.312261673171</v>
      </c>
    </row>
    <row r="73" spans="1:15" x14ac:dyDescent="0.25">
      <c r="A73" s="34">
        <v>61049</v>
      </c>
      <c r="B73" s="35" t="s">
        <v>86</v>
      </c>
      <c r="C73" s="35" t="s">
        <v>68</v>
      </c>
      <c r="D73" s="32">
        <v>189824</v>
      </c>
      <c r="E73" s="2">
        <f t="shared" si="11"/>
        <v>75929.600000000006</v>
      </c>
      <c r="F73" s="2">
        <f>'landesw Umlage § 4_Plan'!F73</f>
        <v>28305.753601137556</v>
      </c>
      <c r="G73" s="2">
        <f t="shared" si="12"/>
        <v>161518.24639886245</v>
      </c>
      <c r="H73" s="2">
        <f t="shared" si="13"/>
        <v>161518.24639886245</v>
      </c>
      <c r="I73" s="2">
        <f t="shared" si="14"/>
        <v>0</v>
      </c>
      <c r="J73" s="2">
        <f t="shared" si="10"/>
        <v>0</v>
      </c>
      <c r="K73" s="2">
        <f t="shared" si="15"/>
        <v>0</v>
      </c>
      <c r="L73" s="2">
        <f t="shared" si="16"/>
        <v>0</v>
      </c>
      <c r="M73" s="2">
        <f t="shared" si="17"/>
        <v>0</v>
      </c>
      <c r="N73" s="2">
        <f t="shared" si="18"/>
        <v>0</v>
      </c>
      <c r="O73" s="2">
        <f t="shared" si="19"/>
        <v>28305.753601137556</v>
      </c>
    </row>
    <row r="74" spans="1:15" x14ac:dyDescent="0.25">
      <c r="A74" s="34">
        <v>61050</v>
      </c>
      <c r="B74" s="35" t="s">
        <v>87</v>
      </c>
      <c r="C74" s="35" t="s">
        <v>68</v>
      </c>
      <c r="D74" s="32">
        <v>318858</v>
      </c>
      <c r="E74" s="2">
        <f t="shared" si="11"/>
        <v>127543.20000000001</v>
      </c>
      <c r="F74" s="2">
        <f>'landesw Umlage § 4_Plan'!F74</f>
        <v>34322.162180347339</v>
      </c>
      <c r="G74" s="2">
        <f t="shared" si="12"/>
        <v>284535.83781965263</v>
      </c>
      <c r="H74" s="2">
        <f t="shared" si="13"/>
        <v>284535.83781965263</v>
      </c>
      <c r="I74" s="2">
        <f t="shared" si="14"/>
        <v>0</v>
      </c>
      <c r="J74" s="2">
        <f t="shared" si="10"/>
        <v>0</v>
      </c>
      <c r="K74" s="2">
        <f t="shared" si="15"/>
        <v>0</v>
      </c>
      <c r="L74" s="2">
        <f t="shared" si="16"/>
        <v>0</v>
      </c>
      <c r="M74" s="2">
        <f t="shared" si="17"/>
        <v>0</v>
      </c>
      <c r="N74" s="2">
        <f t="shared" si="18"/>
        <v>0</v>
      </c>
      <c r="O74" s="2">
        <f t="shared" si="19"/>
        <v>34322.162180347339</v>
      </c>
    </row>
    <row r="75" spans="1:15" x14ac:dyDescent="0.25">
      <c r="A75" s="34">
        <v>61051</v>
      </c>
      <c r="B75" s="35" t="s">
        <v>88</v>
      </c>
      <c r="C75" s="35" t="s">
        <v>68</v>
      </c>
      <c r="D75" s="32">
        <v>194592</v>
      </c>
      <c r="E75" s="2">
        <f t="shared" si="11"/>
        <v>77836.800000000003</v>
      </c>
      <c r="F75" s="2">
        <f>'landesw Umlage § 4_Plan'!F75</f>
        <v>31472.202988138837</v>
      </c>
      <c r="G75" s="2">
        <f t="shared" si="12"/>
        <v>163119.79701186117</v>
      </c>
      <c r="H75" s="2">
        <f t="shared" si="13"/>
        <v>163119.79701186117</v>
      </c>
      <c r="I75" s="2">
        <f t="shared" si="14"/>
        <v>0</v>
      </c>
      <c r="J75" s="2">
        <f t="shared" si="10"/>
        <v>0</v>
      </c>
      <c r="K75" s="2">
        <f t="shared" si="15"/>
        <v>0</v>
      </c>
      <c r="L75" s="2">
        <f t="shared" si="16"/>
        <v>0</v>
      </c>
      <c r="M75" s="2">
        <f t="shared" si="17"/>
        <v>0</v>
      </c>
      <c r="N75" s="2">
        <f t="shared" si="18"/>
        <v>0</v>
      </c>
      <c r="O75" s="2">
        <f t="shared" si="19"/>
        <v>31472.202988138837</v>
      </c>
    </row>
    <row r="76" spans="1:15" x14ac:dyDescent="0.25">
      <c r="A76" s="34">
        <v>61052</v>
      </c>
      <c r="B76" s="35" t="s">
        <v>89</v>
      </c>
      <c r="C76" s="35" t="s">
        <v>68</v>
      </c>
      <c r="D76" s="32">
        <v>188105.60000000001</v>
      </c>
      <c r="E76" s="2">
        <f t="shared" si="11"/>
        <v>75242.240000000005</v>
      </c>
      <c r="F76" s="2">
        <f>'landesw Umlage § 4_Plan'!F76</f>
        <v>26491.540961018243</v>
      </c>
      <c r="G76" s="2">
        <f t="shared" si="12"/>
        <v>161614.05903898177</v>
      </c>
      <c r="H76" s="2">
        <f t="shared" si="13"/>
        <v>161614.05903898177</v>
      </c>
      <c r="I76" s="2">
        <f t="shared" si="14"/>
        <v>0</v>
      </c>
      <c r="J76" s="2">
        <f t="shared" si="10"/>
        <v>0</v>
      </c>
      <c r="K76" s="2">
        <f t="shared" si="15"/>
        <v>0</v>
      </c>
      <c r="L76" s="2">
        <f t="shared" si="16"/>
        <v>0</v>
      </c>
      <c r="M76" s="2">
        <f t="shared" si="17"/>
        <v>0</v>
      </c>
      <c r="N76" s="2">
        <f t="shared" si="18"/>
        <v>0</v>
      </c>
      <c r="O76" s="2">
        <f t="shared" si="19"/>
        <v>26491.540961018243</v>
      </c>
    </row>
    <row r="77" spans="1:15" x14ac:dyDescent="0.25">
      <c r="A77" s="34">
        <v>61053</v>
      </c>
      <c r="B77" s="35" t="s">
        <v>68</v>
      </c>
      <c r="C77" s="35" t="s">
        <v>68</v>
      </c>
      <c r="D77" s="32">
        <v>775347.19999999995</v>
      </c>
      <c r="E77" s="2">
        <f t="shared" si="11"/>
        <v>310138.88</v>
      </c>
      <c r="F77" s="2">
        <f>'landesw Umlage § 4_Plan'!F77</f>
        <v>168036.43464639867</v>
      </c>
      <c r="G77" s="2">
        <f t="shared" si="12"/>
        <v>607310.76535360131</v>
      </c>
      <c r="H77" s="2">
        <f t="shared" si="13"/>
        <v>607310.76535360131</v>
      </c>
      <c r="I77" s="2">
        <f t="shared" si="14"/>
        <v>0</v>
      </c>
      <c r="J77" s="2">
        <f t="shared" si="10"/>
        <v>0</v>
      </c>
      <c r="K77" s="2">
        <f t="shared" si="15"/>
        <v>0</v>
      </c>
      <c r="L77" s="2">
        <f t="shared" si="16"/>
        <v>0</v>
      </c>
      <c r="M77" s="2">
        <f t="shared" si="17"/>
        <v>0</v>
      </c>
      <c r="N77" s="2">
        <f t="shared" si="18"/>
        <v>0</v>
      </c>
      <c r="O77" s="2">
        <f t="shared" si="19"/>
        <v>168036.43464639867</v>
      </c>
    </row>
    <row r="78" spans="1:15" x14ac:dyDescent="0.25">
      <c r="A78" s="34">
        <v>61054</v>
      </c>
      <c r="B78" s="35" t="s">
        <v>90</v>
      </c>
      <c r="C78" s="35" t="s">
        <v>68</v>
      </c>
      <c r="D78" s="32">
        <v>0</v>
      </c>
      <c r="E78" s="2">
        <f t="shared" si="11"/>
        <v>0</v>
      </c>
      <c r="F78" s="2">
        <f>'landesw Umlage § 4_Plan'!F78</f>
        <v>35282.211323105737</v>
      </c>
      <c r="G78" s="2">
        <f t="shared" si="12"/>
        <v>0</v>
      </c>
      <c r="H78" s="2">
        <f t="shared" si="13"/>
        <v>0</v>
      </c>
      <c r="I78" s="2">
        <f t="shared" si="14"/>
        <v>0</v>
      </c>
      <c r="J78" s="2">
        <f t="shared" si="10"/>
        <v>35282.211323105737</v>
      </c>
      <c r="K78" s="2">
        <f t="shared" si="15"/>
        <v>2940.1842769254781</v>
      </c>
      <c r="L78" s="2">
        <f t="shared" si="16"/>
        <v>2940.18</v>
      </c>
      <c r="M78" s="2">
        <f t="shared" si="17"/>
        <v>0</v>
      </c>
      <c r="N78" s="2">
        <f t="shared" si="18"/>
        <v>0</v>
      </c>
      <c r="O78" s="2">
        <f t="shared" si="19"/>
        <v>0</v>
      </c>
    </row>
    <row r="79" spans="1:15" x14ac:dyDescent="0.25">
      <c r="A79" s="34">
        <v>61055</v>
      </c>
      <c r="B79" s="35" t="s">
        <v>91</v>
      </c>
      <c r="C79" s="35" t="s">
        <v>68</v>
      </c>
      <c r="D79" s="32">
        <v>129728</v>
      </c>
      <c r="E79" s="2">
        <f t="shared" si="11"/>
        <v>51891.200000000004</v>
      </c>
      <c r="F79" s="2">
        <f>'landesw Umlage § 4_Plan'!F79</f>
        <v>14469.805605133404</v>
      </c>
      <c r="G79" s="2">
        <f t="shared" si="12"/>
        <v>115258.1943948666</v>
      </c>
      <c r="H79" s="2">
        <f t="shared" si="13"/>
        <v>115258.1943948666</v>
      </c>
      <c r="I79" s="2">
        <f t="shared" si="14"/>
        <v>0</v>
      </c>
      <c r="J79" s="2">
        <f t="shared" si="10"/>
        <v>0</v>
      </c>
      <c r="K79" s="2">
        <f t="shared" si="15"/>
        <v>0</v>
      </c>
      <c r="L79" s="2">
        <f t="shared" si="16"/>
        <v>0</v>
      </c>
      <c r="M79" s="2">
        <f t="shared" si="17"/>
        <v>0</v>
      </c>
      <c r="N79" s="2">
        <f t="shared" si="18"/>
        <v>0</v>
      </c>
      <c r="O79" s="2">
        <f t="shared" si="19"/>
        <v>14469.805605133404</v>
      </c>
    </row>
    <row r="80" spans="1:15" x14ac:dyDescent="0.25">
      <c r="A80" s="34">
        <v>61057</v>
      </c>
      <c r="B80" s="35" t="s">
        <v>92</v>
      </c>
      <c r="C80" s="35" t="s">
        <v>68</v>
      </c>
      <c r="D80" s="32">
        <v>24324</v>
      </c>
      <c r="E80" s="2">
        <f t="shared" si="11"/>
        <v>9729.6</v>
      </c>
      <c r="F80" s="2">
        <f>'landesw Umlage § 4_Plan'!F80</f>
        <v>27670.258381596152</v>
      </c>
      <c r="G80" s="2">
        <f t="shared" si="12"/>
        <v>-3346.2583815961516</v>
      </c>
      <c r="H80" s="2">
        <f t="shared" si="13"/>
        <v>0</v>
      </c>
      <c r="I80" s="2">
        <f t="shared" si="14"/>
        <v>-3346.2583815961516</v>
      </c>
      <c r="J80" s="2">
        <f t="shared" si="10"/>
        <v>0</v>
      </c>
      <c r="K80" s="2">
        <f t="shared" si="15"/>
        <v>0</v>
      </c>
      <c r="L80" s="2">
        <f t="shared" si="16"/>
        <v>0</v>
      </c>
      <c r="M80" s="2">
        <f t="shared" si="17"/>
        <v>3346.2583815961516</v>
      </c>
      <c r="N80" s="2">
        <f t="shared" si="18"/>
        <v>278.85000000000002</v>
      </c>
      <c r="O80" s="2">
        <f t="shared" si="19"/>
        <v>27670.258381596152</v>
      </c>
    </row>
    <row r="81" spans="1:15" x14ac:dyDescent="0.25">
      <c r="A81" s="34">
        <v>61059</v>
      </c>
      <c r="B81" s="35" t="s">
        <v>93</v>
      </c>
      <c r="C81" s="35" t="s">
        <v>68</v>
      </c>
      <c r="D81" s="32">
        <v>376734.8</v>
      </c>
      <c r="E81" s="2">
        <f t="shared" si="11"/>
        <v>150693.92000000001</v>
      </c>
      <c r="F81" s="2">
        <f>'landesw Umlage § 4_Plan'!F81</f>
        <v>59294.588840181445</v>
      </c>
      <c r="G81" s="2">
        <f t="shared" si="12"/>
        <v>317440.21115981857</v>
      </c>
      <c r="H81" s="2">
        <f t="shared" si="13"/>
        <v>317440.21115981857</v>
      </c>
      <c r="I81" s="2">
        <f t="shared" si="14"/>
        <v>0</v>
      </c>
      <c r="J81" s="2">
        <f t="shared" si="10"/>
        <v>0</v>
      </c>
      <c r="K81" s="2">
        <f t="shared" si="15"/>
        <v>0</v>
      </c>
      <c r="L81" s="2">
        <f t="shared" si="16"/>
        <v>0</v>
      </c>
      <c r="M81" s="2">
        <f t="shared" si="17"/>
        <v>0</v>
      </c>
      <c r="N81" s="2">
        <f t="shared" si="18"/>
        <v>0</v>
      </c>
      <c r="O81" s="2">
        <f t="shared" si="19"/>
        <v>59294.588840181445</v>
      </c>
    </row>
    <row r="82" spans="1:15" x14ac:dyDescent="0.25">
      <c r="A82" s="34">
        <v>61060</v>
      </c>
      <c r="B82" s="35" t="s">
        <v>94</v>
      </c>
      <c r="C82" s="35" t="s">
        <v>68</v>
      </c>
      <c r="D82" s="32">
        <v>74593.599999999991</v>
      </c>
      <c r="E82" s="2">
        <f t="shared" si="11"/>
        <v>29837.439999999999</v>
      </c>
      <c r="F82" s="2">
        <f>'landesw Umlage § 4_Plan'!F82</f>
        <v>43881.552785466607</v>
      </c>
      <c r="G82" s="2">
        <f t="shared" si="12"/>
        <v>30712.047214533384</v>
      </c>
      <c r="H82" s="2">
        <f t="shared" si="13"/>
        <v>30712.047214533384</v>
      </c>
      <c r="I82" s="2">
        <f t="shared" si="14"/>
        <v>0</v>
      </c>
      <c r="J82" s="2">
        <f t="shared" si="10"/>
        <v>0</v>
      </c>
      <c r="K82" s="2">
        <f t="shared" si="15"/>
        <v>0</v>
      </c>
      <c r="L82" s="2">
        <f t="shared" si="16"/>
        <v>0</v>
      </c>
      <c r="M82" s="2">
        <f t="shared" si="17"/>
        <v>0</v>
      </c>
      <c r="N82" s="2">
        <f t="shared" si="18"/>
        <v>0</v>
      </c>
      <c r="O82" s="2">
        <f t="shared" si="19"/>
        <v>43881.552785466607</v>
      </c>
    </row>
    <row r="83" spans="1:15" x14ac:dyDescent="0.25">
      <c r="A83" s="34">
        <v>61061</v>
      </c>
      <c r="B83" s="35" t="s">
        <v>95</v>
      </c>
      <c r="C83" s="35" t="s">
        <v>68</v>
      </c>
      <c r="D83" s="32">
        <v>309236.39999999997</v>
      </c>
      <c r="E83" s="2">
        <f t="shared" si="11"/>
        <v>123694.56</v>
      </c>
      <c r="F83" s="2">
        <f>'landesw Umlage § 4_Plan'!F83</f>
        <v>67282.562058862721</v>
      </c>
      <c r="G83" s="2">
        <f t="shared" si="12"/>
        <v>241953.83794113726</v>
      </c>
      <c r="H83" s="2">
        <f t="shared" si="13"/>
        <v>241953.83794113726</v>
      </c>
      <c r="I83" s="2">
        <f t="shared" si="14"/>
        <v>0</v>
      </c>
      <c r="J83" s="2">
        <f t="shared" si="10"/>
        <v>0</v>
      </c>
      <c r="K83" s="2">
        <f t="shared" si="15"/>
        <v>0</v>
      </c>
      <c r="L83" s="2">
        <f t="shared" si="16"/>
        <v>0</v>
      </c>
      <c r="M83" s="2">
        <f t="shared" si="17"/>
        <v>0</v>
      </c>
      <c r="N83" s="2">
        <f t="shared" si="18"/>
        <v>0</v>
      </c>
      <c r="O83" s="2">
        <f t="shared" si="19"/>
        <v>67282.562058862721</v>
      </c>
    </row>
    <row r="84" spans="1:15" x14ac:dyDescent="0.25">
      <c r="A84" s="34">
        <v>61101</v>
      </c>
      <c r="B84" s="35" t="s">
        <v>96</v>
      </c>
      <c r="C84" s="35" t="s">
        <v>97</v>
      </c>
      <c r="D84" s="32">
        <v>48648</v>
      </c>
      <c r="E84" s="2">
        <f t="shared" si="11"/>
        <v>19459.2</v>
      </c>
      <c r="F84" s="2">
        <f>'landesw Umlage § 4_Plan'!F84</f>
        <v>41135.380649489096</v>
      </c>
      <c r="G84" s="2">
        <f t="shared" si="12"/>
        <v>7512.619350510904</v>
      </c>
      <c r="H84" s="2">
        <f t="shared" si="13"/>
        <v>7512.619350510904</v>
      </c>
      <c r="I84" s="2">
        <f t="shared" si="14"/>
        <v>0</v>
      </c>
      <c r="J84" s="2">
        <f t="shared" si="10"/>
        <v>0</v>
      </c>
      <c r="K84" s="2">
        <f t="shared" si="15"/>
        <v>0</v>
      </c>
      <c r="L84" s="2">
        <f t="shared" si="16"/>
        <v>0</v>
      </c>
      <c r="M84" s="2">
        <f t="shared" si="17"/>
        <v>0</v>
      </c>
      <c r="N84" s="2">
        <f t="shared" si="18"/>
        <v>0</v>
      </c>
      <c r="O84" s="2">
        <f t="shared" si="19"/>
        <v>41135.380649489096</v>
      </c>
    </row>
    <row r="85" spans="1:15" x14ac:dyDescent="0.25">
      <c r="A85" s="34">
        <v>61105</v>
      </c>
      <c r="B85" s="35" t="s">
        <v>98</v>
      </c>
      <c r="C85" s="35" t="s">
        <v>97</v>
      </c>
      <c r="D85" s="32">
        <v>0</v>
      </c>
      <c r="E85" s="2">
        <f t="shared" si="11"/>
        <v>0</v>
      </c>
      <c r="F85" s="2">
        <f>'landesw Umlage § 4_Plan'!F85</f>
        <v>10745.265945550005</v>
      </c>
      <c r="G85" s="2">
        <f t="shared" si="12"/>
        <v>0</v>
      </c>
      <c r="H85" s="2">
        <f t="shared" si="13"/>
        <v>0</v>
      </c>
      <c r="I85" s="2">
        <f t="shared" si="14"/>
        <v>0</v>
      </c>
      <c r="J85" s="2">
        <f t="shared" si="10"/>
        <v>10745.265945550005</v>
      </c>
      <c r="K85" s="2">
        <f t="shared" si="15"/>
        <v>895.43882879583373</v>
      </c>
      <c r="L85" s="2">
        <f t="shared" si="16"/>
        <v>895.44</v>
      </c>
      <c r="M85" s="2">
        <f t="shared" si="17"/>
        <v>0</v>
      </c>
      <c r="N85" s="2">
        <f t="shared" si="18"/>
        <v>0</v>
      </c>
      <c r="O85" s="2">
        <f t="shared" si="19"/>
        <v>0</v>
      </c>
    </row>
    <row r="86" spans="1:15" x14ac:dyDescent="0.25">
      <c r="A86" s="34">
        <v>61106</v>
      </c>
      <c r="B86" s="35" t="s">
        <v>99</v>
      </c>
      <c r="C86" s="35" t="s">
        <v>97</v>
      </c>
      <c r="D86" s="32">
        <v>0</v>
      </c>
      <c r="E86" s="2">
        <f t="shared" si="11"/>
        <v>0</v>
      </c>
      <c r="F86" s="2">
        <f>'landesw Umlage § 4_Plan'!F86</f>
        <v>17072.344920730106</v>
      </c>
      <c r="G86" s="2">
        <f t="shared" si="12"/>
        <v>0</v>
      </c>
      <c r="H86" s="2">
        <f t="shared" si="13"/>
        <v>0</v>
      </c>
      <c r="I86" s="2">
        <f t="shared" si="14"/>
        <v>0</v>
      </c>
      <c r="J86" s="2">
        <f t="shared" si="10"/>
        <v>17072.344920730106</v>
      </c>
      <c r="K86" s="2">
        <f t="shared" si="15"/>
        <v>1422.6954100608421</v>
      </c>
      <c r="L86" s="2">
        <f t="shared" si="16"/>
        <v>1422.7</v>
      </c>
      <c r="M86" s="2">
        <f t="shared" si="17"/>
        <v>0</v>
      </c>
      <c r="N86" s="2">
        <f t="shared" si="18"/>
        <v>0</v>
      </c>
      <c r="O86" s="2">
        <f t="shared" si="19"/>
        <v>0</v>
      </c>
    </row>
    <row r="87" spans="1:15" x14ac:dyDescent="0.25">
      <c r="A87" s="34">
        <v>61107</v>
      </c>
      <c r="B87" s="35" t="s">
        <v>100</v>
      </c>
      <c r="C87" s="35" t="s">
        <v>97</v>
      </c>
      <c r="D87" s="32">
        <v>24324</v>
      </c>
      <c r="E87" s="2">
        <f t="shared" si="11"/>
        <v>9729.6</v>
      </c>
      <c r="F87" s="2">
        <f>'landesw Umlage § 4_Plan'!F87</f>
        <v>12527.258210608621</v>
      </c>
      <c r="G87" s="2">
        <f t="shared" si="12"/>
        <v>11796.741789391379</v>
      </c>
      <c r="H87" s="2">
        <f t="shared" si="13"/>
        <v>11796.741789391379</v>
      </c>
      <c r="I87" s="2">
        <f t="shared" si="14"/>
        <v>0</v>
      </c>
      <c r="J87" s="2">
        <f t="shared" si="10"/>
        <v>0</v>
      </c>
      <c r="K87" s="2">
        <f t="shared" si="15"/>
        <v>0</v>
      </c>
      <c r="L87" s="2">
        <f t="shared" si="16"/>
        <v>0</v>
      </c>
      <c r="M87" s="2">
        <f t="shared" si="17"/>
        <v>0</v>
      </c>
      <c r="N87" s="2">
        <f t="shared" si="18"/>
        <v>0</v>
      </c>
      <c r="O87" s="2">
        <f t="shared" si="19"/>
        <v>12527.258210608621</v>
      </c>
    </row>
    <row r="88" spans="1:15" x14ac:dyDescent="0.25">
      <c r="A88" s="34">
        <v>61108</v>
      </c>
      <c r="B88" s="35" t="s">
        <v>97</v>
      </c>
      <c r="C88" s="35" t="s">
        <v>97</v>
      </c>
      <c r="D88" s="32">
        <v>927499</v>
      </c>
      <c r="E88" s="2">
        <f t="shared" si="11"/>
        <v>370999.60000000003</v>
      </c>
      <c r="F88" s="2">
        <f>'landesw Umlage § 4_Plan'!F88</f>
        <v>416448.91171333555</v>
      </c>
      <c r="G88" s="2">
        <f t="shared" si="12"/>
        <v>511050.08828666445</v>
      </c>
      <c r="H88" s="2">
        <f t="shared" si="13"/>
        <v>511050.08828666445</v>
      </c>
      <c r="I88" s="2">
        <f t="shared" si="14"/>
        <v>0</v>
      </c>
      <c r="J88" s="2">
        <f t="shared" si="10"/>
        <v>0</v>
      </c>
      <c r="K88" s="2">
        <f t="shared" si="15"/>
        <v>0</v>
      </c>
      <c r="L88" s="2">
        <f t="shared" si="16"/>
        <v>0</v>
      </c>
      <c r="M88" s="2">
        <f t="shared" si="17"/>
        <v>0</v>
      </c>
      <c r="N88" s="2">
        <f t="shared" si="18"/>
        <v>0</v>
      </c>
      <c r="O88" s="2">
        <f t="shared" si="19"/>
        <v>416448.91171333555</v>
      </c>
    </row>
    <row r="89" spans="1:15" x14ac:dyDescent="0.25">
      <c r="A89" s="34">
        <v>61109</v>
      </c>
      <c r="B89" s="35" t="s">
        <v>101</v>
      </c>
      <c r="C89" s="35" t="s">
        <v>97</v>
      </c>
      <c r="D89" s="32">
        <v>74337.600000000006</v>
      </c>
      <c r="E89" s="2">
        <f t="shared" si="11"/>
        <v>29735.040000000005</v>
      </c>
      <c r="F89" s="2">
        <f>'landesw Umlage § 4_Plan'!F89</f>
        <v>17164.861255040792</v>
      </c>
      <c r="G89" s="2">
        <f t="shared" si="12"/>
        <v>57172.738744959213</v>
      </c>
      <c r="H89" s="2">
        <f t="shared" si="13"/>
        <v>57172.738744959213</v>
      </c>
      <c r="I89" s="2">
        <f t="shared" si="14"/>
        <v>0</v>
      </c>
      <c r="J89" s="2">
        <f t="shared" si="10"/>
        <v>0</v>
      </c>
      <c r="K89" s="2">
        <f t="shared" si="15"/>
        <v>0</v>
      </c>
      <c r="L89" s="2">
        <f t="shared" si="16"/>
        <v>0</v>
      </c>
      <c r="M89" s="2">
        <f t="shared" si="17"/>
        <v>0</v>
      </c>
      <c r="N89" s="2">
        <f t="shared" si="18"/>
        <v>0</v>
      </c>
      <c r="O89" s="2">
        <f t="shared" si="19"/>
        <v>17164.861255040792</v>
      </c>
    </row>
    <row r="90" spans="1:15" x14ac:dyDescent="0.25">
      <c r="A90" s="34">
        <v>61110</v>
      </c>
      <c r="B90" s="35" t="s">
        <v>102</v>
      </c>
      <c r="C90" s="35" t="s">
        <v>97</v>
      </c>
      <c r="D90" s="32">
        <v>117386.8</v>
      </c>
      <c r="E90" s="2">
        <f t="shared" si="11"/>
        <v>46954.720000000001</v>
      </c>
      <c r="F90" s="2">
        <f>'landesw Umlage § 4_Plan'!F90</f>
        <v>33408.568044063206</v>
      </c>
      <c r="G90" s="2">
        <f t="shared" si="12"/>
        <v>83978.23195593679</v>
      </c>
      <c r="H90" s="2">
        <f t="shared" si="13"/>
        <v>83978.23195593679</v>
      </c>
      <c r="I90" s="2">
        <f t="shared" si="14"/>
        <v>0</v>
      </c>
      <c r="J90" s="2">
        <f t="shared" si="10"/>
        <v>0</v>
      </c>
      <c r="K90" s="2">
        <f t="shared" si="15"/>
        <v>0</v>
      </c>
      <c r="L90" s="2">
        <f t="shared" si="16"/>
        <v>0</v>
      </c>
      <c r="M90" s="2">
        <f t="shared" si="17"/>
        <v>0</v>
      </c>
      <c r="N90" s="2">
        <f t="shared" si="18"/>
        <v>0</v>
      </c>
      <c r="O90" s="2">
        <f t="shared" si="19"/>
        <v>33408.568044063206</v>
      </c>
    </row>
    <row r="91" spans="1:15" x14ac:dyDescent="0.25">
      <c r="A91" s="34">
        <v>61111</v>
      </c>
      <c r="B91" s="35" t="s">
        <v>103</v>
      </c>
      <c r="C91" s="35" t="s">
        <v>97</v>
      </c>
      <c r="D91" s="32">
        <v>32432</v>
      </c>
      <c r="E91" s="2">
        <f t="shared" si="11"/>
        <v>12972.800000000001</v>
      </c>
      <c r="F91" s="2">
        <f>'landesw Umlage § 4_Plan'!F91</f>
        <v>13962.14668643661</v>
      </c>
      <c r="G91" s="2">
        <f t="shared" si="12"/>
        <v>18469.853313563392</v>
      </c>
      <c r="H91" s="2">
        <f t="shared" si="13"/>
        <v>18469.853313563392</v>
      </c>
      <c r="I91" s="2">
        <f t="shared" si="14"/>
        <v>0</v>
      </c>
      <c r="J91" s="2">
        <f t="shared" si="10"/>
        <v>0</v>
      </c>
      <c r="K91" s="2">
        <f t="shared" si="15"/>
        <v>0</v>
      </c>
      <c r="L91" s="2">
        <f t="shared" si="16"/>
        <v>0</v>
      </c>
      <c r="M91" s="2">
        <f t="shared" si="17"/>
        <v>0</v>
      </c>
      <c r="N91" s="2">
        <f t="shared" si="18"/>
        <v>0</v>
      </c>
      <c r="O91" s="2">
        <f t="shared" si="19"/>
        <v>13962.14668643661</v>
      </c>
    </row>
    <row r="92" spans="1:15" x14ac:dyDescent="0.25">
      <c r="A92" s="34">
        <v>61112</v>
      </c>
      <c r="B92" s="35" t="s">
        <v>104</v>
      </c>
      <c r="C92" s="35" t="s">
        <v>97</v>
      </c>
      <c r="D92" s="32">
        <v>0</v>
      </c>
      <c r="E92" s="2">
        <f t="shared" si="11"/>
        <v>0</v>
      </c>
      <c r="F92" s="2">
        <f>'landesw Umlage § 4_Plan'!F92</f>
        <v>5285.5945279693424</v>
      </c>
      <c r="G92" s="2">
        <f t="shared" si="12"/>
        <v>0</v>
      </c>
      <c r="H92" s="2">
        <f t="shared" si="13"/>
        <v>0</v>
      </c>
      <c r="I92" s="2">
        <f t="shared" si="14"/>
        <v>0</v>
      </c>
      <c r="J92" s="2">
        <f t="shared" si="10"/>
        <v>5285.5945279693424</v>
      </c>
      <c r="K92" s="2">
        <f t="shared" si="15"/>
        <v>440.46621066411188</v>
      </c>
      <c r="L92" s="2">
        <f t="shared" si="16"/>
        <v>440.47</v>
      </c>
      <c r="M92" s="2">
        <f t="shared" si="17"/>
        <v>0</v>
      </c>
      <c r="N92" s="2">
        <f t="shared" si="18"/>
        <v>0</v>
      </c>
      <c r="O92" s="2">
        <f t="shared" si="19"/>
        <v>0</v>
      </c>
    </row>
    <row r="93" spans="1:15" x14ac:dyDescent="0.25">
      <c r="A93" s="34">
        <v>61113</v>
      </c>
      <c r="B93" s="35" t="s">
        <v>105</v>
      </c>
      <c r="C93" s="35" t="s">
        <v>97</v>
      </c>
      <c r="D93" s="32">
        <v>113512</v>
      </c>
      <c r="E93" s="2">
        <f t="shared" si="11"/>
        <v>45404.800000000003</v>
      </c>
      <c r="F93" s="2">
        <f>'landesw Umlage § 4_Plan'!F93</f>
        <v>31906.565512223486</v>
      </c>
      <c r="G93" s="2">
        <f t="shared" si="12"/>
        <v>81605.434487776511</v>
      </c>
      <c r="H93" s="2">
        <f t="shared" si="13"/>
        <v>81605.434487776511</v>
      </c>
      <c r="I93" s="2">
        <f t="shared" si="14"/>
        <v>0</v>
      </c>
      <c r="J93" s="2">
        <f t="shared" si="10"/>
        <v>0</v>
      </c>
      <c r="K93" s="2">
        <f t="shared" si="15"/>
        <v>0</v>
      </c>
      <c r="L93" s="2">
        <f t="shared" si="16"/>
        <v>0</v>
      </c>
      <c r="M93" s="2">
        <f t="shared" si="17"/>
        <v>0</v>
      </c>
      <c r="N93" s="2">
        <f t="shared" si="18"/>
        <v>0</v>
      </c>
      <c r="O93" s="2">
        <f t="shared" si="19"/>
        <v>31906.565512223486</v>
      </c>
    </row>
    <row r="94" spans="1:15" x14ac:dyDescent="0.25">
      <c r="A94" s="34">
        <v>61114</v>
      </c>
      <c r="B94" s="35" t="s">
        <v>106</v>
      </c>
      <c r="C94" s="35" t="s">
        <v>97</v>
      </c>
      <c r="D94" s="32">
        <v>32432</v>
      </c>
      <c r="E94" s="2">
        <f t="shared" si="11"/>
        <v>12972.800000000001</v>
      </c>
      <c r="F94" s="2">
        <f>'landesw Umlage § 4_Plan'!F94</f>
        <v>28589.770446608549</v>
      </c>
      <c r="G94" s="2">
        <f t="shared" si="12"/>
        <v>3842.2295533914512</v>
      </c>
      <c r="H94" s="2">
        <f t="shared" si="13"/>
        <v>3842.2295533914512</v>
      </c>
      <c r="I94" s="2">
        <f t="shared" si="14"/>
        <v>0</v>
      </c>
      <c r="J94" s="2">
        <f t="shared" si="10"/>
        <v>0</v>
      </c>
      <c r="K94" s="2">
        <f t="shared" si="15"/>
        <v>0</v>
      </c>
      <c r="L94" s="2">
        <f t="shared" si="16"/>
        <v>0</v>
      </c>
      <c r="M94" s="2">
        <f t="shared" si="17"/>
        <v>0</v>
      </c>
      <c r="N94" s="2">
        <f t="shared" si="18"/>
        <v>0</v>
      </c>
      <c r="O94" s="2">
        <f t="shared" si="19"/>
        <v>28589.770446608549</v>
      </c>
    </row>
    <row r="95" spans="1:15" x14ac:dyDescent="0.25">
      <c r="A95" s="34">
        <v>61115</v>
      </c>
      <c r="B95" s="35" t="s">
        <v>107</v>
      </c>
      <c r="C95" s="35" t="s">
        <v>97</v>
      </c>
      <c r="D95" s="32">
        <v>95748.4</v>
      </c>
      <c r="E95" s="2">
        <f t="shared" si="11"/>
        <v>38299.360000000001</v>
      </c>
      <c r="F95" s="2">
        <f>'landesw Umlage § 4_Plan'!F95</f>
        <v>17992.06019964191</v>
      </c>
      <c r="G95" s="2">
        <f t="shared" si="12"/>
        <v>77756.339800358081</v>
      </c>
      <c r="H95" s="2">
        <f t="shared" si="13"/>
        <v>77756.339800358081</v>
      </c>
      <c r="I95" s="2">
        <f t="shared" si="14"/>
        <v>0</v>
      </c>
      <c r="J95" s="2">
        <f t="shared" si="10"/>
        <v>0</v>
      </c>
      <c r="K95" s="2">
        <f t="shared" si="15"/>
        <v>0</v>
      </c>
      <c r="L95" s="2">
        <f t="shared" si="16"/>
        <v>0</v>
      </c>
      <c r="M95" s="2">
        <f t="shared" si="17"/>
        <v>0</v>
      </c>
      <c r="N95" s="2">
        <f t="shared" si="18"/>
        <v>0</v>
      </c>
      <c r="O95" s="2">
        <f t="shared" si="19"/>
        <v>17992.06019964191</v>
      </c>
    </row>
    <row r="96" spans="1:15" x14ac:dyDescent="0.25">
      <c r="A96" s="34">
        <v>61116</v>
      </c>
      <c r="B96" s="35" t="s">
        <v>108</v>
      </c>
      <c r="C96" s="35" t="s">
        <v>97</v>
      </c>
      <c r="D96" s="32">
        <v>56756</v>
      </c>
      <c r="E96" s="2">
        <f t="shared" si="11"/>
        <v>22702.400000000001</v>
      </c>
      <c r="F96" s="2">
        <f>'landesw Umlage § 4_Plan'!F96</f>
        <v>22494.723806135065</v>
      </c>
      <c r="G96" s="2">
        <f t="shared" si="12"/>
        <v>34261.276193864935</v>
      </c>
      <c r="H96" s="2">
        <f t="shared" si="13"/>
        <v>34261.276193864935</v>
      </c>
      <c r="I96" s="2">
        <f t="shared" si="14"/>
        <v>0</v>
      </c>
      <c r="J96" s="2">
        <f t="shared" si="10"/>
        <v>0</v>
      </c>
      <c r="K96" s="2">
        <f t="shared" si="15"/>
        <v>0</v>
      </c>
      <c r="L96" s="2">
        <f t="shared" si="16"/>
        <v>0</v>
      </c>
      <c r="M96" s="2">
        <f t="shared" si="17"/>
        <v>0</v>
      </c>
      <c r="N96" s="2">
        <f t="shared" si="18"/>
        <v>0</v>
      </c>
      <c r="O96" s="2">
        <f t="shared" si="19"/>
        <v>22494.723806135065</v>
      </c>
    </row>
    <row r="97" spans="1:15" x14ac:dyDescent="0.25">
      <c r="A97" s="34">
        <v>61118</v>
      </c>
      <c r="B97" s="35" t="s">
        <v>109</v>
      </c>
      <c r="C97" s="35" t="s">
        <v>97</v>
      </c>
      <c r="D97" s="32">
        <v>0</v>
      </c>
      <c r="E97" s="2">
        <f t="shared" si="11"/>
        <v>0</v>
      </c>
      <c r="F97" s="2">
        <f>'landesw Umlage § 4_Plan'!F97</f>
        <v>10141.981674416931</v>
      </c>
      <c r="G97" s="2">
        <f t="shared" si="12"/>
        <v>0</v>
      </c>
      <c r="H97" s="2">
        <f t="shared" si="13"/>
        <v>0</v>
      </c>
      <c r="I97" s="2">
        <f t="shared" si="14"/>
        <v>0</v>
      </c>
      <c r="J97" s="2">
        <f t="shared" si="10"/>
        <v>10141.981674416931</v>
      </c>
      <c r="K97" s="2">
        <f t="shared" si="15"/>
        <v>845.1651395347443</v>
      </c>
      <c r="L97" s="2">
        <f t="shared" si="16"/>
        <v>845.17</v>
      </c>
      <c r="M97" s="2">
        <f t="shared" si="17"/>
        <v>0</v>
      </c>
      <c r="N97" s="2">
        <f t="shared" si="18"/>
        <v>0</v>
      </c>
      <c r="O97" s="2">
        <f t="shared" si="19"/>
        <v>0</v>
      </c>
    </row>
    <row r="98" spans="1:15" x14ac:dyDescent="0.25">
      <c r="A98" s="34">
        <v>61119</v>
      </c>
      <c r="B98" s="35" t="s">
        <v>110</v>
      </c>
      <c r="C98" s="35" t="s">
        <v>97</v>
      </c>
      <c r="D98" s="32">
        <v>0</v>
      </c>
      <c r="E98" s="2">
        <f t="shared" si="11"/>
        <v>0</v>
      </c>
      <c r="F98" s="2">
        <f>'landesw Umlage § 4_Plan'!F98</f>
        <v>5696.3270616678183</v>
      </c>
      <c r="G98" s="2">
        <f t="shared" si="12"/>
        <v>0</v>
      </c>
      <c r="H98" s="2">
        <f t="shared" si="13"/>
        <v>0</v>
      </c>
      <c r="I98" s="2">
        <f t="shared" si="14"/>
        <v>0</v>
      </c>
      <c r="J98" s="2">
        <f t="shared" si="10"/>
        <v>5696.3270616678183</v>
      </c>
      <c r="K98" s="2">
        <f t="shared" si="15"/>
        <v>474.69392180565154</v>
      </c>
      <c r="L98" s="2">
        <f t="shared" si="16"/>
        <v>474.69</v>
      </c>
      <c r="M98" s="2">
        <f t="shared" si="17"/>
        <v>0</v>
      </c>
      <c r="N98" s="2">
        <f t="shared" si="18"/>
        <v>0</v>
      </c>
      <c r="O98" s="2">
        <f t="shared" si="19"/>
        <v>0</v>
      </c>
    </row>
    <row r="99" spans="1:15" x14ac:dyDescent="0.25">
      <c r="A99" s="34">
        <v>61120</v>
      </c>
      <c r="B99" s="35" t="s">
        <v>111</v>
      </c>
      <c r="C99" s="35" t="s">
        <v>97</v>
      </c>
      <c r="D99" s="32">
        <v>497797.2</v>
      </c>
      <c r="E99" s="2">
        <f t="shared" si="11"/>
        <v>199118.88</v>
      </c>
      <c r="F99" s="2">
        <f>'landesw Umlage § 4_Plan'!F99</f>
        <v>118685.88269356584</v>
      </c>
      <c r="G99" s="2">
        <f t="shared" si="12"/>
        <v>379111.31730643415</v>
      </c>
      <c r="H99" s="2">
        <f t="shared" si="13"/>
        <v>379111.31730643415</v>
      </c>
      <c r="I99" s="2">
        <f t="shared" si="14"/>
        <v>0</v>
      </c>
      <c r="J99" s="2">
        <f t="shared" si="10"/>
        <v>0</v>
      </c>
      <c r="K99" s="2">
        <f t="shared" si="15"/>
        <v>0</v>
      </c>
      <c r="L99" s="2">
        <f t="shared" si="16"/>
        <v>0</v>
      </c>
      <c r="M99" s="2">
        <f t="shared" si="17"/>
        <v>0</v>
      </c>
      <c r="N99" s="2">
        <f t="shared" si="18"/>
        <v>0</v>
      </c>
      <c r="O99" s="2">
        <f t="shared" si="19"/>
        <v>118685.88269356584</v>
      </c>
    </row>
    <row r="100" spans="1:15" x14ac:dyDescent="0.25">
      <c r="A100" s="34">
        <v>61203</v>
      </c>
      <c r="B100" s="35" t="s">
        <v>112</v>
      </c>
      <c r="C100" s="35" t="s">
        <v>113</v>
      </c>
      <c r="D100" s="32">
        <v>55134.400000000001</v>
      </c>
      <c r="E100" s="2">
        <f t="shared" si="11"/>
        <v>22053.760000000002</v>
      </c>
      <c r="F100" s="2">
        <f>'landesw Umlage § 4_Plan'!F100</f>
        <v>26938.025619174354</v>
      </c>
      <c r="G100" s="2">
        <f t="shared" si="12"/>
        <v>28196.374380825648</v>
      </c>
      <c r="H100" s="2">
        <f t="shared" si="13"/>
        <v>28196.374380825648</v>
      </c>
      <c r="I100" s="2">
        <f t="shared" si="14"/>
        <v>0</v>
      </c>
      <c r="J100" s="2">
        <f t="shared" si="10"/>
        <v>0</v>
      </c>
      <c r="K100" s="2">
        <f t="shared" si="15"/>
        <v>0</v>
      </c>
      <c r="L100" s="2">
        <f t="shared" si="16"/>
        <v>0</v>
      </c>
      <c r="M100" s="2">
        <f t="shared" si="17"/>
        <v>0</v>
      </c>
      <c r="N100" s="2">
        <f t="shared" si="18"/>
        <v>0</v>
      </c>
      <c r="O100" s="2">
        <f t="shared" si="19"/>
        <v>26938.025619174354</v>
      </c>
    </row>
    <row r="101" spans="1:15" x14ac:dyDescent="0.25">
      <c r="A101" s="34">
        <v>61204</v>
      </c>
      <c r="B101" s="35" t="s">
        <v>114</v>
      </c>
      <c r="C101" s="35" t="s">
        <v>113</v>
      </c>
      <c r="D101" s="32">
        <v>0</v>
      </c>
      <c r="E101" s="2">
        <f t="shared" si="11"/>
        <v>0</v>
      </c>
      <c r="F101" s="2">
        <f>'landesw Umlage § 4_Plan'!F101</f>
        <v>24216.954185887676</v>
      </c>
      <c r="G101" s="2">
        <f t="shared" si="12"/>
        <v>0</v>
      </c>
      <c r="H101" s="2">
        <f t="shared" si="13"/>
        <v>0</v>
      </c>
      <c r="I101" s="2">
        <f t="shared" si="14"/>
        <v>0</v>
      </c>
      <c r="J101" s="2">
        <f t="shared" si="10"/>
        <v>24216.954185887676</v>
      </c>
      <c r="K101" s="2">
        <f t="shared" si="15"/>
        <v>2018.0795154906398</v>
      </c>
      <c r="L101" s="2">
        <f t="shared" si="16"/>
        <v>2018.08</v>
      </c>
      <c r="M101" s="2">
        <f t="shared" si="17"/>
        <v>0</v>
      </c>
      <c r="N101" s="2">
        <f t="shared" si="18"/>
        <v>0</v>
      </c>
      <c r="O101" s="2">
        <f t="shared" si="19"/>
        <v>0</v>
      </c>
    </row>
    <row r="102" spans="1:15" x14ac:dyDescent="0.25">
      <c r="A102" s="34">
        <v>61205</v>
      </c>
      <c r="B102" s="35" t="s">
        <v>115</v>
      </c>
      <c r="C102" s="35" t="s">
        <v>113</v>
      </c>
      <c r="D102" s="32">
        <v>0</v>
      </c>
      <c r="E102" s="2">
        <f t="shared" si="11"/>
        <v>0</v>
      </c>
      <c r="F102" s="2">
        <f>'landesw Umlage § 4_Plan'!F102</f>
        <v>16731.915201375865</v>
      </c>
      <c r="G102" s="2">
        <f t="shared" si="12"/>
        <v>0</v>
      </c>
      <c r="H102" s="2">
        <f t="shared" si="13"/>
        <v>0</v>
      </c>
      <c r="I102" s="2">
        <f t="shared" si="14"/>
        <v>0</v>
      </c>
      <c r="J102" s="2">
        <f t="shared" si="10"/>
        <v>16731.915201375865</v>
      </c>
      <c r="K102" s="2">
        <f t="shared" si="15"/>
        <v>1394.3262667813221</v>
      </c>
      <c r="L102" s="2">
        <f t="shared" si="16"/>
        <v>1394.33</v>
      </c>
      <c r="M102" s="2">
        <f t="shared" si="17"/>
        <v>0</v>
      </c>
      <c r="N102" s="2">
        <f t="shared" si="18"/>
        <v>0</v>
      </c>
      <c r="O102" s="2">
        <f t="shared" si="19"/>
        <v>0</v>
      </c>
    </row>
    <row r="103" spans="1:15" x14ac:dyDescent="0.25">
      <c r="A103" s="34">
        <v>61206</v>
      </c>
      <c r="B103" s="35" t="s">
        <v>116</v>
      </c>
      <c r="C103" s="35" t="s">
        <v>113</v>
      </c>
      <c r="D103" s="32">
        <v>0</v>
      </c>
      <c r="E103" s="2">
        <f t="shared" si="11"/>
        <v>0</v>
      </c>
      <c r="F103" s="2">
        <f>'landesw Umlage § 4_Plan'!F103</f>
        <v>11914.219131430675</v>
      </c>
      <c r="G103" s="2">
        <f t="shared" si="12"/>
        <v>0</v>
      </c>
      <c r="H103" s="2">
        <f t="shared" si="13"/>
        <v>0</v>
      </c>
      <c r="I103" s="2">
        <f t="shared" si="14"/>
        <v>0</v>
      </c>
      <c r="J103" s="2">
        <f t="shared" si="10"/>
        <v>11914.219131430675</v>
      </c>
      <c r="K103" s="2">
        <f t="shared" si="15"/>
        <v>992.85159428588952</v>
      </c>
      <c r="L103" s="2">
        <f t="shared" si="16"/>
        <v>992.85</v>
      </c>
      <c r="M103" s="2">
        <f t="shared" si="17"/>
        <v>0</v>
      </c>
      <c r="N103" s="2">
        <f t="shared" si="18"/>
        <v>0</v>
      </c>
      <c r="O103" s="2">
        <f t="shared" si="19"/>
        <v>0</v>
      </c>
    </row>
    <row r="104" spans="1:15" x14ac:dyDescent="0.25">
      <c r="A104" s="34">
        <v>61207</v>
      </c>
      <c r="B104" s="35" t="s">
        <v>117</v>
      </c>
      <c r="C104" s="35" t="s">
        <v>113</v>
      </c>
      <c r="D104" s="32">
        <v>279037.59999999998</v>
      </c>
      <c r="E104" s="2">
        <f t="shared" si="11"/>
        <v>111615.03999999999</v>
      </c>
      <c r="F104" s="2">
        <f>'landesw Umlage § 4_Plan'!F104</f>
        <v>55632.02377937828</v>
      </c>
      <c r="G104" s="2">
        <f t="shared" si="12"/>
        <v>223405.5762206217</v>
      </c>
      <c r="H104" s="2">
        <f t="shared" si="13"/>
        <v>223405.5762206217</v>
      </c>
      <c r="I104" s="2">
        <f t="shared" si="14"/>
        <v>0</v>
      </c>
      <c r="J104" s="2">
        <f t="shared" si="10"/>
        <v>0</v>
      </c>
      <c r="K104" s="2">
        <f t="shared" si="15"/>
        <v>0</v>
      </c>
      <c r="L104" s="2">
        <f t="shared" si="16"/>
        <v>0</v>
      </c>
      <c r="M104" s="2">
        <f t="shared" si="17"/>
        <v>0</v>
      </c>
      <c r="N104" s="2">
        <f t="shared" si="18"/>
        <v>0</v>
      </c>
      <c r="O104" s="2">
        <f t="shared" si="19"/>
        <v>55632.02377937828</v>
      </c>
    </row>
    <row r="105" spans="1:15" x14ac:dyDescent="0.25">
      <c r="A105" s="34">
        <v>61213</v>
      </c>
      <c r="B105" s="35" t="s">
        <v>118</v>
      </c>
      <c r="C105" s="35" t="s">
        <v>113</v>
      </c>
      <c r="D105" s="32">
        <v>466725.19999999995</v>
      </c>
      <c r="E105" s="2">
        <f t="shared" si="11"/>
        <v>186690.08</v>
      </c>
      <c r="F105" s="2">
        <f>'landesw Umlage § 4_Plan'!F105</f>
        <v>37905.220073445569</v>
      </c>
      <c r="G105" s="2">
        <f t="shared" si="12"/>
        <v>428819.97992655437</v>
      </c>
      <c r="H105" s="2">
        <f t="shared" si="13"/>
        <v>428819.97992655437</v>
      </c>
      <c r="I105" s="2">
        <f t="shared" si="14"/>
        <v>0</v>
      </c>
      <c r="J105" s="2">
        <f t="shared" si="10"/>
        <v>0</v>
      </c>
      <c r="K105" s="2">
        <f t="shared" si="15"/>
        <v>0</v>
      </c>
      <c r="L105" s="2">
        <f t="shared" si="16"/>
        <v>0</v>
      </c>
      <c r="M105" s="2">
        <f t="shared" si="17"/>
        <v>0</v>
      </c>
      <c r="N105" s="2">
        <f t="shared" si="18"/>
        <v>0</v>
      </c>
      <c r="O105" s="2">
        <f t="shared" si="19"/>
        <v>37905.220073445569</v>
      </c>
    </row>
    <row r="106" spans="1:15" x14ac:dyDescent="0.25">
      <c r="A106" s="34">
        <v>61215</v>
      </c>
      <c r="B106" s="35" t="s">
        <v>119</v>
      </c>
      <c r="C106" s="35" t="s">
        <v>113</v>
      </c>
      <c r="D106" s="32">
        <v>50269.599999999999</v>
      </c>
      <c r="E106" s="2">
        <f t="shared" si="11"/>
        <v>20107.84</v>
      </c>
      <c r="F106" s="2">
        <f>'landesw Umlage § 4_Plan'!F106</f>
        <v>13857.584403949826</v>
      </c>
      <c r="G106" s="2">
        <f t="shared" si="12"/>
        <v>36412.015596050172</v>
      </c>
      <c r="H106" s="2">
        <f t="shared" si="13"/>
        <v>36412.015596050172</v>
      </c>
      <c r="I106" s="2">
        <f t="shared" si="14"/>
        <v>0</v>
      </c>
      <c r="J106" s="2">
        <f t="shared" si="10"/>
        <v>0</v>
      </c>
      <c r="K106" s="2">
        <f t="shared" si="15"/>
        <v>0</v>
      </c>
      <c r="L106" s="2">
        <f t="shared" si="16"/>
        <v>0</v>
      </c>
      <c r="M106" s="2">
        <f t="shared" si="17"/>
        <v>0</v>
      </c>
      <c r="N106" s="2">
        <f t="shared" si="18"/>
        <v>0</v>
      </c>
      <c r="O106" s="2">
        <f t="shared" si="19"/>
        <v>13857.584403949826</v>
      </c>
    </row>
    <row r="107" spans="1:15" x14ac:dyDescent="0.25">
      <c r="A107" s="34">
        <v>61217</v>
      </c>
      <c r="B107" s="35" t="s">
        <v>120</v>
      </c>
      <c r="C107" s="35" t="s">
        <v>113</v>
      </c>
      <c r="D107" s="32">
        <v>74593.599999999991</v>
      </c>
      <c r="E107" s="2">
        <f t="shared" si="11"/>
        <v>29837.439999999999</v>
      </c>
      <c r="F107" s="2">
        <f>'landesw Umlage § 4_Plan'!F107</f>
        <v>32815.233372701397</v>
      </c>
      <c r="G107" s="2">
        <f t="shared" si="12"/>
        <v>41778.366627298594</v>
      </c>
      <c r="H107" s="2">
        <f t="shared" si="13"/>
        <v>41778.366627298594</v>
      </c>
      <c r="I107" s="2">
        <f t="shared" si="14"/>
        <v>0</v>
      </c>
      <c r="J107" s="2">
        <f t="shared" si="10"/>
        <v>0</v>
      </c>
      <c r="K107" s="2">
        <f t="shared" si="15"/>
        <v>0</v>
      </c>
      <c r="L107" s="2">
        <f t="shared" si="16"/>
        <v>0</v>
      </c>
      <c r="M107" s="2">
        <f t="shared" si="17"/>
        <v>0</v>
      </c>
      <c r="N107" s="2">
        <f t="shared" si="18"/>
        <v>0</v>
      </c>
      <c r="O107" s="2">
        <f t="shared" si="19"/>
        <v>32815.233372701397</v>
      </c>
    </row>
    <row r="108" spans="1:15" x14ac:dyDescent="0.25">
      <c r="A108" s="34">
        <v>61222</v>
      </c>
      <c r="B108" s="35" t="s">
        <v>121</v>
      </c>
      <c r="C108" s="35" t="s">
        <v>113</v>
      </c>
      <c r="D108" s="32">
        <v>0</v>
      </c>
      <c r="E108" s="2">
        <f t="shared" si="11"/>
        <v>0</v>
      </c>
      <c r="F108" s="2">
        <f>'landesw Umlage § 4_Plan'!F108</f>
        <v>16867.411198142792</v>
      </c>
      <c r="G108" s="2">
        <f t="shared" si="12"/>
        <v>0</v>
      </c>
      <c r="H108" s="2">
        <f t="shared" si="13"/>
        <v>0</v>
      </c>
      <c r="I108" s="2">
        <f t="shared" si="14"/>
        <v>0</v>
      </c>
      <c r="J108" s="2">
        <f t="shared" si="10"/>
        <v>16867.411198142792</v>
      </c>
      <c r="K108" s="2">
        <f t="shared" si="15"/>
        <v>1405.6175998452327</v>
      </c>
      <c r="L108" s="2">
        <f t="shared" si="16"/>
        <v>1405.62</v>
      </c>
      <c r="M108" s="2">
        <f t="shared" si="17"/>
        <v>0</v>
      </c>
      <c r="N108" s="2">
        <f t="shared" si="18"/>
        <v>0</v>
      </c>
      <c r="O108" s="2">
        <f t="shared" si="19"/>
        <v>0</v>
      </c>
    </row>
    <row r="109" spans="1:15" x14ac:dyDescent="0.25">
      <c r="A109" s="34">
        <v>61236</v>
      </c>
      <c r="B109" s="35" t="s">
        <v>122</v>
      </c>
      <c r="C109" s="35" t="s">
        <v>113</v>
      </c>
      <c r="D109" s="32">
        <v>32432</v>
      </c>
      <c r="E109" s="2">
        <f t="shared" si="11"/>
        <v>12972.800000000001</v>
      </c>
      <c r="F109" s="2">
        <f>'landesw Umlage § 4_Plan'!F109</f>
        <v>39168.636197350868</v>
      </c>
      <c r="G109" s="2">
        <f t="shared" si="12"/>
        <v>-6736.6361973508683</v>
      </c>
      <c r="H109" s="2">
        <f t="shared" si="13"/>
        <v>0</v>
      </c>
      <c r="I109" s="2">
        <f t="shared" si="14"/>
        <v>-6736.6361973508683</v>
      </c>
      <c r="J109" s="2">
        <f t="shared" si="10"/>
        <v>0</v>
      </c>
      <c r="K109" s="2">
        <f t="shared" si="15"/>
        <v>0</v>
      </c>
      <c r="L109" s="2">
        <f t="shared" si="16"/>
        <v>0</v>
      </c>
      <c r="M109" s="2">
        <f t="shared" si="17"/>
        <v>6736.6361973508683</v>
      </c>
      <c r="N109" s="2">
        <f t="shared" si="18"/>
        <v>561.39</v>
      </c>
      <c r="O109" s="2">
        <f t="shared" si="19"/>
        <v>39168.636197350868</v>
      </c>
    </row>
    <row r="110" spans="1:15" x14ac:dyDescent="0.25">
      <c r="A110" s="34">
        <v>61243</v>
      </c>
      <c r="B110" s="35" t="s">
        <v>123</v>
      </c>
      <c r="C110" s="35" t="s">
        <v>113</v>
      </c>
      <c r="D110" s="32">
        <v>0</v>
      </c>
      <c r="E110" s="2">
        <f t="shared" si="11"/>
        <v>0</v>
      </c>
      <c r="F110" s="2">
        <f>'landesw Umlage § 4_Plan'!F110</f>
        <v>14977.8007153421</v>
      </c>
      <c r="G110" s="2">
        <f t="shared" si="12"/>
        <v>0</v>
      </c>
      <c r="H110" s="2">
        <f t="shared" si="13"/>
        <v>0</v>
      </c>
      <c r="I110" s="2">
        <f t="shared" si="14"/>
        <v>0</v>
      </c>
      <c r="J110" s="2">
        <f t="shared" si="10"/>
        <v>14977.8007153421</v>
      </c>
      <c r="K110" s="2">
        <f t="shared" si="15"/>
        <v>1248.1500596118417</v>
      </c>
      <c r="L110" s="2">
        <f t="shared" si="16"/>
        <v>1248.1500000000001</v>
      </c>
      <c r="M110" s="2">
        <f t="shared" si="17"/>
        <v>0</v>
      </c>
      <c r="N110" s="2">
        <f t="shared" si="18"/>
        <v>0</v>
      </c>
      <c r="O110" s="2">
        <f t="shared" si="19"/>
        <v>0</v>
      </c>
    </row>
    <row r="111" spans="1:15" x14ac:dyDescent="0.25">
      <c r="A111" s="34">
        <v>61247</v>
      </c>
      <c r="B111" s="35" t="s">
        <v>124</v>
      </c>
      <c r="C111" s="35" t="s">
        <v>113</v>
      </c>
      <c r="D111" s="32">
        <v>81080</v>
      </c>
      <c r="E111" s="2">
        <f t="shared" si="11"/>
        <v>32432</v>
      </c>
      <c r="F111" s="2">
        <f>'landesw Umlage § 4_Plan'!F111</f>
        <v>38257.539196732483</v>
      </c>
      <c r="G111" s="2">
        <f t="shared" si="12"/>
        <v>42822.460803267517</v>
      </c>
      <c r="H111" s="2">
        <f t="shared" si="13"/>
        <v>42822.460803267517</v>
      </c>
      <c r="I111" s="2">
        <f t="shared" si="14"/>
        <v>0</v>
      </c>
      <c r="J111" s="2">
        <f t="shared" si="10"/>
        <v>0</v>
      </c>
      <c r="K111" s="2">
        <f t="shared" si="15"/>
        <v>0</v>
      </c>
      <c r="L111" s="2">
        <f t="shared" si="16"/>
        <v>0</v>
      </c>
      <c r="M111" s="2">
        <f t="shared" si="17"/>
        <v>0</v>
      </c>
      <c r="N111" s="2">
        <f t="shared" si="18"/>
        <v>0</v>
      </c>
      <c r="O111" s="2">
        <f t="shared" si="19"/>
        <v>38257.539196732483</v>
      </c>
    </row>
    <row r="112" spans="1:15" x14ac:dyDescent="0.25">
      <c r="A112" s="34">
        <v>61251</v>
      </c>
      <c r="B112" s="35" t="s">
        <v>125</v>
      </c>
      <c r="C112" s="35" t="s">
        <v>113</v>
      </c>
      <c r="D112" s="32">
        <v>0</v>
      </c>
      <c r="E112" s="2">
        <f t="shared" si="11"/>
        <v>0</v>
      </c>
      <c r="F112" s="2">
        <f>'landesw Umlage § 4_Plan'!F112</f>
        <v>4689.1502976084421</v>
      </c>
      <c r="G112" s="2">
        <f t="shared" si="12"/>
        <v>0</v>
      </c>
      <c r="H112" s="2">
        <f t="shared" si="13"/>
        <v>0</v>
      </c>
      <c r="I112" s="2">
        <f t="shared" si="14"/>
        <v>0</v>
      </c>
      <c r="J112" s="2">
        <f t="shared" si="10"/>
        <v>4689.1502976084421</v>
      </c>
      <c r="K112" s="2">
        <f t="shared" si="15"/>
        <v>390.76252480070349</v>
      </c>
      <c r="L112" s="2">
        <f t="shared" si="16"/>
        <v>390.76</v>
      </c>
      <c r="M112" s="2">
        <f t="shared" si="17"/>
        <v>0</v>
      </c>
      <c r="N112" s="2">
        <f t="shared" si="18"/>
        <v>0</v>
      </c>
      <c r="O112" s="2">
        <f t="shared" si="19"/>
        <v>0</v>
      </c>
    </row>
    <row r="113" spans="1:15" x14ac:dyDescent="0.25">
      <c r="A113" s="34">
        <v>61252</v>
      </c>
      <c r="B113" s="35" t="s">
        <v>126</v>
      </c>
      <c r="C113" s="35" t="s">
        <v>113</v>
      </c>
      <c r="D113" s="32">
        <v>16216</v>
      </c>
      <c r="E113" s="2">
        <f t="shared" si="11"/>
        <v>6486.4000000000005</v>
      </c>
      <c r="F113" s="2">
        <f>'landesw Umlage § 4_Plan'!F113</f>
        <v>11521.961136484906</v>
      </c>
      <c r="G113" s="2">
        <f t="shared" si="12"/>
        <v>4694.0388635150939</v>
      </c>
      <c r="H113" s="2">
        <f t="shared" si="13"/>
        <v>4694.0388635150939</v>
      </c>
      <c r="I113" s="2">
        <f t="shared" si="14"/>
        <v>0</v>
      </c>
      <c r="J113" s="2">
        <f t="shared" si="10"/>
        <v>0</v>
      </c>
      <c r="K113" s="2">
        <f t="shared" si="15"/>
        <v>0</v>
      </c>
      <c r="L113" s="2">
        <f t="shared" si="16"/>
        <v>0</v>
      </c>
      <c r="M113" s="2">
        <f t="shared" si="17"/>
        <v>0</v>
      </c>
      <c r="N113" s="2">
        <f t="shared" si="18"/>
        <v>0</v>
      </c>
      <c r="O113" s="2">
        <f t="shared" si="19"/>
        <v>11521.961136484906</v>
      </c>
    </row>
    <row r="114" spans="1:15" x14ac:dyDescent="0.25">
      <c r="A114" s="34">
        <v>61253</v>
      </c>
      <c r="B114" s="35" t="s">
        <v>127</v>
      </c>
      <c r="C114" s="35" t="s">
        <v>113</v>
      </c>
      <c r="D114" s="32">
        <v>129728</v>
      </c>
      <c r="E114" s="2">
        <f t="shared" si="11"/>
        <v>51891.200000000004</v>
      </c>
      <c r="F114" s="2">
        <f>'landesw Umlage § 4_Plan'!F114</f>
        <v>51764.094074346365</v>
      </c>
      <c r="G114" s="2">
        <f t="shared" si="12"/>
        <v>77963.905925653642</v>
      </c>
      <c r="H114" s="2">
        <f t="shared" si="13"/>
        <v>77963.905925653642</v>
      </c>
      <c r="I114" s="2">
        <f t="shared" si="14"/>
        <v>0</v>
      </c>
      <c r="J114" s="2">
        <f t="shared" si="10"/>
        <v>0</v>
      </c>
      <c r="K114" s="2">
        <f t="shared" si="15"/>
        <v>0</v>
      </c>
      <c r="L114" s="2">
        <f t="shared" si="16"/>
        <v>0</v>
      </c>
      <c r="M114" s="2">
        <f t="shared" si="17"/>
        <v>0</v>
      </c>
      <c r="N114" s="2">
        <f t="shared" si="18"/>
        <v>0</v>
      </c>
      <c r="O114" s="2">
        <f t="shared" si="19"/>
        <v>51764.094074346365</v>
      </c>
    </row>
    <row r="115" spans="1:15" x14ac:dyDescent="0.25">
      <c r="A115" s="34">
        <v>61254</v>
      </c>
      <c r="B115" s="35" t="s">
        <v>128</v>
      </c>
      <c r="C115" s="35" t="s">
        <v>113</v>
      </c>
      <c r="D115" s="32">
        <v>0</v>
      </c>
      <c r="E115" s="2">
        <f t="shared" si="11"/>
        <v>0</v>
      </c>
      <c r="F115" s="2">
        <f>'landesw Umlage § 4_Plan'!F115</f>
        <v>13768.324128088136</v>
      </c>
      <c r="G115" s="2">
        <f t="shared" si="12"/>
        <v>0</v>
      </c>
      <c r="H115" s="2">
        <f t="shared" si="13"/>
        <v>0</v>
      </c>
      <c r="I115" s="2">
        <f t="shared" si="14"/>
        <v>0</v>
      </c>
      <c r="J115" s="2">
        <f t="shared" si="10"/>
        <v>13768.324128088136</v>
      </c>
      <c r="K115" s="2">
        <f t="shared" si="15"/>
        <v>1147.3603440073446</v>
      </c>
      <c r="L115" s="2">
        <f t="shared" si="16"/>
        <v>1147.3599999999999</v>
      </c>
      <c r="M115" s="2">
        <f t="shared" si="17"/>
        <v>0</v>
      </c>
      <c r="N115" s="2">
        <f t="shared" si="18"/>
        <v>0</v>
      </c>
      <c r="O115" s="2">
        <f t="shared" si="19"/>
        <v>0</v>
      </c>
    </row>
    <row r="116" spans="1:15" x14ac:dyDescent="0.25">
      <c r="A116" s="34">
        <v>61255</v>
      </c>
      <c r="B116" s="35" t="s">
        <v>129</v>
      </c>
      <c r="C116" s="35" t="s">
        <v>113</v>
      </c>
      <c r="D116" s="32">
        <v>4864.8</v>
      </c>
      <c r="E116" s="2">
        <f t="shared" si="11"/>
        <v>1945.92</v>
      </c>
      <c r="F116" s="2">
        <f>'landesw Umlage § 4_Plan'!F116</f>
        <v>57798.020309825886</v>
      </c>
      <c r="G116" s="2">
        <f t="shared" si="12"/>
        <v>-52933.220309825883</v>
      </c>
      <c r="H116" s="2">
        <f t="shared" si="13"/>
        <v>0</v>
      </c>
      <c r="I116" s="2">
        <f t="shared" si="14"/>
        <v>-52933.220309825883</v>
      </c>
      <c r="J116" s="2">
        <f t="shared" si="10"/>
        <v>0</v>
      </c>
      <c r="K116" s="2">
        <f t="shared" si="15"/>
        <v>0</v>
      </c>
      <c r="L116" s="2">
        <f t="shared" si="16"/>
        <v>0</v>
      </c>
      <c r="M116" s="2">
        <f t="shared" si="17"/>
        <v>52933.220309825883</v>
      </c>
      <c r="N116" s="2">
        <f t="shared" si="18"/>
        <v>4411.1000000000004</v>
      </c>
      <c r="O116" s="2">
        <f t="shared" si="19"/>
        <v>57798.020309825886</v>
      </c>
    </row>
    <row r="117" spans="1:15" x14ac:dyDescent="0.25">
      <c r="A117" s="34">
        <v>61256</v>
      </c>
      <c r="B117" s="35" t="s">
        <v>130</v>
      </c>
      <c r="C117" s="35" t="s">
        <v>113</v>
      </c>
      <c r="D117" s="32">
        <v>95674.4</v>
      </c>
      <c r="E117" s="2">
        <f t="shared" si="11"/>
        <v>38269.760000000002</v>
      </c>
      <c r="F117" s="2">
        <f>'landesw Umlage § 4_Plan'!F117</f>
        <v>15201.581561253575</v>
      </c>
      <c r="G117" s="2">
        <f t="shared" si="12"/>
        <v>80472.818438746413</v>
      </c>
      <c r="H117" s="2">
        <f t="shared" si="13"/>
        <v>80472.818438746413</v>
      </c>
      <c r="I117" s="2">
        <f t="shared" si="14"/>
        <v>0</v>
      </c>
      <c r="J117" s="2">
        <f t="shared" si="10"/>
        <v>0</v>
      </c>
      <c r="K117" s="2">
        <f t="shared" si="15"/>
        <v>0</v>
      </c>
      <c r="L117" s="2">
        <f t="shared" si="16"/>
        <v>0</v>
      </c>
      <c r="M117" s="2">
        <f t="shared" si="17"/>
        <v>0</v>
      </c>
      <c r="N117" s="2">
        <f t="shared" si="18"/>
        <v>0</v>
      </c>
      <c r="O117" s="2">
        <f t="shared" si="19"/>
        <v>15201.581561253575</v>
      </c>
    </row>
    <row r="118" spans="1:15" x14ac:dyDescent="0.25">
      <c r="A118" s="34">
        <v>61257</v>
      </c>
      <c r="B118" s="35" t="s">
        <v>131</v>
      </c>
      <c r="C118" s="35" t="s">
        <v>113</v>
      </c>
      <c r="D118" s="32">
        <v>32432</v>
      </c>
      <c r="E118" s="2">
        <f t="shared" si="11"/>
        <v>12972.800000000001</v>
      </c>
      <c r="F118" s="2">
        <f>'landesw Umlage § 4_Plan'!F118</f>
        <v>42887.968558712775</v>
      </c>
      <c r="G118" s="2">
        <f t="shared" si="12"/>
        <v>-10455.968558712775</v>
      </c>
      <c r="H118" s="2">
        <f t="shared" si="13"/>
        <v>0</v>
      </c>
      <c r="I118" s="2">
        <f t="shared" si="14"/>
        <v>-10455.968558712775</v>
      </c>
      <c r="J118" s="2">
        <f t="shared" si="10"/>
        <v>0</v>
      </c>
      <c r="K118" s="2">
        <f t="shared" si="15"/>
        <v>0</v>
      </c>
      <c r="L118" s="2">
        <f t="shared" si="16"/>
        <v>0</v>
      </c>
      <c r="M118" s="2">
        <f t="shared" si="17"/>
        <v>10455.968558712775</v>
      </c>
      <c r="N118" s="2">
        <f t="shared" si="18"/>
        <v>871.33</v>
      </c>
      <c r="O118" s="2">
        <f t="shared" si="19"/>
        <v>42887.968558712775</v>
      </c>
    </row>
    <row r="119" spans="1:15" x14ac:dyDescent="0.25">
      <c r="A119" s="34">
        <v>61258</v>
      </c>
      <c r="B119" s="35" t="s">
        <v>132</v>
      </c>
      <c r="C119" s="35" t="s">
        <v>113</v>
      </c>
      <c r="D119" s="32">
        <v>32432</v>
      </c>
      <c r="E119" s="2">
        <f t="shared" si="11"/>
        <v>12972.800000000001</v>
      </c>
      <c r="F119" s="2">
        <f>'landesw Umlage § 4_Plan'!F119</f>
        <v>27502.984598823958</v>
      </c>
      <c r="G119" s="2">
        <f t="shared" si="12"/>
        <v>4929.0154011760424</v>
      </c>
      <c r="H119" s="2">
        <f t="shared" si="13"/>
        <v>4929.0154011760424</v>
      </c>
      <c r="I119" s="2">
        <f t="shared" si="14"/>
        <v>0</v>
      </c>
      <c r="J119" s="2">
        <f t="shared" si="10"/>
        <v>0</v>
      </c>
      <c r="K119" s="2">
        <f t="shared" si="15"/>
        <v>0</v>
      </c>
      <c r="L119" s="2">
        <f t="shared" si="16"/>
        <v>0</v>
      </c>
      <c r="M119" s="2">
        <f t="shared" si="17"/>
        <v>0</v>
      </c>
      <c r="N119" s="2">
        <f t="shared" si="18"/>
        <v>0</v>
      </c>
      <c r="O119" s="2">
        <f t="shared" si="19"/>
        <v>27502.984598823958</v>
      </c>
    </row>
    <row r="120" spans="1:15" x14ac:dyDescent="0.25">
      <c r="A120" s="34">
        <v>61259</v>
      </c>
      <c r="B120" s="35" t="s">
        <v>113</v>
      </c>
      <c r="C120" s="35" t="s">
        <v>113</v>
      </c>
      <c r="D120" s="32">
        <v>729202.39999999991</v>
      </c>
      <c r="E120" s="2">
        <f t="shared" si="11"/>
        <v>291680.95999999996</v>
      </c>
      <c r="F120" s="2">
        <f>'landesw Umlage § 4_Plan'!F120</f>
        <v>111639.8861024334</v>
      </c>
      <c r="G120" s="2">
        <f t="shared" si="12"/>
        <v>617562.51389756647</v>
      </c>
      <c r="H120" s="2">
        <f t="shared" si="13"/>
        <v>617562.51389756647</v>
      </c>
      <c r="I120" s="2">
        <f t="shared" si="14"/>
        <v>0</v>
      </c>
      <c r="J120" s="2">
        <f t="shared" si="10"/>
        <v>0</v>
      </c>
      <c r="K120" s="2">
        <f t="shared" si="15"/>
        <v>0</v>
      </c>
      <c r="L120" s="2">
        <f t="shared" si="16"/>
        <v>0</v>
      </c>
      <c r="M120" s="2">
        <f t="shared" si="17"/>
        <v>0</v>
      </c>
      <c r="N120" s="2">
        <f t="shared" si="18"/>
        <v>0</v>
      </c>
      <c r="O120" s="2">
        <f t="shared" si="19"/>
        <v>111639.8861024334</v>
      </c>
    </row>
    <row r="121" spans="1:15" x14ac:dyDescent="0.25">
      <c r="A121" s="34">
        <v>61260</v>
      </c>
      <c r="B121" s="35" t="s">
        <v>133</v>
      </c>
      <c r="C121" s="35" t="s">
        <v>113</v>
      </c>
      <c r="D121" s="32">
        <v>35675.199999999997</v>
      </c>
      <c r="E121" s="2">
        <f t="shared" si="11"/>
        <v>14270.08</v>
      </c>
      <c r="F121" s="2">
        <f>'landesw Umlage § 4_Plan'!F121</f>
        <v>13815.380972228724</v>
      </c>
      <c r="G121" s="2">
        <f t="shared" si="12"/>
        <v>21859.819027771271</v>
      </c>
      <c r="H121" s="2">
        <f t="shared" si="13"/>
        <v>21859.819027771271</v>
      </c>
      <c r="I121" s="2">
        <f t="shared" si="14"/>
        <v>0</v>
      </c>
      <c r="J121" s="2">
        <f t="shared" si="10"/>
        <v>0</v>
      </c>
      <c r="K121" s="2">
        <f t="shared" si="15"/>
        <v>0</v>
      </c>
      <c r="L121" s="2">
        <f t="shared" si="16"/>
        <v>0</v>
      </c>
      <c r="M121" s="2">
        <f t="shared" si="17"/>
        <v>0</v>
      </c>
      <c r="N121" s="2">
        <f t="shared" si="18"/>
        <v>0</v>
      </c>
      <c r="O121" s="2">
        <f t="shared" si="19"/>
        <v>13815.380972228724</v>
      </c>
    </row>
    <row r="122" spans="1:15" x14ac:dyDescent="0.25">
      <c r="A122" s="34">
        <v>61261</v>
      </c>
      <c r="B122" s="35" t="s">
        <v>134</v>
      </c>
      <c r="C122" s="35" t="s">
        <v>113</v>
      </c>
      <c r="D122" s="32">
        <v>32432</v>
      </c>
      <c r="E122" s="2">
        <f t="shared" si="11"/>
        <v>12972.800000000001</v>
      </c>
      <c r="F122" s="2">
        <f>'landesw Umlage § 4_Plan'!F122</f>
        <v>19388.826134279978</v>
      </c>
      <c r="G122" s="2">
        <f t="shared" si="12"/>
        <v>13043.173865720022</v>
      </c>
      <c r="H122" s="2">
        <f t="shared" si="13"/>
        <v>13043.173865720022</v>
      </c>
      <c r="I122" s="2">
        <f t="shared" si="14"/>
        <v>0</v>
      </c>
      <c r="J122" s="2">
        <f t="shared" si="10"/>
        <v>0</v>
      </c>
      <c r="K122" s="2">
        <f t="shared" si="15"/>
        <v>0</v>
      </c>
      <c r="L122" s="2">
        <f t="shared" si="16"/>
        <v>0</v>
      </c>
      <c r="M122" s="2">
        <f t="shared" si="17"/>
        <v>0</v>
      </c>
      <c r="N122" s="2">
        <f t="shared" si="18"/>
        <v>0</v>
      </c>
      <c r="O122" s="2">
        <f t="shared" si="19"/>
        <v>19388.826134279978</v>
      </c>
    </row>
    <row r="123" spans="1:15" x14ac:dyDescent="0.25">
      <c r="A123" s="34">
        <v>61262</v>
      </c>
      <c r="B123" s="35" t="s">
        <v>135</v>
      </c>
      <c r="C123" s="35" t="s">
        <v>113</v>
      </c>
      <c r="D123" s="32">
        <v>8108</v>
      </c>
      <c r="E123" s="2">
        <f t="shared" si="11"/>
        <v>3243.2000000000003</v>
      </c>
      <c r="F123" s="2">
        <f>'landesw Umlage § 4_Plan'!F123</f>
        <v>18820.727924856619</v>
      </c>
      <c r="G123" s="2">
        <f t="shared" si="12"/>
        <v>-10712.727924856619</v>
      </c>
      <c r="H123" s="2">
        <f t="shared" si="13"/>
        <v>0</v>
      </c>
      <c r="I123" s="2">
        <f t="shared" si="14"/>
        <v>-10712.727924856619</v>
      </c>
      <c r="J123" s="2">
        <f t="shared" si="10"/>
        <v>0</v>
      </c>
      <c r="K123" s="2">
        <f t="shared" si="15"/>
        <v>0</v>
      </c>
      <c r="L123" s="2">
        <f t="shared" si="16"/>
        <v>0</v>
      </c>
      <c r="M123" s="2">
        <f t="shared" si="17"/>
        <v>10712.727924856619</v>
      </c>
      <c r="N123" s="2">
        <f t="shared" si="18"/>
        <v>892.73</v>
      </c>
      <c r="O123" s="2">
        <f t="shared" si="19"/>
        <v>18820.727924856619</v>
      </c>
    </row>
    <row r="124" spans="1:15" x14ac:dyDescent="0.25">
      <c r="A124" s="34">
        <v>61263</v>
      </c>
      <c r="B124" s="35" t="s">
        <v>136</v>
      </c>
      <c r="C124" s="35" t="s">
        <v>113</v>
      </c>
      <c r="D124" s="32">
        <v>59999.199999999997</v>
      </c>
      <c r="E124" s="2">
        <f t="shared" si="11"/>
        <v>23999.68</v>
      </c>
      <c r="F124" s="2">
        <f>'landesw Umlage § 4_Plan'!F124</f>
        <v>62680.725819740241</v>
      </c>
      <c r="G124" s="2">
        <f t="shared" si="12"/>
        <v>-2681.5258197402436</v>
      </c>
      <c r="H124" s="2">
        <f t="shared" si="13"/>
        <v>0</v>
      </c>
      <c r="I124" s="2">
        <f t="shared" si="14"/>
        <v>-2681.5258197402436</v>
      </c>
      <c r="J124" s="2">
        <f t="shared" si="10"/>
        <v>0</v>
      </c>
      <c r="K124" s="2">
        <f t="shared" si="15"/>
        <v>0</v>
      </c>
      <c r="L124" s="2">
        <f t="shared" si="16"/>
        <v>0</v>
      </c>
      <c r="M124" s="2">
        <f t="shared" si="17"/>
        <v>2681.5258197402436</v>
      </c>
      <c r="N124" s="2">
        <f t="shared" si="18"/>
        <v>223.46</v>
      </c>
      <c r="O124" s="2">
        <f t="shared" si="19"/>
        <v>62680.725819740241</v>
      </c>
    </row>
    <row r="125" spans="1:15" x14ac:dyDescent="0.25">
      <c r="A125" s="34">
        <v>61264</v>
      </c>
      <c r="B125" s="35" t="s">
        <v>137</v>
      </c>
      <c r="C125" s="35" t="s">
        <v>113</v>
      </c>
      <c r="D125" s="32">
        <v>0</v>
      </c>
      <c r="E125" s="2">
        <f t="shared" si="11"/>
        <v>0</v>
      </c>
      <c r="F125" s="2">
        <f>'landesw Umlage § 4_Plan'!F125</f>
        <v>19591.960988885534</v>
      </c>
      <c r="G125" s="2">
        <f t="shared" si="12"/>
        <v>0</v>
      </c>
      <c r="H125" s="2">
        <f t="shared" si="13"/>
        <v>0</v>
      </c>
      <c r="I125" s="2">
        <f t="shared" si="14"/>
        <v>0</v>
      </c>
      <c r="J125" s="2">
        <f t="shared" si="10"/>
        <v>19591.960988885534</v>
      </c>
      <c r="K125" s="2">
        <f t="shared" si="15"/>
        <v>1632.6634157404612</v>
      </c>
      <c r="L125" s="2">
        <f t="shared" si="16"/>
        <v>1632.66</v>
      </c>
      <c r="M125" s="2">
        <f t="shared" si="17"/>
        <v>0</v>
      </c>
      <c r="N125" s="2">
        <f t="shared" si="18"/>
        <v>0</v>
      </c>
      <c r="O125" s="2">
        <f t="shared" si="19"/>
        <v>0</v>
      </c>
    </row>
    <row r="126" spans="1:15" x14ac:dyDescent="0.25">
      <c r="A126" s="34">
        <v>61265</v>
      </c>
      <c r="B126" s="35" t="s">
        <v>138</v>
      </c>
      <c r="C126" s="35" t="s">
        <v>113</v>
      </c>
      <c r="D126" s="32">
        <v>182984.8</v>
      </c>
      <c r="E126" s="2">
        <f t="shared" si="11"/>
        <v>73193.919999999998</v>
      </c>
      <c r="F126" s="2">
        <f>'landesw Umlage § 4_Plan'!F126</f>
        <v>106477.49011687904</v>
      </c>
      <c r="G126" s="2">
        <f t="shared" si="12"/>
        <v>76507.30988312095</v>
      </c>
      <c r="H126" s="2">
        <f t="shared" si="13"/>
        <v>76507.30988312095</v>
      </c>
      <c r="I126" s="2">
        <f t="shared" si="14"/>
        <v>0</v>
      </c>
      <c r="J126" s="2">
        <f t="shared" si="10"/>
        <v>0</v>
      </c>
      <c r="K126" s="2">
        <f t="shared" si="15"/>
        <v>0</v>
      </c>
      <c r="L126" s="2">
        <f t="shared" si="16"/>
        <v>0</v>
      </c>
      <c r="M126" s="2">
        <f t="shared" si="17"/>
        <v>0</v>
      </c>
      <c r="N126" s="2">
        <f t="shared" si="18"/>
        <v>0</v>
      </c>
      <c r="O126" s="2">
        <f t="shared" si="19"/>
        <v>106477.49011687904</v>
      </c>
    </row>
    <row r="127" spans="1:15" x14ac:dyDescent="0.25">
      <c r="A127" s="34">
        <v>61266</v>
      </c>
      <c r="B127" s="35" t="s">
        <v>139</v>
      </c>
      <c r="C127" s="35" t="s">
        <v>113</v>
      </c>
      <c r="D127" s="32">
        <v>30884.400000000001</v>
      </c>
      <c r="E127" s="2">
        <f t="shared" si="11"/>
        <v>12353.760000000002</v>
      </c>
      <c r="F127" s="2">
        <f>'landesw Umlage § 4_Plan'!F127</f>
        <v>13631.631023738148</v>
      </c>
      <c r="G127" s="2">
        <f t="shared" si="12"/>
        <v>17252.768976261854</v>
      </c>
      <c r="H127" s="2">
        <f t="shared" si="13"/>
        <v>17252.768976261854</v>
      </c>
      <c r="I127" s="2">
        <f t="shared" si="14"/>
        <v>0</v>
      </c>
      <c r="J127" s="2">
        <f t="shared" si="10"/>
        <v>0</v>
      </c>
      <c r="K127" s="2">
        <f t="shared" si="15"/>
        <v>0</v>
      </c>
      <c r="L127" s="2">
        <f t="shared" si="16"/>
        <v>0</v>
      </c>
      <c r="M127" s="2">
        <f t="shared" si="17"/>
        <v>0</v>
      </c>
      <c r="N127" s="2">
        <f t="shared" si="18"/>
        <v>0</v>
      </c>
      <c r="O127" s="2">
        <f t="shared" si="19"/>
        <v>13631.631023738148</v>
      </c>
    </row>
    <row r="128" spans="1:15" x14ac:dyDescent="0.25">
      <c r="A128" s="34">
        <v>61267</v>
      </c>
      <c r="B128" s="35" t="s">
        <v>140</v>
      </c>
      <c r="C128" s="35" t="s">
        <v>113</v>
      </c>
      <c r="D128" s="32">
        <v>0</v>
      </c>
      <c r="E128" s="2">
        <f t="shared" si="11"/>
        <v>0</v>
      </c>
      <c r="F128" s="2">
        <f>'landesw Umlage § 4_Plan'!F128</f>
        <v>35205.156475833974</v>
      </c>
      <c r="G128" s="2">
        <f t="shared" si="12"/>
        <v>0</v>
      </c>
      <c r="H128" s="2">
        <f t="shared" si="13"/>
        <v>0</v>
      </c>
      <c r="I128" s="2">
        <f t="shared" si="14"/>
        <v>0</v>
      </c>
      <c r="J128" s="2">
        <f t="shared" si="10"/>
        <v>35205.156475833974</v>
      </c>
      <c r="K128" s="2">
        <f t="shared" si="15"/>
        <v>2933.7630396528311</v>
      </c>
      <c r="L128" s="2">
        <f t="shared" si="16"/>
        <v>2933.76</v>
      </c>
      <c r="M128" s="2">
        <f t="shared" si="17"/>
        <v>0</v>
      </c>
      <c r="N128" s="2">
        <f t="shared" si="18"/>
        <v>0</v>
      </c>
      <c r="O128" s="2">
        <f t="shared" si="19"/>
        <v>0</v>
      </c>
    </row>
    <row r="129" spans="1:15" x14ac:dyDescent="0.25">
      <c r="A129" s="34">
        <v>61410</v>
      </c>
      <c r="B129" s="35" t="s">
        <v>141</v>
      </c>
      <c r="C129" s="35" t="s">
        <v>142</v>
      </c>
      <c r="D129" s="32">
        <v>0</v>
      </c>
      <c r="E129" s="2">
        <f t="shared" si="11"/>
        <v>0</v>
      </c>
      <c r="F129" s="2">
        <f>'landesw Umlage § 4_Plan'!F129</f>
        <v>8095.0252964078018</v>
      </c>
      <c r="G129" s="2">
        <f t="shared" si="12"/>
        <v>0</v>
      </c>
      <c r="H129" s="2">
        <f t="shared" si="13"/>
        <v>0</v>
      </c>
      <c r="I129" s="2">
        <f t="shared" si="14"/>
        <v>0</v>
      </c>
      <c r="J129" s="2">
        <f t="shared" si="10"/>
        <v>8095.0252964078018</v>
      </c>
      <c r="K129" s="2">
        <f t="shared" si="15"/>
        <v>674.58544136731678</v>
      </c>
      <c r="L129" s="2">
        <f t="shared" si="16"/>
        <v>674.59</v>
      </c>
      <c r="M129" s="2">
        <f t="shared" si="17"/>
        <v>0</v>
      </c>
      <c r="N129" s="2">
        <f t="shared" si="18"/>
        <v>0</v>
      </c>
      <c r="O129" s="2">
        <f t="shared" si="19"/>
        <v>0</v>
      </c>
    </row>
    <row r="130" spans="1:15" x14ac:dyDescent="0.25">
      <c r="A130" s="34">
        <v>61413</v>
      </c>
      <c r="B130" s="35" t="s">
        <v>143</v>
      </c>
      <c r="C130" s="35" t="s">
        <v>142</v>
      </c>
      <c r="D130" s="32">
        <v>32432</v>
      </c>
      <c r="E130" s="2">
        <f t="shared" si="11"/>
        <v>12972.800000000001</v>
      </c>
      <c r="F130" s="2">
        <f>'landesw Umlage § 4_Plan'!F130</f>
        <v>6233.8976755392723</v>
      </c>
      <c r="G130" s="2">
        <f t="shared" si="12"/>
        <v>26198.102324460728</v>
      </c>
      <c r="H130" s="2">
        <f t="shared" si="13"/>
        <v>26198.102324460728</v>
      </c>
      <c r="I130" s="2">
        <f t="shared" si="14"/>
        <v>0</v>
      </c>
      <c r="J130" s="2">
        <f t="shared" si="10"/>
        <v>0</v>
      </c>
      <c r="K130" s="2">
        <f t="shared" si="15"/>
        <v>0</v>
      </c>
      <c r="L130" s="2">
        <f t="shared" si="16"/>
        <v>0</v>
      </c>
      <c r="M130" s="2">
        <f t="shared" si="17"/>
        <v>0</v>
      </c>
      <c r="N130" s="2">
        <f t="shared" si="18"/>
        <v>0</v>
      </c>
      <c r="O130" s="2">
        <f t="shared" si="19"/>
        <v>6233.8976755392723</v>
      </c>
    </row>
    <row r="131" spans="1:15" x14ac:dyDescent="0.25">
      <c r="A131" s="34">
        <v>61425</v>
      </c>
      <c r="B131" s="35" t="s">
        <v>144</v>
      </c>
      <c r="C131" s="35" t="s">
        <v>142</v>
      </c>
      <c r="D131" s="32">
        <v>0</v>
      </c>
      <c r="E131" s="2">
        <f t="shared" si="11"/>
        <v>0</v>
      </c>
      <c r="F131" s="2">
        <f>'landesw Umlage § 4_Plan'!F131</f>
        <v>18923.111105293603</v>
      </c>
      <c r="G131" s="2">
        <f t="shared" si="12"/>
        <v>0</v>
      </c>
      <c r="H131" s="2">
        <f t="shared" si="13"/>
        <v>0</v>
      </c>
      <c r="I131" s="2">
        <f t="shared" si="14"/>
        <v>0</v>
      </c>
      <c r="J131" s="2">
        <f t="shared" ref="J131:J194" si="20">IF(E131&lt;1,F131,0)</f>
        <v>18923.111105293603</v>
      </c>
      <c r="K131" s="2">
        <f t="shared" si="15"/>
        <v>1576.9259254411336</v>
      </c>
      <c r="L131" s="2">
        <f t="shared" si="16"/>
        <v>1576.93</v>
      </c>
      <c r="M131" s="2">
        <f t="shared" si="17"/>
        <v>0</v>
      </c>
      <c r="N131" s="2">
        <f t="shared" si="18"/>
        <v>0</v>
      </c>
      <c r="O131" s="2">
        <f t="shared" si="19"/>
        <v>0</v>
      </c>
    </row>
    <row r="132" spans="1:15" x14ac:dyDescent="0.25">
      <c r="A132" s="34">
        <v>61428</v>
      </c>
      <c r="B132" s="35" t="s">
        <v>145</v>
      </c>
      <c r="C132" s="35" t="s">
        <v>142</v>
      </c>
      <c r="D132" s="32">
        <v>0</v>
      </c>
      <c r="E132" s="2">
        <f t="shared" ref="E132:E195" si="21">D132*0.4</f>
        <v>0</v>
      </c>
      <c r="F132" s="2">
        <f>'landesw Umlage § 4_Plan'!F132</f>
        <v>8483.7272026492901</v>
      </c>
      <c r="G132" s="2">
        <f t="shared" ref="G132:G195" si="22">IF(D132&gt;0,D132-F132,0)</f>
        <v>0</v>
      </c>
      <c r="H132" s="2">
        <f t="shared" ref="H132:H195" si="23">IF(G132&lt;0,0,G132)</f>
        <v>0</v>
      </c>
      <c r="I132" s="2">
        <f t="shared" ref="I132:I195" si="24">IF(G132&lt;0,G132,0)</f>
        <v>0</v>
      </c>
      <c r="J132" s="2">
        <f t="shared" si="20"/>
        <v>8483.7272026492901</v>
      </c>
      <c r="K132" s="2">
        <f t="shared" ref="K132:K195" si="25">J132/12</f>
        <v>706.97726688744081</v>
      </c>
      <c r="L132" s="2">
        <f t="shared" ref="L132:L195" si="26">ROUND(J132/12,2)</f>
        <v>706.98</v>
      </c>
      <c r="M132" s="2">
        <f t="shared" ref="M132:M195" si="27">IF(I132=0,0,I132*-1)</f>
        <v>0</v>
      </c>
      <c r="N132" s="2">
        <f t="shared" ref="N132:N195" si="28">ROUND(M132/12,2)</f>
        <v>0</v>
      </c>
      <c r="O132" s="2">
        <f t="shared" ref="O132:O195" si="29">IF(J132=0,F132,0)</f>
        <v>0</v>
      </c>
    </row>
    <row r="133" spans="1:15" x14ac:dyDescent="0.25">
      <c r="A133" s="34">
        <v>61437</v>
      </c>
      <c r="B133" s="35" t="s">
        <v>146</v>
      </c>
      <c r="C133" s="35" t="s">
        <v>142</v>
      </c>
      <c r="D133" s="32">
        <v>24324</v>
      </c>
      <c r="E133" s="2">
        <f t="shared" si="21"/>
        <v>9729.6</v>
      </c>
      <c r="F133" s="2">
        <f>'landesw Umlage § 4_Plan'!F133</f>
        <v>12674.304792696481</v>
      </c>
      <c r="G133" s="2">
        <f t="shared" si="22"/>
        <v>11649.695207303519</v>
      </c>
      <c r="H133" s="2">
        <f t="shared" si="23"/>
        <v>11649.695207303519</v>
      </c>
      <c r="I133" s="2">
        <f t="shared" si="24"/>
        <v>0</v>
      </c>
      <c r="J133" s="2">
        <f t="shared" si="20"/>
        <v>0</v>
      </c>
      <c r="K133" s="2">
        <f t="shared" si="25"/>
        <v>0</v>
      </c>
      <c r="L133" s="2">
        <f t="shared" si="26"/>
        <v>0</v>
      </c>
      <c r="M133" s="2">
        <f t="shared" si="27"/>
        <v>0</v>
      </c>
      <c r="N133" s="2">
        <f t="shared" si="28"/>
        <v>0</v>
      </c>
      <c r="O133" s="2">
        <f t="shared" si="29"/>
        <v>12674.304792696481</v>
      </c>
    </row>
    <row r="134" spans="1:15" x14ac:dyDescent="0.25">
      <c r="A134" s="34">
        <v>61438</v>
      </c>
      <c r="B134" s="35" t="s">
        <v>142</v>
      </c>
      <c r="C134" s="35" t="s">
        <v>142</v>
      </c>
      <c r="D134" s="32">
        <v>117335.6</v>
      </c>
      <c r="E134" s="2">
        <f t="shared" si="21"/>
        <v>46934.240000000005</v>
      </c>
      <c r="F134" s="2">
        <f>'landesw Umlage § 4_Plan'!F134</f>
        <v>46656.695110396628</v>
      </c>
      <c r="G134" s="2">
        <f t="shared" si="22"/>
        <v>70678.904889603378</v>
      </c>
      <c r="H134" s="2">
        <f t="shared" si="23"/>
        <v>70678.904889603378</v>
      </c>
      <c r="I134" s="2">
        <f t="shared" si="24"/>
        <v>0</v>
      </c>
      <c r="J134" s="2">
        <f t="shared" si="20"/>
        <v>0</v>
      </c>
      <c r="K134" s="2">
        <f t="shared" si="25"/>
        <v>0</v>
      </c>
      <c r="L134" s="2">
        <f t="shared" si="26"/>
        <v>0</v>
      </c>
      <c r="M134" s="2">
        <f t="shared" si="27"/>
        <v>0</v>
      </c>
      <c r="N134" s="2">
        <f t="shared" si="28"/>
        <v>0</v>
      </c>
      <c r="O134" s="2">
        <f t="shared" si="29"/>
        <v>46656.695110396628</v>
      </c>
    </row>
    <row r="135" spans="1:15" x14ac:dyDescent="0.25">
      <c r="A135" s="34">
        <v>61439</v>
      </c>
      <c r="B135" s="35" t="s">
        <v>147</v>
      </c>
      <c r="C135" s="35" t="s">
        <v>142</v>
      </c>
      <c r="D135" s="32">
        <v>53968</v>
      </c>
      <c r="E135" s="2">
        <f t="shared" si="21"/>
        <v>21587.200000000001</v>
      </c>
      <c r="F135" s="2">
        <f>'landesw Umlage § 4_Plan'!F135</f>
        <v>50311.686010557569</v>
      </c>
      <c r="G135" s="2">
        <f t="shared" si="22"/>
        <v>3656.3139894424312</v>
      </c>
      <c r="H135" s="2">
        <f t="shared" si="23"/>
        <v>3656.3139894424312</v>
      </c>
      <c r="I135" s="2">
        <f t="shared" si="24"/>
        <v>0</v>
      </c>
      <c r="J135" s="2">
        <f t="shared" si="20"/>
        <v>0</v>
      </c>
      <c r="K135" s="2">
        <f t="shared" si="25"/>
        <v>0</v>
      </c>
      <c r="L135" s="2">
        <f t="shared" si="26"/>
        <v>0</v>
      </c>
      <c r="M135" s="2">
        <f t="shared" si="27"/>
        <v>0</v>
      </c>
      <c r="N135" s="2">
        <f t="shared" si="28"/>
        <v>0</v>
      </c>
      <c r="O135" s="2">
        <f t="shared" si="29"/>
        <v>50311.686010557569</v>
      </c>
    </row>
    <row r="136" spans="1:15" x14ac:dyDescent="0.25">
      <c r="A136" s="34">
        <v>61440</v>
      </c>
      <c r="B136" s="35" t="s">
        <v>148</v>
      </c>
      <c r="C136" s="35" t="s">
        <v>142</v>
      </c>
      <c r="D136" s="32">
        <v>101267.59999999999</v>
      </c>
      <c r="E136" s="2">
        <f t="shared" si="21"/>
        <v>40507.040000000001</v>
      </c>
      <c r="F136" s="2">
        <f>'landesw Umlage § 4_Plan'!F136</f>
        <v>28750.117185243274</v>
      </c>
      <c r="G136" s="2">
        <f t="shared" si="22"/>
        <v>72517.482814756717</v>
      </c>
      <c r="H136" s="2">
        <f t="shared" si="23"/>
        <v>72517.482814756717</v>
      </c>
      <c r="I136" s="2">
        <f t="shared" si="24"/>
        <v>0</v>
      </c>
      <c r="J136" s="2">
        <f t="shared" si="20"/>
        <v>0</v>
      </c>
      <c r="K136" s="2">
        <f t="shared" si="25"/>
        <v>0</v>
      </c>
      <c r="L136" s="2">
        <f t="shared" si="26"/>
        <v>0</v>
      </c>
      <c r="M136" s="2">
        <f t="shared" si="27"/>
        <v>0</v>
      </c>
      <c r="N136" s="2">
        <f t="shared" si="28"/>
        <v>0</v>
      </c>
      <c r="O136" s="2">
        <f t="shared" si="29"/>
        <v>28750.117185243274</v>
      </c>
    </row>
    <row r="137" spans="1:15" x14ac:dyDescent="0.25">
      <c r="A137" s="34">
        <v>61441</v>
      </c>
      <c r="B137" s="35" t="s">
        <v>149</v>
      </c>
      <c r="C137" s="35" t="s">
        <v>142</v>
      </c>
      <c r="D137" s="32">
        <v>24324</v>
      </c>
      <c r="E137" s="2">
        <f t="shared" si="21"/>
        <v>9729.6</v>
      </c>
      <c r="F137" s="2">
        <f>'landesw Umlage § 4_Plan'!F137</f>
        <v>10192.671411298301</v>
      </c>
      <c r="G137" s="2">
        <f t="shared" si="22"/>
        <v>14131.328588701699</v>
      </c>
      <c r="H137" s="2">
        <f t="shared" si="23"/>
        <v>14131.328588701699</v>
      </c>
      <c r="I137" s="2">
        <f t="shared" si="24"/>
        <v>0</v>
      </c>
      <c r="J137" s="2">
        <f t="shared" si="20"/>
        <v>0</v>
      </c>
      <c r="K137" s="2">
        <f t="shared" si="25"/>
        <v>0</v>
      </c>
      <c r="L137" s="2">
        <f t="shared" si="26"/>
        <v>0</v>
      </c>
      <c r="M137" s="2">
        <f t="shared" si="27"/>
        <v>0</v>
      </c>
      <c r="N137" s="2">
        <f t="shared" si="28"/>
        <v>0</v>
      </c>
      <c r="O137" s="2">
        <f t="shared" si="29"/>
        <v>10192.671411298301</v>
      </c>
    </row>
    <row r="138" spans="1:15" x14ac:dyDescent="0.25">
      <c r="A138" s="34">
        <v>61442</v>
      </c>
      <c r="B138" s="35" t="s">
        <v>150</v>
      </c>
      <c r="C138" s="35" t="s">
        <v>142</v>
      </c>
      <c r="D138" s="32">
        <v>0</v>
      </c>
      <c r="E138" s="2">
        <f t="shared" si="21"/>
        <v>0</v>
      </c>
      <c r="F138" s="2">
        <f>'landesw Umlage § 4_Plan'!F138</f>
        <v>21139.533967229785</v>
      </c>
      <c r="G138" s="2">
        <f t="shared" si="22"/>
        <v>0</v>
      </c>
      <c r="H138" s="2">
        <f t="shared" si="23"/>
        <v>0</v>
      </c>
      <c r="I138" s="2">
        <f t="shared" si="24"/>
        <v>0</v>
      </c>
      <c r="J138" s="2">
        <f t="shared" si="20"/>
        <v>21139.533967229785</v>
      </c>
      <c r="K138" s="2">
        <f t="shared" si="25"/>
        <v>1761.6278306024822</v>
      </c>
      <c r="L138" s="2">
        <f t="shared" si="26"/>
        <v>1761.63</v>
      </c>
      <c r="M138" s="2">
        <f t="shared" si="27"/>
        <v>0</v>
      </c>
      <c r="N138" s="2">
        <f t="shared" si="28"/>
        <v>0</v>
      </c>
      <c r="O138" s="2">
        <f t="shared" si="29"/>
        <v>0</v>
      </c>
    </row>
    <row r="139" spans="1:15" x14ac:dyDescent="0.25">
      <c r="A139" s="34">
        <v>61443</v>
      </c>
      <c r="B139" s="35" t="s">
        <v>151</v>
      </c>
      <c r="C139" s="35" t="s">
        <v>142</v>
      </c>
      <c r="D139" s="32">
        <v>24324</v>
      </c>
      <c r="E139" s="2">
        <f t="shared" si="21"/>
        <v>9729.6</v>
      </c>
      <c r="F139" s="2">
        <f>'landesw Umlage § 4_Plan'!F139</f>
        <v>19443.279809823573</v>
      </c>
      <c r="G139" s="2">
        <f t="shared" si="22"/>
        <v>4880.7201901764274</v>
      </c>
      <c r="H139" s="2">
        <f t="shared" si="23"/>
        <v>4880.7201901764274</v>
      </c>
      <c r="I139" s="2">
        <f t="shared" si="24"/>
        <v>0</v>
      </c>
      <c r="J139" s="2">
        <f t="shared" si="20"/>
        <v>0</v>
      </c>
      <c r="K139" s="2">
        <f t="shared" si="25"/>
        <v>0</v>
      </c>
      <c r="L139" s="2">
        <f t="shared" si="26"/>
        <v>0</v>
      </c>
      <c r="M139" s="2">
        <f t="shared" si="27"/>
        <v>0</v>
      </c>
      <c r="N139" s="2">
        <f t="shared" si="28"/>
        <v>0</v>
      </c>
      <c r="O139" s="2">
        <f t="shared" si="29"/>
        <v>19443.279809823573</v>
      </c>
    </row>
    <row r="140" spans="1:15" x14ac:dyDescent="0.25">
      <c r="A140" s="34">
        <v>61444</v>
      </c>
      <c r="B140" s="35" t="s">
        <v>152</v>
      </c>
      <c r="C140" s="35" t="s">
        <v>142</v>
      </c>
      <c r="D140" s="32">
        <v>126940</v>
      </c>
      <c r="E140" s="2">
        <f t="shared" si="21"/>
        <v>50776</v>
      </c>
      <c r="F140" s="2">
        <f>'landesw Umlage § 4_Plan'!F140</f>
        <v>24243.211585184617</v>
      </c>
      <c r="G140" s="2">
        <f t="shared" si="22"/>
        <v>102696.78841481538</v>
      </c>
      <c r="H140" s="2">
        <f t="shared" si="23"/>
        <v>102696.78841481538</v>
      </c>
      <c r="I140" s="2">
        <f t="shared" si="24"/>
        <v>0</v>
      </c>
      <c r="J140" s="2">
        <f t="shared" si="20"/>
        <v>0</v>
      </c>
      <c r="K140" s="2">
        <f t="shared" si="25"/>
        <v>0</v>
      </c>
      <c r="L140" s="2">
        <f t="shared" si="26"/>
        <v>0</v>
      </c>
      <c r="M140" s="2">
        <f t="shared" si="27"/>
        <v>0</v>
      </c>
      <c r="N140" s="2">
        <f t="shared" si="28"/>
        <v>0</v>
      </c>
      <c r="O140" s="2">
        <f t="shared" si="29"/>
        <v>24243.211585184617</v>
      </c>
    </row>
    <row r="141" spans="1:15" x14ac:dyDescent="0.25">
      <c r="A141" s="34">
        <v>61445</v>
      </c>
      <c r="B141" s="35" t="s">
        <v>153</v>
      </c>
      <c r="C141" s="35" t="s">
        <v>142</v>
      </c>
      <c r="D141" s="32">
        <v>0</v>
      </c>
      <c r="E141" s="2">
        <f t="shared" si="21"/>
        <v>0</v>
      </c>
      <c r="F141" s="2">
        <f>'landesw Umlage § 4_Plan'!F141</f>
        <v>21849.089835633906</v>
      </c>
      <c r="G141" s="2">
        <f t="shared" si="22"/>
        <v>0</v>
      </c>
      <c r="H141" s="2">
        <f t="shared" si="23"/>
        <v>0</v>
      </c>
      <c r="I141" s="2">
        <f t="shared" si="24"/>
        <v>0</v>
      </c>
      <c r="J141" s="2">
        <f t="shared" si="20"/>
        <v>21849.089835633906</v>
      </c>
      <c r="K141" s="2">
        <f t="shared" si="25"/>
        <v>1820.7574863028256</v>
      </c>
      <c r="L141" s="2">
        <f t="shared" si="26"/>
        <v>1820.76</v>
      </c>
      <c r="M141" s="2">
        <f t="shared" si="27"/>
        <v>0</v>
      </c>
      <c r="N141" s="2">
        <f t="shared" si="28"/>
        <v>0</v>
      </c>
      <c r="O141" s="2">
        <f t="shared" si="29"/>
        <v>0</v>
      </c>
    </row>
    <row r="142" spans="1:15" x14ac:dyDescent="0.25">
      <c r="A142" s="34">
        <v>61446</v>
      </c>
      <c r="B142" s="35" t="s">
        <v>154</v>
      </c>
      <c r="C142" s="35" t="s">
        <v>142</v>
      </c>
      <c r="D142" s="32">
        <v>32432</v>
      </c>
      <c r="E142" s="2">
        <f t="shared" si="21"/>
        <v>12972.800000000001</v>
      </c>
      <c r="F142" s="2">
        <f>'landesw Umlage § 4_Plan'!F142</f>
        <v>23813.179139777756</v>
      </c>
      <c r="G142" s="2">
        <f t="shared" si="22"/>
        <v>8618.8208602222439</v>
      </c>
      <c r="H142" s="2">
        <f t="shared" si="23"/>
        <v>8618.8208602222439</v>
      </c>
      <c r="I142" s="2">
        <f t="shared" si="24"/>
        <v>0</v>
      </c>
      <c r="J142" s="2">
        <f t="shared" si="20"/>
        <v>0</v>
      </c>
      <c r="K142" s="2">
        <f t="shared" si="25"/>
        <v>0</v>
      </c>
      <c r="L142" s="2">
        <f t="shared" si="26"/>
        <v>0</v>
      </c>
      <c r="M142" s="2">
        <f t="shared" si="27"/>
        <v>0</v>
      </c>
      <c r="N142" s="2">
        <f t="shared" si="28"/>
        <v>0</v>
      </c>
      <c r="O142" s="2">
        <f t="shared" si="29"/>
        <v>23813.179139777756</v>
      </c>
    </row>
    <row r="143" spans="1:15" x14ac:dyDescent="0.25">
      <c r="A143" s="34">
        <v>61611</v>
      </c>
      <c r="B143" s="35" t="s">
        <v>155</v>
      </c>
      <c r="C143" s="35" t="s">
        <v>156</v>
      </c>
      <c r="D143" s="32">
        <v>20270</v>
      </c>
      <c r="E143" s="2">
        <f t="shared" si="21"/>
        <v>8108</v>
      </c>
      <c r="F143" s="2">
        <f>'landesw Umlage § 4_Plan'!F143</f>
        <v>24338.772650942454</v>
      </c>
      <c r="G143" s="2">
        <f t="shared" si="22"/>
        <v>-4068.7726509424538</v>
      </c>
      <c r="H143" s="2">
        <f t="shared" si="23"/>
        <v>0</v>
      </c>
      <c r="I143" s="2">
        <f t="shared" si="24"/>
        <v>-4068.7726509424538</v>
      </c>
      <c r="J143" s="2">
        <f t="shared" si="20"/>
        <v>0</v>
      </c>
      <c r="K143" s="2">
        <f t="shared" si="25"/>
        <v>0</v>
      </c>
      <c r="L143" s="2">
        <f t="shared" si="26"/>
        <v>0</v>
      </c>
      <c r="M143" s="2">
        <f t="shared" si="27"/>
        <v>4068.7726509424538</v>
      </c>
      <c r="N143" s="2">
        <f t="shared" si="28"/>
        <v>339.06</v>
      </c>
      <c r="O143" s="2">
        <f t="shared" si="29"/>
        <v>24338.772650942454</v>
      </c>
    </row>
    <row r="144" spans="1:15" x14ac:dyDescent="0.25">
      <c r="A144" s="34">
        <v>61612</v>
      </c>
      <c r="B144" s="35" t="s">
        <v>157</v>
      </c>
      <c r="C144" s="35" t="s">
        <v>156</v>
      </c>
      <c r="D144" s="32">
        <v>40540</v>
      </c>
      <c r="E144" s="2">
        <f t="shared" si="21"/>
        <v>16216</v>
      </c>
      <c r="F144" s="2">
        <f>'landesw Umlage § 4_Plan'!F144</f>
        <v>33519.785774924567</v>
      </c>
      <c r="G144" s="2">
        <f t="shared" si="22"/>
        <v>7020.2142250754332</v>
      </c>
      <c r="H144" s="2">
        <f t="shared" si="23"/>
        <v>7020.2142250754332</v>
      </c>
      <c r="I144" s="2">
        <f t="shared" si="24"/>
        <v>0</v>
      </c>
      <c r="J144" s="2">
        <f t="shared" si="20"/>
        <v>0</v>
      </c>
      <c r="K144" s="2">
        <f t="shared" si="25"/>
        <v>0</v>
      </c>
      <c r="L144" s="2">
        <f t="shared" si="26"/>
        <v>0</v>
      </c>
      <c r="M144" s="2">
        <f t="shared" si="27"/>
        <v>0</v>
      </c>
      <c r="N144" s="2">
        <f t="shared" si="28"/>
        <v>0</v>
      </c>
      <c r="O144" s="2">
        <f t="shared" si="29"/>
        <v>33519.785774924567</v>
      </c>
    </row>
    <row r="145" spans="1:15" x14ac:dyDescent="0.25">
      <c r="A145" s="34">
        <v>61615</v>
      </c>
      <c r="B145" s="35" t="s">
        <v>158</v>
      </c>
      <c r="C145" s="35" t="s">
        <v>156</v>
      </c>
      <c r="D145" s="32">
        <v>113512</v>
      </c>
      <c r="E145" s="2">
        <f t="shared" si="21"/>
        <v>45404.800000000003</v>
      </c>
      <c r="F145" s="2">
        <f>'landesw Umlage § 4_Plan'!F145</f>
        <v>20713.764454919507</v>
      </c>
      <c r="G145" s="2">
        <f t="shared" si="22"/>
        <v>92798.23554508049</v>
      </c>
      <c r="H145" s="2">
        <f t="shared" si="23"/>
        <v>92798.23554508049</v>
      </c>
      <c r="I145" s="2">
        <f t="shared" si="24"/>
        <v>0</v>
      </c>
      <c r="J145" s="2">
        <f t="shared" si="20"/>
        <v>0</v>
      </c>
      <c r="K145" s="2">
        <f t="shared" si="25"/>
        <v>0</v>
      </c>
      <c r="L145" s="2">
        <f t="shared" si="26"/>
        <v>0</v>
      </c>
      <c r="M145" s="2">
        <f t="shared" si="27"/>
        <v>0</v>
      </c>
      <c r="N145" s="2">
        <f t="shared" si="28"/>
        <v>0</v>
      </c>
      <c r="O145" s="2">
        <f t="shared" si="29"/>
        <v>20713.764454919507</v>
      </c>
    </row>
    <row r="146" spans="1:15" x14ac:dyDescent="0.25">
      <c r="A146" s="34">
        <v>61618</v>
      </c>
      <c r="B146" s="35" t="s">
        <v>159</v>
      </c>
      <c r="C146" s="35" t="s">
        <v>156</v>
      </c>
      <c r="D146" s="32">
        <v>0</v>
      </c>
      <c r="E146" s="2">
        <f t="shared" si="21"/>
        <v>0</v>
      </c>
      <c r="F146" s="2">
        <f>'landesw Umlage § 4_Plan'!F146</f>
        <v>18924.425273354838</v>
      </c>
      <c r="G146" s="2">
        <f t="shared" si="22"/>
        <v>0</v>
      </c>
      <c r="H146" s="2">
        <f t="shared" si="23"/>
        <v>0</v>
      </c>
      <c r="I146" s="2">
        <f t="shared" si="24"/>
        <v>0</v>
      </c>
      <c r="J146" s="2">
        <f t="shared" si="20"/>
        <v>18924.425273354838</v>
      </c>
      <c r="K146" s="2">
        <f t="shared" si="25"/>
        <v>1577.0354394462365</v>
      </c>
      <c r="L146" s="2">
        <f t="shared" si="26"/>
        <v>1577.04</v>
      </c>
      <c r="M146" s="2">
        <f t="shared" si="27"/>
        <v>0</v>
      </c>
      <c r="N146" s="2">
        <f t="shared" si="28"/>
        <v>0</v>
      </c>
      <c r="O146" s="2">
        <f t="shared" si="29"/>
        <v>0</v>
      </c>
    </row>
    <row r="147" spans="1:15" x14ac:dyDescent="0.25">
      <c r="A147" s="34">
        <v>61621</v>
      </c>
      <c r="B147" s="35" t="s">
        <v>160</v>
      </c>
      <c r="C147" s="35" t="s">
        <v>156</v>
      </c>
      <c r="D147" s="32">
        <v>16216</v>
      </c>
      <c r="E147" s="2">
        <f t="shared" si="21"/>
        <v>6486.4000000000005</v>
      </c>
      <c r="F147" s="2">
        <f>'landesw Umlage § 4_Plan'!F147</f>
        <v>6911.6365832434476</v>
      </c>
      <c r="G147" s="2">
        <f t="shared" si="22"/>
        <v>9304.3634167565524</v>
      </c>
      <c r="H147" s="2">
        <f t="shared" si="23"/>
        <v>9304.3634167565524</v>
      </c>
      <c r="I147" s="2">
        <f t="shared" si="24"/>
        <v>0</v>
      </c>
      <c r="J147" s="2">
        <f t="shared" si="20"/>
        <v>0</v>
      </c>
      <c r="K147" s="2">
        <f t="shared" si="25"/>
        <v>0</v>
      </c>
      <c r="L147" s="2">
        <f t="shared" si="26"/>
        <v>0</v>
      </c>
      <c r="M147" s="2">
        <f t="shared" si="27"/>
        <v>0</v>
      </c>
      <c r="N147" s="2">
        <f t="shared" si="28"/>
        <v>0</v>
      </c>
      <c r="O147" s="2">
        <f t="shared" si="29"/>
        <v>6911.6365832434476</v>
      </c>
    </row>
    <row r="148" spans="1:15" x14ac:dyDescent="0.25">
      <c r="A148" s="34">
        <v>61624</v>
      </c>
      <c r="B148" s="35" t="s">
        <v>161</v>
      </c>
      <c r="C148" s="35" t="s">
        <v>156</v>
      </c>
      <c r="D148" s="32">
        <v>17456.400000000001</v>
      </c>
      <c r="E148" s="2">
        <f t="shared" si="21"/>
        <v>6982.5600000000013</v>
      </c>
      <c r="F148" s="2">
        <f>'landesw Umlage § 4_Plan'!F148</f>
        <v>29039.801535013645</v>
      </c>
      <c r="G148" s="2">
        <f t="shared" si="22"/>
        <v>-11583.401535013643</v>
      </c>
      <c r="H148" s="2">
        <f t="shared" si="23"/>
        <v>0</v>
      </c>
      <c r="I148" s="2">
        <f t="shared" si="24"/>
        <v>-11583.401535013643</v>
      </c>
      <c r="J148" s="2">
        <f t="shared" si="20"/>
        <v>0</v>
      </c>
      <c r="K148" s="2">
        <f t="shared" si="25"/>
        <v>0</v>
      </c>
      <c r="L148" s="2">
        <f t="shared" si="26"/>
        <v>0</v>
      </c>
      <c r="M148" s="2">
        <f t="shared" si="27"/>
        <v>11583.401535013643</v>
      </c>
      <c r="N148" s="2">
        <f t="shared" si="28"/>
        <v>965.28</v>
      </c>
      <c r="O148" s="2">
        <f t="shared" si="29"/>
        <v>29039.801535013645</v>
      </c>
    </row>
    <row r="149" spans="1:15" x14ac:dyDescent="0.25">
      <c r="A149" s="34">
        <v>61625</v>
      </c>
      <c r="B149" s="35" t="s">
        <v>156</v>
      </c>
      <c r="C149" s="35" t="s">
        <v>156</v>
      </c>
      <c r="D149" s="32">
        <v>356849</v>
      </c>
      <c r="E149" s="2">
        <f t="shared" si="21"/>
        <v>142739.6</v>
      </c>
      <c r="F149" s="2">
        <f>'landesw Umlage § 4_Plan'!F149</f>
        <v>114345.15730733708</v>
      </c>
      <c r="G149" s="2">
        <f t="shared" si="22"/>
        <v>242503.8426926629</v>
      </c>
      <c r="H149" s="2">
        <f t="shared" si="23"/>
        <v>242503.8426926629</v>
      </c>
      <c r="I149" s="2">
        <f t="shared" si="24"/>
        <v>0</v>
      </c>
      <c r="J149" s="2">
        <f t="shared" si="20"/>
        <v>0</v>
      </c>
      <c r="K149" s="2">
        <f t="shared" si="25"/>
        <v>0</v>
      </c>
      <c r="L149" s="2">
        <f t="shared" si="26"/>
        <v>0</v>
      </c>
      <c r="M149" s="2">
        <f t="shared" si="27"/>
        <v>0</v>
      </c>
      <c r="N149" s="2">
        <f t="shared" si="28"/>
        <v>0</v>
      </c>
      <c r="O149" s="2">
        <f t="shared" si="29"/>
        <v>114345.15730733708</v>
      </c>
    </row>
    <row r="150" spans="1:15" x14ac:dyDescent="0.25">
      <c r="A150" s="34">
        <v>61626</v>
      </c>
      <c r="B150" s="35" t="s">
        <v>162</v>
      </c>
      <c r="C150" s="35" t="s">
        <v>156</v>
      </c>
      <c r="D150" s="32">
        <v>75401.600000000006</v>
      </c>
      <c r="E150" s="2">
        <f t="shared" si="21"/>
        <v>30160.640000000003</v>
      </c>
      <c r="F150" s="2">
        <f>'landesw Umlage § 4_Plan'!F150</f>
        <v>56671.926248879376</v>
      </c>
      <c r="G150" s="2">
        <f t="shared" si="22"/>
        <v>18729.67375112063</v>
      </c>
      <c r="H150" s="2">
        <f t="shared" si="23"/>
        <v>18729.67375112063</v>
      </c>
      <c r="I150" s="2">
        <f t="shared" si="24"/>
        <v>0</v>
      </c>
      <c r="J150" s="2">
        <f t="shared" si="20"/>
        <v>0</v>
      </c>
      <c r="K150" s="2">
        <f t="shared" si="25"/>
        <v>0</v>
      </c>
      <c r="L150" s="2">
        <f t="shared" si="26"/>
        <v>0</v>
      </c>
      <c r="M150" s="2">
        <f t="shared" si="27"/>
        <v>0</v>
      </c>
      <c r="N150" s="2">
        <f t="shared" si="28"/>
        <v>0</v>
      </c>
      <c r="O150" s="2">
        <f t="shared" si="29"/>
        <v>56671.926248879376</v>
      </c>
    </row>
    <row r="151" spans="1:15" x14ac:dyDescent="0.25">
      <c r="A151" s="34">
        <v>61627</v>
      </c>
      <c r="B151" s="35" t="s">
        <v>163</v>
      </c>
      <c r="C151" s="35" t="s">
        <v>156</v>
      </c>
      <c r="D151" s="32">
        <v>59999.199999999997</v>
      </c>
      <c r="E151" s="2">
        <f t="shared" si="21"/>
        <v>23999.68</v>
      </c>
      <c r="F151" s="2">
        <f>'landesw Umlage § 4_Plan'!F151</f>
        <v>15604.249130245566</v>
      </c>
      <c r="G151" s="2">
        <f t="shared" si="22"/>
        <v>44394.95086975443</v>
      </c>
      <c r="H151" s="2">
        <f t="shared" si="23"/>
        <v>44394.95086975443</v>
      </c>
      <c r="I151" s="2">
        <f t="shared" si="24"/>
        <v>0</v>
      </c>
      <c r="J151" s="2">
        <f t="shared" si="20"/>
        <v>0</v>
      </c>
      <c r="K151" s="2">
        <f t="shared" si="25"/>
        <v>0</v>
      </c>
      <c r="L151" s="2">
        <f t="shared" si="26"/>
        <v>0</v>
      </c>
      <c r="M151" s="2">
        <f t="shared" si="27"/>
        <v>0</v>
      </c>
      <c r="N151" s="2">
        <f t="shared" si="28"/>
        <v>0</v>
      </c>
      <c r="O151" s="2">
        <f t="shared" si="29"/>
        <v>15604.249130245566</v>
      </c>
    </row>
    <row r="152" spans="1:15" x14ac:dyDescent="0.25">
      <c r="A152" s="34">
        <v>61628</v>
      </c>
      <c r="B152" s="35" t="s">
        <v>164</v>
      </c>
      <c r="C152" s="35" t="s">
        <v>156</v>
      </c>
      <c r="D152" s="32">
        <v>0</v>
      </c>
      <c r="E152" s="2">
        <f t="shared" si="21"/>
        <v>0</v>
      </c>
      <c r="F152" s="2">
        <f>'landesw Umlage § 4_Plan'!F152</f>
        <v>13132.1805557597</v>
      </c>
      <c r="G152" s="2">
        <f t="shared" si="22"/>
        <v>0</v>
      </c>
      <c r="H152" s="2">
        <f t="shared" si="23"/>
        <v>0</v>
      </c>
      <c r="I152" s="2">
        <f t="shared" si="24"/>
        <v>0</v>
      </c>
      <c r="J152" s="2">
        <f t="shared" si="20"/>
        <v>13132.1805557597</v>
      </c>
      <c r="K152" s="2">
        <f t="shared" si="25"/>
        <v>1094.3483796466417</v>
      </c>
      <c r="L152" s="2">
        <f t="shared" si="26"/>
        <v>1094.3499999999999</v>
      </c>
      <c r="M152" s="2">
        <f t="shared" si="27"/>
        <v>0</v>
      </c>
      <c r="N152" s="2">
        <f t="shared" si="28"/>
        <v>0</v>
      </c>
      <c r="O152" s="2">
        <f t="shared" si="29"/>
        <v>0</v>
      </c>
    </row>
    <row r="153" spans="1:15" x14ac:dyDescent="0.25">
      <c r="A153" s="34">
        <v>61629</v>
      </c>
      <c r="B153" s="35" t="s">
        <v>165</v>
      </c>
      <c r="C153" s="35" t="s">
        <v>156</v>
      </c>
      <c r="D153" s="32">
        <v>0</v>
      </c>
      <c r="E153" s="2">
        <f t="shared" si="21"/>
        <v>0</v>
      </c>
      <c r="F153" s="2">
        <f>'landesw Umlage § 4_Plan'!F153</f>
        <v>9308.0070529897293</v>
      </c>
      <c r="G153" s="2">
        <f t="shared" si="22"/>
        <v>0</v>
      </c>
      <c r="H153" s="2">
        <f t="shared" si="23"/>
        <v>0</v>
      </c>
      <c r="I153" s="2">
        <f t="shared" si="24"/>
        <v>0</v>
      </c>
      <c r="J153" s="2">
        <f t="shared" si="20"/>
        <v>9308.0070529897293</v>
      </c>
      <c r="K153" s="2">
        <f t="shared" si="25"/>
        <v>775.66725441581082</v>
      </c>
      <c r="L153" s="2">
        <f t="shared" si="26"/>
        <v>775.67</v>
      </c>
      <c r="M153" s="2">
        <f t="shared" si="27"/>
        <v>0</v>
      </c>
      <c r="N153" s="2">
        <f t="shared" si="28"/>
        <v>0</v>
      </c>
      <c r="O153" s="2">
        <f t="shared" si="29"/>
        <v>0</v>
      </c>
    </row>
    <row r="154" spans="1:15" x14ac:dyDescent="0.25">
      <c r="A154" s="34">
        <v>61630</v>
      </c>
      <c r="B154" s="35" t="s">
        <v>166</v>
      </c>
      <c r="C154" s="35" t="s">
        <v>156</v>
      </c>
      <c r="D154" s="32">
        <v>0</v>
      </c>
      <c r="E154" s="2">
        <f t="shared" si="21"/>
        <v>0</v>
      </c>
      <c r="F154" s="2">
        <f>'landesw Umlage § 4_Plan'!F154</f>
        <v>14236.725443928759</v>
      </c>
      <c r="G154" s="2">
        <f t="shared" si="22"/>
        <v>0</v>
      </c>
      <c r="H154" s="2">
        <f t="shared" si="23"/>
        <v>0</v>
      </c>
      <c r="I154" s="2">
        <f t="shared" si="24"/>
        <v>0</v>
      </c>
      <c r="J154" s="2">
        <f t="shared" si="20"/>
        <v>14236.725443928759</v>
      </c>
      <c r="K154" s="2">
        <f t="shared" si="25"/>
        <v>1186.3937869940632</v>
      </c>
      <c r="L154" s="2">
        <f t="shared" si="26"/>
        <v>1186.3900000000001</v>
      </c>
      <c r="M154" s="2">
        <f t="shared" si="27"/>
        <v>0</v>
      </c>
      <c r="N154" s="2">
        <f t="shared" si="28"/>
        <v>0</v>
      </c>
      <c r="O154" s="2">
        <f t="shared" si="29"/>
        <v>0</v>
      </c>
    </row>
    <row r="155" spans="1:15" x14ac:dyDescent="0.25">
      <c r="A155" s="34">
        <v>61631</v>
      </c>
      <c r="B155" s="35" t="s">
        <v>167</v>
      </c>
      <c r="C155" s="35" t="s">
        <v>156</v>
      </c>
      <c r="D155" s="32">
        <v>199456.8</v>
      </c>
      <c r="E155" s="2">
        <f t="shared" si="21"/>
        <v>79782.720000000001</v>
      </c>
      <c r="F155" s="2">
        <f>'landesw Umlage § 4_Plan'!F155</f>
        <v>112577.59948781514</v>
      </c>
      <c r="G155" s="2">
        <f t="shared" si="22"/>
        <v>86879.200512184849</v>
      </c>
      <c r="H155" s="2">
        <f t="shared" si="23"/>
        <v>86879.200512184849</v>
      </c>
      <c r="I155" s="2">
        <f t="shared" si="24"/>
        <v>0</v>
      </c>
      <c r="J155" s="2">
        <f t="shared" si="20"/>
        <v>0</v>
      </c>
      <c r="K155" s="2">
        <f t="shared" si="25"/>
        <v>0</v>
      </c>
      <c r="L155" s="2">
        <f t="shared" si="26"/>
        <v>0</v>
      </c>
      <c r="M155" s="2">
        <f t="shared" si="27"/>
        <v>0</v>
      </c>
      <c r="N155" s="2">
        <f t="shared" si="28"/>
        <v>0</v>
      </c>
      <c r="O155" s="2">
        <f t="shared" si="29"/>
        <v>112577.59948781514</v>
      </c>
    </row>
    <row r="156" spans="1:15" x14ac:dyDescent="0.25">
      <c r="A156" s="34">
        <v>61632</v>
      </c>
      <c r="B156" s="35" t="s">
        <v>168</v>
      </c>
      <c r="C156" s="35" t="s">
        <v>156</v>
      </c>
      <c r="D156" s="32">
        <v>68107.199999999997</v>
      </c>
      <c r="E156" s="2">
        <f t="shared" si="21"/>
        <v>27242.880000000001</v>
      </c>
      <c r="F156" s="2">
        <f>'landesw Umlage § 4_Plan'!F156</f>
        <v>25485.964178029186</v>
      </c>
      <c r="G156" s="2">
        <f t="shared" si="22"/>
        <v>42621.235821970811</v>
      </c>
      <c r="H156" s="2">
        <f t="shared" si="23"/>
        <v>42621.235821970811</v>
      </c>
      <c r="I156" s="2">
        <f t="shared" si="24"/>
        <v>0</v>
      </c>
      <c r="J156" s="2">
        <f t="shared" si="20"/>
        <v>0</v>
      </c>
      <c r="K156" s="2">
        <f t="shared" si="25"/>
        <v>0</v>
      </c>
      <c r="L156" s="2">
        <f t="shared" si="26"/>
        <v>0</v>
      </c>
      <c r="M156" s="2">
        <f t="shared" si="27"/>
        <v>0</v>
      </c>
      <c r="N156" s="2">
        <f t="shared" si="28"/>
        <v>0</v>
      </c>
      <c r="O156" s="2">
        <f t="shared" si="29"/>
        <v>25485.964178029186</v>
      </c>
    </row>
    <row r="157" spans="1:15" x14ac:dyDescent="0.25">
      <c r="A157" s="34">
        <v>61633</v>
      </c>
      <c r="B157" s="35" t="s">
        <v>169</v>
      </c>
      <c r="C157" s="35" t="s">
        <v>156</v>
      </c>
      <c r="D157" s="32">
        <v>53968</v>
      </c>
      <c r="E157" s="2">
        <f t="shared" si="21"/>
        <v>21587.200000000001</v>
      </c>
      <c r="F157" s="2">
        <f>'landesw Umlage § 4_Plan'!F157</f>
        <v>43256.028182495182</v>
      </c>
      <c r="G157" s="2">
        <f t="shared" si="22"/>
        <v>10711.971817504818</v>
      </c>
      <c r="H157" s="2">
        <f t="shared" si="23"/>
        <v>10711.971817504818</v>
      </c>
      <c r="I157" s="2">
        <f t="shared" si="24"/>
        <v>0</v>
      </c>
      <c r="J157" s="2">
        <f t="shared" si="20"/>
        <v>0</v>
      </c>
      <c r="K157" s="2">
        <f t="shared" si="25"/>
        <v>0</v>
      </c>
      <c r="L157" s="2">
        <f t="shared" si="26"/>
        <v>0</v>
      </c>
      <c r="M157" s="2">
        <f t="shared" si="27"/>
        <v>0</v>
      </c>
      <c r="N157" s="2">
        <f t="shared" si="28"/>
        <v>0</v>
      </c>
      <c r="O157" s="2">
        <f t="shared" si="29"/>
        <v>43256.028182495182</v>
      </c>
    </row>
    <row r="158" spans="1:15" x14ac:dyDescent="0.25">
      <c r="A158" s="34">
        <v>61701</v>
      </c>
      <c r="B158" s="35" t="s">
        <v>170</v>
      </c>
      <c r="C158" s="35" t="s">
        <v>171</v>
      </c>
      <c r="D158" s="32">
        <v>144168.79999999999</v>
      </c>
      <c r="E158" s="2">
        <f t="shared" si="21"/>
        <v>57667.519999999997</v>
      </c>
      <c r="F158" s="2">
        <f>'landesw Umlage § 4_Plan'!F158</f>
        <v>40010.186370237854</v>
      </c>
      <c r="G158" s="2">
        <f t="shared" si="22"/>
        <v>104158.61362976214</v>
      </c>
      <c r="H158" s="2">
        <f t="shared" si="23"/>
        <v>104158.61362976214</v>
      </c>
      <c r="I158" s="2">
        <f t="shared" si="24"/>
        <v>0</v>
      </c>
      <c r="J158" s="2">
        <f t="shared" si="20"/>
        <v>0</v>
      </c>
      <c r="K158" s="2">
        <f t="shared" si="25"/>
        <v>0</v>
      </c>
      <c r="L158" s="2">
        <f t="shared" si="26"/>
        <v>0</v>
      </c>
      <c r="M158" s="2">
        <f t="shared" si="27"/>
        <v>0</v>
      </c>
      <c r="N158" s="2">
        <f t="shared" si="28"/>
        <v>0</v>
      </c>
      <c r="O158" s="2">
        <f t="shared" si="29"/>
        <v>40010.186370237854</v>
      </c>
    </row>
    <row r="159" spans="1:15" x14ac:dyDescent="0.25">
      <c r="A159" s="34">
        <v>61708</v>
      </c>
      <c r="B159" s="35" t="s">
        <v>172</v>
      </c>
      <c r="C159" s="35" t="s">
        <v>171</v>
      </c>
      <c r="D159" s="32">
        <v>15442.2</v>
      </c>
      <c r="E159" s="2">
        <f t="shared" si="21"/>
        <v>6176.880000000001</v>
      </c>
      <c r="F159" s="2">
        <f>'landesw Umlage § 4_Plan'!F159</f>
        <v>15164.268321349724</v>
      </c>
      <c r="G159" s="2">
        <f t="shared" si="22"/>
        <v>277.93167865027681</v>
      </c>
      <c r="H159" s="2">
        <f t="shared" si="23"/>
        <v>277.93167865027681</v>
      </c>
      <c r="I159" s="2">
        <f t="shared" si="24"/>
        <v>0</v>
      </c>
      <c r="J159" s="2">
        <f t="shared" si="20"/>
        <v>0</v>
      </c>
      <c r="K159" s="2">
        <f t="shared" si="25"/>
        <v>0</v>
      </c>
      <c r="L159" s="2">
        <f t="shared" si="26"/>
        <v>0</v>
      </c>
      <c r="M159" s="2">
        <f t="shared" si="27"/>
        <v>0</v>
      </c>
      <c r="N159" s="2">
        <f t="shared" si="28"/>
        <v>0</v>
      </c>
      <c r="O159" s="2">
        <f t="shared" si="29"/>
        <v>15164.268321349724</v>
      </c>
    </row>
    <row r="160" spans="1:15" x14ac:dyDescent="0.25">
      <c r="A160" s="34">
        <v>61710</v>
      </c>
      <c r="B160" s="35" t="s">
        <v>173</v>
      </c>
      <c r="C160" s="35" t="s">
        <v>171</v>
      </c>
      <c r="D160" s="32">
        <v>0</v>
      </c>
      <c r="E160" s="2">
        <f t="shared" si="21"/>
        <v>0</v>
      </c>
      <c r="F160" s="2">
        <f>'landesw Umlage § 4_Plan'!F160</f>
        <v>10941.053188240734</v>
      </c>
      <c r="G160" s="2">
        <f t="shared" si="22"/>
        <v>0</v>
      </c>
      <c r="H160" s="2">
        <f t="shared" si="23"/>
        <v>0</v>
      </c>
      <c r="I160" s="2">
        <f t="shared" si="24"/>
        <v>0</v>
      </c>
      <c r="J160" s="2">
        <f t="shared" si="20"/>
        <v>10941.053188240734</v>
      </c>
      <c r="K160" s="2">
        <f t="shared" si="25"/>
        <v>911.75443235339446</v>
      </c>
      <c r="L160" s="2">
        <f t="shared" si="26"/>
        <v>911.75</v>
      </c>
      <c r="M160" s="2">
        <f t="shared" si="27"/>
        <v>0</v>
      </c>
      <c r="N160" s="2">
        <f t="shared" si="28"/>
        <v>0</v>
      </c>
      <c r="O160" s="2">
        <f t="shared" si="29"/>
        <v>0</v>
      </c>
    </row>
    <row r="161" spans="1:15" x14ac:dyDescent="0.25">
      <c r="A161" s="34">
        <v>61711</v>
      </c>
      <c r="B161" s="35" t="s">
        <v>174</v>
      </c>
      <c r="C161" s="35" t="s">
        <v>171</v>
      </c>
      <c r="D161" s="32">
        <v>0</v>
      </c>
      <c r="E161" s="2">
        <f t="shared" si="21"/>
        <v>0</v>
      </c>
      <c r="F161" s="2">
        <f>'landesw Umlage § 4_Plan'!F161</f>
        <v>8916.6661476911195</v>
      </c>
      <c r="G161" s="2">
        <f t="shared" si="22"/>
        <v>0</v>
      </c>
      <c r="H161" s="2">
        <f t="shared" si="23"/>
        <v>0</v>
      </c>
      <c r="I161" s="2">
        <f t="shared" si="24"/>
        <v>0</v>
      </c>
      <c r="J161" s="2">
        <f t="shared" si="20"/>
        <v>8916.6661476911195</v>
      </c>
      <c r="K161" s="2">
        <f t="shared" si="25"/>
        <v>743.05551230759329</v>
      </c>
      <c r="L161" s="2">
        <f t="shared" si="26"/>
        <v>743.06</v>
      </c>
      <c r="M161" s="2">
        <f t="shared" si="27"/>
        <v>0</v>
      </c>
      <c r="N161" s="2">
        <f t="shared" si="28"/>
        <v>0</v>
      </c>
      <c r="O161" s="2">
        <f t="shared" si="29"/>
        <v>0</v>
      </c>
    </row>
    <row r="162" spans="1:15" x14ac:dyDescent="0.25">
      <c r="A162" s="34">
        <v>61716</v>
      </c>
      <c r="B162" s="35" t="s">
        <v>175</v>
      </c>
      <c r="C162" s="35" t="s">
        <v>171</v>
      </c>
      <c r="D162" s="32">
        <v>112493.6</v>
      </c>
      <c r="E162" s="2">
        <f t="shared" si="21"/>
        <v>44997.440000000002</v>
      </c>
      <c r="F162" s="2">
        <f>'landesw Umlage § 4_Plan'!F162</f>
        <v>28191.187090656364</v>
      </c>
      <c r="G162" s="2">
        <f t="shared" si="22"/>
        <v>84302.412909343635</v>
      </c>
      <c r="H162" s="2">
        <f t="shared" si="23"/>
        <v>84302.412909343635</v>
      </c>
      <c r="I162" s="2">
        <f t="shared" si="24"/>
        <v>0</v>
      </c>
      <c r="J162" s="2">
        <f t="shared" si="20"/>
        <v>0</v>
      </c>
      <c r="K162" s="2">
        <f t="shared" si="25"/>
        <v>0</v>
      </c>
      <c r="L162" s="2">
        <f t="shared" si="26"/>
        <v>0</v>
      </c>
      <c r="M162" s="2">
        <f t="shared" si="27"/>
        <v>0</v>
      </c>
      <c r="N162" s="2">
        <f t="shared" si="28"/>
        <v>0</v>
      </c>
      <c r="O162" s="2">
        <f t="shared" si="29"/>
        <v>28191.187090656364</v>
      </c>
    </row>
    <row r="163" spans="1:15" x14ac:dyDescent="0.25">
      <c r="A163" s="34">
        <v>61719</v>
      </c>
      <c r="B163" s="35" t="s">
        <v>176</v>
      </c>
      <c r="C163" s="35" t="s">
        <v>171</v>
      </c>
      <c r="D163" s="32">
        <v>363796.19999999995</v>
      </c>
      <c r="E163" s="2">
        <f t="shared" si="21"/>
        <v>145518.47999999998</v>
      </c>
      <c r="F163" s="2">
        <f>'landesw Umlage § 4_Plan'!F163</f>
        <v>28948.089247789343</v>
      </c>
      <c r="G163" s="2">
        <f t="shared" si="22"/>
        <v>334848.1107522106</v>
      </c>
      <c r="H163" s="2">
        <f t="shared" si="23"/>
        <v>334848.1107522106</v>
      </c>
      <c r="I163" s="2">
        <f t="shared" si="24"/>
        <v>0</v>
      </c>
      <c r="J163" s="2">
        <f t="shared" si="20"/>
        <v>0</v>
      </c>
      <c r="K163" s="2">
        <f t="shared" si="25"/>
        <v>0</v>
      </c>
      <c r="L163" s="2">
        <f t="shared" si="26"/>
        <v>0</v>
      </c>
      <c r="M163" s="2">
        <f t="shared" si="27"/>
        <v>0</v>
      </c>
      <c r="N163" s="2">
        <f t="shared" si="28"/>
        <v>0</v>
      </c>
      <c r="O163" s="2">
        <f t="shared" si="29"/>
        <v>28948.089247789343</v>
      </c>
    </row>
    <row r="164" spans="1:15" x14ac:dyDescent="0.25">
      <c r="A164" s="34">
        <v>61727</v>
      </c>
      <c r="B164" s="35" t="s">
        <v>177</v>
      </c>
      <c r="C164" s="35" t="s">
        <v>171</v>
      </c>
      <c r="D164" s="32">
        <v>102513.60000000001</v>
      </c>
      <c r="E164" s="2">
        <f t="shared" si="21"/>
        <v>41005.440000000002</v>
      </c>
      <c r="F164" s="2">
        <f>'landesw Umlage § 4_Plan'!F164</f>
        <v>28048.849585032058</v>
      </c>
      <c r="G164" s="2">
        <f t="shared" si="22"/>
        <v>74464.750414967944</v>
      </c>
      <c r="H164" s="2">
        <f t="shared" si="23"/>
        <v>74464.750414967944</v>
      </c>
      <c r="I164" s="2">
        <f t="shared" si="24"/>
        <v>0</v>
      </c>
      <c r="J164" s="2">
        <f t="shared" si="20"/>
        <v>0</v>
      </c>
      <c r="K164" s="2">
        <f t="shared" si="25"/>
        <v>0</v>
      </c>
      <c r="L164" s="2">
        <f t="shared" si="26"/>
        <v>0</v>
      </c>
      <c r="M164" s="2">
        <f t="shared" si="27"/>
        <v>0</v>
      </c>
      <c r="N164" s="2">
        <f t="shared" si="28"/>
        <v>0</v>
      </c>
      <c r="O164" s="2">
        <f t="shared" si="29"/>
        <v>28048.849585032058</v>
      </c>
    </row>
    <row r="165" spans="1:15" x14ac:dyDescent="0.25">
      <c r="A165" s="34">
        <v>61728</v>
      </c>
      <c r="B165" s="35" t="s">
        <v>178</v>
      </c>
      <c r="C165" s="35" t="s">
        <v>171</v>
      </c>
      <c r="D165" s="32">
        <v>0</v>
      </c>
      <c r="E165" s="2">
        <f t="shared" si="21"/>
        <v>0</v>
      </c>
      <c r="F165" s="2">
        <f>'landesw Umlage § 4_Plan'!F165</f>
        <v>6211.7591051859081</v>
      </c>
      <c r="G165" s="2">
        <f t="shared" si="22"/>
        <v>0</v>
      </c>
      <c r="H165" s="2">
        <f t="shared" si="23"/>
        <v>0</v>
      </c>
      <c r="I165" s="2">
        <f t="shared" si="24"/>
        <v>0</v>
      </c>
      <c r="J165" s="2">
        <f t="shared" si="20"/>
        <v>6211.7591051859081</v>
      </c>
      <c r="K165" s="2">
        <f t="shared" si="25"/>
        <v>517.64659209882564</v>
      </c>
      <c r="L165" s="2">
        <f t="shared" si="26"/>
        <v>517.65</v>
      </c>
      <c r="M165" s="2">
        <f t="shared" si="27"/>
        <v>0</v>
      </c>
      <c r="N165" s="2">
        <f t="shared" si="28"/>
        <v>0</v>
      </c>
      <c r="O165" s="2">
        <f t="shared" si="29"/>
        <v>0</v>
      </c>
    </row>
    <row r="166" spans="1:15" x14ac:dyDescent="0.25">
      <c r="A166" s="34">
        <v>61729</v>
      </c>
      <c r="B166" s="35" t="s">
        <v>179</v>
      </c>
      <c r="C166" s="35" t="s">
        <v>171</v>
      </c>
      <c r="D166" s="32">
        <v>56756</v>
      </c>
      <c r="E166" s="2">
        <f t="shared" si="21"/>
        <v>22702.400000000001</v>
      </c>
      <c r="F166" s="2">
        <f>'landesw Umlage § 4_Plan'!F166</f>
        <v>18250.331389411298</v>
      </c>
      <c r="G166" s="2">
        <f t="shared" si="22"/>
        <v>38505.668610588706</v>
      </c>
      <c r="H166" s="2">
        <f t="shared" si="23"/>
        <v>38505.668610588706</v>
      </c>
      <c r="I166" s="2">
        <f t="shared" si="24"/>
        <v>0</v>
      </c>
      <c r="J166" s="2">
        <f t="shared" si="20"/>
        <v>0</v>
      </c>
      <c r="K166" s="2">
        <f t="shared" si="25"/>
        <v>0</v>
      </c>
      <c r="L166" s="2">
        <f t="shared" si="26"/>
        <v>0</v>
      </c>
      <c r="M166" s="2">
        <f t="shared" si="27"/>
        <v>0</v>
      </c>
      <c r="N166" s="2">
        <f t="shared" si="28"/>
        <v>0</v>
      </c>
      <c r="O166" s="2">
        <f t="shared" si="29"/>
        <v>18250.331389411298</v>
      </c>
    </row>
    <row r="167" spans="1:15" x14ac:dyDescent="0.25">
      <c r="A167" s="34">
        <v>61730</v>
      </c>
      <c r="B167" s="35" t="s">
        <v>180</v>
      </c>
      <c r="C167" s="35" t="s">
        <v>171</v>
      </c>
      <c r="D167" s="32">
        <v>123241.59999999999</v>
      </c>
      <c r="E167" s="2">
        <f t="shared" si="21"/>
        <v>49296.639999999999</v>
      </c>
      <c r="F167" s="2">
        <f>'landesw Umlage § 4_Plan'!F167</f>
        <v>18935.643144207777</v>
      </c>
      <c r="G167" s="2">
        <f t="shared" si="22"/>
        <v>104305.95685579222</v>
      </c>
      <c r="H167" s="2">
        <f t="shared" si="23"/>
        <v>104305.95685579222</v>
      </c>
      <c r="I167" s="2">
        <f t="shared" si="24"/>
        <v>0</v>
      </c>
      <c r="J167" s="2">
        <f t="shared" si="20"/>
        <v>0</v>
      </c>
      <c r="K167" s="2">
        <f t="shared" si="25"/>
        <v>0</v>
      </c>
      <c r="L167" s="2">
        <f t="shared" si="26"/>
        <v>0</v>
      </c>
      <c r="M167" s="2">
        <f t="shared" si="27"/>
        <v>0</v>
      </c>
      <c r="N167" s="2">
        <f t="shared" si="28"/>
        <v>0</v>
      </c>
      <c r="O167" s="2">
        <f t="shared" si="29"/>
        <v>18935.643144207777</v>
      </c>
    </row>
    <row r="168" spans="1:15" x14ac:dyDescent="0.25">
      <c r="A168" s="34">
        <v>61731</v>
      </c>
      <c r="B168" s="35" t="s">
        <v>181</v>
      </c>
      <c r="C168" s="35" t="s">
        <v>171</v>
      </c>
      <c r="D168" s="32">
        <v>105404</v>
      </c>
      <c r="E168" s="2">
        <f t="shared" si="21"/>
        <v>42161.600000000006</v>
      </c>
      <c r="F168" s="2">
        <f>'landesw Umlage § 4_Plan'!F168</f>
        <v>14891.548391529797</v>
      </c>
      <c r="G168" s="2">
        <f t="shared" si="22"/>
        <v>90512.451608470205</v>
      </c>
      <c r="H168" s="2">
        <f t="shared" si="23"/>
        <v>90512.451608470205</v>
      </c>
      <c r="I168" s="2">
        <f t="shared" si="24"/>
        <v>0</v>
      </c>
      <c r="J168" s="2">
        <f t="shared" si="20"/>
        <v>0</v>
      </c>
      <c r="K168" s="2">
        <f t="shared" si="25"/>
        <v>0</v>
      </c>
      <c r="L168" s="2">
        <f t="shared" si="26"/>
        <v>0</v>
      </c>
      <c r="M168" s="2">
        <f t="shared" si="27"/>
        <v>0</v>
      </c>
      <c r="N168" s="2">
        <f t="shared" si="28"/>
        <v>0</v>
      </c>
      <c r="O168" s="2">
        <f t="shared" si="29"/>
        <v>14891.548391529797</v>
      </c>
    </row>
    <row r="169" spans="1:15" x14ac:dyDescent="0.25">
      <c r="A169" s="34">
        <v>61740</v>
      </c>
      <c r="B169" s="35" t="s">
        <v>182</v>
      </c>
      <c r="C169" s="35" t="s">
        <v>171</v>
      </c>
      <c r="D169" s="32">
        <v>96584.8</v>
      </c>
      <c r="E169" s="2">
        <f t="shared" si="21"/>
        <v>38633.920000000006</v>
      </c>
      <c r="F169" s="2">
        <f>'landesw Umlage § 4_Plan'!F169</f>
        <v>19133.250658017198</v>
      </c>
      <c r="G169" s="2">
        <f t="shared" si="22"/>
        <v>77451.549341982813</v>
      </c>
      <c r="H169" s="2">
        <f t="shared" si="23"/>
        <v>77451.549341982813</v>
      </c>
      <c r="I169" s="2">
        <f t="shared" si="24"/>
        <v>0</v>
      </c>
      <c r="J169" s="2">
        <f t="shared" si="20"/>
        <v>0</v>
      </c>
      <c r="K169" s="2">
        <f t="shared" si="25"/>
        <v>0</v>
      </c>
      <c r="L169" s="2">
        <f t="shared" si="26"/>
        <v>0</v>
      </c>
      <c r="M169" s="2">
        <f t="shared" si="27"/>
        <v>0</v>
      </c>
      <c r="N169" s="2">
        <f t="shared" si="28"/>
        <v>0</v>
      </c>
      <c r="O169" s="2">
        <f t="shared" si="29"/>
        <v>19133.250658017198</v>
      </c>
    </row>
    <row r="170" spans="1:15" x14ac:dyDescent="0.25">
      <c r="A170" s="34">
        <v>61741</v>
      </c>
      <c r="B170" s="35" t="s">
        <v>183</v>
      </c>
      <c r="C170" s="35" t="s">
        <v>171</v>
      </c>
      <c r="D170" s="32">
        <v>156717.79999999999</v>
      </c>
      <c r="E170" s="2">
        <f t="shared" si="21"/>
        <v>62687.119999999995</v>
      </c>
      <c r="F170" s="2">
        <f>'landesw Umlage § 4_Plan'!F170</f>
        <v>12276.045960842201</v>
      </c>
      <c r="G170" s="2">
        <f t="shared" si="22"/>
        <v>144441.75403915779</v>
      </c>
      <c r="H170" s="2">
        <f t="shared" si="23"/>
        <v>144441.75403915779</v>
      </c>
      <c r="I170" s="2">
        <f t="shared" si="24"/>
        <v>0</v>
      </c>
      <c r="J170" s="2">
        <f t="shared" si="20"/>
        <v>0</v>
      </c>
      <c r="K170" s="2">
        <f t="shared" si="25"/>
        <v>0</v>
      </c>
      <c r="L170" s="2">
        <f t="shared" si="26"/>
        <v>0</v>
      </c>
      <c r="M170" s="2">
        <f t="shared" si="27"/>
        <v>0</v>
      </c>
      <c r="N170" s="2">
        <f t="shared" si="28"/>
        <v>0</v>
      </c>
      <c r="O170" s="2">
        <f t="shared" si="29"/>
        <v>12276.045960842201</v>
      </c>
    </row>
    <row r="171" spans="1:15" x14ac:dyDescent="0.25">
      <c r="A171" s="34">
        <v>61743</v>
      </c>
      <c r="B171" s="35" t="s">
        <v>184</v>
      </c>
      <c r="C171" s="35" t="s">
        <v>171</v>
      </c>
      <c r="D171" s="32">
        <v>0</v>
      </c>
      <c r="E171" s="2">
        <f t="shared" si="21"/>
        <v>0</v>
      </c>
      <c r="F171" s="2">
        <f>'landesw Umlage § 4_Plan'!F171</f>
        <v>6921.6045727135897</v>
      </c>
      <c r="G171" s="2">
        <f t="shared" si="22"/>
        <v>0</v>
      </c>
      <c r="H171" s="2">
        <f t="shared" si="23"/>
        <v>0</v>
      </c>
      <c r="I171" s="2">
        <f t="shared" si="24"/>
        <v>0</v>
      </c>
      <c r="J171" s="2">
        <f t="shared" si="20"/>
        <v>6921.6045727135897</v>
      </c>
      <c r="K171" s="2">
        <f t="shared" si="25"/>
        <v>576.80038105946585</v>
      </c>
      <c r="L171" s="2">
        <f t="shared" si="26"/>
        <v>576.79999999999995</v>
      </c>
      <c r="M171" s="2">
        <f t="shared" si="27"/>
        <v>0</v>
      </c>
      <c r="N171" s="2">
        <f t="shared" si="28"/>
        <v>0</v>
      </c>
      <c r="O171" s="2">
        <f t="shared" si="29"/>
        <v>0</v>
      </c>
    </row>
    <row r="172" spans="1:15" x14ac:dyDescent="0.25">
      <c r="A172" s="34">
        <v>61744</v>
      </c>
      <c r="B172" s="35" t="s">
        <v>185</v>
      </c>
      <c r="C172" s="35" t="s">
        <v>171</v>
      </c>
      <c r="D172" s="32">
        <v>0</v>
      </c>
      <c r="E172" s="2">
        <f t="shared" si="21"/>
        <v>0</v>
      </c>
      <c r="F172" s="2">
        <f>'landesw Umlage § 4_Plan'!F172</f>
        <v>5730.6832688986005</v>
      </c>
      <c r="G172" s="2">
        <f t="shared" si="22"/>
        <v>0</v>
      </c>
      <c r="H172" s="2">
        <f t="shared" si="23"/>
        <v>0</v>
      </c>
      <c r="I172" s="2">
        <f t="shared" si="24"/>
        <v>0</v>
      </c>
      <c r="J172" s="2">
        <f t="shared" si="20"/>
        <v>5730.6832688986005</v>
      </c>
      <c r="K172" s="2">
        <f t="shared" si="25"/>
        <v>477.55693907488336</v>
      </c>
      <c r="L172" s="2">
        <f t="shared" si="26"/>
        <v>477.56</v>
      </c>
      <c r="M172" s="2">
        <f t="shared" si="27"/>
        <v>0</v>
      </c>
      <c r="N172" s="2">
        <f t="shared" si="28"/>
        <v>0</v>
      </c>
      <c r="O172" s="2">
        <f t="shared" si="29"/>
        <v>0</v>
      </c>
    </row>
    <row r="173" spans="1:15" x14ac:dyDescent="0.25">
      <c r="A173" s="34">
        <v>61745</v>
      </c>
      <c r="B173" s="35" t="s">
        <v>186</v>
      </c>
      <c r="C173" s="35" t="s">
        <v>171</v>
      </c>
      <c r="D173" s="32">
        <v>74593.599999999991</v>
      </c>
      <c r="E173" s="2">
        <f t="shared" si="21"/>
        <v>29837.439999999999</v>
      </c>
      <c r="F173" s="2">
        <f>'landesw Umlage § 4_Plan'!F173</f>
        <v>10180.606764352755</v>
      </c>
      <c r="G173" s="2">
        <f t="shared" si="22"/>
        <v>64412.993235647235</v>
      </c>
      <c r="H173" s="2">
        <f t="shared" si="23"/>
        <v>64412.993235647235</v>
      </c>
      <c r="I173" s="2">
        <f t="shared" si="24"/>
        <v>0</v>
      </c>
      <c r="J173" s="2">
        <f t="shared" si="20"/>
        <v>0</v>
      </c>
      <c r="K173" s="2">
        <f t="shared" si="25"/>
        <v>0</v>
      </c>
      <c r="L173" s="2">
        <f t="shared" si="26"/>
        <v>0</v>
      </c>
      <c r="M173" s="2">
        <f t="shared" si="27"/>
        <v>0</v>
      </c>
      <c r="N173" s="2">
        <f t="shared" si="28"/>
        <v>0</v>
      </c>
      <c r="O173" s="2">
        <f t="shared" si="29"/>
        <v>10180.606764352755</v>
      </c>
    </row>
    <row r="174" spans="1:15" x14ac:dyDescent="0.25">
      <c r="A174" s="34">
        <v>61746</v>
      </c>
      <c r="B174" s="35" t="s">
        <v>187</v>
      </c>
      <c r="C174" s="35" t="s">
        <v>171</v>
      </c>
      <c r="D174" s="32">
        <v>78963.399999999994</v>
      </c>
      <c r="E174" s="2">
        <f t="shared" si="21"/>
        <v>31585.360000000001</v>
      </c>
      <c r="F174" s="2">
        <f>'landesw Umlage § 4_Plan'!F174</f>
        <v>44496.835485175725</v>
      </c>
      <c r="G174" s="2">
        <f t="shared" si="22"/>
        <v>34466.564514824269</v>
      </c>
      <c r="H174" s="2">
        <f t="shared" si="23"/>
        <v>34466.564514824269</v>
      </c>
      <c r="I174" s="2">
        <f t="shared" si="24"/>
        <v>0</v>
      </c>
      <c r="J174" s="2">
        <f t="shared" si="20"/>
        <v>0</v>
      </c>
      <c r="K174" s="2">
        <f t="shared" si="25"/>
        <v>0</v>
      </c>
      <c r="L174" s="2">
        <f t="shared" si="26"/>
        <v>0</v>
      </c>
      <c r="M174" s="2">
        <f t="shared" si="27"/>
        <v>0</v>
      </c>
      <c r="N174" s="2">
        <f t="shared" si="28"/>
        <v>0</v>
      </c>
      <c r="O174" s="2">
        <f t="shared" si="29"/>
        <v>44496.835485175725</v>
      </c>
    </row>
    <row r="175" spans="1:15" x14ac:dyDescent="0.25">
      <c r="A175" s="34">
        <v>61748</v>
      </c>
      <c r="B175" s="35" t="s">
        <v>188</v>
      </c>
      <c r="C175" s="35" t="s">
        <v>171</v>
      </c>
      <c r="D175" s="32">
        <v>95594.8</v>
      </c>
      <c r="E175" s="2">
        <f t="shared" si="21"/>
        <v>38237.920000000006</v>
      </c>
      <c r="F175" s="2">
        <f>'landesw Umlage § 4_Plan'!F175</f>
        <v>51533.156390329037</v>
      </c>
      <c r="G175" s="2">
        <f t="shared" si="22"/>
        <v>44061.643609670966</v>
      </c>
      <c r="H175" s="2">
        <f t="shared" si="23"/>
        <v>44061.643609670966</v>
      </c>
      <c r="I175" s="2">
        <f t="shared" si="24"/>
        <v>0</v>
      </c>
      <c r="J175" s="2">
        <f t="shared" si="20"/>
        <v>0</v>
      </c>
      <c r="K175" s="2">
        <f t="shared" si="25"/>
        <v>0</v>
      </c>
      <c r="L175" s="2">
        <f t="shared" si="26"/>
        <v>0</v>
      </c>
      <c r="M175" s="2">
        <f t="shared" si="27"/>
        <v>0</v>
      </c>
      <c r="N175" s="2">
        <f t="shared" si="28"/>
        <v>0</v>
      </c>
      <c r="O175" s="2">
        <f t="shared" si="29"/>
        <v>51533.156390329037</v>
      </c>
    </row>
    <row r="176" spans="1:15" x14ac:dyDescent="0.25">
      <c r="A176" s="34">
        <v>61750</v>
      </c>
      <c r="B176" s="35" t="s">
        <v>189</v>
      </c>
      <c r="C176" s="35" t="s">
        <v>171</v>
      </c>
      <c r="D176" s="32">
        <v>24324</v>
      </c>
      <c r="E176" s="2">
        <f t="shared" si="21"/>
        <v>9729.6</v>
      </c>
      <c r="F176" s="2">
        <f>'landesw Umlage § 4_Plan'!F176</f>
        <v>17136.817968726009</v>
      </c>
      <c r="G176" s="2">
        <f t="shared" si="22"/>
        <v>7187.182031273991</v>
      </c>
      <c r="H176" s="2">
        <f t="shared" si="23"/>
        <v>7187.182031273991</v>
      </c>
      <c r="I176" s="2">
        <f t="shared" si="24"/>
        <v>0</v>
      </c>
      <c r="J176" s="2">
        <f t="shared" si="20"/>
        <v>0</v>
      </c>
      <c r="K176" s="2">
        <f t="shared" si="25"/>
        <v>0</v>
      </c>
      <c r="L176" s="2">
        <f t="shared" si="26"/>
        <v>0</v>
      </c>
      <c r="M176" s="2">
        <f t="shared" si="27"/>
        <v>0</v>
      </c>
      <c r="N176" s="2">
        <f t="shared" si="28"/>
        <v>0</v>
      </c>
      <c r="O176" s="2">
        <f t="shared" si="29"/>
        <v>17136.817968726009</v>
      </c>
    </row>
    <row r="177" spans="1:15" x14ac:dyDescent="0.25">
      <c r="A177" s="34">
        <v>61751</v>
      </c>
      <c r="B177" s="35" t="s">
        <v>190</v>
      </c>
      <c r="C177" s="35" t="s">
        <v>171</v>
      </c>
      <c r="D177" s="32">
        <v>0</v>
      </c>
      <c r="E177" s="2">
        <f t="shared" si="21"/>
        <v>0</v>
      </c>
      <c r="F177" s="2">
        <f>'landesw Umlage § 4_Plan'!F177</f>
        <v>22540.189709519484</v>
      </c>
      <c r="G177" s="2">
        <f t="shared" si="22"/>
        <v>0</v>
      </c>
      <c r="H177" s="2">
        <f t="shared" si="23"/>
        <v>0</v>
      </c>
      <c r="I177" s="2">
        <f t="shared" si="24"/>
        <v>0</v>
      </c>
      <c r="J177" s="2">
        <f t="shared" si="20"/>
        <v>22540.189709519484</v>
      </c>
      <c r="K177" s="2">
        <f t="shared" si="25"/>
        <v>1878.349142459957</v>
      </c>
      <c r="L177" s="2">
        <f t="shared" si="26"/>
        <v>1878.35</v>
      </c>
      <c r="M177" s="2">
        <f t="shared" si="27"/>
        <v>0</v>
      </c>
      <c r="N177" s="2">
        <f t="shared" si="28"/>
        <v>0</v>
      </c>
      <c r="O177" s="2">
        <f t="shared" si="29"/>
        <v>0</v>
      </c>
    </row>
    <row r="178" spans="1:15" x14ac:dyDescent="0.25">
      <c r="A178" s="34">
        <v>61756</v>
      </c>
      <c r="B178" s="35" t="s">
        <v>191</v>
      </c>
      <c r="C178" s="35" t="s">
        <v>171</v>
      </c>
      <c r="D178" s="32">
        <v>156484.4</v>
      </c>
      <c r="E178" s="2">
        <f t="shared" si="21"/>
        <v>62593.760000000002</v>
      </c>
      <c r="F178" s="2">
        <f>'landesw Umlage § 4_Plan'!F178</f>
        <v>45284.497658928827</v>
      </c>
      <c r="G178" s="2">
        <f t="shared" si="22"/>
        <v>111199.90234107117</v>
      </c>
      <c r="H178" s="2">
        <f t="shared" si="23"/>
        <v>111199.90234107117</v>
      </c>
      <c r="I178" s="2">
        <f t="shared" si="24"/>
        <v>0</v>
      </c>
      <c r="J178" s="2">
        <f t="shared" si="20"/>
        <v>0</v>
      </c>
      <c r="K178" s="2">
        <f t="shared" si="25"/>
        <v>0</v>
      </c>
      <c r="L178" s="2">
        <f t="shared" si="26"/>
        <v>0</v>
      </c>
      <c r="M178" s="2">
        <f t="shared" si="27"/>
        <v>0</v>
      </c>
      <c r="N178" s="2">
        <f t="shared" si="28"/>
        <v>0</v>
      </c>
      <c r="O178" s="2">
        <f t="shared" si="29"/>
        <v>45284.497658928827</v>
      </c>
    </row>
    <row r="179" spans="1:15" x14ac:dyDescent="0.25">
      <c r="A179" s="34">
        <v>61757</v>
      </c>
      <c r="B179" s="35" t="s">
        <v>192</v>
      </c>
      <c r="C179" s="35" t="s">
        <v>171</v>
      </c>
      <c r="D179" s="32">
        <v>31891.5</v>
      </c>
      <c r="E179" s="2">
        <f t="shared" si="21"/>
        <v>12756.6</v>
      </c>
      <c r="F179" s="2">
        <f>'landesw Umlage § 4_Plan'!F179</f>
        <v>50836.046021079659</v>
      </c>
      <c r="G179" s="2">
        <f t="shared" si="22"/>
        <v>-18944.546021079659</v>
      </c>
      <c r="H179" s="2">
        <f t="shared" si="23"/>
        <v>0</v>
      </c>
      <c r="I179" s="2">
        <f t="shared" si="24"/>
        <v>-18944.546021079659</v>
      </c>
      <c r="J179" s="2">
        <f t="shared" si="20"/>
        <v>0</v>
      </c>
      <c r="K179" s="2">
        <f t="shared" si="25"/>
        <v>0</v>
      </c>
      <c r="L179" s="2">
        <f t="shared" si="26"/>
        <v>0</v>
      </c>
      <c r="M179" s="2">
        <f t="shared" si="27"/>
        <v>18944.546021079659</v>
      </c>
      <c r="N179" s="2">
        <f t="shared" si="28"/>
        <v>1578.71</v>
      </c>
      <c r="O179" s="2">
        <f t="shared" si="29"/>
        <v>50836.046021079659</v>
      </c>
    </row>
    <row r="180" spans="1:15" x14ac:dyDescent="0.25">
      <c r="A180" s="34">
        <v>61758</v>
      </c>
      <c r="B180" s="35" t="s">
        <v>193</v>
      </c>
      <c r="C180" s="35" t="s">
        <v>171</v>
      </c>
      <c r="D180" s="32">
        <v>27629.8</v>
      </c>
      <c r="E180" s="2">
        <f t="shared" si="21"/>
        <v>11051.92</v>
      </c>
      <c r="F180" s="2">
        <f>'landesw Umlage § 4_Plan'!F180</f>
        <v>21051.371973636586</v>
      </c>
      <c r="G180" s="2">
        <f t="shared" si="22"/>
        <v>6578.4280263634137</v>
      </c>
      <c r="H180" s="2">
        <f t="shared" si="23"/>
        <v>6578.4280263634137</v>
      </c>
      <c r="I180" s="2">
        <f t="shared" si="24"/>
        <v>0</v>
      </c>
      <c r="J180" s="2">
        <f t="shared" si="20"/>
        <v>0</v>
      </c>
      <c r="K180" s="2">
        <f t="shared" si="25"/>
        <v>0</v>
      </c>
      <c r="L180" s="2">
        <f t="shared" si="26"/>
        <v>0</v>
      </c>
      <c r="M180" s="2">
        <f t="shared" si="27"/>
        <v>0</v>
      </c>
      <c r="N180" s="2">
        <f t="shared" si="28"/>
        <v>0</v>
      </c>
      <c r="O180" s="2">
        <f t="shared" si="29"/>
        <v>21051.371973636586</v>
      </c>
    </row>
    <row r="181" spans="1:15" x14ac:dyDescent="0.25">
      <c r="A181" s="34">
        <v>61759</v>
      </c>
      <c r="B181" s="35" t="s">
        <v>194</v>
      </c>
      <c r="C181" s="35" t="s">
        <v>171</v>
      </c>
      <c r="D181" s="32">
        <v>25513.200000000001</v>
      </c>
      <c r="E181" s="2">
        <f t="shared" si="21"/>
        <v>10205.280000000001</v>
      </c>
      <c r="F181" s="2">
        <f>'landesw Umlage § 4_Plan'!F181</f>
        <v>19085.750529412402</v>
      </c>
      <c r="G181" s="2">
        <f t="shared" si="22"/>
        <v>6427.4494705875986</v>
      </c>
      <c r="H181" s="2">
        <f t="shared" si="23"/>
        <v>6427.4494705875986</v>
      </c>
      <c r="I181" s="2">
        <f t="shared" si="24"/>
        <v>0</v>
      </c>
      <c r="J181" s="2">
        <f t="shared" si="20"/>
        <v>0</v>
      </c>
      <c r="K181" s="2">
        <f t="shared" si="25"/>
        <v>0</v>
      </c>
      <c r="L181" s="2">
        <f t="shared" si="26"/>
        <v>0</v>
      </c>
      <c r="M181" s="2">
        <f t="shared" si="27"/>
        <v>0</v>
      </c>
      <c r="N181" s="2">
        <f t="shared" si="28"/>
        <v>0</v>
      </c>
      <c r="O181" s="2">
        <f t="shared" si="29"/>
        <v>19085.750529412402</v>
      </c>
    </row>
    <row r="182" spans="1:15" x14ac:dyDescent="0.25">
      <c r="A182" s="34">
        <v>61760</v>
      </c>
      <c r="B182" s="35" t="s">
        <v>195</v>
      </c>
      <c r="C182" s="35" t="s">
        <v>171</v>
      </c>
      <c r="D182" s="32">
        <v>2427183.4239999996</v>
      </c>
      <c r="E182" s="2">
        <f t="shared" si="21"/>
        <v>970873.36959999986</v>
      </c>
      <c r="F182" s="2">
        <f>'landesw Umlage § 4_Plan'!F182</f>
        <v>155278.35434416571</v>
      </c>
      <c r="G182" s="2">
        <f t="shared" si="22"/>
        <v>2271905.0696558338</v>
      </c>
      <c r="H182" s="2">
        <f t="shared" si="23"/>
        <v>2271905.0696558338</v>
      </c>
      <c r="I182" s="2">
        <f t="shared" si="24"/>
        <v>0</v>
      </c>
      <c r="J182" s="2">
        <f t="shared" si="20"/>
        <v>0</v>
      </c>
      <c r="K182" s="2">
        <f t="shared" si="25"/>
        <v>0</v>
      </c>
      <c r="L182" s="2">
        <f t="shared" si="26"/>
        <v>0</v>
      </c>
      <c r="M182" s="2">
        <f t="shared" si="27"/>
        <v>0</v>
      </c>
      <c r="N182" s="2">
        <f t="shared" si="28"/>
        <v>0</v>
      </c>
      <c r="O182" s="2">
        <f t="shared" si="29"/>
        <v>155278.35434416571</v>
      </c>
    </row>
    <row r="183" spans="1:15" x14ac:dyDescent="0.25">
      <c r="A183" s="34">
        <v>61761</v>
      </c>
      <c r="B183" s="35" t="s">
        <v>321</v>
      </c>
      <c r="C183" s="35" t="s">
        <v>171</v>
      </c>
      <c r="D183" s="32">
        <v>0</v>
      </c>
      <c r="E183" s="2">
        <f t="shared" si="21"/>
        <v>0</v>
      </c>
      <c r="F183" s="2">
        <f>'landesw Umlage § 4_Plan'!F183</f>
        <v>14076.125499230024</v>
      </c>
      <c r="G183" s="2">
        <f t="shared" si="22"/>
        <v>0</v>
      </c>
      <c r="H183" s="2">
        <f t="shared" si="23"/>
        <v>0</v>
      </c>
      <c r="I183" s="2">
        <f t="shared" si="24"/>
        <v>0</v>
      </c>
      <c r="J183" s="2">
        <f t="shared" si="20"/>
        <v>14076.125499230024</v>
      </c>
      <c r="K183" s="2">
        <f t="shared" si="25"/>
        <v>1173.0104582691686</v>
      </c>
      <c r="L183" s="2">
        <f t="shared" si="26"/>
        <v>1173.01</v>
      </c>
      <c r="M183" s="2">
        <f t="shared" si="27"/>
        <v>0</v>
      </c>
      <c r="N183" s="2">
        <f t="shared" si="28"/>
        <v>0</v>
      </c>
      <c r="O183" s="2">
        <f t="shared" si="29"/>
        <v>0</v>
      </c>
    </row>
    <row r="184" spans="1:15" x14ac:dyDescent="0.25">
      <c r="A184" s="34">
        <v>61762</v>
      </c>
      <c r="B184" s="35" t="s">
        <v>197</v>
      </c>
      <c r="C184" s="35" t="s">
        <v>171</v>
      </c>
      <c r="D184" s="32">
        <v>0</v>
      </c>
      <c r="E184" s="2">
        <f t="shared" si="21"/>
        <v>0</v>
      </c>
      <c r="F184" s="2">
        <f>'landesw Umlage § 4_Plan'!F184</f>
        <v>20447.434404587369</v>
      </c>
      <c r="G184" s="2">
        <f t="shared" si="22"/>
        <v>0</v>
      </c>
      <c r="H184" s="2">
        <f t="shared" si="23"/>
        <v>0</v>
      </c>
      <c r="I184" s="2">
        <f t="shared" si="24"/>
        <v>0</v>
      </c>
      <c r="J184" s="2">
        <f t="shared" si="20"/>
        <v>20447.434404587369</v>
      </c>
      <c r="K184" s="2">
        <f t="shared" si="25"/>
        <v>1703.9528670489474</v>
      </c>
      <c r="L184" s="2">
        <f t="shared" si="26"/>
        <v>1703.95</v>
      </c>
      <c r="M184" s="2">
        <f t="shared" si="27"/>
        <v>0</v>
      </c>
      <c r="N184" s="2">
        <f t="shared" si="28"/>
        <v>0</v>
      </c>
      <c r="O184" s="2">
        <f t="shared" si="29"/>
        <v>0</v>
      </c>
    </row>
    <row r="185" spans="1:15" x14ac:dyDescent="0.25">
      <c r="A185" s="34">
        <v>61763</v>
      </c>
      <c r="B185" s="35" t="s">
        <v>198</v>
      </c>
      <c r="C185" s="35" t="s">
        <v>171</v>
      </c>
      <c r="D185" s="32">
        <v>191138.4</v>
      </c>
      <c r="E185" s="2">
        <f t="shared" si="21"/>
        <v>76455.360000000001</v>
      </c>
      <c r="F185" s="2">
        <f>'landesw Umlage § 4_Plan'!F185</f>
        <v>45434.546011654675</v>
      </c>
      <c r="G185" s="2">
        <f t="shared" si="22"/>
        <v>145703.8539883453</v>
      </c>
      <c r="H185" s="2">
        <f t="shared" si="23"/>
        <v>145703.8539883453</v>
      </c>
      <c r="I185" s="2">
        <f t="shared" si="24"/>
        <v>0</v>
      </c>
      <c r="J185" s="2">
        <f t="shared" si="20"/>
        <v>0</v>
      </c>
      <c r="K185" s="2">
        <f t="shared" si="25"/>
        <v>0</v>
      </c>
      <c r="L185" s="2">
        <f t="shared" si="26"/>
        <v>0</v>
      </c>
      <c r="M185" s="2">
        <f t="shared" si="27"/>
        <v>0</v>
      </c>
      <c r="N185" s="2">
        <f t="shared" si="28"/>
        <v>0</v>
      </c>
      <c r="O185" s="2">
        <f t="shared" si="29"/>
        <v>45434.546011654675</v>
      </c>
    </row>
    <row r="186" spans="1:15" x14ac:dyDescent="0.25">
      <c r="A186" s="34">
        <v>61764</v>
      </c>
      <c r="B186" s="35" t="s">
        <v>199</v>
      </c>
      <c r="C186" s="35" t="s">
        <v>171</v>
      </c>
      <c r="D186" s="32">
        <v>56756</v>
      </c>
      <c r="E186" s="2">
        <f t="shared" si="21"/>
        <v>22702.400000000001</v>
      </c>
      <c r="F186" s="2">
        <f>'landesw Umlage § 4_Plan'!F186</f>
        <v>43310.743331740516</v>
      </c>
      <c r="G186" s="2">
        <f t="shared" si="22"/>
        <v>13445.256668259484</v>
      </c>
      <c r="H186" s="2">
        <f t="shared" si="23"/>
        <v>13445.256668259484</v>
      </c>
      <c r="I186" s="2">
        <f t="shared" si="24"/>
        <v>0</v>
      </c>
      <c r="J186" s="2">
        <f t="shared" si="20"/>
        <v>0</v>
      </c>
      <c r="K186" s="2">
        <f t="shared" si="25"/>
        <v>0</v>
      </c>
      <c r="L186" s="2">
        <f t="shared" si="26"/>
        <v>0</v>
      </c>
      <c r="M186" s="2">
        <f t="shared" si="27"/>
        <v>0</v>
      </c>
      <c r="N186" s="2">
        <f t="shared" si="28"/>
        <v>0</v>
      </c>
      <c r="O186" s="2">
        <f t="shared" si="29"/>
        <v>43310.743331740516</v>
      </c>
    </row>
    <row r="187" spans="1:15" x14ac:dyDescent="0.25">
      <c r="A187" s="34">
        <v>61765</v>
      </c>
      <c r="B187" s="35" t="s">
        <v>200</v>
      </c>
      <c r="C187" s="35" t="s">
        <v>171</v>
      </c>
      <c r="D187" s="32">
        <v>158916.79999999999</v>
      </c>
      <c r="E187" s="2">
        <f t="shared" si="21"/>
        <v>63566.720000000001</v>
      </c>
      <c r="F187" s="2">
        <f>'landesw Umlage § 4_Plan'!F187</f>
        <v>70527.121691862747</v>
      </c>
      <c r="G187" s="2">
        <f t="shared" si="22"/>
        <v>88389.678308137241</v>
      </c>
      <c r="H187" s="2">
        <f t="shared" si="23"/>
        <v>88389.678308137241</v>
      </c>
      <c r="I187" s="2">
        <f t="shared" si="24"/>
        <v>0</v>
      </c>
      <c r="J187" s="2">
        <f t="shared" si="20"/>
        <v>0</v>
      </c>
      <c r="K187" s="2">
        <f t="shared" si="25"/>
        <v>0</v>
      </c>
      <c r="L187" s="2">
        <f t="shared" si="26"/>
        <v>0</v>
      </c>
      <c r="M187" s="2">
        <f t="shared" si="27"/>
        <v>0</v>
      </c>
      <c r="N187" s="2">
        <f t="shared" si="28"/>
        <v>0</v>
      </c>
      <c r="O187" s="2">
        <f t="shared" si="29"/>
        <v>70527.121691862747</v>
      </c>
    </row>
    <row r="188" spans="1:15" x14ac:dyDescent="0.25">
      <c r="A188" s="34">
        <v>61766</v>
      </c>
      <c r="B188" s="35" t="s">
        <v>171</v>
      </c>
      <c r="C188" s="35" t="s">
        <v>171</v>
      </c>
      <c r="D188" s="32">
        <v>1319918.476</v>
      </c>
      <c r="E188" s="2">
        <f t="shared" si="21"/>
        <v>527967.39040000003</v>
      </c>
      <c r="F188" s="2">
        <f>'landesw Umlage § 4_Plan'!F188</f>
        <v>211844.75292863464</v>
      </c>
      <c r="G188" s="2">
        <f t="shared" si="22"/>
        <v>1108073.7230713654</v>
      </c>
      <c r="H188" s="2">
        <f t="shared" si="23"/>
        <v>1108073.7230713654</v>
      </c>
      <c r="I188" s="2">
        <f t="shared" si="24"/>
        <v>0</v>
      </c>
      <c r="J188" s="2">
        <f t="shared" si="20"/>
        <v>0</v>
      </c>
      <c r="K188" s="2">
        <f t="shared" si="25"/>
        <v>0</v>
      </c>
      <c r="L188" s="2">
        <f t="shared" si="26"/>
        <v>0</v>
      </c>
      <c r="M188" s="2">
        <f t="shared" si="27"/>
        <v>0</v>
      </c>
      <c r="N188" s="2">
        <f t="shared" si="28"/>
        <v>0</v>
      </c>
      <c r="O188" s="2">
        <f t="shared" si="29"/>
        <v>211844.75292863464</v>
      </c>
    </row>
    <row r="189" spans="1:15" x14ac:dyDescent="0.25">
      <c r="A189" s="34">
        <v>62007</v>
      </c>
      <c r="B189" s="35" t="s">
        <v>201</v>
      </c>
      <c r="C189" s="35" t="s">
        <v>202</v>
      </c>
      <c r="D189" s="32">
        <v>61620.799999999996</v>
      </c>
      <c r="E189" s="2">
        <f t="shared" si="21"/>
        <v>24648.32</v>
      </c>
      <c r="F189" s="2">
        <f>'landesw Umlage § 4_Plan'!F189</f>
        <v>87184.693444804871</v>
      </c>
      <c r="G189" s="2">
        <f t="shared" si="22"/>
        <v>-25563.893444804875</v>
      </c>
      <c r="H189" s="2">
        <f t="shared" si="23"/>
        <v>0</v>
      </c>
      <c r="I189" s="2">
        <f t="shared" si="24"/>
        <v>-25563.893444804875</v>
      </c>
      <c r="J189" s="2">
        <f t="shared" si="20"/>
        <v>0</v>
      </c>
      <c r="K189" s="2">
        <f t="shared" si="25"/>
        <v>0</v>
      </c>
      <c r="L189" s="2">
        <f t="shared" si="26"/>
        <v>0</v>
      </c>
      <c r="M189" s="2">
        <f t="shared" si="27"/>
        <v>25563.893444804875</v>
      </c>
      <c r="N189" s="2">
        <f t="shared" si="28"/>
        <v>2130.3200000000002</v>
      </c>
      <c r="O189" s="2">
        <f t="shared" si="29"/>
        <v>87184.693444804871</v>
      </c>
    </row>
    <row r="190" spans="1:15" x14ac:dyDescent="0.25">
      <c r="A190" s="34">
        <v>62008</v>
      </c>
      <c r="B190" s="35" t="s">
        <v>203</v>
      </c>
      <c r="C190" s="35" t="s">
        <v>202</v>
      </c>
      <c r="D190" s="32">
        <v>32432</v>
      </c>
      <c r="E190" s="2">
        <f t="shared" si="21"/>
        <v>12972.800000000001</v>
      </c>
      <c r="F190" s="2">
        <f>'landesw Umlage § 4_Plan'!F190</f>
        <v>12603.099183218923</v>
      </c>
      <c r="G190" s="2">
        <f t="shared" si="22"/>
        <v>19828.900816781075</v>
      </c>
      <c r="H190" s="2">
        <f t="shared" si="23"/>
        <v>19828.900816781075</v>
      </c>
      <c r="I190" s="2">
        <f t="shared" si="24"/>
        <v>0</v>
      </c>
      <c r="J190" s="2">
        <f t="shared" si="20"/>
        <v>0</v>
      </c>
      <c r="K190" s="2">
        <f t="shared" si="25"/>
        <v>0</v>
      </c>
      <c r="L190" s="2">
        <f t="shared" si="26"/>
        <v>0</v>
      </c>
      <c r="M190" s="2">
        <f t="shared" si="27"/>
        <v>0</v>
      </c>
      <c r="N190" s="2">
        <f t="shared" si="28"/>
        <v>0</v>
      </c>
      <c r="O190" s="2">
        <f t="shared" si="29"/>
        <v>12603.099183218923</v>
      </c>
    </row>
    <row r="191" spans="1:15" x14ac:dyDescent="0.25">
      <c r="A191" s="34">
        <v>62010</v>
      </c>
      <c r="B191" s="35" t="s">
        <v>204</v>
      </c>
      <c r="C191" s="35" t="s">
        <v>202</v>
      </c>
      <c r="D191" s="32">
        <v>0</v>
      </c>
      <c r="E191" s="2">
        <f t="shared" si="21"/>
        <v>0</v>
      </c>
      <c r="F191" s="2">
        <f>'landesw Umlage § 4_Plan'!F191</f>
        <v>4986.6392201305489</v>
      </c>
      <c r="G191" s="2">
        <f t="shared" si="22"/>
        <v>0</v>
      </c>
      <c r="H191" s="2">
        <f t="shared" si="23"/>
        <v>0</v>
      </c>
      <c r="I191" s="2">
        <f t="shared" si="24"/>
        <v>0</v>
      </c>
      <c r="J191" s="2">
        <f t="shared" si="20"/>
        <v>4986.6392201305489</v>
      </c>
      <c r="K191" s="2">
        <f t="shared" si="25"/>
        <v>415.55326834421243</v>
      </c>
      <c r="L191" s="2">
        <f t="shared" si="26"/>
        <v>415.55</v>
      </c>
      <c r="M191" s="2">
        <f t="shared" si="27"/>
        <v>0</v>
      </c>
      <c r="N191" s="2">
        <f t="shared" si="28"/>
        <v>0</v>
      </c>
      <c r="O191" s="2">
        <f t="shared" si="29"/>
        <v>0</v>
      </c>
    </row>
    <row r="192" spans="1:15" x14ac:dyDescent="0.25">
      <c r="A192" s="34">
        <v>62014</v>
      </c>
      <c r="B192" s="35" t="s">
        <v>205</v>
      </c>
      <c r="C192" s="35" t="s">
        <v>202</v>
      </c>
      <c r="D192" s="32">
        <v>51697.8</v>
      </c>
      <c r="E192" s="2">
        <f t="shared" si="21"/>
        <v>20679.120000000003</v>
      </c>
      <c r="F192" s="2">
        <f>'landesw Umlage § 4_Plan'!F192</f>
        <v>21206.500596579896</v>
      </c>
      <c r="G192" s="2">
        <f t="shared" si="22"/>
        <v>30491.299403420107</v>
      </c>
      <c r="H192" s="2">
        <f t="shared" si="23"/>
        <v>30491.299403420107</v>
      </c>
      <c r="I192" s="2">
        <f t="shared" si="24"/>
        <v>0</v>
      </c>
      <c r="J192" s="2">
        <f t="shared" si="20"/>
        <v>0</v>
      </c>
      <c r="K192" s="2">
        <f t="shared" si="25"/>
        <v>0</v>
      </c>
      <c r="L192" s="2">
        <f t="shared" si="26"/>
        <v>0</v>
      </c>
      <c r="M192" s="2">
        <f t="shared" si="27"/>
        <v>0</v>
      </c>
      <c r="N192" s="2">
        <f t="shared" si="28"/>
        <v>0</v>
      </c>
      <c r="O192" s="2">
        <f t="shared" si="29"/>
        <v>21206.500596579896</v>
      </c>
    </row>
    <row r="193" spans="1:15" x14ac:dyDescent="0.25">
      <c r="A193" s="34">
        <v>62021</v>
      </c>
      <c r="B193" s="35" t="s">
        <v>206</v>
      </c>
      <c r="C193" s="35" t="s">
        <v>202</v>
      </c>
      <c r="D193" s="32">
        <v>0</v>
      </c>
      <c r="E193" s="2">
        <f t="shared" si="21"/>
        <v>0</v>
      </c>
      <c r="F193" s="2">
        <f>'landesw Umlage § 4_Plan'!F193</f>
        <v>4120.685839560304</v>
      </c>
      <c r="G193" s="2">
        <f t="shared" si="22"/>
        <v>0</v>
      </c>
      <c r="H193" s="2">
        <f t="shared" si="23"/>
        <v>0</v>
      </c>
      <c r="I193" s="2">
        <f t="shared" si="24"/>
        <v>0</v>
      </c>
      <c r="J193" s="2">
        <f t="shared" si="20"/>
        <v>4120.685839560304</v>
      </c>
      <c r="K193" s="2">
        <f t="shared" si="25"/>
        <v>343.39048663002535</v>
      </c>
      <c r="L193" s="2">
        <f t="shared" si="26"/>
        <v>343.39</v>
      </c>
      <c r="M193" s="2">
        <f t="shared" si="27"/>
        <v>0</v>
      </c>
      <c r="N193" s="2">
        <f t="shared" si="28"/>
        <v>0</v>
      </c>
      <c r="O193" s="2">
        <f t="shared" si="29"/>
        <v>0</v>
      </c>
    </row>
    <row r="194" spans="1:15" x14ac:dyDescent="0.25">
      <c r="A194" s="34">
        <v>62026</v>
      </c>
      <c r="B194" s="35" t="s">
        <v>207</v>
      </c>
      <c r="C194" s="35" t="s">
        <v>202</v>
      </c>
      <c r="D194" s="32">
        <v>0</v>
      </c>
      <c r="E194" s="2">
        <f t="shared" si="21"/>
        <v>0</v>
      </c>
      <c r="F194" s="2">
        <f>'landesw Umlage § 4_Plan'!F194</f>
        <v>8410.8460443471831</v>
      </c>
      <c r="G194" s="2">
        <f t="shared" si="22"/>
        <v>0</v>
      </c>
      <c r="H194" s="2">
        <f t="shared" si="23"/>
        <v>0</v>
      </c>
      <c r="I194" s="2">
        <f t="shared" si="24"/>
        <v>0</v>
      </c>
      <c r="J194" s="2">
        <f t="shared" si="20"/>
        <v>8410.8460443471831</v>
      </c>
      <c r="K194" s="2">
        <f t="shared" si="25"/>
        <v>700.90383702893189</v>
      </c>
      <c r="L194" s="2">
        <f t="shared" si="26"/>
        <v>700.9</v>
      </c>
      <c r="M194" s="2">
        <f t="shared" si="27"/>
        <v>0</v>
      </c>
      <c r="N194" s="2">
        <f t="shared" si="28"/>
        <v>0</v>
      </c>
      <c r="O194" s="2">
        <f t="shared" si="29"/>
        <v>0</v>
      </c>
    </row>
    <row r="195" spans="1:15" x14ac:dyDescent="0.25">
      <c r="A195" s="34">
        <v>62032</v>
      </c>
      <c r="B195" s="35" t="s">
        <v>208</v>
      </c>
      <c r="C195" s="35" t="s">
        <v>202</v>
      </c>
      <c r="D195" s="32">
        <v>29188.799999999999</v>
      </c>
      <c r="E195" s="2">
        <f t="shared" si="21"/>
        <v>11675.52</v>
      </c>
      <c r="F195" s="2">
        <f>'landesw Umlage § 4_Plan'!F195</f>
        <v>11428.444263473313</v>
      </c>
      <c r="G195" s="2">
        <f t="shared" si="22"/>
        <v>17760.355736526686</v>
      </c>
      <c r="H195" s="2">
        <f t="shared" si="23"/>
        <v>17760.355736526686</v>
      </c>
      <c r="I195" s="2">
        <f t="shared" si="24"/>
        <v>0</v>
      </c>
      <c r="J195" s="2">
        <f t="shared" ref="J195:J258" si="30">IF(E195&lt;1,F195,0)</f>
        <v>0</v>
      </c>
      <c r="K195" s="2">
        <f t="shared" si="25"/>
        <v>0</v>
      </c>
      <c r="L195" s="2">
        <f t="shared" si="26"/>
        <v>0</v>
      </c>
      <c r="M195" s="2">
        <f t="shared" si="27"/>
        <v>0</v>
      </c>
      <c r="N195" s="2">
        <f t="shared" si="28"/>
        <v>0</v>
      </c>
      <c r="O195" s="2">
        <f t="shared" si="29"/>
        <v>11428.444263473313</v>
      </c>
    </row>
    <row r="196" spans="1:15" x14ac:dyDescent="0.25">
      <c r="A196" s="34">
        <v>62034</v>
      </c>
      <c r="B196" s="35" t="s">
        <v>209</v>
      </c>
      <c r="C196" s="35" t="s">
        <v>202</v>
      </c>
      <c r="D196" s="32">
        <v>0</v>
      </c>
      <c r="E196" s="2">
        <f t="shared" ref="E196:E259" si="31">D196*0.4</f>
        <v>0</v>
      </c>
      <c r="F196" s="2">
        <f>'landesw Umlage § 4_Plan'!F196</f>
        <v>12562.776754983408</v>
      </c>
      <c r="G196" s="2">
        <f t="shared" ref="G196:G259" si="32">IF(D196&gt;0,D196-F196,0)</f>
        <v>0</v>
      </c>
      <c r="H196" s="2">
        <f t="shared" ref="H196:H259" si="33">IF(G196&lt;0,0,G196)</f>
        <v>0</v>
      </c>
      <c r="I196" s="2">
        <f t="shared" ref="I196:I259" si="34">IF(G196&lt;0,G196,0)</f>
        <v>0</v>
      </c>
      <c r="J196" s="2">
        <f t="shared" si="30"/>
        <v>12562.776754983408</v>
      </c>
      <c r="K196" s="2">
        <f t="shared" ref="K196:K259" si="35">J196/12</f>
        <v>1046.8980629152841</v>
      </c>
      <c r="L196" s="2">
        <f t="shared" ref="L196:L259" si="36">ROUND(J196/12,2)</f>
        <v>1046.9000000000001</v>
      </c>
      <c r="M196" s="2">
        <f t="shared" ref="M196:M259" si="37">IF(I196=0,0,I196*-1)</f>
        <v>0</v>
      </c>
      <c r="N196" s="2">
        <f t="shared" ref="N196:N259" si="38">ROUND(M196/12,2)</f>
        <v>0</v>
      </c>
      <c r="O196" s="2">
        <f t="shared" ref="O196:O259" si="39">IF(J196=0,F196,0)</f>
        <v>0</v>
      </c>
    </row>
    <row r="197" spans="1:15" x14ac:dyDescent="0.25">
      <c r="A197" s="34">
        <v>62036</v>
      </c>
      <c r="B197" s="35" t="s">
        <v>210</v>
      </c>
      <c r="C197" s="35" t="s">
        <v>202</v>
      </c>
      <c r="D197" s="32">
        <v>0</v>
      </c>
      <c r="E197" s="2">
        <f t="shared" si="31"/>
        <v>0</v>
      </c>
      <c r="F197" s="2">
        <f>'landesw Umlage § 4_Plan'!F197</f>
        <v>13173.180389415777</v>
      </c>
      <c r="G197" s="2">
        <f t="shared" si="32"/>
        <v>0</v>
      </c>
      <c r="H197" s="2">
        <f t="shared" si="33"/>
        <v>0</v>
      </c>
      <c r="I197" s="2">
        <f t="shared" si="34"/>
        <v>0</v>
      </c>
      <c r="J197" s="2">
        <f t="shared" si="30"/>
        <v>13173.180389415777</v>
      </c>
      <c r="K197" s="2">
        <f t="shared" si="35"/>
        <v>1097.7650324513147</v>
      </c>
      <c r="L197" s="2">
        <f t="shared" si="36"/>
        <v>1097.77</v>
      </c>
      <c r="M197" s="2">
        <f t="shared" si="37"/>
        <v>0</v>
      </c>
      <c r="N197" s="2">
        <f t="shared" si="38"/>
        <v>0</v>
      </c>
      <c r="O197" s="2">
        <f t="shared" si="39"/>
        <v>0</v>
      </c>
    </row>
    <row r="198" spans="1:15" x14ac:dyDescent="0.25">
      <c r="A198" s="34">
        <v>62038</v>
      </c>
      <c r="B198" s="35" t="s">
        <v>211</v>
      </c>
      <c r="C198" s="35" t="s">
        <v>202</v>
      </c>
      <c r="D198" s="32">
        <v>97296</v>
      </c>
      <c r="E198" s="2">
        <f t="shared" si="31"/>
        <v>38918.400000000001</v>
      </c>
      <c r="F198" s="2">
        <f>'landesw Umlage § 4_Plan'!F198</f>
        <v>99343.428425776932</v>
      </c>
      <c r="G198" s="2">
        <f t="shared" si="32"/>
        <v>-2047.4284257769323</v>
      </c>
      <c r="H198" s="2">
        <f t="shared" si="33"/>
        <v>0</v>
      </c>
      <c r="I198" s="2">
        <f t="shared" si="34"/>
        <v>-2047.4284257769323</v>
      </c>
      <c r="J198" s="2">
        <f t="shared" si="30"/>
        <v>0</v>
      </c>
      <c r="K198" s="2">
        <f t="shared" si="35"/>
        <v>0</v>
      </c>
      <c r="L198" s="2">
        <f t="shared" si="36"/>
        <v>0</v>
      </c>
      <c r="M198" s="2">
        <f t="shared" si="37"/>
        <v>2047.4284257769323</v>
      </c>
      <c r="N198" s="2">
        <f t="shared" si="38"/>
        <v>170.62</v>
      </c>
      <c r="O198" s="2">
        <f t="shared" si="39"/>
        <v>99343.428425776932</v>
      </c>
    </row>
    <row r="199" spans="1:15" x14ac:dyDescent="0.25">
      <c r="A199" s="34">
        <v>62039</v>
      </c>
      <c r="B199" s="35" t="s">
        <v>212</v>
      </c>
      <c r="C199" s="35" t="s">
        <v>202</v>
      </c>
      <c r="D199" s="32">
        <v>47202.8</v>
      </c>
      <c r="E199" s="2">
        <f t="shared" si="31"/>
        <v>18881.120000000003</v>
      </c>
      <c r="F199" s="2">
        <f>'landesw Umlage § 4_Plan'!F199</f>
        <v>18512.914268159599</v>
      </c>
      <c r="G199" s="2">
        <f t="shared" si="32"/>
        <v>28689.885731840404</v>
      </c>
      <c r="H199" s="2">
        <f t="shared" si="33"/>
        <v>28689.885731840404</v>
      </c>
      <c r="I199" s="2">
        <f t="shared" si="34"/>
        <v>0</v>
      </c>
      <c r="J199" s="2">
        <f t="shared" si="30"/>
        <v>0</v>
      </c>
      <c r="K199" s="2">
        <f t="shared" si="35"/>
        <v>0</v>
      </c>
      <c r="L199" s="2">
        <f t="shared" si="36"/>
        <v>0</v>
      </c>
      <c r="M199" s="2">
        <f t="shared" si="37"/>
        <v>0</v>
      </c>
      <c r="N199" s="2">
        <f t="shared" si="38"/>
        <v>0</v>
      </c>
      <c r="O199" s="2">
        <f t="shared" si="39"/>
        <v>18512.914268159599</v>
      </c>
    </row>
    <row r="200" spans="1:15" x14ac:dyDescent="0.25">
      <c r="A200" s="34">
        <v>62040</v>
      </c>
      <c r="B200" s="35" t="s">
        <v>213</v>
      </c>
      <c r="C200" s="35" t="s">
        <v>202</v>
      </c>
      <c r="D200" s="32">
        <v>633682.37599999993</v>
      </c>
      <c r="E200" s="2">
        <f t="shared" si="31"/>
        <v>253472.95039999997</v>
      </c>
      <c r="F200" s="2">
        <f>'landesw Umlage § 4_Plan'!F200</f>
        <v>120785.68782091912</v>
      </c>
      <c r="G200" s="2">
        <f t="shared" si="32"/>
        <v>512896.68817908084</v>
      </c>
      <c r="H200" s="2">
        <f t="shared" si="33"/>
        <v>512896.68817908084</v>
      </c>
      <c r="I200" s="2">
        <f t="shared" si="34"/>
        <v>0</v>
      </c>
      <c r="J200" s="2">
        <f t="shared" si="30"/>
        <v>0</v>
      </c>
      <c r="K200" s="2">
        <f t="shared" si="35"/>
        <v>0</v>
      </c>
      <c r="L200" s="2">
        <f t="shared" si="36"/>
        <v>0</v>
      </c>
      <c r="M200" s="2">
        <f t="shared" si="37"/>
        <v>0</v>
      </c>
      <c r="N200" s="2">
        <f t="shared" si="38"/>
        <v>0</v>
      </c>
      <c r="O200" s="2">
        <f t="shared" si="39"/>
        <v>120785.68782091912</v>
      </c>
    </row>
    <row r="201" spans="1:15" x14ac:dyDescent="0.25">
      <c r="A201" s="34">
        <v>62041</v>
      </c>
      <c r="B201" s="35" t="s">
        <v>214</v>
      </c>
      <c r="C201" s="35" t="s">
        <v>202</v>
      </c>
      <c r="D201" s="32">
        <v>393406</v>
      </c>
      <c r="E201" s="2">
        <f t="shared" si="31"/>
        <v>157362.40000000002</v>
      </c>
      <c r="F201" s="2">
        <f>'landesw Umlage § 4_Plan'!F201</f>
        <v>155355.8273639179</v>
      </c>
      <c r="G201" s="2">
        <f t="shared" si="32"/>
        <v>238050.1726360821</v>
      </c>
      <c r="H201" s="2">
        <f t="shared" si="33"/>
        <v>238050.1726360821</v>
      </c>
      <c r="I201" s="2">
        <f t="shared" si="34"/>
        <v>0</v>
      </c>
      <c r="J201" s="2">
        <f t="shared" si="30"/>
        <v>0</v>
      </c>
      <c r="K201" s="2">
        <f t="shared" si="35"/>
        <v>0</v>
      </c>
      <c r="L201" s="2">
        <f t="shared" si="36"/>
        <v>0</v>
      </c>
      <c r="M201" s="2">
        <f t="shared" si="37"/>
        <v>0</v>
      </c>
      <c r="N201" s="2">
        <f t="shared" si="38"/>
        <v>0</v>
      </c>
      <c r="O201" s="2">
        <f t="shared" si="39"/>
        <v>155355.8273639179</v>
      </c>
    </row>
    <row r="202" spans="1:15" x14ac:dyDescent="0.25">
      <c r="A202" s="34">
        <v>62042</v>
      </c>
      <c r="B202" s="35" t="s">
        <v>215</v>
      </c>
      <c r="C202" s="35" t="s">
        <v>202</v>
      </c>
      <c r="D202" s="32">
        <v>16216</v>
      </c>
      <c r="E202" s="2">
        <f t="shared" si="31"/>
        <v>6486.4000000000005</v>
      </c>
      <c r="F202" s="2">
        <f>'landesw Umlage § 4_Plan'!F202</f>
        <v>42973.870860105191</v>
      </c>
      <c r="G202" s="2">
        <f t="shared" si="32"/>
        <v>-26757.870860105191</v>
      </c>
      <c r="H202" s="2">
        <f t="shared" si="33"/>
        <v>0</v>
      </c>
      <c r="I202" s="2">
        <f t="shared" si="34"/>
        <v>-26757.870860105191</v>
      </c>
      <c r="J202" s="2">
        <f t="shared" si="30"/>
        <v>0</v>
      </c>
      <c r="K202" s="2">
        <f t="shared" si="35"/>
        <v>0</v>
      </c>
      <c r="L202" s="2">
        <f t="shared" si="36"/>
        <v>0</v>
      </c>
      <c r="M202" s="2">
        <f t="shared" si="37"/>
        <v>26757.870860105191</v>
      </c>
      <c r="N202" s="2">
        <f t="shared" si="38"/>
        <v>2229.8200000000002</v>
      </c>
      <c r="O202" s="2">
        <f t="shared" si="39"/>
        <v>42973.870860105191</v>
      </c>
    </row>
    <row r="203" spans="1:15" x14ac:dyDescent="0.25">
      <c r="A203" s="34">
        <v>62043</v>
      </c>
      <c r="B203" s="35" t="s">
        <v>216</v>
      </c>
      <c r="C203" s="35" t="s">
        <v>202</v>
      </c>
      <c r="D203" s="32">
        <v>77467</v>
      </c>
      <c r="E203" s="2">
        <f t="shared" si="31"/>
        <v>30986.800000000003</v>
      </c>
      <c r="F203" s="2">
        <f>'landesw Umlage § 4_Plan'!F203</f>
        <v>35339.371066020016</v>
      </c>
      <c r="G203" s="2">
        <f t="shared" si="32"/>
        <v>42127.628933979984</v>
      </c>
      <c r="H203" s="2">
        <f t="shared" si="33"/>
        <v>42127.628933979984</v>
      </c>
      <c r="I203" s="2">
        <f t="shared" si="34"/>
        <v>0</v>
      </c>
      <c r="J203" s="2">
        <f t="shared" si="30"/>
        <v>0</v>
      </c>
      <c r="K203" s="2">
        <f t="shared" si="35"/>
        <v>0</v>
      </c>
      <c r="L203" s="2">
        <f t="shared" si="36"/>
        <v>0</v>
      </c>
      <c r="M203" s="2">
        <f t="shared" si="37"/>
        <v>0</v>
      </c>
      <c r="N203" s="2">
        <f t="shared" si="38"/>
        <v>0</v>
      </c>
      <c r="O203" s="2">
        <f t="shared" si="39"/>
        <v>35339.371066020016</v>
      </c>
    </row>
    <row r="204" spans="1:15" x14ac:dyDescent="0.25">
      <c r="A204" s="34">
        <v>62044</v>
      </c>
      <c r="B204" s="35" t="s">
        <v>217</v>
      </c>
      <c r="C204" s="35" t="s">
        <v>202</v>
      </c>
      <c r="D204" s="32">
        <v>32432</v>
      </c>
      <c r="E204" s="2">
        <f t="shared" si="31"/>
        <v>12972.800000000001</v>
      </c>
      <c r="F204" s="2">
        <f>'landesw Umlage § 4_Plan'!F204</f>
        <v>27000.526024260838</v>
      </c>
      <c r="G204" s="2">
        <f t="shared" si="32"/>
        <v>5431.4739757391617</v>
      </c>
      <c r="H204" s="2">
        <f t="shared" si="33"/>
        <v>5431.4739757391617</v>
      </c>
      <c r="I204" s="2">
        <f t="shared" si="34"/>
        <v>0</v>
      </c>
      <c r="J204" s="2">
        <f t="shared" si="30"/>
        <v>0</v>
      </c>
      <c r="K204" s="2">
        <f t="shared" si="35"/>
        <v>0</v>
      </c>
      <c r="L204" s="2">
        <f t="shared" si="36"/>
        <v>0</v>
      </c>
      <c r="M204" s="2">
        <f t="shared" si="37"/>
        <v>0</v>
      </c>
      <c r="N204" s="2">
        <f t="shared" si="38"/>
        <v>0</v>
      </c>
      <c r="O204" s="2">
        <f t="shared" si="39"/>
        <v>27000.526024260838</v>
      </c>
    </row>
    <row r="205" spans="1:15" x14ac:dyDescent="0.25">
      <c r="A205" s="34">
        <v>62045</v>
      </c>
      <c r="B205" s="35" t="s">
        <v>218</v>
      </c>
      <c r="C205" s="35" t="s">
        <v>202</v>
      </c>
      <c r="D205" s="32">
        <v>0</v>
      </c>
      <c r="E205" s="2">
        <f t="shared" si="31"/>
        <v>0</v>
      </c>
      <c r="F205" s="2">
        <f>'landesw Umlage § 4_Plan'!F205</f>
        <v>18818.574243861152</v>
      </c>
      <c r="G205" s="2">
        <f t="shared" si="32"/>
        <v>0</v>
      </c>
      <c r="H205" s="2">
        <f t="shared" si="33"/>
        <v>0</v>
      </c>
      <c r="I205" s="2">
        <f t="shared" si="34"/>
        <v>0</v>
      </c>
      <c r="J205" s="2">
        <f t="shared" si="30"/>
        <v>18818.574243861152</v>
      </c>
      <c r="K205" s="2">
        <f t="shared" si="35"/>
        <v>1568.2145203217626</v>
      </c>
      <c r="L205" s="2">
        <f t="shared" si="36"/>
        <v>1568.21</v>
      </c>
      <c r="M205" s="2">
        <f t="shared" si="37"/>
        <v>0</v>
      </c>
      <c r="N205" s="2">
        <f t="shared" si="38"/>
        <v>0</v>
      </c>
      <c r="O205" s="2">
        <f t="shared" si="39"/>
        <v>0</v>
      </c>
    </row>
    <row r="206" spans="1:15" x14ac:dyDescent="0.25">
      <c r="A206" s="34">
        <v>62046</v>
      </c>
      <c r="B206" s="35" t="s">
        <v>219</v>
      </c>
      <c r="C206" s="35" t="s">
        <v>202</v>
      </c>
      <c r="D206" s="32">
        <v>19459.2</v>
      </c>
      <c r="E206" s="2">
        <f t="shared" si="31"/>
        <v>7783.68</v>
      </c>
      <c r="F206" s="2">
        <f>'landesw Umlage § 4_Plan'!F206</f>
        <v>26384.001556271371</v>
      </c>
      <c r="G206" s="2">
        <f t="shared" si="32"/>
        <v>-6924.8015562713699</v>
      </c>
      <c r="H206" s="2">
        <f t="shared" si="33"/>
        <v>0</v>
      </c>
      <c r="I206" s="2">
        <f t="shared" si="34"/>
        <v>-6924.8015562713699</v>
      </c>
      <c r="J206" s="2">
        <f t="shared" si="30"/>
        <v>0</v>
      </c>
      <c r="K206" s="2">
        <f t="shared" si="35"/>
        <v>0</v>
      </c>
      <c r="L206" s="2">
        <f t="shared" si="36"/>
        <v>0</v>
      </c>
      <c r="M206" s="2">
        <f t="shared" si="37"/>
        <v>6924.8015562713699</v>
      </c>
      <c r="N206" s="2">
        <f t="shared" si="38"/>
        <v>577.07000000000005</v>
      </c>
      <c r="O206" s="2">
        <f t="shared" si="39"/>
        <v>26384.001556271371</v>
      </c>
    </row>
    <row r="207" spans="1:15" x14ac:dyDescent="0.25">
      <c r="A207" s="34">
        <v>62047</v>
      </c>
      <c r="B207" s="35" t="s">
        <v>220</v>
      </c>
      <c r="C207" s="35" t="s">
        <v>202</v>
      </c>
      <c r="D207" s="32">
        <v>110268.8</v>
      </c>
      <c r="E207" s="2">
        <f t="shared" si="31"/>
        <v>44107.520000000004</v>
      </c>
      <c r="F207" s="2">
        <f>'landesw Umlage § 4_Plan'!F207</f>
        <v>65349.212140878488</v>
      </c>
      <c r="G207" s="2">
        <f t="shared" si="32"/>
        <v>44919.587859121515</v>
      </c>
      <c r="H207" s="2">
        <f t="shared" si="33"/>
        <v>44919.587859121515</v>
      </c>
      <c r="I207" s="2">
        <f t="shared" si="34"/>
        <v>0</v>
      </c>
      <c r="J207" s="2">
        <f t="shared" si="30"/>
        <v>0</v>
      </c>
      <c r="K207" s="2">
        <f t="shared" si="35"/>
        <v>0</v>
      </c>
      <c r="L207" s="2">
        <f t="shared" si="36"/>
        <v>0</v>
      </c>
      <c r="M207" s="2">
        <f t="shared" si="37"/>
        <v>0</v>
      </c>
      <c r="N207" s="2">
        <f t="shared" si="38"/>
        <v>0</v>
      </c>
      <c r="O207" s="2">
        <f t="shared" si="39"/>
        <v>65349.212140878488</v>
      </c>
    </row>
    <row r="208" spans="1:15" x14ac:dyDescent="0.25">
      <c r="A208" s="34">
        <v>62048</v>
      </c>
      <c r="B208" s="35" t="s">
        <v>221</v>
      </c>
      <c r="C208" s="35" t="s">
        <v>202</v>
      </c>
      <c r="D208" s="32">
        <v>71145.600000000006</v>
      </c>
      <c r="E208" s="2">
        <f t="shared" si="31"/>
        <v>28458.240000000005</v>
      </c>
      <c r="F208" s="2">
        <f>'landesw Umlage § 4_Plan'!F208</f>
        <v>50096.444011803171</v>
      </c>
      <c r="G208" s="2">
        <f t="shared" si="32"/>
        <v>21049.155988196835</v>
      </c>
      <c r="H208" s="2">
        <f t="shared" si="33"/>
        <v>21049.155988196835</v>
      </c>
      <c r="I208" s="2">
        <f t="shared" si="34"/>
        <v>0</v>
      </c>
      <c r="J208" s="2">
        <f t="shared" si="30"/>
        <v>0</v>
      </c>
      <c r="K208" s="2">
        <f t="shared" si="35"/>
        <v>0</v>
      </c>
      <c r="L208" s="2">
        <f t="shared" si="36"/>
        <v>0</v>
      </c>
      <c r="M208" s="2">
        <f t="shared" si="37"/>
        <v>0</v>
      </c>
      <c r="N208" s="2">
        <f t="shared" si="38"/>
        <v>0</v>
      </c>
      <c r="O208" s="2">
        <f t="shared" si="39"/>
        <v>50096.444011803171</v>
      </c>
    </row>
    <row r="209" spans="1:15" x14ac:dyDescent="0.25">
      <c r="A209" s="34">
        <v>62105</v>
      </c>
      <c r="B209" s="35" t="s">
        <v>222</v>
      </c>
      <c r="C209" s="35" t="s">
        <v>223</v>
      </c>
      <c r="D209" s="32">
        <v>61973.599999999999</v>
      </c>
      <c r="E209" s="2">
        <f t="shared" si="31"/>
        <v>24789.440000000002</v>
      </c>
      <c r="F209" s="2">
        <f>'landesw Umlage § 4_Plan'!F209</f>
        <v>17924.721294790914</v>
      </c>
      <c r="G209" s="2">
        <f t="shared" si="32"/>
        <v>44048.878705209085</v>
      </c>
      <c r="H209" s="2">
        <f t="shared" si="33"/>
        <v>44048.878705209085</v>
      </c>
      <c r="I209" s="2">
        <f t="shared" si="34"/>
        <v>0</v>
      </c>
      <c r="J209" s="2">
        <f t="shared" si="30"/>
        <v>0</v>
      </c>
      <c r="K209" s="2">
        <f t="shared" si="35"/>
        <v>0</v>
      </c>
      <c r="L209" s="2">
        <f t="shared" si="36"/>
        <v>0</v>
      </c>
      <c r="M209" s="2">
        <f t="shared" si="37"/>
        <v>0</v>
      </c>
      <c r="N209" s="2">
        <f t="shared" si="38"/>
        <v>0</v>
      </c>
      <c r="O209" s="2">
        <f t="shared" si="39"/>
        <v>17924.721294790914</v>
      </c>
    </row>
    <row r="210" spans="1:15" x14ac:dyDescent="0.25">
      <c r="A210" s="34">
        <v>62115</v>
      </c>
      <c r="B210" s="35" t="s">
        <v>224</v>
      </c>
      <c r="C210" s="35" t="s">
        <v>223</v>
      </c>
      <c r="D210" s="32">
        <v>507006.4</v>
      </c>
      <c r="E210" s="2">
        <f t="shared" si="31"/>
        <v>202802.56000000003</v>
      </c>
      <c r="F210" s="2">
        <f>'landesw Umlage § 4_Plan'!F210</f>
        <v>56414.687123008967</v>
      </c>
      <c r="G210" s="2">
        <f t="shared" si="32"/>
        <v>450591.71287699108</v>
      </c>
      <c r="H210" s="2">
        <f t="shared" si="33"/>
        <v>450591.71287699108</v>
      </c>
      <c r="I210" s="2">
        <f t="shared" si="34"/>
        <v>0</v>
      </c>
      <c r="J210" s="2">
        <f t="shared" si="30"/>
        <v>0</v>
      </c>
      <c r="K210" s="2">
        <f t="shared" si="35"/>
        <v>0</v>
      </c>
      <c r="L210" s="2">
        <f t="shared" si="36"/>
        <v>0</v>
      </c>
      <c r="M210" s="2">
        <f t="shared" si="37"/>
        <v>0</v>
      </c>
      <c r="N210" s="2">
        <f t="shared" si="38"/>
        <v>0</v>
      </c>
      <c r="O210" s="2">
        <f t="shared" si="39"/>
        <v>56414.687123008967</v>
      </c>
    </row>
    <row r="211" spans="1:15" x14ac:dyDescent="0.25">
      <c r="A211" s="34">
        <v>62116</v>
      </c>
      <c r="B211" s="35" t="s">
        <v>225</v>
      </c>
      <c r="C211" s="35" t="s">
        <v>223</v>
      </c>
      <c r="D211" s="32">
        <v>130154.8</v>
      </c>
      <c r="E211" s="2">
        <f t="shared" si="31"/>
        <v>52061.920000000006</v>
      </c>
      <c r="F211" s="2">
        <f>'landesw Umlage § 4_Plan'!F211</f>
        <v>38930.847732359085</v>
      </c>
      <c r="G211" s="2">
        <f t="shared" si="32"/>
        <v>91223.952267640911</v>
      </c>
      <c r="H211" s="2">
        <f t="shared" si="33"/>
        <v>91223.952267640911</v>
      </c>
      <c r="I211" s="2">
        <f t="shared" si="34"/>
        <v>0</v>
      </c>
      <c r="J211" s="2">
        <f t="shared" si="30"/>
        <v>0</v>
      </c>
      <c r="K211" s="2">
        <f t="shared" si="35"/>
        <v>0</v>
      </c>
      <c r="L211" s="2">
        <f t="shared" si="36"/>
        <v>0</v>
      </c>
      <c r="M211" s="2">
        <f t="shared" si="37"/>
        <v>0</v>
      </c>
      <c r="N211" s="2">
        <f t="shared" si="38"/>
        <v>0</v>
      </c>
      <c r="O211" s="2">
        <f t="shared" si="39"/>
        <v>38930.847732359085</v>
      </c>
    </row>
    <row r="212" spans="1:15" x14ac:dyDescent="0.25">
      <c r="A212" s="34">
        <v>62125</v>
      </c>
      <c r="B212" s="35" t="s">
        <v>226</v>
      </c>
      <c r="C212" s="35" t="s">
        <v>223</v>
      </c>
      <c r="D212" s="32">
        <v>110621.6</v>
      </c>
      <c r="E212" s="2">
        <f t="shared" si="31"/>
        <v>44248.640000000007</v>
      </c>
      <c r="F212" s="2">
        <f>'landesw Umlage § 4_Plan'!F212</f>
        <v>23505.043972420881</v>
      </c>
      <c r="G212" s="2">
        <f t="shared" si="32"/>
        <v>87116.556027579121</v>
      </c>
      <c r="H212" s="2">
        <f t="shared" si="33"/>
        <v>87116.556027579121</v>
      </c>
      <c r="I212" s="2">
        <f t="shared" si="34"/>
        <v>0</v>
      </c>
      <c r="J212" s="2">
        <f t="shared" si="30"/>
        <v>0</v>
      </c>
      <c r="K212" s="2">
        <f t="shared" si="35"/>
        <v>0</v>
      </c>
      <c r="L212" s="2">
        <f t="shared" si="36"/>
        <v>0</v>
      </c>
      <c r="M212" s="2">
        <f t="shared" si="37"/>
        <v>0</v>
      </c>
      <c r="N212" s="2">
        <f t="shared" si="38"/>
        <v>0</v>
      </c>
      <c r="O212" s="2">
        <f t="shared" si="39"/>
        <v>23505.043972420881</v>
      </c>
    </row>
    <row r="213" spans="1:15" x14ac:dyDescent="0.25">
      <c r="A213" s="34">
        <v>62128</v>
      </c>
      <c r="B213" s="35" t="s">
        <v>227</v>
      </c>
      <c r="C213" s="35" t="s">
        <v>223</v>
      </c>
      <c r="D213" s="32">
        <v>73046</v>
      </c>
      <c r="E213" s="2">
        <f t="shared" si="31"/>
        <v>29218.400000000001</v>
      </c>
      <c r="F213" s="2">
        <f>'landesw Umlage § 4_Plan'!F213</f>
        <v>37743.652969667419</v>
      </c>
      <c r="G213" s="2">
        <f t="shared" si="32"/>
        <v>35302.347030332581</v>
      </c>
      <c r="H213" s="2">
        <f t="shared" si="33"/>
        <v>35302.347030332581</v>
      </c>
      <c r="I213" s="2">
        <f t="shared" si="34"/>
        <v>0</v>
      </c>
      <c r="J213" s="2">
        <f t="shared" si="30"/>
        <v>0</v>
      </c>
      <c r="K213" s="2">
        <f t="shared" si="35"/>
        <v>0</v>
      </c>
      <c r="L213" s="2">
        <f t="shared" si="36"/>
        <v>0</v>
      </c>
      <c r="M213" s="2">
        <f t="shared" si="37"/>
        <v>0</v>
      </c>
      <c r="N213" s="2">
        <f t="shared" si="38"/>
        <v>0</v>
      </c>
      <c r="O213" s="2">
        <f t="shared" si="39"/>
        <v>37743.652969667419</v>
      </c>
    </row>
    <row r="214" spans="1:15" x14ac:dyDescent="0.25">
      <c r="A214" s="34">
        <v>62131</v>
      </c>
      <c r="B214" s="35" t="s">
        <v>228</v>
      </c>
      <c r="C214" s="35" t="s">
        <v>223</v>
      </c>
      <c r="D214" s="32">
        <v>0</v>
      </c>
      <c r="E214" s="2">
        <f t="shared" si="31"/>
        <v>0</v>
      </c>
      <c r="F214" s="2">
        <f>'landesw Umlage § 4_Plan'!F214</f>
        <v>29355.486678240683</v>
      </c>
      <c r="G214" s="2">
        <f t="shared" si="32"/>
        <v>0</v>
      </c>
      <c r="H214" s="2">
        <f t="shared" si="33"/>
        <v>0</v>
      </c>
      <c r="I214" s="2">
        <f t="shared" si="34"/>
        <v>0</v>
      </c>
      <c r="J214" s="2">
        <f t="shared" si="30"/>
        <v>29355.486678240683</v>
      </c>
      <c r="K214" s="2">
        <f t="shared" si="35"/>
        <v>2446.2905565200567</v>
      </c>
      <c r="L214" s="2">
        <f t="shared" si="36"/>
        <v>2446.29</v>
      </c>
      <c r="M214" s="2">
        <f t="shared" si="37"/>
        <v>0</v>
      </c>
      <c r="N214" s="2">
        <f t="shared" si="38"/>
        <v>0</v>
      </c>
      <c r="O214" s="2">
        <f t="shared" si="39"/>
        <v>0</v>
      </c>
    </row>
    <row r="215" spans="1:15" x14ac:dyDescent="0.25">
      <c r="A215" s="34">
        <v>62132</v>
      </c>
      <c r="B215" s="35" t="s">
        <v>229</v>
      </c>
      <c r="C215" s="35" t="s">
        <v>223</v>
      </c>
      <c r="D215" s="32">
        <v>29541.599999999999</v>
      </c>
      <c r="E215" s="2">
        <f t="shared" si="31"/>
        <v>11816.64</v>
      </c>
      <c r="F215" s="2">
        <f>'landesw Umlage § 4_Plan'!F215</f>
        <v>16265.140601209823</v>
      </c>
      <c r="G215" s="2">
        <f t="shared" si="32"/>
        <v>13276.459398790175</v>
      </c>
      <c r="H215" s="2">
        <f t="shared" si="33"/>
        <v>13276.459398790175</v>
      </c>
      <c r="I215" s="2">
        <f t="shared" si="34"/>
        <v>0</v>
      </c>
      <c r="J215" s="2">
        <f t="shared" si="30"/>
        <v>0</v>
      </c>
      <c r="K215" s="2">
        <f t="shared" si="35"/>
        <v>0</v>
      </c>
      <c r="L215" s="2">
        <f t="shared" si="36"/>
        <v>0</v>
      </c>
      <c r="M215" s="2">
        <f t="shared" si="37"/>
        <v>0</v>
      </c>
      <c r="N215" s="2">
        <f t="shared" si="38"/>
        <v>0</v>
      </c>
      <c r="O215" s="2">
        <f t="shared" si="39"/>
        <v>16265.140601209823</v>
      </c>
    </row>
    <row r="216" spans="1:15" x14ac:dyDescent="0.25">
      <c r="A216" s="34">
        <v>62135</v>
      </c>
      <c r="B216" s="35" t="s">
        <v>230</v>
      </c>
      <c r="C216" s="35" t="s">
        <v>223</v>
      </c>
      <c r="D216" s="32">
        <v>0</v>
      </c>
      <c r="E216" s="2">
        <f t="shared" si="31"/>
        <v>0</v>
      </c>
      <c r="F216" s="2">
        <f>'landesw Umlage § 4_Plan'!F216</f>
        <v>14950.014884811657</v>
      </c>
      <c r="G216" s="2">
        <f t="shared" si="32"/>
        <v>0</v>
      </c>
      <c r="H216" s="2">
        <f t="shared" si="33"/>
        <v>0</v>
      </c>
      <c r="I216" s="2">
        <f t="shared" si="34"/>
        <v>0</v>
      </c>
      <c r="J216" s="2">
        <f t="shared" si="30"/>
        <v>14950.014884811657</v>
      </c>
      <c r="K216" s="2">
        <f t="shared" si="35"/>
        <v>1245.8345737343047</v>
      </c>
      <c r="L216" s="2">
        <f t="shared" si="36"/>
        <v>1245.83</v>
      </c>
      <c r="M216" s="2">
        <f t="shared" si="37"/>
        <v>0</v>
      </c>
      <c r="N216" s="2">
        <f t="shared" si="38"/>
        <v>0</v>
      </c>
      <c r="O216" s="2">
        <f t="shared" si="39"/>
        <v>0</v>
      </c>
    </row>
    <row r="217" spans="1:15" x14ac:dyDescent="0.25">
      <c r="A217" s="34">
        <v>62138</v>
      </c>
      <c r="B217" s="35" t="s">
        <v>231</v>
      </c>
      <c r="C217" s="35" t="s">
        <v>223</v>
      </c>
      <c r="D217" s="32">
        <v>27567.200000000001</v>
      </c>
      <c r="E217" s="2">
        <f t="shared" si="31"/>
        <v>11026.880000000001</v>
      </c>
      <c r="F217" s="2">
        <f>'landesw Umlage § 4_Plan'!F217</f>
        <v>24406.012498675944</v>
      </c>
      <c r="G217" s="2">
        <f t="shared" si="32"/>
        <v>3161.1875013240569</v>
      </c>
      <c r="H217" s="2">
        <f t="shared" si="33"/>
        <v>3161.1875013240569</v>
      </c>
      <c r="I217" s="2">
        <f t="shared" si="34"/>
        <v>0</v>
      </c>
      <c r="J217" s="2">
        <f t="shared" si="30"/>
        <v>0</v>
      </c>
      <c r="K217" s="2">
        <f t="shared" si="35"/>
        <v>0</v>
      </c>
      <c r="L217" s="2">
        <f t="shared" si="36"/>
        <v>0</v>
      </c>
      <c r="M217" s="2">
        <f t="shared" si="37"/>
        <v>0</v>
      </c>
      <c r="N217" s="2">
        <f t="shared" si="38"/>
        <v>0</v>
      </c>
      <c r="O217" s="2">
        <f t="shared" si="39"/>
        <v>24406.012498675944</v>
      </c>
    </row>
    <row r="218" spans="1:15" x14ac:dyDescent="0.25">
      <c r="A218" s="34">
        <v>62139</v>
      </c>
      <c r="B218" s="35" t="s">
        <v>232</v>
      </c>
      <c r="C218" s="35" t="s">
        <v>223</v>
      </c>
      <c r="D218" s="32">
        <v>541102.39999999991</v>
      </c>
      <c r="E218" s="2">
        <f t="shared" si="31"/>
        <v>216440.95999999996</v>
      </c>
      <c r="F218" s="2">
        <f>'landesw Umlage § 4_Plan'!F218</f>
        <v>203619.36158877143</v>
      </c>
      <c r="G218" s="2">
        <f t="shared" si="32"/>
        <v>337483.03841122845</v>
      </c>
      <c r="H218" s="2">
        <f t="shared" si="33"/>
        <v>337483.03841122845</v>
      </c>
      <c r="I218" s="2">
        <f t="shared" si="34"/>
        <v>0</v>
      </c>
      <c r="J218" s="2">
        <f t="shared" si="30"/>
        <v>0</v>
      </c>
      <c r="K218" s="2">
        <f t="shared" si="35"/>
        <v>0</v>
      </c>
      <c r="L218" s="2">
        <f t="shared" si="36"/>
        <v>0</v>
      </c>
      <c r="M218" s="2">
        <f t="shared" si="37"/>
        <v>0</v>
      </c>
      <c r="N218" s="2">
        <f t="shared" si="38"/>
        <v>0</v>
      </c>
      <c r="O218" s="2">
        <f t="shared" si="39"/>
        <v>203619.36158877143</v>
      </c>
    </row>
    <row r="219" spans="1:15" x14ac:dyDescent="0.25">
      <c r="A219" s="34">
        <v>62140</v>
      </c>
      <c r="B219" s="35" t="s">
        <v>233</v>
      </c>
      <c r="C219" s="35" t="s">
        <v>223</v>
      </c>
      <c r="D219" s="32">
        <v>1465847.6</v>
      </c>
      <c r="E219" s="2">
        <f t="shared" si="31"/>
        <v>586339.04</v>
      </c>
      <c r="F219" s="2">
        <f>'landesw Umlage § 4_Plan'!F219</f>
        <v>369817.83693052462</v>
      </c>
      <c r="G219" s="2">
        <f t="shared" si="32"/>
        <v>1096029.7630694755</v>
      </c>
      <c r="H219" s="2">
        <f t="shared" si="33"/>
        <v>1096029.7630694755</v>
      </c>
      <c r="I219" s="2">
        <f t="shared" si="34"/>
        <v>0</v>
      </c>
      <c r="J219" s="2">
        <f t="shared" si="30"/>
        <v>0</v>
      </c>
      <c r="K219" s="2">
        <f t="shared" si="35"/>
        <v>0</v>
      </c>
      <c r="L219" s="2">
        <f t="shared" si="36"/>
        <v>0</v>
      </c>
      <c r="M219" s="2">
        <f t="shared" si="37"/>
        <v>0</v>
      </c>
      <c r="N219" s="2">
        <f t="shared" si="38"/>
        <v>0</v>
      </c>
      <c r="O219" s="2">
        <f t="shared" si="39"/>
        <v>369817.83693052462</v>
      </c>
    </row>
    <row r="220" spans="1:15" x14ac:dyDescent="0.25">
      <c r="A220" s="34">
        <v>62141</v>
      </c>
      <c r="B220" s="35" t="s">
        <v>234</v>
      </c>
      <c r="C220" s="35" t="s">
        <v>223</v>
      </c>
      <c r="D220" s="32">
        <v>341418</v>
      </c>
      <c r="E220" s="2">
        <f t="shared" si="31"/>
        <v>136567.20000000001</v>
      </c>
      <c r="F220" s="2">
        <f>'landesw Umlage § 4_Plan'!F220</f>
        <v>94971.765770956481</v>
      </c>
      <c r="G220" s="2">
        <f t="shared" si="32"/>
        <v>246446.23422904353</v>
      </c>
      <c r="H220" s="2">
        <f t="shared" si="33"/>
        <v>246446.23422904353</v>
      </c>
      <c r="I220" s="2">
        <f t="shared" si="34"/>
        <v>0</v>
      </c>
      <c r="J220" s="2">
        <f t="shared" si="30"/>
        <v>0</v>
      </c>
      <c r="K220" s="2">
        <f t="shared" si="35"/>
        <v>0</v>
      </c>
      <c r="L220" s="2">
        <f t="shared" si="36"/>
        <v>0</v>
      </c>
      <c r="M220" s="2">
        <f t="shared" si="37"/>
        <v>0</v>
      </c>
      <c r="N220" s="2">
        <f t="shared" si="38"/>
        <v>0</v>
      </c>
      <c r="O220" s="2">
        <f t="shared" si="39"/>
        <v>94971.765770956481</v>
      </c>
    </row>
    <row r="221" spans="1:15" x14ac:dyDescent="0.25">
      <c r="A221" s="34">
        <v>62142</v>
      </c>
      <c r="B221" s="35" t="s">
        <v>235</v>
      </c>
      <c r="C221" s="35" t="s">
        <v>223</v>
      </c>
      <c r="D221" s="32">
        <v>40284</v>
      </c>
      <c r="E221" s="2">
        <f t="shared" si="31"/>
        <v>16113.6</v>
      </c>
      <c r="F221" s="2">
        <f>'landesw Umlage § 4_Plan'!F221</f>
        <v>41657.70751653779</v>
      </c>
      <c r="G221" s="2">
        <f t="shared" si="32"/>
        <v>-1373.7075165377901</v>
      </c>
      <c r="H221" s="2">
        <f t="shared" si="33"/>
        <v>0</v>
      </c>
      <c r="I221" s="2">
        <f t="shared" si="34"/>
        <v>-1373.7075165377901</v>
      </c>
      <c r="J221" s="2">
        <f t="shared" si="30"/>
        <v>0</v>
      </c>
      <c r="K221" s="2">
        <f t="shared" si="35"/>
        <v>0</v>
      </c>
      <c r="L221" s="2">
        <f t="shared" si="36"/>
        <v>0</v>
      </c>
      <c r="M221" s="2">
        <f t="shared" si="37"/>
        <v>1373.7075165377901</v>
      </c>
      <c r="N221" s="2">
        <f t="shared" si="38"/>
        <v>114.48</v>
      </c>
      <c r="O221" s="2">
        <f t="shared" si="39"/>
        <v>41657.70751653779</v>
      </c>
    </row>
    <row r="222" spans="1:15" x14ac:dyDescent="0.25">
      <c r="A222" s="34">
        <v>62143</v>
      </c>
      <c r="B222" s="35" t="s">
        <v>236</v>
      </c>
      <c r="C222" s="35" t="s">
        <v>223</v>
      </c>
      <c r="D222" s="32">
        <v>125290</v>
      </c>
      <c r="E222" s="2">
        <f t="shared" si="31"/>
        <v>50116</v>
      </c>
      <c r="F222" s="2">
        <f>'landesw Umlage § 4_Plan'!F222</f>
        <v>97048.798887824349</v>
      </c>
      <c r="G222" s="2">
        <f t="shared" si="32"/>
        <v>28241.201112175651</v>
      </c>
      <c r="H222" s="2">
        <f t="shared" si="33"/>
        <v>28241.201112175651</v>
      </c>
      <c r="I222" s="2">
        <f t="shared" si="34"/>
        <v>0</v>
      </c>
      <c r="J222" s="2">
        <f t="shared" si="30"/>
        <v>0</v>
      </c>
      <c r="K222" s="2">
        <f t="shared" si="35"/>
        <v>0</v>
      </c>
      <c r="L222" s="2">
        <f t="shared" si="36"/>
        <v>0</v>
      </c>
      <c r="M222" s="2">
        <f t="shared" si="37"/>
        <v>0</v>
      </c>
      <c r="N222" s="2">
        <f t="shared" si="38"/>
        <v>0</v>
      </c>
      <c r="O222" s="2">
        <f t="shared" si="39"/>
        <v>97048.798887824349</v>
      </c>
    </row>
    <row r="223" spans="1:15" x14ac:dyDescent="0.25">
      <c r="A223" s="34">
        <v>62144</v>
      </c>
      <c r="B223" s="35" t="s">
        <v>237</v>
      </c>
      <c r="C223" s="35" t="s">
        <v>223</v>
      </c>
      <c r="D223" s="32">
        <v>37296.799999999996</v>
      </c>
      <c r="E223" s="2">
        <f t="shared" si="31"/>
        <v>14918.72</v>
      </c>
      <c r="F223" s="2">
        <f>'landesw Umlage § 4_Plan'!F223</f>
        <v>24820.470723553677</v>
      </c>
      <c r="G223" s="2">
        <f t="shared" si="32"/>
        <v>12476.329276446319</v>
      </c>
      <c r="H223" s="2">
        <f t="shared" si="33"/>
        <v>12476.329276446319</v>
      </c>
      <c r="I223" s="2">
        <f t="shared" si="34"/>
        <v>0</v>
      </c>
      <c r="J223" s="2">
        <f t="shared" si="30"/>
        <v>0</v>
      </c>
      <c r="K223" s="2">
        <f t="shared" si="35"/>
        <v>0</v>
      </c>
      <c r="L223" s="2">
        <f t="shared" si="36"/>
        <v>0</v>
      </c>
      <c r="M223" s="2">
        <f t="shared" si="37"/>
        <v>0</v>
      </c>
      <c r="N223" s="2">
        <f t="shared" si="38"/>
        <v>0</v>
      </c>
      <c r="O223" s="2">
        <f t="shared" si="39"/>
        <v>24820.470723553677</v>
      </c>
    </row>
    <row r="224" spans="1:15" x14ac:dyDescent="0.25">
      <c r="A224" s="34">
        <v>62145</v>
      </c>
      <c r="B224" s="35" t="s">
        <v>238</v>
      </c>
      <c r="C224" s="35" t="s">
        <v>223</v>
      </c>
      <c r="D224" s="32">
        <v>173511.19999999998</v>
      </c>
      <c r="E224" s="2">
        <f t="shared" si="31"/>
        <v>69404.479999999996</v>
      </c>
      <c r="F224" s="2">
        <f>'landesw Umlage § 4_Plan'!F224</f>
        <v>75214.577819144848</v>
      </c>
      <c r="G224" s="2">
        <f t="shared" si="32"/>
        <v>98296.622180855135</v>
      </c>
      <c r="H224" s="2">
        <f t="shared" si="33"/>
        <v>98296.622180855135</v>
      </c>
      <c r="I224" s="2">
        <f t="shared" si="34"/>
        <v>0</v>
      </c>
      <c r="J224" s="2">
        <f t="shared" si="30"/>
        <v>0</v>
      </c>
      <c r="K224" s="2">
        <f t="shared" si="35"/>
        <v>0</v>
      </c>
      <c r="L224" s="2">
        <f t="shared" si="36"/>
        <v>0</v>
      </c>
      <c r="M224" s="2">
        <f t="shared" si="37"/>
        <v>0</v>
      </c>
      <c r="N224" s="2">
        <f t="shared" si="38"/>
        <v>0</v>
      </c>
      <c r="O224" s="2">
        <f t="shared" si="39"/>
        <v>75214.577819144848</v>
      </c>
    </row>
    <row r="225" spans="1:15" x14ac:dyDescent="0.25">
      <c r="A225" s="34">
        <v>62146</v>
      </c>
      <c r="B225" s="35" t="s">
        <v>239</v>
      </c>
      <c r="C225" s="35" t="s">
        <v>223</v>
      </c>
      <c r="D225" s="32">
        <v>89188</v>
      </c>
      <c r="E225" s="2">
        <f t="shared" si="31"/>
        <v>35675.200000000004</v>
      </c>
      <c r="F225" s="2">
        <f>'landesw Umlage § 4_Plan'!F225</f>
        <v>27859.039689886566</v>
      </c>
      <c r="G225" s="2">
        <f t="shared" si="32"/>
        <v>61328.960310113434</v>
      </c>
      <c r="H225" s="2">
        <f t="shared" si="33"/>
        <v>61328.960310113434</v>
      </c>
      <c r="I225" s="2">
        <f t="shared" si="34"/>
        <v>0</v>
      </c>
      <c r="J225" s="2">
        <f t="shared" si="30"/>
        <v>0</v>
      </c>
      <c r="K225" s="2">
        <f t="shared" si="35"/>
        <v>0</v>
      </c>
      <c r="L225" s="2">
        <f t="shared" si="36"/>
        <v>0</v>
      </c>
      <c r="M225" s="2">
        <f t="shared" si="37"/>
        <v>0</v>
      </c>
      <c r="N225" s="2">
        <f t="shared" si="38"/>
        <v>0</v>
      </c>
      <c r="O225" s="2">
        <f t="shared" si="39"/>
        <v>27859.039689886566</v>
      </c>
    </row>
    <row r="226" spans="1:15" x14ac:dyDescent="0.25">
      <c r="A226" s="34">
        <v>62147</v>
      </c>
      <c r="B226" s="35" t="s">
        <v>240</v>
      </c>
      <c r="C226" s="35" t="s">
        <v>223</v>
      </c>
      <c r="D226" s="32">
        <v>64864</v>
      </c>
      <c r="E226" s="2">
        <f t="shared" si="31"/>
        <v>25945.600000000002</v>
      </c>
      <c r="F226" s="2">
        <f>'landesw Umlage § 4_Plan'!F226</f>
        <v>24020.671812144708</v>
      </c>
      <c r="G226" s="2">
        <f t="shared" si="32"/>
        <v>40843.328187855295</v>
      </c>
      <c r="H226" s="2">
        <f t="shared" si="33"/>
        <v>40843.328187855295</v>
      </c>
      <c r="I226" s="2">
        <f t="shared" si="34"/>
        <v>0</v>
      </c>
      <c r="J226" s="2">
        <f t="shared" si="30"/>
        <v>0</v>
      </c>
      <c r="K226" s="2">
        <f t="shared" si="35"/>
        <v>0</v>
      </c>
      <c r="L226" s="2">
        <f t="shared" si="36"/>
        <v>0</v>
      </c>
      <c r="M226" s="2">
        <f t="shared" si="37"/>
        <v>0</v>
      </c>
      <c r="N226" s="2">
        <f t="shared" si="38"/>
        <v>0</v>
      </c>
      <c r="O226" s="2">
        <f t="shared" si="39"/>
        <v>24020.671812144708</v>
      </c>
    </row>
    <row r="227" spans="1:15" x14ac:dyDescent="0.25">
      <c r="A227" s="34">
        <v>62148</v>
      </c>
      <c r="B227" s="35" t="s">
        <v>241</v>
      </c>
      <c r="C227" s="35" t="s">
        <v>223</v>
      </c>
      <c r="D227" s="32">
        <v>102513.60000000001</v>
      </c>
      <c r="E227" s="2">
        <f t="shared" si="31"/>
        <v>41005.440000000002</v>
      </c>
      <c r="F227" s="2">
        <f>'landesw Umlage § 4_Plan'!F227</f>
        <v>17722.184182666646</v>
      </c>
      <c r="G227" s="2">
        <f t="shared" si="32"/>
        <v>84791.415817333356</v>
      </c>
      <c r="H227" s="2">
        <f t="shared" si="33"/>
        <v>84791.415817333356</v>
      </c>
      <c r="I227" s="2">
        <f t="shared" si="34"/>
        <v>0</v>
      </c>
      <c r="J227" s="2">
        <f t="shared" si="30"/>
        <v>0</v>
      </c>
      <c r="K227" s="2">
        <f t="shared" si="35"/>
        <v>0</v>
      </c>
      <c r="L227" s="2">
        <f t="shared" si="36"/>
        <v>0</v>
      </c>
      <c r="M227" s="2">
        <f t="shared" si="37"/>
        <v>0</v>
      </c>
      <c r="N227" s="2">
        <f t="shared" si="38"/>
        <v>0</v>
      </c>
      <c r="O227" s="2">
        <f t="shared" si="39"/>
        <v>17722.184182666646</v>
      </c>
    </row>
    <row r="228" spans="1:15" x14ac:dyDescent="0.25">
      <c r="A228" s="34">
        <v>62202</v>
      </c>
      <c r="B228" s="35" t="s">
        <v>242</v>
      </c>
      <c r="C228" s="35" t="s">
        <v>243</v>
      </c>
      <c r="D228" s="32">
        <v>35675.199999999997</v>
      </c>
      <c r="E228" s="2">
        <f t="shared" si="31"/>
        <v>14270.08</v>
      </c>
      <c r="F228" s="2">
        <f>'landesw Umlage § 4_Plan'!F228</f>
        <v>20257.632468009037</v>
      </c>
      <c r="G228" s="2">
        <f t="shared" si="32"/>
        <v>15417.567531990961</v>
      </c>
      <c r="H228" s="2">
        <f t="shared" si="33"/>
        <v>15417.567531990961</v>
      </c>
      <c r="I228" s="2">
        <f t="shared" si="34"/>
        <v>0</v>
      </c>
      <c r="J228" s="2">
        <f t="shared" si="30"/>
        <v>0</v>
      </c>
      <c r="K228" s="2">
        <f t="shared" si="35"/>
        <v>0</v>
      </c>
      <c r="L228" s="2">
        <f t="shared" si="36"/>
        <v>0</v>
      </c>
      <c r="M228" s="2">
        <f t="shared" si="37"/>
        <v>0</v>
      </c>
      <c r="N228" s="2">
        <f t="shared" si="38"/>
        <v>0</v>
      </c>
      <c r="O228" s="2">
        <f t="shared" si="39"/>
        <v>20257.632468009037</v>
      </c>
    </row>
    <row r="229" spans="1:15" x14ac:dyDescent="0.25">
      <c r="A229" s="34">
        <v>62205</v>
      </c>
      <c r="B229" s="35" t="s">
        <v>244</v>
      </c>
      <c r="C229" s="35" t="s">
        <v>243</v>
      </c>
      <c r="D229" s="32">
        <v>35675.199999999997</v>
      </c>
      <c r="E229" s="2">
        <f t="shared" si="31"/>
        <v>14270.08</v>
      </c>
      <c r="F229" s="2">
        <f>'landesw Umlage § 4_Plan'!F229</f>
        <v>20177.4992778657</v>
      </c>
      <c r="G229" s="2">
        <f t="shared" si="32"/>
        <v>15497.700722134297</v>
      </c>
      <c r="H229" s="2">
        <f t="shared" si="33"/>
        <v>15497.700722134297</v>
      </c>
      <c r="I229" s="2">
        <f t="shared" si="34"/>
        <v>0</v>
      </c>
      <c r="J229" s="2">
        <f t="shared" si="30"/>
        <v>0</v>
      </c>
      <c r="K229" s="2">
        <f t="shared" si="35"/>
        <v>0</v>
      </c>
      <c r="L229" s="2">
        <f t="shared" si="36"/>
        <v>0</v>
      </c>
      <c r="M229" s="2">
        <f t="shared" si="37"/>
        <v>0</v>
      </c>
      <c r="N229" s="2">
        <f t="shared" si="38"/>
        <v>0</v>
      </c>
      <c r="O229" s="2">
        <f t="shared" si="39"/>
        <v>20177.4992778657</v>
      </c>
    </row>
    <row r="230" spans="1:15" x14ac:dyDescent="0.25">
      <c r="A230" s="34">
        <v>62206</v>
      </c>
      <c r="B230" s="35" t="s">
        <v>245</v>
      </c>
      <c r="C230" s="35" t="s">
        <v>243</v>
      </c>
      <c r="D230" s="32">
        <v>0</v>
      </c>
      <c r="E230" s="2">
        <f t="shared" si="31"/>
        <v>0</v>
      </c>
      <c r="F230" s="2">
        <f>'landesw Umlage § 4_Plan'!F230</f>
        <v>11055.461840928589</v>
      </c>
      <c r="G230" s="2">
        <f t="shared" si="32"/>
        <v>0</v>
      </c>
      <c r="H230" s="2">
        <f t="shared" si="33"/>
        <v>0</v>
      </c>
      <c r="I230" s="2">
        <f t="shared" si="34"/>
        <v>0</v>
      </c>
      <c r="J230" s="2">
        <f t="shared" si="30"/>
        <v>11055.461840928589</v>
      </c>
      <c r="K230" s="2">
        <f t="shared" si="35"/>
        <v>921.28848674404901</v>
      </c>
      <c r="L230" s="2">
        <f t="shared" si="36"/>
        <v>921.29</v>
      </c>
      <c r="M230" s="2">
        <f t="shared" si="37"/>
        <v>0</v>
      </c>
      <c r="N230" s="2">
        <f t="shared" si="38"/>
        <v>0</v>
      </c>
      <c r="O230" s="2">
        <f t="shared" si="39"/>
        <v>0</v>
      </c>
    </row>
    <row r="231" spans="1:15" x14ac:dyDescent="0.25">
      <c r="A231" s="34">
        <v>62209</v>
      </c>
      <c r="B231" s="35" t="s">
        <v>246</v>
      </c>
      <c r="C231" s="35" t="s">
        <v>243</v>
      </c>
      <c r="D231" s="32">
        <v>0</v>
      </c>
      <c r="E231" s="2">
        <f t="shared" si="31"/>
        <v>0</v>
      </c>
      <c r="F231" s="2">
        <f>'landesw Umlage § 4_Plan'!F231</f>
        <v>12853.910877527354</v>
      </c>
      <c r="G231" s="2">
        <f t="shared" si="32"/>
        <v>0</v>
      </c>
      <c r="H231" s="2">
        <f t="shared" si="33"/>
        <v>0</v>
      </c>
      <c r="I231" s="2">
        <f t="shared" si="34"/>
        <v>0</v>
      </c>
      <c r="J231" s="2">
        <f t="shared" si="30"/>
        <v>12853.910877527354</v>
      </c>
      <c r="K231" s="2">
        <f t="shared" si="35"/>
        <v>1071.1592397939462</v>
      </c>
      <c r="L231" s="2">
        <f t="shared" si="36"/>
        <v>1071.1600000000001</v>
      </c>
      <c r="M231" s="2">
        <f t="shared" si="37"/>
        <v>0</v>
      </c>
      <c r="N231" s="2">
        <f t="shared" si="38"/>
        <v>0</v>
      </c>
      <c r="O231" s="2">
        <f t="shared" si="39"/>
        <v>0</v>
      </c>
    </row>
    <row r="232" spans="1:15" x14ac:dyDescent="0.25">
      <c r="A232" s="34">
        <v>62211</v>
      </c>
      <c r="B232" s="35" t="s">
        <v>247</v>
      </c>
      <c r="C232" s="35" t="s">
        <v>243</v>
      </c>
      <c r="D232" s="32">
        <v>183792.8</v>
      </c>
      <c r="E232" s="2">
        <f t="shared" si="31"/>
        <v>73517.119999999995</v>
      </c>
      <c r="F232" s="2">
        <f>'landesw Umlage § 4_Plan'!F232</f>
        <v>25479.394651272916</v>
      </c>
      <c r="G232" s="2">
        <f t="shared" si="32"/>
        <v>158313.40534872707</v>
      </c>
      <c r="H232" s="2">
        <f t="shared" si="33"/>
        <v>158313.40534872707</v>
      </c>
      <c r="I232" s="2">
        <f t="shared" si="34"/>
        <v>0</v>
      </c>
      <c r="J232" s="2">
        <f t="shared" si="30"/>
        <v>0</v>
      </c>
      <c r="K232" s="2">
        <f t="shared" si="35"/>
        <v>0</v>
      </c>
      <c r="L232" s="2">
        <f t="shared" si="36"/>
        <v>0</v>
      </c>
      <c r="M232" s="2">
        <f t="shared" si="37"/>
        <v>0</v>
      </c>
      <c r="N232" s="2">
        <f t="shared" si="38"/>
        <v>0</v>
      </c>
      <c r="O232" s="2">
        <f t="shared" si="39"/>
        <v>25479.394651272916</v>
      </c>
    </row>
    <row r="233" spans="1:15" x14ac:dyDescent="0.25">
      <c r="A233" s="34">
        <v>62214</v>
      </c>
      <c r="B233" s="35" t="s">
        <v>248</v>
      </c>
      <c r="C233" s="35" t="s">
        <v>243</v>
      </c>
      <c r="D233" s="32">
        <v>48648</v>
      </c>
      <c r="E233" s="2">
        <f t="shared" si="31"/>
        <v>19459.2</v>
      </c>
      <c r="F233" s="2">
        <f>'landesw Umlage § 4_Plan'!F233</f>
        <v>22071.578689297497</v>
      </c>
      <c r="G233" s="2">
        <f t="shared" si="32"/>
        <v>26576.421310702503</v>
      </c>
      <c r="H233" s="2">
        <f t="shared" si="33"/>
        <v>26576.421310702503</v>
      </c>
      <c r="I233" s="2">
        <f t="shared" si="34"/>
        <v>0</v>
      </c>
      <c r="J233" s="2">
        <f t="shared" si="30"/>
        <v>0</v>
      </c>
      <c r="K233" s="2">
        <f t="shared" si="35"/>
        <v>0</v>
      </c>
      <c r="L233" s="2">
        <f t="shared" si="36"/>
        <v>0</v>
      </c>
      <c r="M233" s="2">
        <f t="shared" si="37"/>
        <v>0</v>
      </c>
      <c r="N233" s="2">
        <f t="shared" si="38"/>
        <v>0</v>
      </c>
      <c r="O233" s="2">
        <f t="shared" si="39"/>
        <v>22071.578689297497</v>
      </c>
    </row>
    <row r="234" spans="1:15" x14ac:dyDescent="0.25">
      <c r="A234" s="34">
        <v>62216</v>
      </c>
      <c r="B234" s="35" t="s">
        <v>249</v>
      </c>
      <c r="C234" s="35" t="s">
        <v>243</v>
      </c>
      <c r="D234" s="32">
        <v>48648</v>
      </c>
      <c r="E234" s="2">
        <f t="shared" si="31"/>
        <v>19459.2</v>
      </c>
      <c r="F234" s="2">
        <f>'landesw Umlage § 4_Plan'!F234</f>
        <v>11752.666708504579</v>
      </c>
      <c r="G234" s="2">
        <f t="shared" si="32"/>
        <v>36895.333291495423</v>
      </c>
      <c r="H234" s="2">
        <f t="shared" si="33"/>
        <v>36895.333291495423</v>
      </c>
      <c r="I234" s="2">
        <f t="shared" si="34"/>
        <v>0</v>
      </c>
      <c r="J234" s="2">
        <f t="shared" si="30"/>
        <v>0</v>
      </c>
      <c r="K234" s="2">
        <f t="shared" si="35"/>
        <v>0</v>
      </c>
      <c r="L234" s="2">
        <f t="shared" si="36"/>
        <v>0</v>
      </c>
      <c r="M234" s="2">
        <f t="shared" si="37"/>
        <v>0</v>
      </c>
      <c r="N234" s="2">
        <f t="shared" si="38"/>
        <v>0</v>
      </c>
      <c r="O234" s="2">
        <f t="shared" si="39"/>
        <v>11752.666708504579</v>
      </c>
    </row>
    <row r="235" spans="1:15" x14ac:dyDescent="0.25">
      <c r="A235" s="34">
        <v>62219</v>
      </c>
      <c r="B235" s="35" t="s">
        <v>250</v>
      </c>
      <c r="C235" s="35" t="s">
        <v>243</v>
      </c>
      <c r="D235" s="32">
        <v>500306.6</v>
      </c>
      <c r="E235" s="2">
        <f t="shared" si="31"/>
        <v>200122.64</v>
      </c>
      <c r="F235" s="2">
        <f>'landesw Umlage § 4_Plan'!F235</f>
        <v>97888.531725763067</v>
      </c>
      <c r="G235" s="2">
        <f t="shared" si="32"/>
        <v>402418.06827423692</v>
      </c>
      <c r="H235" s="2">
        <f t="shared" si="33"/>
        <v>402418.06827423692</v>
      </c>
      <c r="I235" s="2">
        <f t="shared" si="34"/>
        <v>0</v>
      </c>
      <c r="J235" s="2">
        <f t="shared" si="30"/>
        <v>0</v>
      </c>
      <c r="K235" s="2">
        <f t="shared" si="35"/>
        <v>0</v>
      </c>
      <c r="L235" s="2">
        <f t="shared" si="36"/>
        <v>0</v>
      </c>
      <c r="M235" s="2">
        <f t="shared" si="37"/>
        <v>0</v>
      </c>
      <c r="N235" s="2">
        <f t="shared" si="38"/>
        <v>0</v>
      </c>
      <c r="O235" s="2">
        <f t="shared" si="39"/>
        <v>97888.531725763067</v>
      </c>
    </row>
    <row r="236" spans="1:15" x14ac:dyDescent="0.25">
      <c r="A236" s="34">
        <v>62220</v>
      </c>
      <c r="B236" s="35" t="s">
        <v>251</v>
      </c>
      <c r="C236" s="35" t="s">
        <v>243</v>
      </c>
      <c r="D236" s="32">
        <v>101119.6</v>
      </c>
      <c r="E236" s="2">
        <f t="shared" si="31"/>
        <v>40447.840000000004</v>
      </c>
      <c r="F236" s="2">
        <f>'landesw Umlage § 4_Plan'!F236</f>
        <v>24953.4089295556</v>
      </c>
      <c r="G236" s="2">
        <f t="shared" si="32"/>
        <v>76166.191070444402</v>
      </c>
      <c r="H236" s="2">
        <f t="shared" si="33"/>
        <v>76166.191070444402</v>
      </c>
      <c r="I236" s="2">
        <f t="shared" si="34"/>
        <v>0</v>
      </c>
      <c r="J236" s="2">
        <f t="shared" si="30"/>
        <v>0</v>
      </c>
      <c r="K236" s="2">
        <f t="shared" si="35"/>
        <v>0</v>
      </c>
      <c r="L236" s="2">
        <f t="shared" si="36"/>
        <v>0</v>
      </c>
      <c r="M236" s="2">
        <f t="shared" si="37"/>
        <v>0</v>
      </c>
      <c r="N236" s="2">
        <f t="shared" si="38"/>
        <v>0</v>
      </c>
      <c r="O236" s="2">
        <f t="shared" si="39"/>
        <v>24953.4089295556</v>
      </c>
    </row>
    <row r="237" spans="1:15" x14ac:dyDescent="0.25">
      <c r="A237" s="34">
        <v>62226</v>
      </c>
      <c r="B237" s="35" t="s">
        <v>252</v>
      </c>
      <c r="C237" s="35" t="s">
        <v>243</v>
      </c>
      <c r="D237" s="32">
        <v>0</v>
      </c>
      <c r="E237" s="2">
        <f t="shared" si="31"/>
        <v>0</v>
      </c>
      <c r="F237" s="2">
        <f>'landesw Umlage § 4_Plan'!F237</f>
        <v>22189.195726299018</v>
      </c>
      <c r="G237" s="2">
        <f t="shared" si="32"/>
        <v>0</v>
      </c>
      <c r="H237" s="2">
        <f t="shared" si="33"/>
        <v>0</v>
      </c>
      <c r="I237" s="2">
        <f t="shared" si="34"/>
        <v>0</v>
      </c>
      <c r="J237" s="2">
        <f t="shared" si="30"/>
        <v>22189.195726299018</v>
      </c>
      <c r="K237" s="2">
        <f t="shared" si="35"/>
        <v>1849.0996438582515</v>
      </c>
      <c r="L237" s="2">
        <f t="shared" si="36"/>
        <v>1849.1</v>
      </c>
      <c r="M237" s="2">
        <f t="shared" si="37"/>
        <v>0</v>
      </c>
      <c r="N237" s="2">
        <f t="shared" si="38"/>
        <v>0</v>
      </c>
      <c r="O237" s="2">
        <f t="shared" si="39"/>
        <v>0</v>
      </c>
    </row>
    <row r="238" spans="1:15" x14ac:dyDescent="0.25">
      <c r="A238" s="34">
        <v>62232</v>
      </c>
      <c r="B238" s="35" t="s">
        <v>253</v>
      </c>
      <c r="C238" s="35" t="s">
        <v>243</v>
      </c>
      <c r="D238" s="32">
        <v>32432</v>
      </c>
      <c r="E238" s="2">
        <f t="shared" si="31"/>
        <v>12972.800000000001</v>
      </c>
      <c r="F238" s="2">
        <f>'landesw Umlage § 4_Plan'!F238</f>
        <v>14009.389127454142</v>
      </c>
      <c r="G238" s="2">
        <f t="shared" si="32"/>
        <v>18422.610872545858</v>
      </c>
      <c r="H238" s="2">
        <f t="shared" si="33"/>
        <v>18422.610872545858</v>
      </c>
      <c r="I238" s="2">
        <f t="shared" si="34"/>
        <v>0</v>
      </c>
      <c r="J238" s="2">
        <f t="shared" si="30"/>
        <v>0</v>
      </c>
      <c r="K238" s="2">
        <f t="shared" si="35"/>
        <v>0</v>
      </c>
      <c r="L238" s="2">
        <f t="shared" si="36"/>
        <v>0</v>
      </c>
      <c r="M238" s="2">
        <f t="shared" si="37"/>
        <v>0</v>
      </c>
      <c r="N238" s="2">
        <f t="shared" si="38"/>
        <v>0</v>
      </c>
      <c r="O238" s="2">
        <f t="shared" si="39"/>
        <v>14009.389127454142</v>
      </c>
    </row>
    <row r="239" spans="1:15" x14ac:dyDescent="0.25">
      <c r="A239" s="34">
        <v>62233</v>
      </c>
      <c r="B239" s="35" t="s">
        <v>254</v>
      </c>
      <c r="C239" s="35" t="s">
        <v>243</v>
      </c>
      <c r="D239" s="32">
        <v>126484.8</v>
      </c>
      <c r="E239" s="2">
        <f t="shared" si="31"/>
        <v>50593.920000000006</v>
      </c>
      <c r="F239" s="2">
        <f>'landesw Umlage § 4_Plan'!F239</f>
        <v>34032.228796965654</v>
      </c>
      <c r="G239" s="2">
        <f t="shared" si="32"/>
        <v>92452.571203034342</v>
      </c>
      <c r="H239" s="2">
        <f t="shared" si="33"/>
        <v>92452.571203034342</v>
      </c>
      <c r="I239" s="2">
        <f t="shared" si="34"/>
        <v>0</v>
      </c>
      <c r="J239" s="2">
        <f t="shared" si="30"/>
        <v>0</v>
      </c>
      <c r="K239" s="2">
        <f t="shared" si="35"/>
        <v>0</v>
      </c>
      <c r="L239" s="2">
        <f t="shared" si="36"/>
        <v>0</v>
      </c>
      <c r="M239" s="2">
        <f t="shared" si="37"/>
        <v>0</v>
      </c>
      <c r="N239" s="2">
        <f t="shared" si="38"/>
        <v>0</v>
      </c>
      <c r="O239" s="2">
        <f t="shared" si="39"/>
        <v>34032.228796965654</v>
      </c>
    </row>
    <row r="240" spans="1:15" x14ac:dyDescent="0.25">
      <c r="A240" s="34">
        <v>62235</v>
      </c>
      <c r="B240" s="35" t="s">
        <v>255</v>
      </c>
      <c r="C240" s="35" t="s">
        <v>243</v>
      </c>
      <c r="D240" s="32">
        <v>0</v>
      </c>
      <c r="E240" s="2">
        <f t="shared" si="31"/>
        <v>0</v>
      </c>
      <c r="F240" s="2">
        <f>'landesw Umlage § 4_Plan'!F240</f>
        <v>19768.187850645492</v>
      </c>
      <c r="G240" s="2">
        <f t="shared" si="32"/>
        <v>0</v>
      </c>
      <c r="H240" s="2">
        <f t="shared" si="33"/>
        <v>0</v>
      </c>
      <c r="I240" s="2">
        <f t="shared" si="34"/>
        <v>0</v>
      </c>
      <c r="J240" s="2">
        <f t="shared" si="30"/>
        <v>19768.187850645492</v>
      </c>
      <c r="K240" s="2">
        <f t="shared" si="35"/>
        <v>1647.3489875537909</v>
      </c>
      <c r="L240" s="2">
        <f t="shared" si="36"/>
        <v>1647.35</v>
      </c>
      <c r="M240" s="2">
        <f t="shared" si="37"/>
        <v>0</v>
      </c>
      <c r="N240" s="2">
        <f t="shared" si="38"/>
        <v>0</v>
      </c>
      <c r="O240" s="2">
        <f t="shared" si="39"/>
        <v>0</v>
      </c>
    </row>
    <row r="241" spans="1:15" x14ac:dyDescent="0.25">
      <c r="A241" s="34">
        <v>62242</v>
      </c>
      <c r="B241" s="35" t="s">
        <v>256</v>
      </c>
      <c r="C241" s="35" t="s">
        <v>243</v>
      </c>
      <c r="D241" s="32">
        <v>3243.2</v>
      </c>
      <c r="E241" s="2">
        <f t="shared" si="31"/>
        <v>1297.28</v>
      </c>
      <c r="F241" s="2">
        <f>'landesw Umlage § 4_Plan'!F241</f>
        <v>10135.991809513633</v>
      </c>
      <c r="G241" s="2">
        <f t="shared" si="32"/>
        <v>-6892.7918095136329</v>
      </c>
      <c r="H241" s="2">
        <f t="shared" si="33"/>
        <v>0</v>
      </c>
      <c r="I241" s="2">
        <f t="shared" si="34"/>
        <v>-6892.7918095136329</v>
      </c>
      <c r="J241" s="2">
        <f t="shared" si="30"/>
        <v>0</v>
      </c>
      <c r="K241" s="2">
        <f t="shared" si="35"/>
        <v>0</v>
      </c>
      <c r="L241" s="2">
        <f t="shared" si="36"/>
        <v>0</v>
      </c>
      <c r="M241" s="2">
        <f t="shared" si="37"/>
        <v>6892.7918095136329</v>
      </c>
      <c r="N241" s="2">
        <f t="shared" si="38"/>
        <v>574.4</v>
      </c>
      <c r="O241" s="2">
        <f t="shared" si="39"/>
        <v>10135.991809513633</v>
      </c>
    </row>
    <row r="242" spans="1:15" x14ac:dyDescent="0.25">
      <c r="A242" s="34">
        <v>62244</v>
      </c>
      <c r="B242" s="35" t="s">
        <v>257</v>
      </c>
      <c r="C242" s="35" t="s">
        <v>243</v>
      </c>
      <c r="D242" s="32">
        <v>58854.923999999992</v>
      </c>
      <c r="E242" s="2">
        <f t="shared" si="31"/>
        <v>23541.969599999997</v>
      </c>
      <c r="F242" s="2">
        <f>'landesw Umlage § 4_Plan'!F242</f>
        <v>29212.60072689092</v>
      </c>
      <c r="G242" s="2">
        <f t="shared" si="32"/>
        <v>29642.323273109072</v>
      </c>
      <c r="H242" s="2">
        <f t="shared" si="33"/>
        <v>29642.323273109072</v>
      </c>
      <c r="I242" s="2">
        <f t="shared" si="34"/>
        <v>0</v>
      </c>
      <c r="J242" s="2">
        <f t="shared" si="30"/>
        <v>0</v>
      </c>
      <c r="K242" s="2">
        <f t="shared" si="35"/>
        <v>0</v>
      </c>
      <c r="L242" s="2">
        <f t="shared" si="36"/>
        <v>0</v>
      </c>
      <c r="M242" s="2">
        <f t="shared" si="37"/>
        <v>0</v>
      </c>
      <c r="N242" s="2">
        <f t="shared" si="38"/>
        <v>0</v>
      </c>
      <c r="O242" s="2">
        <f t="shared" si="39"/>
        <v>29212.60072689092</v>
      </c>
    </row>
    <row r="243" spans="1:15" x14ac:dyDescent="0.25">
      <c r="A243" s="34">
        <v>62245</v>
      </c>
      <c r="B243" s="35" t="s">
        <v>258</v>
      </c>
      <c r="C243" s="35" t="s">
        <v>243</v>
      </c>
      <c r="D243" s="32">
        <v>32432</v>
      </c>
      <c r="E243" s="2">
        <f t="shared" si="31"/>
        <v>12972.800000000001</v>
      </c>
      <c r="F243" s="2">
        <f>'landesw Umlage § 4_Plan'!F243</f>
        <v>13355.146768917788</v>
      </c>
      <c r="G243" s="2">
        <f t="shared" si="32"/>
        <v>19076.853231082212</v>
      </c>
      <c r="H243" s="2">
        <f t="shared" si="33"/>
        <v>19076.853231082212</v>
      </c>
      <c r="I243" s="2">
        <f t="shared" si="34"/>
        <v>0</v>
      </c>
      <c r="J243" s="2">
        <f t="shared" si="30"/>
        <v>0</v>
      </c>
      <c r="K243" s="2">
        <f t="shared" si="35"/>
        <v>0</v>
      </c>
      <c r="L243" s="2">
        <f t="shared" si="36"/>
        <v>0</v>
      </c>
      <c r="M243" s="2">
        <f t="shared" si="37"/>
        <v>0</v>
      </c>
      <c r="N243" s="2">
        <f t="shared" si="38"/>
        <v>0</v>
      </c>
      <c r="O243" s="2">
        <f t="shared" si="39"/>
        <v>13355.146768917788</v>
      </c>
    </row>
    <row r="244" spans="1:15" x14ac:dyDescent="0.25">
      <c r="A244" s="34">
        <v>62247</v>
      </c>
      <c r="B244" s="35" t="s">
        <v>259</v>
      </c>
      <c r="C244" s="35" t="s">
        <v>243</v>
      </c>
      <c r="D244" s="32">
        <v>32898.6</v>
      </c>
      <c r="E244" s="2">
        <f t="shared" si="31"/>
        <v>13159.44</v>
      </c>
      <c r="F244" s="2">
        <f>'landesw Umlage § 4_Plan'!F244</f>
        <v>12531.946038470531</v>
      </c>
      <c r="G244" s="2">
        <f t="shared" si="32"/>
        <v>20366.653961529468</v>
      </c>
      <c r="H244" s="2">
        <f t="shared" si="33"/>
        <v>20366.653961529468</v>
      </c>
      <c r="I244" s="2">
        <f t="shared" si="34"/>
        <v>0</v>
      </c>
      <c r="J244" s="2">
        <f t="shared" si="30"/>
        <v>0</v>
      </c>
      <c r="K244" s="2">
        <f t="shared" si="35"/>
        <v>0</v>
      </c>
      <c r="L244" s="2">
        <f t="shared" si="36"/>
        <v>0</v>
      </c>
      <c r="M244" s="2">
        <f t="shared" si="37"/>
        <v>0</v>
      </c>
      <c r="N244" s="2">
        <f t="shared" si="38"/>
        <v>0</v>
      </c>
      <c r="O244" s="2">
        <f t="shared" si="39"/>
        <v>12531.946038470531</v>
      </c>
    </row>
    <row r="245" spans="1:15" x14ac:dyDescent="0.25">
      <c r="A245" s="34">
        <v>62256</v>
      </c>
      <c r="B245" s="35" t="s">
        <v>260</v>
      </c>
      <c r="C245" s="35" t="s">
        <v>243</v>
      </c>
      <c r="D245" s="32">
        <v>22702.399999999998</v>
      </c>
      <c r="E245" s="2">
        <f t="shared" si="31"/>
        <v>9080.9599999999991</v>
      </c>
      <c r="F245" s="2">
        <f>'landesw Umlage § 4_Plan'!F245</f>
        <v>23408.365693822179</v>
      </c>
      <c r="G245" s="2">
        <f t="shared" si="32"/>
        <v>-705.96569382218149</v>
      </c>
      <c r="H245" s="2">
        <f t="shared" si="33"/>
        <v>0</v>
      </c>
      <c r="I245" s="2">
        <f t="shared" si="34"/>
        <v>-705.96569382218149</v>
      </c>
      <c r="J245" s="2">
        <f t="shared" si="30"/>
        <v>0</v>
      </c>
      <c r="K245" s="2">
        <f t="shared" si="35"/>
        <v>0</v>
      </c>
      <c r="L245" s="2">
        <f t="shared" si="36"/>
        <v>0</v>
      </c>
      <c r="M245" s="2">
        <f t="shared" si="37"/>
        <v>705.96569382218149</v>
      </c>
      <c r="N245" s="2">
        <f t="shared" si="38"/>
        <v>58.83</v>
      </c>
      <c r="O245" s="2">
        <f t="shared" si="39"/>
        <v>23408.365693822179</v>
      </c>
    </row>
    <row r="246" spans="1:15" x14ac:dyDescent="0.25">
      <c r="A246" s="34">
        <v>62262</v>
      </c>
      <c r="B246" s="35" t="s">
        <v>261</v>
      </c>
      <c r="C246" s="35" t="s">
        <v>243</v>
      </c>
      <c r="D246" s="32">
        <v>32432</v>
      </c>
      <c r="E246" s="2">
        <f t="shared" si="31"/>
        <v>12972.800000000001</v>
      </c>
      <c r="F246" s="2">
        <f>'landesw Umlage § 4_Plan'!F246</f>
        <v>13932.170240977654</v>
      </c>
      <c r="G246" s="2">
        <f t="shared" si="32"/>
        <v>18499.829759022345</v>
      </c>
      <c r="H246" s="2">
        <f t="shared" si="33"/>
        <v>18499.829759022345</v>
      </c>
      <c r="I246" s="2">
        <f t="shared" si="34"/>
        <v>0</v>
      </c>
      <c r="J246" s="2">
        <f t="shared" si="30"/>
        <v>0</v>
      </c>
      <c r="K246" s="2">
        <f t="shared" si="35"/>
        <v>0</v>
      </c>
      <c r="L246" s="2">
        <f t="shared" si="36"/>
        <v>0</v>
      </c>
      <c r="M246" s="2">
        <f t="shared" si="37"/>
        <v>0</v>
      </c>
      <c r="N246" s="2">
        <f t="shared" si="38"/>
        <v>0</v>
      </c>
      <c r="O246" s="2">
        <f t="shared" si="39"/>
        <v>13932.170240977654</v>
      </c>
    </row>
    <row r="247" spans="1:15" x14ac:dyDescent="0.25">
      <c r="A247" s="34">
        <v>62264</v>
      </c>
      <c r="B247" s="35" t="s">
        <v>262</v>
      </c>
      <c r="C247" s="35" t="s">
        <v>243</v>
      </c>
      <c r="D247" s="32">
        <v>316092.59999999998</v>
      </c>
      <c r="E247" s="2">
        <f t="shared" si="31"/>
        <v>126437.04</v>
      </c>
      <c r="F247" s="2">
        <f>'landesw Umlage § 4_Plan'!F247</f>
        <v>46586.473581612154</v>
      </c>
      <c r="G247" s="2">
        <f t="shared" si="32"/>
        <v>269506.12641838781</v>
      </c>
      <c r="H247" s="2">
        <f t="shared" si="33"/>
        <v>269506.12641838781</v>
      </c>
      <c r="I247" s="2">
        <f t="shared" si="34"/>
        <v>0</v>
      </c>
      <c r="J247" s="2">
        <f t="shared" si="30"/>
        <v>0</v>
      </c>
      <c r="K247" s="2">
        <f t="shared" si="35"/>
        <v>0</v>
      </c>
      <c r="L247" s="2">
        <f t="shared" si="36"/>
        <v>0</v>
      </c>
      <c r="M247" s="2">
        <f t="shared" si="37"/>
        <v>0</v>
      </c>
      <c r="N247" s="2">
        <f t="shared" si="38"/>
        <v>0</v>
      </c>
      <c r="O247" s="2">
        <f t="shared" si="39"/>
        <v>46586.473581612154</v>
      </c>
    </row>
    <row r="248" spans="1:15" x14ac:dyDescent="0.25">
      <c r="A248" s="34">
        <v>62265</v>
      </c>
      <c r="B248" s="35" t="s">
        <v>263</v>
      </c>
      <c r="C248" s="35" t="s">
        <v>243</v>
      </c>
      <c r="D248" s="32">
        <v>0</v>
      </c>
      <c r="E248" s="2">
        <f t="shared" si="31"/>
        <v>0</v>
      </c>
      <c r="F248" s="2">
        <f>'landesw Umlage § 4_Plan'!F248</f>
        <v>18767.027454290739</v>
      </c>
      <c r="G248" s="2">
        <f t="shared" si="32"/>
        <v>0</v>
      </c>
      <c r="H248" s="2">
        <f t="shared" si="33"/>
        <v>0</v>
      </c>
      <c r="I248" s="2">
        <f t="shared" si="34"/>
        <v>0</v>
      </c>
      <c r="J248" s="2">
        <f t="shared" si="30"/>
        <v>18767.027454290739</v>
      </c>
      <c r="K248" s="2">
        <f t="shared" si="35"/>
        <v>1563.9189545242282</v>
      </c>
      <c r="L248" s="2">
        <f t="shared" si="36"/>
        <v>1563.92</v>
      </c>
      <c r="M248" s="2">
        <f t="shared" si="37"/>
        <v>0</v>
      </c>
      <c r="N248" s="2">
        <f t="shared" si="38"/>
        <v>0</v>
      </c>
      <c r="O248" s="2">
        <f t="shared" si="39"/>
        <v>0</v>
      </c>
    </row>
    <row r="249" spans="1:15" x14ac:dyDescent="0.25">
      <c r="A249" s="34">
        <v>62266</v>
      </c>
      <c r="B249" s="35" t="s">
        <v>264</v>
      </c>
      <c r="C249" s="35" t="s">
        <v>243</v>
      </c>
      <c r="D249" s="32">
        <v>64864</v>
      </c>
      <c r="E249" s="2">
        <f t="shared" si="31"/>
        <v>25945.600000000002</v>
      </c>
      <c r="F249" s="2">
        <f>'landesw Umlage § 4_Plan'!F249</f>
        <v>23894.708865289089</v>
      </c>
      <c r="G249" s="2">
        <f t="shared" si="32"/>
        <v>40969.291134710911</v>
      </c>
      <c r="H249" s="2">
        <f t="shared" si="33"/>
        <v>40969.291134710911</v>
      </c>
      <c r="I249" s="2">
        <f t="shared" si="34"/>
        <v>0</v>
      </c>
      <c r="J249" s="2">
        <f t="shared" si="30"/>
        <v>0</v>
      </c>
      <c r="K249" s="2">
        <f t="shared" si="35"/>
        <v>0</v>
      </c>
      <c r="L249" s="2">
        <f t="shared" si="36"/>
        <v>0</v>
      </c>
      <c r="M249" s="2">
        <f t="shared" si="37"/>
        <v>0</v>
      </c>
      <c r="N249" s="2">
        <f t="shared" si="38"/>
        <v>0</v>
      </c>
      <c r="O249" s="2">
        <f t="shared" si="39"/>
        <v>23894.708865289089</v>
      </c>
    </row>
    <row r="250" spans="1:15" x14ac:dyDescent="0.25">
      <c r="A250" s="34">
        <v>62268</v>
      </c>
      <c r="B250" s="35" t="s">
        <v>265</v>
      </c>
      <c r="C250" s="35" t="s">
        <v>243</v>
      </c>
      <c r="D250" s="32">
        <v>97296</v>
      </c>
      <c r="E250" s="2">
        <f t="shared" si="31"/>
        <v>38918.400000000001</v>
      </c>
      <c r="F250" s="2">
        <f>'landesw Umlage § 4_Plan'!F250</f>
        <v>34417.268216959332</v>
      </c>
      <c r="G250" s="2">
        <f t="shared" si="32"/>
        <v>62878.731783040668</v>
      </c>
      <c r="H250" s="2">
        <f t="shared" si="33"/>
        <v>62878.731783040668</v>
      </c>
      <c r="I250" s="2">
        <f t="shared" si="34"/>
        <v>0</v>
      </c>
      <c r="J250" s="2">
        <f t="shared" si="30"/>
        <v>0</v>
      </c>
      <c r="K250" s="2">
        <f t="shared" si="35"/>
        <v>0</v>
      </c>
      <c r="L250" s="2">
        <f t="shared" si="36"/>
        <v>0</v>
      </c>
      <c r="M250" s="2">
        <f t="shared" si="37"/>
        <v>0</v>
      </c>
      <c r="N250" s="2">
        <f t="shared" si="38"/>
        <v>0</v>
      </c>
      <c r="O250" s="2">
        <f t="shared" si="39"/>
        <v>34417.268216959332</v>
      </c>
    </row>
    <row r="251" spans="1:15" x14ac:dyDescent="0.25">
      <c r="A251" s="34">
        <v>62269</v>
      </c>
      <c r="B251" s="35" t="s">
        <v>266</v>
      </c>
      <c r="C251" s="35" t="s">
        <v>243</v>
      </c>
      <c r="D251" s="32">
        <v>56756</v>
      </c>
      <c r="E251" s="2">
        <f t="shared" si="31"/>
        <v>22702.400000000001</v>
      </c>
      <c r="F251" s="2">
        <f>'landesw Umlage § 4_Plan'!F251</f>
        <v>27179.387094484089</v>
      </c>
      <c r="G251" s="2">
        <f t="shared" si="32"/>
        <v>29576.612905515911</v>
      </c>
      <c r="H251" s="2">
        <f t="shared" si="33"/>
        <v>29576.612905515911</v>
      </c>
      <c r="I251" s="2">
        <f t="shared" si="34"/>
        <v>0</v>
      </c>
      <c r="J251" s="2">
        <f t="shared" si="30"/>
        <v>0</v>
      </c>
      <c r="K251" s="2">
        <f t="shared" si="35"/>
        <v>0</v>
      </c>
      <c r="L251" s="2">
        <f t="shared" si="36"/>
        <v>0</v>
      </c>
      <c r="M251" s="2">
        <f t="shared" si="37"/>
        <v>0</v>
      </c>
      <c r="N251" s="2">
        <f t="shared" si="38"/>
        <v>0</v>
      </c>
      <c r="O251" s="2">
        <f t="shared" si="39"/>
        <v>27179.387094484089</v>
      </c>
    </row>
    <row r="252" spans="1:15" x14ac:dyDescent="0.25">
      <c r="A252" s="34">
        <v>62270</v>
      </c>
      <c r="B252" s="35" t="s">
        <v>267</v>
      </c>
      <c r="C252" s="35" t="s">
        <v>243</v>
      </c>
      <c r="D252" s="32">
        <v>0</v>
      </c>
      <c r="E252" s="2">
        <f t="shared" si="31"/>
        <v>0</v>
      </c>
      <c r="F252" s="2">
        <f>'landesw Umlage § 4_Plan'!F252</f>
        <v>26871.355311232688</v>
      </c>
      <c r="G252" s="2">
        <f t="shared" si="32"/>
        <v>0</v>
      </c>
      <c r="H252" s="2">
        <f t="shared" si="33"/>
        <v>0</v>
      </c>
      <c r="I252" s="2">
        <f t="shared" si="34"/>
        <v>0</v>
      </c>
      <c r="J252" s="2">
        <f t="shared" si="30"/>
        <v>26871.355311232688</v>
      </c>
      <c r="K252" s="2">
        <f t="shared" si="35"/>
        <v>2239.2796092693907</v>
      </c>
      <c r="L252" s="2">
        <f t="shared" si="36"/>
        <v>2239.2800000000002</v>
      </c>
      <c r="M252" s="2">
        <f t="shared" si="37"/>
        <v>0</v>
      </c>
      <c r="N252" s="2">
        <f t="shared" si="38"/>
        <v>0</v>
      </c>
      <c r="O252" s="2">
        <f t="shared" si="39"/>
        <v>0</v>
      </c>
    </row>
    <row r="253" spans="1:15" x14ac:dyDescent="0.25">
      <c r="A253" s="34">
        <v>62271</v>
      </c>
      <c r="B253" s="35" t="s">
        <v>268</v>
      </c>
      <c r="C253" s="35" t="s">
        <v>243</v>
      </c>
      <c r="D253" s="32">
        <v>105404</v>
      </c>
      <c r="E253" s="2">
        <f t="shared" si="31"/>
        <v>42161.600000000006</v>
      </c>
      <c r="F253" s="2">
        <f>'landesw Umlage § 4_Plan'!F253</f>
        <v>53817.976955619459</v>
      </c>
      <c r="G253" s="2">
        <f t="shared" si="32"/>
        <v>51586.023044380541</v>
      </c>
      <c r="H253" s="2">
        <f t="shared" si="33"/>
        <v>51586.023044380541</v>
      </c>
      <c r="I253" s="2">
        <f t="shared" si="34"/>
        <v>0</v>
      </c>
      <c r="J253" s="2">
        <f t="shared" si="30"/>
        <v>0</v>
      </c>
      <c r="K253" s="2">
        <f t="shared" si="35"/>
        <v>0</v>
      </c>
      <c r="L253" s="2">
        <f t="shared" si="36"/>
        <v>0</v>
      </c>
      <c r="M253" s="2">
        <f t="shared" si="37"/>
        <v>0</v>
      </c>
      <c r="N253" s="2">
        <f t="shared" si="38"/>
        <v>0</v>
      </c>
      <c r="O253" s="2">
        <f t="shared" si="39"/>
        <v>53817.976955619459</v>
      </c>
    </row>
    <row r="254" spans="1:15" x14ac:dyDescent="0.25">
      <c r="A254" s="34">
        <v>62272</v>
      </c>
      <c r="B254" s="35" t="s">
        <v>269</v>
      </c>
      <c r="C254" s="35" t="s">
        <v>243</v>
      </c>
      <c r="D254" s="32">
        <v>184162.6</v>
      </c>
      <c r="E254" s="2">
        <f t="shared" si="31"/>
        <v>73665.040000000008</v>
      </c>
      <c r="F254" s="2">
        <f>'landesw Umlage § 4_Plan'!F254</f>
        <v>31657.040246892688</v>
      </c>
      <c r="G254" s="2">
        <f t="shared" si="32"/>
        <v>152505.55975310731</v>
      </c>
      <c r="H254" s="2">
        <f t="shared" si="33"/>
        <v>152505.55975310731</v>
      </c>
      <c r="I254" s="2">
        <f t="shared" si="34"/>
        <v>0</v>
      </c>
      <c r="J254" s="2">
        <f t="shared" si="30"/>
        <v>0</v>
      </c>
      <c r="K254" s="2">
        <f t="shared" si="35"/>
        <v>0</v>
      </c>
      <c r="L254" s="2">
        <f t="shared" si="36"/>
        <v>0</v>
      </c>
      <c r="M254" s="2">
        <f t="shared" si="37"/>
        <v>0</v>
      </c>
      <c r="N254" s="2">
        <f t="shared" si="38"/>
        <v>0</v>
      </c>
      <c r="O254" s="2">
        <f t="shared" si="39"/>
        <v>31657.040246892688</v>
      </c>
    </row>
    <row r="255" spans="1:15" x14ac:dyDescent="0.25">
      <c r="A255" s="34">
        <v>62273</v>
      </c>
      <c r="B255" s="35" t="s">
        <v>270</v>
      </c>
      <c r="C255" s="35" t="s">
        <v>243</v>
      </c>
      <c r="D255" s="32">
        <v>64864</v>
      </c>
      <c r="E255" s="2">
        <f t="shared" si="31"/>
        <v>25945.600000000002</v>
      </c>
      <c r="F255" s="2">
        <f>'landesw Umlage § 4_Plan'!F255</f>
        <v>23110.65485863122</v>
      </c>
      <c r="G255" s="2">
        <f t="shared" si="32"/>
        <v>41753.34514136878</v>
      </c>
      <c r="H255" s="2">
        <f t="shared" si="33"/>
        <v>41753.34514136878</v>
      </c>
      <c r="I255" s="2">
        <f t="shared" si="34"/>
        <v>0</v>
      </c>
      <c r="J255" s="2">
        <f t="shared" si="30"/>
        <v>0</v>
      </c>
      <c r="K255" s="2">
        <f t="shared" si="35"/>
        <v>0</v>
      </c>
      <c r="L255" s="2">
        <f t="shared" si="36"/>
        <v>0</v>
      </c>
      <c r="M255" s="2">
        <f t="shared" si="37"/>
        <v>0</v>
      </c>
      <c r="N255" s="2">
        <f t="shared" si="38"/>
        <v>0</v>
      </c>
      <c r="O255" s="2">
        <f t="shared" si="39"/>
        <v>23110.65485863122</v>
      </c>
    </row>
    <row r="256" spans="1:15" x14ac:dyDescent="0.25">
      <c r="A256" s="34">
        <v>62274</v>
      </c>
      <c r="B256" s="35" t="s">
        <v>271</v>
      </c>
      <c r="C256" s="35" t="s">
        <v>243</v>
      </c>
      <c r="D256" s="32">
        <v>202700</v>
      </c>
      <c r="E256" s="2">
        <f t="shared" si="31"/>
        <v>81080</v>
      </c>
      <c r="F256" s="2">
        <f>'landesw Umlage § 4_Plan'!F256</f>
        <v>13974.000238183235</v>
      </c>
      <c r="G256" s="2">
        <f t="shared" si="32"/>
        <v>188725.99976181675</v>
      </c>
      <c r="H256" s="2">
        <f t="shared" si="33"/>
        <v>188725.99976181675</v>
      </c>
      <c r="I256" s="2">
        <f t="shared" si="34"/>
        <v>0</v>
      </c>
      <c r="J256" s="2">
        <f t="shared" si="30"/>
        <v>0</v>
      </c>
      <c r="K256" s="2">
        <f t="shared" si="35"/>
        <v>0</v>
      </c>
      <c r="L256" s="2">
        <f t="shared" si="36"/>
        <v>0</v>
      </c>
      <c r="M256" s="2">
        <f t="shared" si="37"/>
        <v>0</v>
      </c>
      <c r="N256" s="2">
        <f t="shared" si="38"/>
        <v>0</v>
      </c>
      <c r="O256" s="2">
        <f t="shared" si="39"/>
        <v>13974.000238183235</v>
      </c>
    </row>
    <row r="257" spans="1:15" x14ac:dyDescent="0.25">
      <c r="A257" s="34">
        <v>62275</v>
      </c>
      <c r="B257" s="35" t="s">
        <v>272</v>
      </c>
      <c r="C257" s="35" t="s">
        <v>243</v>
      </c>
      <c r="D257" s="32">
        <v>96306</v>
      </c>
      <c r="E257" s="2">
        <f t="shared" si="31"/>
        <v>38522.400000000001</v>
      </c>
      <c r="F257" s="2">
        <f>'landesw Umlage § 4_Plan'!F257</f>
        <v>61840.714122880265</v>
      </c>
      <c r="G257" s="2">
        <f t="shared" si="32"/>
        <v>34465.285877119735</v>
      </c>
      <c r="H257" s="2">
        <f t="shared" si="33"/>
        <v>34465.285877119735</v>
      </c>
      <c r="I257" s="2">
        <f t="shared" si="34"/>
        <v>0</v>
      </c>
      <c r="J257" s="2">
        <f t="shared" si="30"/>
        <v>0</v>
      </c>
      <c r="K257" s="2">
        <f t="shared" si="35"/>
        <v>0</v>
      </c>
      <c r="L257" s="2">
        <f t="shared" si="36"/>
        <v>0</v>
      </c>
      <c r="M257" s="2">
        <f t="shared" si="37"/>
        <v>0</v>
      </c>
      <c r="N257" s="2">
        <f t="shared" si="38"/>
        <v>0</v>
      </c>
      <c r="O257" s="2">
        <f t="shared" si="39"/>
        <v>61840.714122880265</v>
      </c>
    </row>
    <row r="258" spans="1:15" x14ac:dyDescent="0.25">
      <c r="A258" s="34">
        <v>62276</v>
      </c>
      <c r="B258" s="35" t="s">
        <v>273</v>
      </c>
      <c r="C258" s="35" t="s">
        <v>243</v>
      </c>
      <c r="D258" s="32">
        <v>81393</v>
      </c>
      <c r="E258" s="2">
        <f t="shared" si="31"/>
        <v>32557.200000000001</v>
      </c>
      <c r="F258" s="2">
        <f>'landesw Umlage § 4_Plan'!F258</f>
        <v>13297.729338416235</v>
      </c>
      <c r="G258" s="2">
        <f t="shared" si="32"/>
        <v>68095.270661583767</v>
      </c>
      <c r="H258" s="2">
        <f t="shared" si="33"/>
        <v>68095.270661583767</v>
      </c>
      <c r="I258" s="2">
        <f t="shared" si="34"/>
        <v>0</v>
      </c>
      <c r="J258" s="2">
        <f t="shared" si="30"/>
        <v>0</v>
      </c>
      <c r="K258" s="2">
        <f t="shared" si="35"/>
        <v>0</v>
      </c>
      <c r="L258" s="2">
        <f t="shared" si="36"/>
        <v>0</v>
      </c>
      <c r="M258" s="2">
        <f t="shared" si="37"/>
        <v>0</v>
      </c>
      <c r="N258" s="2">
        <f t="shared" si="38"/>
        <v>0</v>
      </c>
      <c r="O258" s="2">
        <f t="shared" si="39"/>
        <v>13297.729338416235</v>
      </c>
    </row>
    <row r="259" spans="1:15" x14ac:dyDescent="0.25">
      <c r="A259" s="34">
        <v>62277</v>
      </c>
      <c r="B259" s="35" t="s">
        <v>274</v>
      </c>
      <c r="C259" s="35" t="s">
        <v>243</v>
      </c>
      <c r="D259" s="32">
        <v>58377.599999999999</v>
      </c>
      <c r="E259" s="2">
        <f t="shared" si="31"/>
        <v>23351.040000000001</v>
      </c>
      <c r="F259" s="2">
        <f>'landesw Umlage § 4_Plan'!F259</f>
        <v>29220.484344440789</v>
      </c>
      <c r="G259" s="2">
        <f t="shared" si="32"/>
        <v>29157.11565555921</v>
      </c>
      <c r="H259" s="2">
        <f t="shared" si="33"/>
        <v>29157.11565555921</v>
      </c>
      <c r="I259" s="2">
        <f t="shared" si="34"/>
        <v>0</v>
      </c>
      <c r="J259" s="2">
        <f t="shared" ref="J259:J287" si="40">IF(E259&lt;1,F259,0)</f>
        <v>0</v>
      </c>
      <c r="K259" s="2">
        <f t="shared" si="35"/>
        <v>0</v>
      </c>
      <c r="L259" s="2">
        <f t="shared" si="36"/>
        <v>0</v>
      </c>
      <c r="M259" s="2">
        <f t="shared" si="37"/>
        <v>0</v>
      </c>
      <c r="N259" s="2">
        <f t="shared" si="38"/>
        <v>0</v>
      </c>
      <c r="O259" s="2">
        <f t="shared" si="39"/>
        <v>29220.484344440789</v>
      </c>
    </row>
    <row r="260" spans="1:15" x14ac:dyDescent="0.25">
      <c r="A260" s="34">
        <v>62278</v>
      </c>
      <c r="B260" s="35" t="s">
        <v>275</v>
      </c>
      <c r="C260" s="35" t="s">
        <v>243</v>
      </c>
      <c r="D260" s="32">
        <v>99737</v>
      </c>
      <c r="E260" s="2">
        <f t="shared" ref="E260:E287" si="41">D260*0.4</f>
        <v>39894.800000000003</v>
      </c>
      <c r="F260" s="2">
        <f>'landesw Umlage § 4_Plan'!F260</f>
        <v>45453.827070058331</v>
      </c>
      <c r="G260" s="2">
        <f t="shared" ref="G260:G287" si="42">IF(D260&gt;0,D260-F260,0)</f>
        <v>54283.172929941669</v>
      </c>
      <c r="H260" s="2">
        <f t="shared" ref="H260:H287" si="43">IF(G260&lt;0,0,G260)</f>
        <v>54283.172929941669</v>
      </c>
      <c r="I260" s="2">
        <f t="shared" ref="I260:I287" si="44">IF(G260&lt;0,G260,0)</f>
        <v>0</v>
      </c>
      <c r="J260" s="2">
        <f t="shared" si="40"/>
        <v>0</v>
      </c>
      <c r="K260" s="2">
        <f t="shared" ref="K260:K287" si="45">J260/12</f>
        <v>0</v>
      </c>
      <c r="L260" s="2">
        <f t="shared" ref="L260:L287" si="46">ROUND(J260/12,2)</f>
        <v>0</v>
      </c>
      <c r="M260" s="2">
        <f t="shared" ref="M260:M287" si="47">IF(I260=0,0,I260*-1)</f>
        <v>0</v>
      </c>
      <c r="N260" s="2">
        <f t="shared" ref="N260:N287" si="48">ROUND(M260/12,2)</f>
        <v>0</v>
      </c>
      <c r="O260" s="2">
        <f t="shared" ref="O260:O287" si="49">IF(J260=0,F260,0)</f>
        <v>45453.827070058331</v>
      </c>
    </row>
    <row r="261" spans="1:15" x14ac:dyDescent="0.25">
      <c r="A261" s="34">
        <v>62279</v>
      </c>
      <c r="B261" s="35" t="s">
        <v>276</v>
      </c>
      <c r="C261" s="35" t="s">
        <v>243</v>
      </c>
      <c r="D261" s="32">
        <v>44983.8</v>
      </c>
      <c r="E261" s="2">
        <f t="shared" si="41"/>
        <v>17993.52</v>
      </c>
      <c r="F261" s="2">
        <f>'landesw Umlage § 4_Plan'!F261</f>
        <v>14584.824749463536</v>
      </c>
      <c r="G261" s="2">
        <f t="shared" si="42"/>
        <v>30398.975250536467</v>
      </c>
      <c r="H261" s="2">
        <f t="shared" si="43"/>
        <v>30398.975250536467</v>
      </c>
      <c r="I261" s="2">
        <f t="shared" si="44"/>
        <v>0</v>
      </c>
      <c r="J261" s="2">
        <f t="shared" si="40"/>
        <v>0</v>
      </c>
      <c r="K261" s="2">
        <f t="shared" si="45"/>
        <v>0</v>
      </c>
      <c r="L261" s="2">
        <f t="shared" si="46"/>
        <v>0</v>
      </c>
      <c r="M261" s="2">
        <f t="shared" si="47"/>
        <v>0</v>
      </c>
      <c r="N261" s="2">
        <f t="shared" si="48"/>
        <v>0</v>
      </c>
      <c r="O261" s="2">
        <f t="shared" si="49"/>
        <v>14584.824749463536</v>
      </c>
    </row>
    <row r="262" spans="1:15" x14ac:dyDescent="0.25">
      <c r="A262" s="34">
        <v>62280</v>
      </c>
      <c r="B262" s="35" t="s">
        <v>277</v>
      </c>
      <c r="C262" s="35" t="s">
        <v>243</v>
      </c>
      <c r="D262" s="32">
        <v>308104</v>
      </c>
      <c r="E262" s="2">
        <f t="shared" si="41"/>
        <v>123241.60000000001</v>
      </c>
      <c r="F262" s="2">
        <f>'landesw Umlage § 4_Plan'!F262</f>
        <v>126713.04613771917</v>
      </c>
      <c r="G262" s="2">
        <f t="shared" si="42"/>
        <v>181390.95386228082</v>
      </c>
      <c r="H262" s="2">
        <f t="shared" si="43"/>
        <v>181390.95386228082</v>
      </c>
      <c r="I262" s="2">
        <f t="shared" si="44"/>
        <v>0</v>
      </c>
      <c r="J262" s="2">
        <f t="shared" si="40"/>
        <v>0</v>
      </c>
      <c r="K262" s="2">
        <f t="shared" si="45"/>
        <v>0</v>
      </c>
      <c r="L262" s="2">
        <f t="shared" si="46"/>
        <v>0</v>
      </c>
      <c r="M262" s="2">
        <f t="shared" si="47"/>
        <v>0</v>
      </c>
      <c r="N262" s="2">
        <f t="shared" si="48"/>
        <v>0</v>
      </c>
      <c r="O262" s="2">
        <f t="shared" si="49"/>
        <v>126713.04613771917</v>
      </c>
    </row>
    <row r="263" spans="1:15" x14ac:dyDescent="0.25">
      <c r="A263" s="34">
        <v>62311</v>
      </c>
      <c r="B263" s="35" t="s">
        <v>278</v>
      </c>
      <c r="C263" s="35" t="s">
        <v>279</v>
      </c>
      <c r="D263" s="32">
        <v>32432</v>
      </c>
      <c r="E263" s="2">
        <f t="shared" si="41"/>
        <v>12972.800000000001</v>
      </c>
      <c r="F263" s="2">
        <f>'landesw Umlage § 4_Plan'!F263</f>
        <v>13735.033518913126</v>
      </c>
      <c r="G263" s="2">
        <f t="shared" si="42"/>
        <v>18696.966481086874</v>
      </c>
      <c r="H263" s="2">
        <f t="shared" si="43"/>
        <v>18696.966481086874</v>
      </c>
      <c r="I263" s="2">
        <f t="shared" si="44"/>
        <v>0</v>
      </c>
      <c r="J263" s="2">
        <f t="shared" si="40"/>
        <v>0</v>
      </c>
      <c r="K263" s="2">
        <f t="shared" si="45"/>
        <v>0</v>
      </c>
      <c r="L263" s="2">
        <f t="shared" si="46"/>
        <v>0</v>
      </c>
      <c r="M263" s="2">
        <f t="shared" si="47"/>
        <v>0</v>
      </c>
      <c r="N263" s="2">
        <f t="shared" si="48"/>
        <v>0</v>
      </c>
      <c r="O263" s="2">
        <f t="shared" si="49"/>
        <v>13735.033518913126</v>
      </c>
    </row>
    <row r="264" spans="1:15" x14ac:dyDescent="0.25">
      <c r="A264" s="34">
        <v>62314</v>
      </c>
      <c r="B264" s="35" t="s">
        <v>280</v>
      </c>
      <c r="C264" s="35" t="s">
        <v>279</v>
      </c>
      <c r="D264" s="32">
        <v>0</v>
      </c>
      <c r="E264" s="2">
        <f t="shared" si="41"/>
        <v>0</v>
      </c>
      <c r="F264" s="2">
        <f>'landesw Umlage § 4_Plan'!F264</f>
        <v>11973.305852077747</v>
      </c>
      <c r="G264" s="2">
        <f t="shared" si="42"/>
        <v>0</v>
      </c>
      <c r="H264" s="2">
        <f t="shared" si="43"/>
        <v>0</v>
      </c>
      <c r="I264" s="2">
        <f t="shared" si="44"/>
        <v>0</v>
      </c>
      <c r="J264" s="2">
        <f t="shared" si="40"/>
        <v>11973.305852077747</v>
      </c>
      <c r="K264" s="2">
        <f t="shared" si="45"/>
        <v>997.77548767314556</v>
      </c>
      <c r="L264" s="2">
        <f t="shared" si="46"/>
        <v>997.78</v>
      </c>
      <c r="M264" s="2">
        <f t="shared" si="47"/>
        <v>0</v>
      </c>
      <c r="N264" s="2">
        <f t="shared" si="48"/>
        <v>0</v>
      </c>
      <c r="O264" s="2">
        <f t="shared" si="49"/>
        <v>0</v>
      </c>
    </row>
    <row r="265" spans="1:15" x14ac:dyDescent="0.25">
      <c r="A265" s="34">
        <v>62326</v>
      </c>
      <c r="B265" s="35" t="s">
        <v>281</v>
      </c>
      <c r="C265" s="35" t="s">
        <v>279</v>
      </c>
      <c r="D265" s="32">
        <v>55259.6</v>
      </c>
      <c r="E265" s="2">
        <f t="shared" si="41"/>
        <v>22103.84</v>
      </c>
      <c r="F265" s="2">
        <f>'landesw Umlage § 4_Plan'!F265</f>
        <v>17707.980458310034</v>
      </c>
      <c r="G265" s="2">
        <f t="shared" si="42"/>
        <v>37551.619541689965</v>
      </c>
      <c r="H265" s="2">
        <f t="shared" si="43"/>
        <v>37551.619541689965</v>
      </c>
      <c r="I265" s="2">
        <f t="shared" si="44"/>
        <v>0</v>
      </c>
      <c r="J265" s="2">
        <f t="shared" si="40"/>
        <v>0</v>
      </c>
      <c r="K265" s="2">
        <f t="shared" si="45"/>
        <v>0</v>
      </c>
      <c r="L265" s="2">
        <f t="shared" si="46"/>
        <v>0</v>
      </c>
      <c r="M265" s="2">
        <f t="shared" si="47"/>
        <v>0</v>
      </c>
      <c r="N265" s="2">
        <f t="shared" si="48"/>
        <v>0</v>
      </c>
      <c r="O265" s="2">
        <f t="shared" si="49"/>
        <v>17707.980458310034</v>
      </c>
    </row>
    <row r="266" spans="1:15" x14ac:dyDescent="0.25">
      <c r="A266" s="34">
        <v>62330</v>
      </c>
      <c r="B266" s="35" t="s">
        <v>282</v>
      </c>
      <c r="C266" s="35" t="s">
        <v>279</v>
      </c>
      <c r="D266" s="32">
        <v>24324</v>
      </c>
      <c r="E266" s="2">
        <f t="shared" si="41"/>
        <v>9729.6</v>
      </c>
      <c r="F266" s="2">
        <f>'landesw Umlage § 4_Plan'!F266</f>
        <v>16289.594419198827</v>
      </c>
      <c r="G266" s="2">
        <f t="shared" si="42"/>
        <v>8034.4055808011726</v>
      </c>
      <c r="H266" s="2">
        <f t="shared" si="43"/>
        <v>8034.4055808011726</v>
      </c>
      <c r="I266" s="2">
        <f t="shared" si="44"/>
        <v>0</v>
      </c>
      <c r="J266" s="2">
        <f t="shared" si="40"/>
        <v>0</v>
      </c>
      <c r="K266" s="2">
        <f t="shared" si="45"/>
        <v>0</v>
      </c>
      <c r="L266" s="2">
        <f t="shared" si="46"/>
        <v>0</v>
      </c>
      <c r="M266" s="2">
        <f t="shared" si="47"/>
        <v>0</v>
      </c>
      <c r="N266" s="2">
        <f t="shared" si="48"/>
        <v>0</v>
      </c>
      <c r="O266" s="2">
        <f t="shared" si="49"/>
        <v>16289.594419198827</v>
      </c>
    </row>
    <row r="267" spans="1:15" x14ac:dyDescent="0.25">
      <c r="A267" s="34">
        <v>62332</v>
      </c>
      <c r="B267" s="35" t="s">
        <v>283</v>
      </c>
      <c r="C267" s="35" t="s">
        <v>279</v>
      </c>
      <c r="D267" s="32">
        <v>32432</v>
      </c>
      <c r="E267" s="2">
        <f t="shared" si="41"/>
        <v>12972.800000000001</v>
      </c>
      <c r="F267" s="2">
        <f>'landesw Umlage § 4_Plan'!F267</f>
        <v>15409.069983900197</v>
      </c>
      <c r="G267" s="2">
        <f t="shared" si="42"/>
        <v>17022.930016099803</v>
      </c>
      <c r="H267" s="2">
        <f t="shared" si="43"/>
        <v>17022.930016099803</v>
      </c>
      <c r="I267" s="2">
        <f t="shared" si="44"/>
        <v>0</v>
      </c>
      <c r="J267" s="2">
        <f t="shared" si="40"/>
        <v>0</v>
      </c>
      <c r="K267" s="2">
        <f t="shared" si="45"/>
        <v>0</v>
      </c>
      <c r="L267" s="2">
        <f t="shared" si="46"/>
        <v>0</v>
      </c>
      <c r="M267" s="2">
        <f t="shared" si="47"/>
        <v>0</v>
      </c>
      <c r="N267" s="2">
        <f t="shared" si="48"/>
        <v>0</v>
      </c>
      <c r="O267" s="2">
        <f t="shared" si="49"/>
        <v>15409.069983900197</v>
      </c>
    </row>
    <row r="268" spans="1:15" x14ac:dyDescent="0.25">
      <c r="A268" s="34">
        <v>62335</v>
      </c>
      <c r="B268" s="35" t="s">
        <v>284</v>
      </c>
      <c r="C268" s="35" t="s">
        <v>279</v>
      </c>
      <c r="D268" s="32">
        <v>32432</v>
      </c>
      <c r="E268" s="2">
        <f t="shared" si="41"/>
        <v>12972.800000000001</v>
      </c>
      <c r="F268" s="2">
        <f>'landesw Umlage § 4_Plan'!F268</f>
        <v>12528.816389884427</v>
      </c>
      <c r="G268" s="2">
        <f t="shared" si="42"/>
        <v>19903.183610115571</v>
      </c>
      <c r="H268" s="2">
        <f t="shared" si="43"/>
        <v>19903.183610115571</v>
      </c>
      <c r="I268" s="2">
        <f t="shared" si="44"/>
        <v>0</v>
      </c>
      <c r="J268" s="2">
        <f t="shared" si="40"/>
        <v>0</v>
      </c>
      <c r="K268" s="2">
        <f t="shared" si="45"/>
        <v>0</v>
      </c>
      <c r="L268" s="2">
        <f t="shared" si="46"/>
        <v>0</v>
      </c>
      <c r="M268" s="2">
        <f t="shared" si="47"/>
        <v>0</v>
      </c>
      <c r="N268" s="2">
        <f t="shared" si="48"/>
        <v>0</v>
      </c>
      <c r="O268" s="2">
        <f t="shared" si="49"/>
        <v>12528.816389884427</v>
      </c>
    </row>
    <row r="269" spans="1:15" x14ac:dyDescent="0.25">
      <c r="A269" s="34">
        <v>62343</v>
      </c>
      <c r="B269" s="35" t="s">
        <v>285</v>
      </c>
      <c r="C269" s="35" t="s">
        <v>279</v>
      </c>
      <c r="D269" s="32">
        <v>32432</v>
      </c>
      <c r="E269" s="2">
        <f t="shared" si="41"/>
        <v>12972.800000000001</v>
      </c>
      <c r="F269" s="2">
        <f>'landesw Umlage § 4_Plan'!F269</f>
        <v>16475.27489973374</v>
      </c>
      <c r="G269" s="2">
        <f t="shared" si="42"/>
        <v>15956.72510026626</v>
      </c>
      <c r="H269" s="2">
        <f t="shared" si="43"/>
        <v>15956.72510026626</v>
      </c>
      <c r="I269" s="2">
        <f t="shared" si="44"/>
        <v>0</v>
      </c>
      <c r="J269" s="2">
        <f t="shared" si="40"/>
        <v>0</v>
      </c>
      <c r="K269" s="2">
        <f t="shared" si="45"/>
        <v>0</v>
      </c>
      <c r="L269" s="2">
        <f t="shared" si="46"/>
        <v>0</v>
      </c>
      <c r="M269" s="2">
        <f t="shared" si="47"/>
        <v>0</v>
      </c>
      <c r="N269" s="2">
        <f t="shared" si="48"/>
        <v>0</v>
      </c>
      <c r="O269" s="2">
        <f t="shared" si="49"/>
        <v>16475.27489973374</v>
      </c>
    </row>
    <row r="270" spans="1:15" x14ac:dyDescent="0.25">
      <c r="A270" s="34">
        <v>62368</v>
      </c>
      <c r="B270" s="35" t="s">
        <v>286</v>
      </c>
      <c r="C270" s="35" t="s">
        <v>279</v>
      </c>
      <c r="D270" s="32">
        <v>0</v>
      </c>
      <c r="E270" s="2">
        <f t="shared" si="41"/>
        <v>0</v>
      </c>
      <c r="F270" s="2">
        <f>'landesw Umlage § 4_Plan'!F270</f>
        <v>11810.526032652782</v>
      </c>
      <c r="G270" s="2">
        <f t="shared" si="42"/>
        <v>0</v>
      </c>
      <c r="H270" s="2">
        <f t="shared" si="43"/>
        <v>0</v>
      </c>
      <c r="I270" s="2">
        <f t="shared" si="44"/>
        <v>0</v>
      </c>
      <c r="J270" s="2">
        <f t="shared" si="40"/>
        <v>11810.526032652782</v>
      </c>
      <c r="K270" s="2">
        <f t="shared" si="45"/>
        <v>984.21050272106515</v>
      </c>
      <c r="L270" s="2">
        <f t="shared" si="46"/>
        <v>984.21</v>
      </c>
      <c r="M270" s="2">
        <f t="shared" si="47"/>
        <v>0</v>
      </c>
      <c r="N270" s="2">
        <f t="shared" si="48"/>
        <v>0</v>
      </c>
      <c r="O270" s="2">
        <f t="shared" si="49"/>
        <v>0</v>
      </c>
    </row>
    <row r="271" spans="1:15" x14ac:dyDescent="0.25">
      <c r="A271" s="34">
        <v>62372</v>
      </c>
      <c r="B271" s="35" t="s">
        <v>287</v>
      </c>
      <c r="C271" s="35" t="s">
        <v>279</v>
      </c>
      <c r="D271" s="32">
        <v>0</v>
      </c>
      <c r="E271" s="2">
        <f t="shared" si="41"/>
        <v>0</v>
      </c>
      <c r="F271" s="2">
        <f>'landesw Umlage § 4_Plan'!F271</f>
        <v>11583.243185386678</v>
      </c>
      <c r="G271" s="2">
        <f t="shared" si="42"/>
        <v>0</v>
      </c>
      <c r="H271" s="2">
        <f t="shared" si="43"/>
        <v>0</v>
      </c>
      <c r="I271" s="2">
        <f t="shared" si="44"/>
        <v>0</v>
      </c>
      <c r="J271" s="2">
        <f t="shared" si="40"/>
        <v>11583.243185386678</v>
      </c>
      <c r="K271" s="2">
        <f t="shared" si="45"/>
        <v>965.27026544888986</v>
      </c>
      <c r="L271" s="2">
        <f t="shared" si="46"/>
        <v>965.27</v>
      </c>
      <c r="M271" s="2">
        <f t="shared" si="47"/>
        <v>0</v>
      </c>
      <c r="N271" s="2">
        <f t="shared" si="48"/>
        <v>0</v>
      </c>
      <c r="O271" s="2">
        <f t="shared" si="49"/>
        <v>0</v>
      </c>
    </row>
    <row r="272" spans="1:15" x14ac:dyDescent="0.25">
      <c r="A272" s="34">
        <v>62375</v>
      </c>
      <c r="B272" s="35" t="s">
        <v>288</v>
      </c>
      <c r="C272" s="35" t="s">
        <v>279</v>
      </c>
      <c r="D272" s="32">
        <v>139366.59999999998</v>
      </c>
      <c r="E272" s="2">
        <f t="shared" si="41"/>
        <v>55746.639999999992</v>
      </c>
      <c r="F272" s="2">
        <f>'landesw Umlage § 4_Plan'!F272</f>
        <v>64303.326142420759</v>
      </c>
      <c r="G272" s="2">
        <f t="shared" si="42"/>
        <v>75063.273857579217</v>
      </c>
      <c r="H272" s="2">
        <f t="shared" si="43"/>
        <v>75063.273857579217</v>
      </c>
      <c r="I272" s="2">
        <f t="shared" si="44"/>
        <v>0</v>
      </c>
      <c r="J272" s="2">
        <f t="shared" si="40"/>
        <v>0</v>
      </c>
      <c r="K272" s="2">
        <f t="shared" si="45"/>
        <v>0</v>
      </c>
      <c r="L272" s="2">
        <f t="shared" si="46"/>
        <v>0</v>
      </c>
      <c r="M272" s="2">
        <f t="shared" si="47"/>
        <v>0</v>
      </c>
      <c r="N272" s="2">
        <f t="shared" si="48"/>
        <v>0</v>
      </c>
      <c r="O272" s="2">
        <f t="shared" si="49"/>
        <v>64303.326142420759</v>
      </c>
    </row>
    <row r="273" spans="1:15" x14ac:dyDescent="0.25">
      <c r="A273" s="34">
        <v>62376</v>
      </c>
      <c r="B273" s="35" t="s">
        <v>289</v>
      </c>
      <c r="C273" s="35" t="s">
        <v>279</v>
      </c>
      <c r="D273" s="32">
        <v>299660.40000000002</v>
      </c>
      <c r="E273" s="2">
        <f t="shared" si="41"/>
        <v>119864.16000000002</v>
      </c>
      <c r="F273" s="2">
        <f>'landesw Umlage § 4_Plan'!F273</f>
        <v>46755.745737418671</v>
      </c>
      <c r="G273" s="2">
        <f t="shared" si="42"/>
        <v>252904.65426258135</v>
      </c>
      <c r="H273" s="2">
        <f t="shared" si="43"/>
        <v>252904.65426258135</v>
      </c>
      <c r="I273" s="2">
        <f t="shared" si="44"/>
        <v>0</v>
      </c>
      <c r="J273" s="2">
        <f t="shared" si="40"/>
        <v>0</v>
      </c>
      <c r="K273" s="2">
        <f t="shared" si="45"/>
        <v>0</v>
      </c>
      <c r="L273" s="2">
        <f t="shared" si="46"/>
        <v>0</v>
      </c>
      <c r="M273" s="2">
        <f t="shared" si="47"/>
        <v>0</v>
      </c>
      <c r="N273" s="2">
        <f t="shared" si="48"/>
        <v>0</v>
      </c>
      <c r="O273" s="2">
        <f t="shared" si="49"/>
        <v>46755.745737418671</v>
      </c>
    </row>
    <row r="274" spans="1:15" x14ac:dyDescent="0.25">
      <c r="A274" s="34">
        <v>62377</v>
      </c>
      <c r="B274" s="35" t="s">
        <v>290</v>
      </c>
      <c r="C274" s="35" t="s">
        <v>279</v>
      </c>
      <c r="D274" s="32">
        <v>163878.40000000002</v>
      </c>
      <c r="E274" s="2">
        <f t="shared" si="41"/>
        <v>65551.360000000015</v>
      </c>
      <c r="F274" s="2">
        <f>'landesw Umlage § 4_Plan'!F274</f>
        <v>21355.501509145935</v>
      </c>
      <c r="G274" s="2">
        <f t="shared" si="42"/>
        <v>142522.89849085407</v>
      </c>
      <c r="H274" s="2">
        <f t="shared" si="43"/>
        <v>142522.89849085407</v>
      </c>
      <c r="I274" s="2">
        <f t="shared" si="44"/>
        <v>0</v>
      </c>
      <c r="J274" s="2">
        <f t="shared" si="40"/>
        <v>0</v>
      </c>
      <c r="K274" s="2">
        <f t="shared" si="45"/>
        <v>0</v>
      </c>
      <c r="L274" s="2">
        <f t="shared" si="46"/>
        <v>0</v>
      </c>
      <c r="M274" s="2">
        <f t="shared" si="47"/>
        <v>0</v>
      </c>
      <c r="N274" s="2">
        <f t="shared" si="48"/>
        <v>0</v>
      </c>
      <c r="O274" s="2">
        <f t="shared" si="49"/>
        <v>21355.501509145935</v>
      </c>
    </row>
    <row r="275" spans="1:15" x14ac:dyDescent="0.25">
      <c r="A275" s="34">
        <v>62378</v>
      </c>
      <c r="B275" s="35" t="s">
        <v>291</v>
      </c>
      <c r="C275" s="35" t="s">
        <v>279</v>
      </c>
      <c r="D275" s="32">
        <v>392626.39999999997</v>
      </c>
      <c r="E275" s="2">
        <f t="shared" si="41"/>
        <v>157050.56</v>
      </c>
      <c r="F275" s="2">
        <f>'landesw Umlage § 4_Plan'!F275</f>
        <v>75915.414265911691</v>
      </c>
      <c r="G275" s="2">
        <f t="shared" si="42"/>
        <v>316710.98573408829</v>
      </c>
      <c r="H275" s="2">
        <f t="shared" si="43"/>
        <v>316710.98573408829</v>
      </c>
      <c r="I275" s="2">
        <f t="shared" si="44"/>
        <v>0</v>
      </c>
      <c r="J275" s="2">
        <f t="shared" si="40"/>
        <v>0</v>
      </c>
      <c r="K275" s="2">
        <f t="shared" si="45"/>
        <v>0</v>
      </c>
      <c r="L275" s="2">
        <f t="shared" si="46"/>
        <v>0</v>
      </c>
      <c r="M275" s="2">
        <f t="shared" si="47"/>
        <v>0</v>
      </c>
      <c r="N275" s="2">
        <f t="shared" si="48"/>
        <v>0</v>
      </c>
      <c r="O275" s="2">
        <f t="shared" si="49"/>
        <v>75915.414265911691</v>
      </c>
    </row>
    <row r="276" spans="1:15" x14ac:dyDescent="0.25">
      <c r="A276" s="34">
        <v>62379</v>
      </c>
      <c r="B276" s="35" t="s">
        <v>292</v>
      </c>
      <c r="C276" s="35" t="s">
        <v>279</v>
      </c>
      <c r="D276" s="32">
        <v>651644.4</v>
      </c>
      <c r="E276" s="2">
        <f t="shared" si="41"/>
        <v>260657.76</v>
      </c>
      <c r="F276" s="2">
        <f>'landesw Umlage § 4_Plan'!F276</f>
        <v>169692.74637783447</v>
      </c>
      <c r="G276" s="2">
        <f t="shared" si="42"/>
        <v>481951.65362216556</v>
      </c>
      <c r="H276" s="2">
        <f t="shared" si="43"/>
        <v>481951.65362216556</v>
      </c>
      <c r="I276" s="2">
        <f t="shared" si="44"/>
        <v>0</v>
      </c>
      <c r="J276" s="2">
        <f t="shared" si="40"/>
        <v>0</v>
      </c>
      <c r="K276" s="2">
        <f t="shared" si="45"/>
        <v>0</v>
      </c>
      <c r="L276" s="2">
        <f t="shared" si="46"/>
        <v>0</v>
      </c>
      <c r="M276" s="2">
        <f t="shared" si="47"/>
        <v>0</v>
      </c>
      <c r="N276" s="2">
        <f t="shared" si="48"/>
        <v>0</v>
      </c>
      <c r="O276" s="2">
        <f t="shared" si="49"/>
        <v>169692.74637783447</v>
      </c>
    </row>
    <row r="277" spans="1:15" x14ac:dyDescent="0.25">
      <c r="A277" s="34">
        <v>62380</v>
      </c>
      <c r="B277" s="35" t="s">
        <v>293</v>
      </c>
      <c r="C277" s="35" t="s">
        <v>279</v>
      </c>
      <c r="D277" s="32">
        <v>246483.19999999998</v>
      </c>
      <c r="E277" s="2">
        <f t="shared" si="41"/>
        <v>98593.279999999999</v>
      </c>
      <c r="F277" s="2">
        <f>'landesw Umlage § 4_Plan'!F277</f>
        <v>60195.249377614055</v>
      </c>
      <c r="G277" s="2">
        <f t="shared" si="42"/>
        <v>186287.95062238592</v>
      </c>
      <c r="H277" s="2">
        <f t="shared" si="43"/>
        <v>186287.95062238592</v>
      </c>
      <c r="I277" s="2">
        <f t="shared" si="44"/>
        <v>0</v>
      </c>
      <c r="J277" s="2">
        <f t="shared" si="40"/>
        <v>0</v>
      </c>
      <c r="K277" s="2">
        <f t="shared" si="45"/>
        <v>0</v>
      </c>
      <c r="L277" s="2">
        <f t="shared" si="46"/>
        <v>0</v>
      </c>
      <c r="M277" s="2">
        <f t="shared" si="47"/>
        <v>0</v>
      </c>
      <c r="N277" s="2">
        <f t="shared" si="48"/>
        <v>0</v>
      </c>
      <c r="O277" s="2">
        <f t="shared" si="49"/>
        <v>60195.249377614055</v>
      </c>
    </row>
    <row r="278" spans="1:15" x14ac:dyDescent="0.25">
      <c r="A278" s="34">
        <v>62381</v>
      </c>
      <c r="B278" s="35" t="s">
        <v>294</v>
      </c>
      <c r="C278" s="35" t="s">
        <v>279</v>
      </c>
      <c r="D278" s="32">
        <v>160925.4</v>
      </c>
      <c r="E278" s="2">
        <f t="shared" si="41"/>
        <v>64370.16</v>
      </c>
      <c r="F278" s="2">
        <f>'landesw Umlage § 4_Plan'!F278</f>
        <v>34433.981671607398</v>
      </c>
      <c r="G278" s="2">
        <f t="shared" si="42"/>
        <v>126491.4183283926</v>
      </c>
      <c r="H278" s="2">
        <f t="shared" si="43"/>
        <v>126491.4183283926</v>
      </c>
      <c r="I278" s="2">
        <f t="shared" si="44"/>
        <v>0</v>
      </c>
      <c r="J278" s="2">
        <f t="shared" si="40"/>
        <v>0</v>
      </c>
      <c r="K278" s="2">
        <f t="shared" si="45"/>
        <v>0</v>
      </c>
      <c r="L278" s="2">
        <f t="shared" si="46"/>
        <v>0</v>
      </c>
      <c r="M278" s="2">
        <f t="shared" si="47"/>
        <v>0</v>
      </c>
      <c r="N278" s="2">
        <f t="shared" si="48"/>
        <v>0</v>
      </c>
      <c r="O278" s="2">
        <f t="shared" si="49"/>
        <v>34433.981671607398</v>
      </c>
    </row>
    <row r="279" spans="1:15" x14ac:dyDescent="0.25">
      <c r="A279" s="34">
        <v>62382</v>
      </c>
      <c r="B279" s="35" t="s">
        <v>295</v>
      </c>
      <c r="C279" s="35" t="s">
        <v>279</v>
      </c>
      <c r="D279" s="32">
        <v>230540.4</v>
      </c>
      <c r="E279" s="2">
        <f t="shared" si="41"/>
        <v>92216.16</v>
      </c>
      <c r="F279" s="2">
        <f>'landesw Umlage § 4_Plan'!F279</f>
        <v>50520.410870017222</v>
      </c>
      <c r="G279" s="2">
        <f t="shared" si="42"/>
        <v>180019.98912998277</v>
      </c>
      <c r="H279" s="2">
        <f t="shared" si="43"/>
        <v>180019.98912998277</v>
      </c>
      <c r="I279" s="2">
        <f t="shared" si="44"/>
        <v>0</v>
      </c>
      <c r="J279" s="2">
        <f t="shared" si="40"/>
        <v>0</v>
      </c>
      <c r="K279" s="2">
        <f t="shared" si="45"/>
        <v>0</v>
      </c>
      <c r="L279" s="2">
        <f t="shared" si="46"/>
        <v>0</v>
      </c>
      <c r="M279" s="2">
        <f t="shared" si="47"/>
        <v>0</v>
      </c>
      <c r="N279" s="2">
        <f t="shared" si="48"/>
        <v>0</v>
      </c>
      <c r="O279" s="2">
        <f t="shared" si="49"/>
        <v>50520.410870017222</v>
      </c>
    </row>
    <row r="280" spans="1:15" x14ac:dyDescent="0.25">
      <c r="A280" s="34">
        <v>62383</v>
      </c>
      <c r="B280" s="35" t="s">
        <v>296</v>
      </c>
      <c r="C280" s="35" t="s">
        <v>279</v>
      </c>
      <c r="D280" s="32">
        <v>175485.6</v>
      </c>
      <c r="E280" s="2">
        <f t="shared" si="41"/>
        <v>70194.240000000005</v>
      </c>
      <c r="F280" s="2">
        <f>'landesw Umlage § 4_Plan'!F280</f>
        <v>36936.86558634531</v>
      </c>
      <c r="G280" s="2">
        <f t="shared" si="42"/>
        <v>138548.73441365469</v>
      </c>
      <c r="H280" s="2">
        <f t="shared" si="43"/>
        <v>138548.73441365469</v>
      </c>
      <c r="I280" s="2">
        <f t="shared" si="44"/>
        <v>0</v>
      </c>
      <c r="J280" s="2">
        <f t="shared" si="40"/>
        <v>0</v>
      </c>
      <c r="K280" s="2">
        <f t="shared" si="45"/>
        <v>0</v>
      </c>
      <c r="L280" s="2">
        <f t="shared" si="46"/>
        <v>0</v>
      </c>
      <c r="M280" s="2">
        <f t="shared" si="47"/>
        <v>0</v>
      </c>
      <c r="N280" s="2">
        <f t="shared" si="48"/>
        <v>0</v>
      </c>
      <c r="O280" s="2">
        <f t="shared" si="49"/>
        <v>36936.86558634531</v>
      </c>
    </row>
    <row r="281" spans="1:15" x14ac:dyDescent="0.25">
      <c r="A281" s="34">
        <v>62384</v>
      </c>
      <c r="B281" s="35" t="s">
        <v>297</v>
      </c>
      <c r="C281" s="35" t="s">
        <v>279</v>
      </c>
      <c r="D281" s="32">
        <v>152299.6</v>
      </c>
      <c r="E281" s="2">
        <f t="shared" si="41"/>
        <v>60919.840000000004</v>
      </c>
      <c r="F281" s="2">
        <f>'landesw Umlage § 4_Plan'!F281</f>
        <v>31540.365875127947</v>
      </c>
      <c r="G281" s="2">
        <f t="shared" si="42"/>
        <v>120759.23412487206</v>
      </c>
      <c r="H281" s="2">
        <f t="shared" si="43"/>
        <v>120759.23412487206</v>
      </c>
      <c r="I281" s="2">
        <f t="shared" si="44"/>
        <v>0</v>
      </c>
      <c r="J281" s="2">
        <f t="shared" si="40"/>
        <v>0</v>
      </c>
      <c r="K281" s="2">
        <f t="shared" si="45"/>
        <v>0</v>
      </c>
      <c r="L281" s="2">
        <f t="shared" si="46"/>
        <v>0</v>
      </c>
      <c r="M281" s="2">
        <f t="shared" si="47"/>
        <v>0</v>
      </c>
      <c r="N281" s="2">
        <f t="shared" si="48"/>
        <v>0</v>
      </c>
      <c r="O281" s="2">
        <f t="shared" si="49"/>
        <v>31540.365875127947</v>
      </c>
    </row>
    <row r="282" spans="1:15" x14ac:dyDescent="0.25">
      <c r="A282" s="34">
        <v>62385</v>
      </c>
      <c r="B282" s="35" t="s">
        <v>298</v>
      </c>
      <c r="C282" s="35" t="s">
        <v>279</v>
      </c>
      <c r="D282" s="32">
        <v>30884.400000000001</v>
      </c>
      <c r="E282" s="2">
        <f t="shared" si="41"/>
        <v>12353.760000000002</v>
      </c>
      <c r="F282" s="2">
        <f>'landesw Umlage § 4_Plan'!F282</f>
        <v>23306.745840424061</v>
      </c>
      <c r="G282" s="2">
        <f t="shared" si="42"/>
        <v>7577.6541595759409</v>
      </c>
      <c r="H282" s="2">
        <f t="shared" si="43"/>
        <v>7577.6541595759409</v>
      </c>
      <c r="I282" s="2">
        <f t="shared" si="44"/>
        <v>0</v>
      </c>
      <c r="J282" s="2">
        <f t="shared" si="40"/>
        <v>0</v>
      </c>
      <c r="K282" s="2">
        <f t="shared" si="45"/>
        <v>0</v>
      </c>
      <c r="L282" s="2">
        <f t="shared" si="46"/>
        <v>0</v>
      </c>
      <c r="M282" s="2">
        <f t="shared" si="47"/>
        <v>0</v>
      </c>
      <c r="N282" s="2">
        <f t="shared" si="48"/>
        <v>0</v>
      </c>
      <c r="O282" s="2">
        <f t="shared" si="49"/>
        <v>23306.745840424061</v>
      </c>
    </row>
    <row r="283" spans="1:15" x14ac:dyDescent="0.25">
      <c r="A283" s="34">
        <v>62386</v>
      </c>
      <c r="B283" s="35" t="s">
        <v>299</v>
      </c>
      <c r="C283" s="35" t="s">
        <v>279</v>
      </c>
      <c r="D283" s="32">
        <v>108647.2</v>
      </c>
      <c r="E283" s="2">
        <f t="shared" si="41"/>
        <v>43458.880000000005</v>
      </c>
      <c r="F283" s="2">
        <f>'landesw Umlage § 4_Plan'!F283</f>
        <v>48894.471194369238</v>
      </c>
      <c r="G283" s="2">
        <f t="shared" si="42"/>
        <v>59752.728805630759</v>
      </c>
      <c r="H283" s="2">
        <f t="shared" si="43"/>
        <v>59752.728805630759</v>
      </c>
      <c r="I283" s="2">
        <f t="shared" si="44"/>
        <v>0</v>
      </c>
      <c r="J283" s="2">
        <f t="shared" si="40"/>
        <v>0</v>
      </c>
      <c r="K283" s="2">
        <f t="shared" si="45"/>
        <v>0</v>
      </c>
      <c r="L283" s="2">
        <f t="shared" si="46"/>
        <v>0</v>
      </c>
      <c r="M283" s="2">
        <f t="shared" si="47"/>
        <v>0</v>
      </c>
      <c r="N283" s="2">
        <f t="shared" si="48"/>
        <v>0</v>
      </c>
      <c r="O283" s="2">
        <f t="shared" si="49"/>
        <v>48894.471194369238</v>
      </c>
    </row>
    <row r="284" spans="1:15" x14ac:dyDescent="0.25">
      <c r="A284" s="34">
        <v>62387</v>
      </c>
      <c r="B284" s="35" t="s">
        <v>300</v>
      </c>
      <c r="C284" s="35" t="s">
        <v>279</v>
      </c>
      <c r="D284" s="32">
        <v>0</v>
      </c>
      <c r="E284" s="2">
        <f t="shared" si="41"/>
        <v>0</v>
      </c>
      <c r="F284" s="2">
        <f>'landesw Umlage § 4_Plan'!F284</f>
        <v>21543.312644918893</v>
      </c>
      <c r="G284" s="2">
        <f t="shared" si="42"/>
        <v>0</v>
      </c>
      <c r="H284" s="2">
        <f t="shared" si="43"/>
        <v>0</v>
      </c>
      <c r="I284" s="2">
        <f t="shared" si="44"/>
        <v>0</v>
      </c>
      <c r="J284" s="2">
        <f t="shared" si="40"/>
        <v>21543.312644918893</v>
      </c>
      <c r="K284" s="2">
        <f t="shared" si="45"/>
        <v>1795.2760537432412</v>
      </c>
      <c r="L284" s="2">
        <f t="shared" si="46"/>
        <v>1795.28</v>
      </c>
      <c r="M284" s="2">
        <f t="shared" si="47"/>
        <v>0</v>
      </c>
      <c r="N284" s="2">
        <f t="shared" si="48"/>
        <v>0</v>
      </c>
      <c r="O284" s="2">
        <f t="shared" si="49"/>
        <v>0</v>
      </c>
    </row>
    <row r="285" spans="1:15" x14ac:dyDescent="0.25">
      <c r="A285" s="34">
        <v>62388</v>
      </c>
      <c r="B285" s="35" t="s">
        <v>301</v>
      </c>
      <c r="C285" s="35" t="s">
        <v>279</v>
      </c>
      <c r="D285" s="32">
        <v>185133.28</v>
      </c>
      <c r="E285" s="2">
        <f t="shared" si="41"/>
        <v>74053.312000000005</v>
      </c>
      <c r="F285" s="2">
        <f>'landesw Umlage § 4_Plan'!F285</f>
        <v>28418.956183195827</v>
      </c>
      <c r="G285" s="2">
        <f t="shared" si="42"/>
        <v>156714.32381680416</v>
      </c>
      <c r="H285" s="2">
        <f t="shared" si="43"/>
        <v>156714.32381680416</v>
      </c>
      <c r="I285" s="2">
        <f t="shared" si="44"/>
        <v>0</v>
      </c>
      <c r="J285" s="2">
        <f t="shared" si="40"/>
        <v>0</v>
      </c>
      <c r="K285" s="2">
        <f t="shared" si="45"/>
        <v>0</v>
      </c>
      <c r="L285" s="2">
        <f t="shared" si="46"/>
        <v>0</v>
      </c>
      <c r="M285" s="2">
        <f t="shared" si="47"/>
        <v>0</v>
      </c>
      <c r="N285" s="2">
        <f t="shared" si="48"/>
        <v>0</v>
      </c>
      <c r="O285" s="2">
        <f t="shared" si="49"/>
        <v>28418.956183195827</v>
      </c>
    </row>
    <row r="286" spans="1:15" x14ac:dyDescent="0.25">
      <c r="A286" s="34">
        <v>62389</v>
      </c>
      <c r="B286" s="35" t="s">
        <v>302</v>
      </c>
      <c r="C286" s="35" t="s">
        <v>279</v>
      </c>
      <c r="D286" s="32">
        <v>171736</v>
      </c>
      <c r="E286" s="2">
        <f t="shared" si="41"/>
        <v>68694.400000000009</v>
      </c>
      <c r="F286" s="2">
        <f>'landesw Umlage § 4_Plan'!F286</f>
        <v>41827.063894074483</v>
      </c>
      <c r="G286" s="2">
        <f t="shared" si="42"/>
        <v>129908.93610592552</v>
      </c>
      <c r="H286" s="2">
        <f t="shared" si="43"/>
        <v>129908.93610592552</v>
      </c>
      <c r="I286" s="2">
        <f t="shared" si="44"/>
        <v>0</v>
      </c>
      <c r="J286" s="2">
        <f t="shared" si="40"/>
        <v>0</v>
      </c>
      <c r="K286" s="2">
        <f t="shared" si="45"/>
        <v>0</v>
      </c>
      <c r="L286" s="2">
        <f t="shared" si="46"/>
        <v>0</v>
      </c>
      <c r="M286" s="2">
        <f t="shared" si="47"/>
        <v>0</v>
      </c>
      <c r="N286" s="2">
        <f t="shared" si="48"/>
        <v>0</v>
      </c>
      <c r="O286" s="2">
        <f t="shared" si="49"/>
        <v>41827.063894074483</v>
      </c>
    </row>
    <row r="287" spans="1:15" ht="15.75" thickBot="1" x14ac:dyDescent="0.3">
      <c r="A287" s="36">
        <v>62390</v>
      </c>
      <c r="B287" s="37" t="s">
        <v>303</v>
      </c>
      <c r="C287" s="37" t="s">
        <v>279</v>
      </c>
      <c r="D287" s="38">
        <v>81080</v>
      </c>
      <c r="E287" s="14">
        <f t="shared" si="41"/>
        <v>32432</v>
      </c>
      <c r="F287" s="14">
        <f>'landesw Umlage § 4_Plan'!F287</f>
        <v>37696.07047375587</v>
      </c>
      <c r="G287" s="14">
        <f t="shared" si="42"/>
        <v>43383.92952624413</v>
      </c>
      <c r="H287" s="14">
        <f t="shared" si="43"/>
        <v>43383.92952624413</v>
      </c>
      <c r="I287" s="14">
        <f t="shared" si="44"/>
        <v>0</v>
      </c>
      <c r="J287" s="14">
        <f t="shared" si="40"/>
        <v>0</v>
      </c>
      <c r="K287" s="14">
        <f t="shared" si="45"/>
        <v>0</v>
      </c>
      <c r="L287" s="14">
        <f t="shared" si="46"/>
        <v>0</v>
      </c>
      <c r="M287" s="14">
        <f t="shared" si="47"/>
        <v>0</v>
      </c>
      <c r="N287" s="14">
        <f t="shared" si="48"/>
        <v>0</v>
      </c>
      <c r="O287" s="14">
        <f t="shared" si="49"/>
        <v>37696.07047375587</v>
      </c>
    </row>
    <row r="288" spans="1:15" x14ac:dyDescent="0.25">
      <c r="A288" s="39"/>
      <c r="D288" s="40">
        <f t="shared" ref="D288:J288" si="50">SUM(D3:D287)</f>
        <v>41337295.952000022</v>
      </c>
      <c r="E288" s="19">
        <f t="shared" si="50"/>
        <v>16534918.380799998</v>
      </c>
      <c r="F288" s="19">
        <f t="shared" si="50"/>
        <v>16534918.380800012</v>
      </c>
      <c r="G288" s="19">
        <f t="shared" si="50"/>
        <v>25776659.064662956</v>
      </c>
      <c r="H288" s="19">
        <f t="shared" si="50"/>
        <v>26302062.038729019</v>
      </c>
      <c r="I288" s="19">
        <f t="shared" si="50"/>
        <v>-525402.97406606493</v>
      </c>
      <c r="J288" s="19">
        <f t="shared" si="50"/>
        <v>974281.4934629437</v>
      </c>
      <c r="K288" s="19">
        <f>SUM(K5:K287)</f>
        <v>81190.124455245343</v>
      </c>
      <c r="L288" s="2">
        <f>SUM(L3:L287)</f>
        <v>81190.170000000013</v>
      </c>
      <c r="M288" s="2">
        <f>SUM(M3:M287)</f>
        <v>525402.97406606493</v>
      </c>
      <c r="N288" s="2">
        <f>SUM(N3:N287)</f>
        <v>43783.580000000009</v>
      </c>
      <c r="O288" s="2">
        <f>SUM(O3:O287)</f>
        <v>15560636.887337066</v>
      </c>
    </row>
    <row r="289" spans="1:12" x14ac:dyDescent="0.25">
      <c r="A289" s="39"/>
      <c r="B289" s="41"/>
      <c r="C289" s="41"/>
      <c r="D289" s="40"/>
      <c r="E289" s="2">
        <f>'landesw Umlage § 4_Plan'!F288</f>
        <v>16534918.380800012</v>
      </c>
      <c r="F289" s="2">
        <f>'landesw Umlage § 4_Plan'!F288</f>
        <v>16534918.380800012</v>
      </c>
      <c r="L289" s="2"/>
    </row>
    <row r="290" spans="1:12" x14ac:dyDescent="0.25">
      <c r="A290" s="39"/>
    </row>
    <row r="291" spans="1:12" x14ac:dyDescent="0.25">
      <c r="A291" s="39"/>
    </row>
    <row r="294" spans="1:12" x14ac:dyDescent="0.25">
      <c r="L294" s="19"/>
    </row>
    <row r="299" spans="1:12" x14ac:dyDescent="0.25">
      <c r="B299" s="44"/>
      <c r="C299" s="44"/>
    </row>
    <row r="305" spans="2:3" x14ac:dyDescent="0.25">
      <c r="B305" s="44"/>
      <c r="C305" s="44"/>
    </row>
    <row r="311" spans="2:3" x14ac:dyDescent="0.25">
      <c r="B311" s="44"/>
      <c r="C311" s="44"/>
    </row>
    <row r="313" spans="2:3" x14ac:dyDescent="0.25">
      <c r="B313" s="44"/>
      <c r="C313" s="44"/>
    </row>
    <row r="314" spans="2:3" x14ac:dyDescent="0.25">
      <c r="B314" s="44"/>
      <c r="C314" s="44"/>
    </row>
  </sheetData>
  <mergeCells count="1">
    <mergeCell ref="A1:K1"/>
  </mergeCells>
  <pageMargins left="0.7" right="0.7" top="0.78740157499999996" bottom="0.78740157499999996" header="0.3" footer="0.3"/>
  <pageSetup paperSize="8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F6637-0A58-4C39-896C-D715B0DD63FE}">
  <sheetPr>
    <tabColor rgb="FFFFFF00"/>
  </sheetPr>
  <dimension ref="A1:H290"/>
  <sheetViews>
    <sheetView workbookViewId="0">
      <selection activeCell="A2" sqref="A2"/>
    </sheetView>
  </sheetViews>
  <sheetFormatPr baseColWidth="10" defaultRowHeight="15" x14ac:dyDescent="0.25"/>
  <cols>
    <col min="1" max="1" width="10" customWidth="1"/>
    <col min="2" max="2" width="29.28515625" customWidth="1"/>
    <col min="3" max="3" width="20.28515625" customWidth="1"/>
    <col min="4" max="4" width="23.28515625" style="2" customWidth="1"/>
    <col min="5" max="5" width="13.85546875" style="52" bestFit="1" customWidth="1"/>
    <col min="6" max="6" width="20" style="2" customWidth="1"/>
    <col min="8" max="8" width="21.7109375" customWidth="1"/>
    <col min="10" max="10" width="21.140625" customWidth="1"/>
    <col min="12" max="12" width="15" customWidth="1"/>
  </cols>
  <sheetData>
    <row r="1" spans="1:6" ht="30" customHeight="1" x14ac:dyDescent="0.25">
      <c r="A1" s="73" t="s">
        <v>322</v>
      </c>
      <c r="B1" s="73"/>
      <c r="C1" s="73"/>
      <c r="D1" s="73"/>
      <c r="E1" s="73"/>
      <c r="F1" s="45"/>
    </row>
    <row r="2" spans="1:6" ht="30" customHeight="1" x14ac:dyDescent="0.25">
      <c r="A2" s="7" t="s">
        <v>306</v>
      </c>
      <c r="B2" s="7" t="s">
        <v>2</v>
      </c>
      <c r="C2" s="7" t="s">
        <v>3</v>
      </c>
      <c r="D2" s="5" t="s">
        <v>323</v>
      </c>
      <c r="E2" s="46" t="s">
        <v>324</v>
      </c>
      <c r="F2" s="47" t="s">
        <v>310</v>
      </c>
    </row>
    <row r="3" spans="1:6" x14ac:dyDescent="0.25">
      <c r="A3">
        <v>60101</v>
      </c>
      <c r="B3" t="s">
        <v>10</v>
      </c>
      <c r="C3" t="s">
        <v>10</v>
      </c>
      <c r="D3" s="2">
        <v>656894333.25</v>
      </c>
      <c r="E3" s="48">
        <f t="shared" ref="E3:E66" si="0">D3/$D$288</f>
        <v>0.30696659783959146</v>
      </c>
      <c r="F3" s="2">
        <f>'Grunddaten Umlage § 4_Plan'!$E$288*E3</f>
        <v>5075667.6409095014</v>
      </c>
    </row>
    <row r="4" spans="1:6" x14ac:dyDescent="0.25">
      <c r="A4">
        <v>60305</v>
      </c>
      <c r="B4" t="s">
        <v>12</v>
      </c>
      <c r="C4" t="s">
        <v>13</v>
      </c>
      <c r="D4" s="2">
        <v>5236058.28</v>
      </c>
      <c r="E4" s="48">
        <f t="shared" si="0"/>
        <v>2.446809045146262E-3</v>
      </c>
      <c r="F4" s="2">
        <f>'Grunddaten Umlage § 4_Plan'!$E$288*E4</f>
        <v>40457.787854896618</v>
      </c>
    </row>
    <row r="5" spans="1:6" x14ac:dyDescent="0.25">
      <c r="A5">
        <v>60318</v>
      </c>
      <c r="B5" t="s">
        <v>14</v>
      </c>
      <c r="C5" t="s">
        <v>13</v>
      </c>
      <c r="D5" s="2">
        <v>10846804.029999999</v>
      </c>
      <c r="E5" s="48">
        <f t="shared" si="0"/>
        <v>5.0687094742446082E-3</v>
      </c>
      <c r="F5" s="2">
        <f>'Grunddaten Umlage § 4_Plan'!$E$288*E5</f>
        <v>83810.697452622262</v>
      </c>
    </row>
    <row r="6" spans="1:6" x14ac:dyDescent="0.25">
      <c r="A6">
        <v>60323</v>
      </c>
      <c r="B6" t="s">
        <v>15</v>
      </c>
      <c r="C6" t="s">
        <v>13</v>
      </c>
      <c r="D6" s="2">
        <v>2169990.37</v>
      </c>
      <c r="E6" s="48">
        <f t="shared" si="0"/>
        <v>1.0140360899871964E-3</v>
      </c>
      <c r="F6" s="2">
        <f>'Grunddaten Umlage § 4_Plan'!$E$288*E6</f>
        <v>16767.003983123854</v>
      </c>
    </row>
    <row r="7" spans="1:6" x14ac:dyDescent="0.25">
      <c r="A7">
        <v>60324</v>
      </c>
      <c r="B7" t="s">
        <v>16</v>
      </c>
      <c r="C7" t="s">
        <v>13</v>
      </c>
      <c r="D7" s="2">
        <v>2647877.4500000002</v>
      </c>
      <c r="E7" s="48">
        <f t="shared" si="0"/>
        <v>1.2373526321977494E-3</v>
      </c>
      <c r="F7" s="2">
        <f>'Grunddaten Umlage § 4_Plan'!$E$288*E7</f>
        <v>20459.524781657827</v>
      </c>
    </row>
    <row r="8" spans="1:6" x14ac:dyDescent="0.25">
      <c r="A8">
        <v>60326</v>
      </c>
      <c r="B8" t="s">
        <v>17</v>
      </c>
      <c r="C8" t="s">
        <v>13</v>
      </c>
      <c r="D8" s="2">
        <v>2014824.33</v>
      </c>
      <c r="E8" s="48">
        <f t="shared" si="0"/>
        <v>9.4152702880624878E-4</v>
      </c>
      <c r="F8" s="2">
        <f>'Grunddaten Umlage § 4_Plan'!$E$288*E8</f>
        <v>15568.072574628452</v>
      </c>
    </row>
    <row r="9" spans="1:6" x14ac:dyDescent="0.25">
      <c r="A9">
        <v>60329</v>
      </c>
      <c r="B9" t="s">
        <v>18</v>
      </c>
      <c r="C9" t="s">
        <v>13</v>
      </c>
      <c r="D9" s="2">
        <v>1742574.19</v>
      </c>
      <c r="E9" s="48">
        <f t="shared" si="0"/>
        <v>8.1430458981262925E-4</v>
      </c>
      <c r="F9" s="2">
        <f>'Grunddaten Umlage § 4_Plan'!$E$288*E9</f>
        <v>13464.459929662646</v>
      </c>
    </row>
    <row r="10" spans="1:6" x14ac:dyDescent="0.25">
      <c r="A10">
        <v>60341</v>
      </c>
      <c r="B10" t="s">
        <v>19</v>
      </c>
      <c r="C10" t="s">
        <v>13</v>
      </c>
      <c r="D10" s="2">
        <v>2583853.7999999998</v>
      </c>
      <c r="E10" s="48">
        <f t="shared" si="0"/>
        <v>1.207434392646894E-3</v>
      </c>
      <c r="F10" s="2">
        <f>'Grunddaten Umlage § 4_Plan'!$E$288*E10</f>
        <v>19964.829132587209</v>
      </c>
    </row>
    <row r="11" spans="1:6" x14ac:dyDescent="0.25">
      <c r="A11">
        <v>60344</v>
      </c>
      <c r="B11" t="s">
        <v>13</v>
      </c>
      <c r="C11" t="s">
        <v>13</v>
      </c>
      <c r="D11" s="2">
        <v>20795884.02</v>
      </c>
      <c r="E11" s="48">
        <f t="shared" si="0"/>
        <v>9.7179126741783733E-3</v>
      </c>
      <c r="F11" s="2">
        <f>'Grunddaten Umlage § 4_Plan'!$E$288*E11</f>
        <v>160684.89289928123</v>
      </c>
    </row>
    <row r="12" spans="1:6" x14ac:dyDescent="0.25">
      <c r="A12">
        <v>60345</v>
      </c>
      <c r="B12" t="s">
        <v>20</v>
      </c>
      <c r="C12" t="s">
        <v>13</v>
      </c>
      <c r="D12" s="2">
        <v>8348248.2300000004</v>
      </c>
      <c r="E12" s="48">
        <f t="shared" si="0"/>
        <v>3.901134820884819E-3</v>
      </c>
      <c r="F12" s="2">
        <f>'Grunddaten Umlage § 4_Plan'!$E$288*E12</f>
        <v>64504.945855827304</v>
      </c>
    </row>
    <row r="13" spans="1:6" x14ac:dyDescent="0.25">
      <c r="A13">
        <v>60346</v>
      </c>
      <c r="B13" t="s">
        <v>21</v>
      </c>
      <c r="C13" t="s">
        <v>13</v>
      </c>
      <c r="D13" s="2">
        <v>5576387.0099999998</v>
      </c>
      <c r="E13" s="48">
        <f t="shared" si="0"/>
        <v>2.6058445963867537E-3</v>
      </c>
      <c r="F13" s="2">
        <f>'Grunddaten Umlage § 4_Plan'!$E$288*E13</f>
        <v>43087.427714303689</v>
      </c>
    </row>
    <row r="14" spans="1:6" x14ac:dyDescent="0.25">
      <c r="A14">
        <v>60347</v>
      </c>
      <c r="B14" t="s">
        <v>22</v>
      </c>
      <c r="C14" t="s">
        <v>13</v>
      </c>
      <c r="D14" s="2">
        <v>4454895.4400000004</v>
      </c>
      <c r="E14" s="48">
        <f t="shared" si="0"/>
        <v>2.081771797576867E-3</v>
      </c>
      <c r="F14" s="2">
        <f>'Grunddaten Umlage § 4_Plan'!$E$288*E14</f>
        <v>34421.926760384791</v>
      </c>
    </row>
    <row r="15" spans="1:6" x14ac:dyDescent="0.25">
      <c r="A15">
        <v>60348</v>
      </c>
      <c r="B15" t="s">
        <v>23</v>
      </c>
      <c r="C15" t="s">
        <v>13</v>
      </c>
      <c r="D15" s="2">
        <v>4402859.38</v>
      </c>
      <c r="E15" s="48">
        <f t="shared" si="0"/>
        <v>2.0574553565685413E-3</v>
      </c>
      <c r="F15" s="2">
        <f>'Grunddaten Umlage § 4_Plan'!$E$288*E15</f>
        <v>34019.856393000584</v>
      </c>
    </row>
    <row r="16" spans="1:6" x14ac:dyDescent="0.25">
      <c r="A16">
        <v>60349</v>
      </c>
      <c r="B16" t="s">
        <v>24</v>
      </c>
      <c r="C16" t="s">
        <v>13</v>
      </c>
      <c r="D16" s="2">
        <v>5806499.5999999996</v>
      </c>
      <c r="E16" s="48">
        <f t="shared" si="0"/>
        <v>2.7133761662252072E-3</v>
      </c>
      <c r="F16" s="2">
        <f>'Grunddaten Umlage § 4_Plan'!$E$288*E16</f>
        <v>44865.453444941806</v>
      </c>
    </row>
    <row r="17" spans="1:6" x14ac:dyDescent="0.25">
      <c r="A17">
        <v>60350</v>
      </c>
      <c r="B17" t="s">
        <v>25</v>
      </c>
      <c r="C17" t="s">
        <v>13</v>
      </c>
      <c r="D17" s="2">
        <v>11381924.42</v>
      </c>
      <c r="E17" s="48">
        <f t="shared" si="0"/>
        <v>5.3187711314067196E-3</v>
      </c>
      <c r="F17" s="2">
        <f>'Grunddaten Umlage § 4_Plan'!$E$288*E17</f>
        <v>87945.446543965372</v>
      </c>
    </row>
    <row r="18" spans="1:6" x14ac:dyDescent="0.25">
      <c r="A18">
        <v>60351</v>
      </c>
      <c r="B18" t="s">
        <v>26</v>
      </c>
      <c r="C18" t="s">
        <v>13</v>
      </c>
      <c r="D18" s="2">
        <v>5891742.04</v>
      </c>
      <c r="E18" s="48">
        <f t="shared" si="0"/>
        <v>2.7532099423348074E-3</v>
      </c>
      <c r="F18" s="2">
        <f>'Grunddaten Umlage § 4_Plan'!$E$288*E18</f>
        <v>45524.101681713109</v>
      </c>
    </row>
    <row r="19" spans="1:6" x14ac:dyDescent="0.25">
      <c r="A19">
        <v>60608</v>
      </c>
      <c r="B19" t="s">
        <v>27</v>
      </c>
      <c r="C19" t="s">
        <v>28</v>
      </c>
      <c r="D19" s="2">
        <v>11808398.470000001</v>
      </c>
      <c r="E19" s="48">
        <f t="shared" si="0"/>
        <v>5.5180623744102569E-3</v>
      </c>
      <c r="F19" s="2">
        <f>'Grunddaten Umlage § 4_Plan'!$E$288*E19</f>
        <v>91240.710981037031</v>
      </c>
    </row>
    <row r="20" spans="1:6" x14ac:dyDescent="0.25">
      <c r="A20">
        <v>60611</v>
      </c>
      <c r="B20" t="s">
        <v>29</v>
      </c>
      <c r="C20" t="s">
        <v>28</v>
      </c>
      <c r="D20" s="2">
        <v>6521398.1399999997</v>
      </c>
      <c r="E20" s="48">
        <f t="shared" si="0"/>
        <v>3.0474481189220089E-3</v>
      </c>
      <c r="F20" s="2">
        <f>'Grunddaten Umlage § 4_Plan'!$E$288*E20</f>
        <v>50389.305916097903</v>
      </c>
    </row>
    <row r="21" spans="1:6" x14ac:dyDescent="0.25">
      <c r="A21">
        <v>60613</v>
      </c>
      <c r="B21" t="s">
        <v>31</v>
      </c>
      <c r="C21" t="s">
        <v>28</v>
      </c>
      <c r="D21" s="2">
        <v>16962888.48</v>
      </c>
      <c r="E21" s="48">
        <f t="shared" si="0"/>
        <v>7.9267545823938634E-3</v>
      </c>
      <c r="F21" s="2">
        <f>'Grunddaten Umlage § 4_Plan'!$E$288*E21</f>
        <v>131068.2400445149</v>
      </c>
    </row>
    <row r="22" spans="1:6" x14ac:dyDescent="0.25">
      <c r="A22">
        <v>60617</v>
      </c>
      <c r="B22" t="s">
        <v>32</v>
      </c>
      <c r="C22" t="s">
        <v>28</v>
      </c>
      <c r="D22" s="2">
        <v>13134901.720000001</v>
      </c>
      <c r="E22" s="48">
        <f t="shared" si="0"/>
        <v>6.1379370925571898E-3</v>
      </c>
      <c r="F22" s="2">
        <f>'Grunddaten Umlage § 4_Plan'!$E$288*E22</f>
        <v>101490.28885191797</v>
      </c>
    </row>
    <row r="23" spans="1:6" x14ac:dyDescent="0.25">
      <c r="A23">
        <v>60618</v>
      </c>
      <c r="B23" t="s">
        <v>34</v>
      </c>
      <c r="C23" t="s">
        <v>28</v>
      </c>
      <c r="D23" s="2">
        <v>1982738.25</v>
      </c>
      <c r="E23" s="48">
        <f t="shared" si="0"/>
        <v>9.2653320968334805E-4</v>
      </c>
      <c r="F23" s="2">
        <f>'Grunddaten Umlage § 4_Plan'!$E$288*E23</f>
        <v>15320.150999214809</v>
      </c>
    </row>
    <row r="24" spans="1:6" x14ac:dyDescent="0.25">
      <c r="A24">
        <v>60619</v>
      </c>
      <c r="B24" t="s">
        <v>36</v>
      </c>
      <c r="C24" t="s">
        <v>28</v>
      </c>
      <c r="D24" s="2">
        <v>4993166.6100000003</v>
      </c>
      <c r="E24" s="48">
        <f t="shared" si="0"/>
        <v>2.3333058136377925E-3</v>
      </c>
      <c r="F24" s="2">
        <f>'Grunddaten Umlage § 4_Plan'!$E$288*E24</f>
        <v>38581.021185947029</v>
      </c>
    </row>
    <row r="25" spans="1:6" x14ac:dyDescent="0.25">
      <c r="A25">
        <v>60623</v>
      </c>
      <c r="B25" t="s">
        <v>37</v>
      </c>
      <c r="C25" t="s">
        <v>28</v>
      </c>
      <c r="D25" s="2">
        <v>3223596.71</v>
      </c>
      <c r="E25" s="48">
        <f t="shared" si="0"/>
        <v>1.5063861336416851E-3</v>
      </c>
      <c r="F25" s="2">
        <f>'Grunddaten Umlage § 4_Plan'!$E$288*E25</f>
        <v>24907.97176973414</v>
      </c>
    </row>
    <row r="26" spans="1:6" x14ac:dyDescent="0.25">
      <c r="A26">
        <v>60624</v>
      </c>
      <c r="B26" t="s">
        <v>38</v>
      </c>
      <c r="C26" t="s">
        <v>28</v>
      </c>
      <c r="D26" s="2">
        <v>16744465.75</v>
      </c>
      <c r="E26" s="48">
        <f t="shared" si="0"/>
        <v>7.8246856819251809E-3</v>
      </c>
      <c r="F26" s="2">
        <f>'Grunddaten Umlage § 4_Plan'!$E$288*E26</f>
        <v>129380.53910604723</v>
      </c>
    </row>
    <row r="27" spans="1:6" x14ac:dyDescent="0.25">
      <c r="A27">
        <v>60626</v>
      </c>
      <c r="B27" t="s">
        <v>39</v>
      </c>
      <c r="C27" t="s">
        <v>28</v>
      </c>
      <c r="D27" s="2">
        <v>4673055.4400000004</v>
      </c>
      <c r="E27" s="48">
        <f t="shared" si="0"/>
        <v>2.1837179243661795E-3</v>
      </c>
      <c r="F27" s="2">
        <f>'Grunddaten Umlage § 4_Plan'!$E$288*E27</f>
        <v>36107.59764608476</v>
      </c>
    </row>
    <row r="28" spans="1:6" x14ac:dyDescent="0.25">
      <c r="A28">
        <v>60628</v>
      </c>
      <c r="B28" t="s">
        <v>40</v>
      </c>
      <c r="C28" t="s">
        <v>28</v>
      </c>
      <c r="D28" s="2">
        <v>4156255.06</v>
      </c>
      <c r="E28" s="48">
        <f t="shared" si="0"/>
        <v>1.9422172044163955E-3</v>
      </c>
      <c r="F28" s="2">
        <f>'Grunddaten Umlage § 4_Plan'!$E$288*E28</f>
        <v>32114.402952810644</v>
      </c>
    </row>
    <row r="29" spans="1:6" x14ac:dyDescent="0.25">
      <c r="A29">
        <v>60629</v>
      </c>
      <c r="B29" t="s">
        <v>41</v>
      </c>
      <c r="C29" t="s">
        <v>28</v>
      </c>
      <c r="D29" s="2">
        <v>9630494.7400000002</v>
      </c>
      <c r="E29" s="48">
        <f t="shared" si="0"/>
        <v>4.5003283727899036E-3</v>
      </c>
      <c r="F29" s="2">
        <f>'Grunddaten Umlage § 4_Plan'!$E$288*E29</f>
        <v>74412.562330879518</v>
      </c>
    </row>
    <row r="30" spans="1:6" x14ac:dyDescent="0.25">
      <c r="A30">
        <v>60632</v>
      </c>
      <c r="B30" t="s">
        <v>42</v>
      </c>
      <c r="C30" t="s">
        <v>28</v>
      </c>
      <c r="D30" s="2">
        <v>4679629.4400000004</v>
      </c>
      <c r="E30" s="48">
        <f t="shared" si="0"/>
        <v>2.1867899533243428E-3</v>
      </c>
      <c r="F30" s="2">
        <f>'Grunddaten Umlage § 4_Plan'!$E$288*E30</f>
        <v>36158.393394171442</v>
      </c>
    </row>
    <row r="31" spans="1:6" x14ac:dyDescent="0.25">
      <c r="A31">
        <v>60639</v>
      </c>
      <c r="B31" t="s">
        <v>43</v>
      </c>
      <c r="C31" t="s">
        <v>28</v>
      </c>
      <c r="D31" s="2">
        <v>1916855.95</v>
      </c>
      <c r="E31" s="48">
        <f t="shared" si="0"/>
        <v>8.957464233385941E-4</v>
      </c>
      <c r="F31" s="2">
        <f>'Grunddaten Umlage § 4_Plan'!$E$288*E31</f>
        <v>14811.093999797176</v>
      </c>
    </row>
    <row r="32" spans="1:6" x14ac:dyDescent="0.25">
      <c r="A32">
        <v>60641</v>
      </c>
      <c r="B32" t="s">
        <v>44</v>
      </c>
      <c r="C32" t="s">
        <v>28</v>
      </c>
      <c r="D32" s="2">
        <v>1419404.03</v>
      </c>
      <c r="E32" s="48">
        <f t="shared" si="0"/>
        <v>6.6328723509186311E-4</v>
      </c>
      <c r="F32" s="2">
        <f>'Grunddaten Umlage § 4_Plan'!$E$288*E32</f>
        <v>10967.400295270456</v>
      </c>
    </row>
    <row r="33" spans="1:6" x14ac:dyDescent="0.25">
      <c r="A33">
        <v>60642</v>
      </c>
      <c r="B33" t="s">
        <v>45</v>
      </c>
      <c r="C33" t="s">
        <v>28</v>
      </c>
      <c r="D33" s="2">
        <v>2878064</v>
      </c>
      <c r="E33" s="48">
        <f t="shared" si="0"/>
        <v>1.3449187635302317E-3</v>
      </c>
      <c r="F33" s="2">
        <f>'Grunddaten Umlage § 4_Plan'!$E$288*E33</f>
        <v>22238.121983778834</v>
      </c>
    </row>
    <row r="34" spans="1:6" x14ac:dyDescent="0.25">
      <c r="A34">
        <v>60645</v>
      </c>
      <c r="B34" t="s">
        <v>46</v>
      </c>
      <c r="C34" t="s">
        <v>28</v>
      </c>
      <c r="D34" s="2">
        <v>4110324.82</v>
      </c>
      <c r="E34" s="48">
        <f t="shared" si="0"/>
        <v>1.9207540119406733E-3</v>
      </c>
      <c r="F34" s="2">
        <f>'Grunddaten Umlage § 4_Plan'!$E$288*E34</f>
        <v>31759.510817033177</v>
      </c>
    </row>
    <row r="35" spans="1:6" x14ac:dyDescent="0.25">
      <c r="A35">
        <v>60646</v>
      </c>
      <c r="B35" t="s">
        <v>47</v>
      </c>
      <c r="C35" t="s">
        <v>28</v>
      </c>
      <c r="D35" s="2">
        <v>3420171.26</v>
      </c>
      <c r="E35" s="48">
        <f t="shared" si="0"/>
        <v>1.5982453837235149E-3</v>
      </c>
      <c r="F35" s="2">
        <f>'Grunddaten Umlage § 4_Plan'!$E$288*E35</f>
        <v>26426.856972358692</v>
      </c>
    </row>
    <row r="36" spans="1:6" x14ac:dyDescent="0.25">
      <c r="A36">
        <v>60647</v>
      </c>
      <c r="B36" t="s">
        <v>48</v>
      </c>
      <c r="C36" t="s">
        <v>28</v>
      </c>
      <c r="D36" s="2">
        <v>787129.55</v>
      </c>
      <c r="E36" s="48">
        <f t="shared" si="0"/>
        <v>3.678254900252766E-4</v>
      </c>
      <c r="F36" s="2">
        <f>'Grunddaten Umlage § 4_Plan'!$E$288*E36</f>
        <v>6081.964455945712</v>
      </c>
    </row>
    <row r="37" spans="1:6" x14ac:dyDescent="0.25">
      <c r="A37">
        <v>60648</v>
      </c>
      <c r="B37" t="s">
        <v>49</v>
      </c>
      <c r="C37" t="s">
        <v>28</v>
      </c>
      <c r="D37" s="2">
        <v>2806562.15</v>
      </c>
      <c r="E37" s="48">
        <f t="shared" si="0"/>
        <v>1.3115059625320176E-3</v>
      </c>
      <c r="F37" s="2">
        <f>'Grunddaten Umlage § 4_Plan'!$E$288*E37</f>
        <v>21685.644046399451</v>
      </c>
    </row>
    <row r="38" spans="1:6" x14ac:dyDescent="0.25">
      <c r="A38">
        <v>60651</v>
      </c>
      <c r="B38" t="s">
        <v>50</v>
      </c>
      <c r="C38" t="s">
        <v>28</v>
      </c>
      <c r="D38" s="2">
        <v>2933234.19</v>
      </c>
      <c r="E38" s="48">
        <f t="shared" si="0"/>
        <v>1.3706997828955162E-3</v>
      </c>
      <c r="F38" s="2">
        <f>'Grunddaten Umlage § 4_Plan'!$E$288*E38</f>
        <v>22664.409034757635</v>
      </c>
    </row>
    <row r="39" spans="1:6" x14ac:dyDescent="0.25">
      <c r="A39">
        <v>60653</v>
      </c>
      <c r="B39" t="s">
        <v>51</v>
      </c>
      <c r="C39" t="s">
        <v>28</v>
      </c>
      <c r="D39" s="2">
        <v>5633594.9299999997</v>
      </c>
      <c r="E39" s="48">
        <f t="shared" si="0"/>
        <v>2.6325778465961084E-3</v>
      </c>
      <c r="F39" s="2">
        <f>'Grunddaten Umlage § 4_Plan'!$E$288*E39</f>
        <v>43529.459824568868</v>
      </c>
    </row>
    <row r="40" spans="1:6" x14ac:dyDescent="0.25">
      <c r="A40">
        <v>60654</v>
      </c>
      <c r="B40" t="s">
        <v>52</v>
      </c>
      <c r="C40" t="s">
        <v>28</v>
      </c>
      <c r="D40" s="2">
        <v>3277017</v>
      </c>
      <c r="E40" s="48">
        <f t="shared" si="0"/>
        <v>1.5313494250675278E-3</v>
      </c>
      <c r="F40" s="2">
        <f>'Grunddaten Umlage § 4_Plan'!$E$288*E40</f>
        <v>25320.737755976574</v>
      </c>
    </row>
    <row r="41" spans="1:6" x14ac:dyDescent="0.25">
      <c r="A41">
        <v>60655</v>
      </c>
      <c r="B41" t="s">
        <v>53</v>
      </c>
      <c r="C41" t="s">
        <v>28</v>
      </c>
      <c r="D41" s="2">
        <v>5286942.58</v>
      </c>
      <c r="E41" s="48">
        <f t="shared" si="0"/>
        <v>2.4705872689241566E-3</v>
      </c>
      <c r="F41" s="2">
        <f>'Grunddaten Umlage § 4_Plan'!$E$288*E41</f>
        <v>40850.958844304507</v>
      </c>
    </row>
    <row r="42" spans="1:6" x14ac:dyDescent="0.25">
      <c r="A42">
        <v>60656</v>
      </c>
      <c r="B42" t="s">
        <v>54</v>
      </c>
      <c r="C42" t="s">
        <v>28</v>
      </c>
      <c r="D42" s="2">
        <v>4158535.03</v>
      </c>
      <c r="E42" s="48">
        <f t="shared" si="0"/>
        <v>1.9432826339667063E-3</v>
      </c>
      <c r="F42" s="2">
        <f>'Grunddaten Umlage § 4_Plan'!$E$288*E42</f>
        <v>32132.019743465527</v>
      </c>
    </row>
    <row r="43" spans="1:6" x14ac:dyDescent="0.25">
      <c r="A43">
        <v>60659</v>
      </c>
      <c r="B43" t="s">
        <v>55</v>
      </c>
      <c r="C43" t="s">
        <v>28</v>
      </c>
      <c r="D43" s="2">
        <v>5441236.9199999999</v>
      </c>
      <c r="E43" s="48">
        <f t="shared" si="0"/>
        <v>2.5426889848597688E-3</v>
      </c>
      <c r="F43" s="2">
        <f>'Grunddaten Umlage § 4_Plan'!$E$288*E43</f>
        <v>42043.154832415479</v>
      </c>
    </row>
    <row r="44" spans="1:6" x14ac:dyDescent="0.25">
      <c r="A44">
        <v>60660</v>
      </c>
      <c r="B44" t="s">
        <v>56</v>
      </c>
      <c r="C44" t="s">
        <v>28</v>
      </c>
      <c r="D44" s="2">
        <v>6569574.9500000002</v>
      </c>
      <c r="E44" s="48">
        <f t="shared" si="0"/>
        <v>3.0699611331343516E-3</v>
      </c>
      <c r="F44" s="2">
        <f>'Grunddaten Umlage § 4_Plan'!$E$288*E44</f>
        <v>50761.55676860478</v>
      </c>
    </row>
    <row r="45" spans="1:6" x14ac:dyDescent="0.25">
      <c r="A45">
        <v>60661</v>
      </c>
      <c r="B45" t="s">
        <v>57</v>
      </c>
      <c r="C45" t="s">
        <v>28</v>
      </c>
      <c r="D45" s="2">
        <v>8349920.4000000004</v>
      </c>
      <c r="E45" s="48">
        <f t="shared" si="0"/>
        <v>3.901916225609944E-3</v>
      </c>
      <c r="F45" s="2">
        <f>'Grunddaten Umlage § 4_Plan'!$E$288*E45</f>
        <v>64517.866319179615</v>
      </c>
    </row>
    <row r="46" spans="1:6" x14ac:dyDescent="0.25">
      <c r="A46">
        <v>60662</v>
      </c>
      <c r="B46" t="s">
        <v>58</v>
      </c>
      <c r="C46" t="s">
        <v>28</v>
      </c>
      <c r="D46" s="2">
        <v>6797046.3700000001</v>
      </c>
      <c r="E46" s="48">
        <f t="shared" si="0"/>
        <v>3.1762584847307251E-3</v>
      </c>
      <c r="F46" s="2">
        <f>'Grunddaten Umlage § 4_Plan'!$E$288*E46</f>
        <v>52519.174801346016</v>
      </c>
    </row>
    <row r="47" spans="1:6" x14ac:dyDescent="0.25">
      <c r="A47">
        <v>60663</v>
      </c>
      <c r="B47" t="s">
        <v>59</v>
      </c>
      <c r="C47" t="s">
        <v>28</v>
      </c>
      <c r="D47" s="2">
        <v>10375271.74</v>
      </c>
      <c r="E47" s="48">
        <f t="shared" si="0"/>
        <v>4.8483625242006275E-3</v>
      </c>
      <c r="F47" s="2">
        <f>'Grunddaten Umlage § 4_Plan'!$E$288*E47</f>
        <v>80167.278618186829</v>
      </c>
    </row>
    <row r="48" spans="1:6" x14ac:dyDescent="0.25">
      <c r="A48">
        <v>60664</v>
      </c>
      <c r="B48" t="s">
        <v>60</v>
      </c>
      <c r="C48" t="s">
        <v>28</v>
      </c>
      <c r="D48" s="2">
        <v>18038703.199999999</v>
      </c>
      <c r="E48" s="48">
        <f t="shared" si="0"/>
        <v>8.4294825978271613E-3</v>
      </c>
      <c r="F48" s="2">
        <f>'Grunddaten Umlage § 4_Plan'!$E$288*E48</f>
        <v>139380.80674744604</v>
      </c>
    </row>
    <row r="49" spans="1:6" x14ac:dyDescent="0.25">
      <c r="A49">
        <v>60665</v>
      </c>
      <c r="B49" t="s">
        <v>61</v>
      </c>
      <c r="C49" t="s">
        <v>28</v>
      </c>
      <c r="D49" s="2">
        <v>8508911.8399999999</v>
      </c>
      <c r="E49" s="48">
        <f t="shared" si="0"/>
        <v>3.9762128954882684E-3</v>
      </c>
      <c r="F49" s="2">
        <f>'Grunddaten Umlage § 4_Plan'!$E$288*E49</f>
        <v>65746.355691582954</v>
      </c>
    </row>
    <row r="50" spans="1:6" x14ac:dyDescent="0.25">
      <c r="A50">
        <v>60666</v>
      </c>
      <c r="B50" t="s">
        <v>62</v>
      </c>
      <c r="C50" t="s">
        <v>28</v>
      </c>
      <c r="D50" s="2">
        <v>3142250.08</v>
      </c>
      <c r="E50" s="48">
        <f t="shared" si="0"/>
        <v>1.4683728688091619E-3</v>
      </c>
      <c r="F50" s="2">
        <f>'Grunddaten Umlage § 4_Plan'!$E$288*E50</f>
        <v>24279.425538340634</v>
      </c>
    </row>
    <row r="51" spans="1:6" x14ac:dyDescent="0.25">
      <c r="A51">
        <v>60667</v>
      </c>
      <c r="B51" t="s">
        <v>63</v>
      </c>
      <c r="C51" t="s">
        <v>28</v>
      </c>
      <c r="D51" s="2">
        <v>17475008.530000001</v>
      </c>
      <c r="E51" s="48">
        <f t="shared" si="0"/>
        <v>8.166068185018768E-3</v>
      </c>
      <c r="F51" s="2">
        <f>'Grunddaten Umlage § 4_Plan'!$E$288*E51</f>
        <v>135025.2709313329</v>
      </c>
    </row>
    <row r="52" spans="1:6" x14ac:dyDescent="0.25">
      <c r="A52">
        <v>60668</v>
      </c>
      <c r="B52" t="s">
        <v>64</v>
      </c>
      <c r="C52" t="s">
        <v>28</v>
      </c>
      <c r="D52" s="2">
        <v>4235654.51</v>
      </c>
      <c r="E52" s="48">
        <f t="shared" si="0"/>
        <v>1.9793205524027435E-3</v>
      </c>
      <c r="F52" s="2">
        <f>'Grunddaten Umlage § 4_Plan'!$E$288*E52</f>
        <v>32727.90378341933</v>
      </c>
    </row>
    <row r="53" spans="1:6" x14ac:dyDescent="0.25">
      <c r="A53">
        <v>60669</v>
      </c>
      <c r="B53" t="s">
        <v>65</v>
      </c>
      <c r="C53" t="s">
        <v>28</v>
      </c>
      <c r="D53" s="2">
        <v>22799610.890000001</v>
      </c>
      <c r="E53" s="48">
        <f t="shared" si="0"/>
        <v>1.0654253862022945E-2</v>
      </c>
      <c r="F53" s="2">
        <f>'Grunddaten Umlage § 4_Plan'!$E$288*E53</f>
        <v>176167.21801687256</v>
      </c>
    </row>
    <row r="54" spans="1:6" x14ac:dyDescent="0.25">
      <c r="A54">
        <v>60670</v>
      </c>
      <c r="B54" t="s">
        <v>66</v>
      </c>
      <c r="C54" t="s">
        <v>28</v>
      </c>
      <c r="D54" s="2">
        <v>17081061.390000001</v>
      </c>
      <c r="E54" s="48">
        <f t="shared" si="0"/>
        <v>7.981976760913858E-3</v>
      </c>
      <c r="F54" s="2">
        <f>'Grunddaten Umlage § 4_Plan'!$E$288*E54</f>
        <v>131981.33425915297</v>
      </c>
    </row>
    <row r="55" spans="1:6" x14ac:dyDescent="0.25">
      <c r="A55">
        <v>61001</v>
      </c>
      <c r="B55" t="s">
        <v>67</v>
      </c>
      <c r="C55" t="s">
        <v>68</v>
      </c>
      <c r="D55" s="2">
        <v>1908252.37</v>
      </c>
      <c r="E55" s="48">
        <f t="shared" si="0"/>
        <v>8.917259720298209E-4</v>
      </c>
      <c r="F55" s="2">
        <f>'Grunddaten Umlage § 4_Plan'!$E$288*E55</f>
        <v>14744.61616555263</v>
      </c>
    </row>
    <row r="56" spans="1:6" x14ac:dyDescent="0.25">
      <c r="A56">
        <v>61002</v>
      </c>
      <c r="B56" t="s">
        <v>69</v>
      </c>
      <c r="C56" t="s">
        <v>68</v>
      </c>
      <c r="D56" s="2">
        <v>1308671.58</v>
      </c>
      <c r="E56" s="48">
        <f t="shared" si="0"/>
        <v>6.1154198212435684E-4</v>
      </c>
      <c r="F56" s="2">
        <f>'Grunddaten Umlage § 4_Plan'!$E$288*E56</f>
        <v>10111.796760858892</v>
      </c>
    </row>
    <row r="57" spans="1:6" x14ac:dyDescent="0.25">
      <c r="A57">
        <v>61007</v>
      </c>
      <c r="B57" t="s">
        <v>70</v>
      </c>
      <c r="C57" t="s">
        <v>68</v>
      </c>
      <c r="D57" s="2">
        <v>1652175.91</v>
      </c>
      <c r="E57" s="48">
        <f t="shared" si="0"/>
        <v>7.7206149064497364E-4</v>
      </c>
      <c r="F57" s="2">
        <f>'Grunddaten Umlage § 4_Plan'!$E$288*E57</f>
        <v>12765.97373277342</v>
      </c>
    </row>
    <row r="58" spans="1:6" x14ac:dyDescent="0.25">
      <c r="A58">
        <v>61008</v>
      </c>
      <c r="B58" t="s">
        <v>71</v>
      </c>
      <c r="C58" t="s">
        <v>68</v>
      </c>
      <c r="D58" s="2">
        <v>2393531.83</v>
      </c>
      <c r="E58" s="48">
        <f t="shared" si="0"/>
        <v>1.1184969720179443E-3</v>
      </c>
      <c r="F58" s="2">
        <f>'Grunddaten Umlage § 4_Plan'!$E$288*E58</f>
        <v>18494.256141488648</v>
      </c>
    </row>
    <row r="59" spans="1:6" x14ac:dyDescent="0.25">
      <c r="A59">
        <v>61012</v>
      </c>
      <c r="B59" t="s">
        <v>72</v>
      </c>
      <c r="C59" t="s">
        <v>68</v>
      </c>
      <c r="D59" s="2">
        <v>4035803.15</v>
      </c>
      <c r="E59" s="48">
        <f t="shared" si="0"/>
        <v>1.8859300496269068E-3</v>
      </c>
      <c r="F59" s="2">
        <f>'Grunddaten Umlage § 4_Plan'!$E$288*E59</f>
        <v>31183.699442478992</v>
      </c>
    </row>
    <row r="60" spans="1:6" x14ac:dyDescent="0.25">
      <c r="A60">
        <v>61013</v>
      </c>
      <c r="B60" t="s">
        <v>73</v>
      </c>
      <c r="C60" t="s">
        <v>68</v>
      </c>
      <c r="D60" s="2">
        <v>2918732.79</v>
      </c>
      <c r="E60" s="48">
        <f t="shared" si="0"/>
        <v>1.3639232814148482E-3</v>
      </c>
      <c r="F60" s="2">
        <f>'Grunddaten Umlage § 4_Plan'!$E$288*E60</f>
        <v>22552.36013586742</v>
      </c>
    </row>
    <row r="61" spans="1:6" x14ac:dyDescent="0.25">
      <c r="A61">
        <v>61016</v>
      </c>
      <c r="B61" t="s">
        <v>74</v>
      </c>
      <c r="C61" t="s">
        <v>68</v>
      </c>
      <c r="D61" s="2">
        <v>2448992.71</v>
      </c>
      <c r="E61" s="48">
        <f t="shared" si="0"/>
        <v>1.1444138307653169E-3</v>
      </c>
      <c r="F61" s="2">
        <f>'Grunddaten Umlage § 4_Plan'!$E$288*E61</f>
        <v>18922.789285563176</v>
      </c>
    </row>
    <row r="62" spans="1:6" x14ac:dyDescent="0.25">
      <c r="A62">
        <v>61017</v>
      </c>
      <c r="B62" t="s">
        <v>75</v>
      </c>
      <c r="C62" t="s">
        <v>68</v>
      </c>
      <c r="D62" s="2">
        <v>1715471.54</v>
      </c>
      <c r="E62" s="48">
        <f t="shared" si="0"/>
        <v>8.0163952658735265E-4</v>
      </c>
      <c r="F62" s="2">
        <f>'Grunddaten Umlage § 4_Plan'!$E$288*E62</f>
        <v>13255.044142945026</v>
      </c>
    </row>
    <row r="63" spans="1:6" x14ac:dyDescent="0.25">
      <c r="A63">
        <v>61019</v>
      </c>
      <c r="B63" t="s">
        <v>76</v>
      </c>
      <c r="C63" t="s">
        <v>68</v>
      </c>
      <c r="D63" s="2">
        <v>2123157.08</v>
      </c>
      <c r="E63" s="48">
        <f t="shared" si="0"/>
        <v>9.9215090241706145E-4</v>
      </c>
      <c r="F63" s="2">
        <f>'Grunddaten Umlage § 4_Plan'!$E$288*E63</f>
        <v>16405.134192903173</v>
      </c>
    </row>
    <row r="64" spans="1:6" x14ac:dyDescent="0.25">
      <c r="A64">
        <v>61020</v>
      </c>
      <c r="B64" t="s">
        <v>77</v>
      </c>
      <c r="C64" t="s">
        <v>68</v>
      </c>
      <c r="D64" s="2">
        <v>2068309.96</v>
      </c>
      <c r="E64" s="48">
        <f t="shared" si="0"/>
        <v>9.6652085360174854E-4</v>
      </c>
      <c r="F64" s="2">
        <f>'Grunddaten Umlage § 4_Plan'!$E$288*E64</f>
        <v>15981.343427646056</v>
      </c>
    </row>
    <row r="65" spans="1:6" x14ac:dyDescent="0.25">
      <c r="A65">
        <v>61021</v>
      </c>
      <c r="B65" t="s">
        <v>78</v>
      </c>
      <c r="C65" t="s">
        <v>68</v>
      </c>
      <c r="D65" s="2">
        <v>5421074.3499999996</v>
      </c>
      <c r="E65" s="48">
        <f t="shared" si="0"/>
        <v>2.5332670197075026E-3</v>
      </c>
      <c r="F65" s="2">
        <f>'Grunddaten Umlage § 4_Plan'!$E$288*E65</f>
        <v>41887.363407636018</v>
      </c>
    </row>
    <row r="66" spans="1:6" x14ac:dyDescent="0.25">
      <c r="A66">
        <v>61024</v>
      </c>
      <c r="B66" t="s">
        <v>79</v>
      </c>
      <c r="C66" t="s">
        <v>68</v>
      </c>
      <c r="D66" s="2">
        <v>2541384.4</v>
      </c>
      <c r="E66" s="48">
        <f t="shared" si="0"/>
        <v>1.1875884500494151E-3</v>
      </c>
      <c r="F66" s="2">
        <f>'Grunddaten Umlage § 4_Plan'!$E$288*E66</f>
        <v>19636.678091547852</v>
      </c>
    </row>
    <row r="67" spans="1:6" x14ac:dyDescent="0.25">
      <c r="A67">
        <v>61027</v>
      </c>
      <c r="B67" t="s">
        <v>80</v>
      </c>
      <c r="C67" t="s">
        <v>68</v>
      </c>
      <c r="D67" s="2">
        <v>2061188.61</v>
      </c>
      <c r="E67" s="48">
        <f t="shared" ref="E67:E130" si="1">D67/$D$288</f>
        <v>9.6319304809198026E-4</v>
      </c>
      <c r="F67" s="2">
        <f>'Grunddaten Umlage § 4_Plan'!$E$288*E67</f>
        <v>15926.318435154861</v>
      </c>
    </row>
    <row r="68" spans="1:6" x14ac:dyDescent="0.25">
      <c r="A68">
        <v>61030</v>
      </c>
      <c r="B68" t="s">
        <v>81</v>
      </c>
      <c r="C68" t="s">
        <v>68</v>
      </c>
      <c r="D68" s="2">
        <v>2022580.9</v>
      </c>
      <c r="E68" s="48">
        <f t="shared" si="1"/>
        <v>9.4515167250202323E-4</v>
      </c>
      <c r="F68" s="2">
        <f>'Grunddaten Umlage § 4_Plan'!$E$288*E68</f>
        <v>15628.005762297564</v>
      </c>
    </row>
    <row r="69" spans="1:6" x14ac:dyDescent="0.25">
      <c r="A69">
        <v>61032</v>
      </c>
      <c r="B69" t="s">
        <v>82</v>
      </c>
      <c r="C69" t="s">
        <v>68</v>
      </c>
      <c r="D69" s="2">
        <v>2472634.87</v>
      </c>
      <c r="E69" s="48">
        <f t="shared" si="1"/>
        <v>1.1554618076672844E-3</v>
      </c>
      <c r="F69" s="2">
        <f>'Grunddaten Umlage § 4_Plan'!$E$288*E69</f>
        <v>19105.466681910173</v>
      </c>
    </row>
    <row r="70" spans="1:6" x14ac:dyDescent="0.25">
      <c r="A70">
        <v>61033</v>
      </c>
      <c r="B70" t="s">
        <v>83</v>
      </c>
      <c r="C70" t="s">
        <v>68</v>
      </c>
      <c r="D70" s="2">
        <v>2766562.51</v>
      </c>
      <c r="E70" s="48">
        <f t="shared" si="1"/>
        <v>1.2928141383159977E-3</v>
      </c>
      <c r="F70" s="2">
        <f>'Grunddaten Umlage § 4_Plan'!$E$288*E70</f>
        <v>21376.576258599303</v>
      </c>
    </row>
    <row r="71" spans="1:6" x14ac:dyDescent="0.25">
      <c r="A71">
        <v>61043</v>
      </c>
      <c r="B71" t="s">
        <v>84</v>
      </c>
      <c r="C71" t="s">
        <v>68</v>
      </c>
      <c r="D71" s="2">
        <v>5352305.54</v>
      </c>
      <c r="E71" s="48">
        <f t="shared" si="1"/>
        <v>2.5011313677850144E-3</v>
      </c>
      <c r="F71" s="2">
        <f>'Grunddaten Umlage § 4_Plan'!$E$288*E71</f>
        <v>41356.003025983875</v>
      </c>
    </row>
    <row r="72" spans="1:6" x14ac:dyDescent="0.25">
      <c r="A72">
        <v>61045</v>
      </c>
      <c r="B72" t="s">
        <v>85</v>
      </c>
      <c r="C72" t="s">
        <v>68</v>
      </c>
      <c r="D72" s="2">
        <v>8578275.4900000002</v>
      </c>
      <c r="E72" s="48">
        <f t="shared" si="1"/>
        <v>4.0086265160303915E-3</v>
      </c>
      <c r="F72" s="2">
        <f>'Grunddaten Umlage § 4_Plan'!$E$288*E72</f>
        <v>66282.312261673171</v>
      </c>
    </row>
    <row r="73" spans="1:6" x14ac:dyDescent="0.25">
      <c r="A73">
        <v>61049</v>
      </c>
      <c r="B73" t="s">
        <v>86</v>
      </c>
      <c r="C73" t="s">
        <v>68</v>
      </c>
      <c r="D73" s="2">
        <v>3663338.59</v>
      </c>
      <c r="E73" s="48">
        <f t="shared" si="1"/>
        <v>1.7118774310979125E-3</v>
      </c>
      <c r="F73" s="2">
        <f>'Grunddaten Umlage § 4_Plan'!$E$288*E73</f>
        <v>28305.753601137556</v>
      </c>
    </row>
    <row r="74" spans="1:6" x14ac:dyDescent="0.25">
      <c r="A74">
        <v>61050</v>
      </c>
      <c r="B74" t="s">
        <v>87</v>
      </c>
      <c r="C74" t="s">
        <v>68</v>
      </c>
      <c r="D74" s="2">
        <v>4441983.88</v>
      </c>
      <c r="E74" s="48">
        <f t="shared" si="1"/>
        <v>2.0757382280278758E-3</v>
      </c>
      <c r="F74" s="2">
        <f>'Grunddaten Umlage § 4_Plan'!$E$288*E74</f>
        <v>34322.162180347339</v>
      </c>
    </row>
    <row r="75" spans="1:6" x14ac:dyDescent="0.25">
      <c r="A75">
        <v>61051</v>
      </c>
      <c r="B75" t="s">
        <v>88</v>
      </c>
      <c r="C75" t="s">
        <v>68</v>
      </c>
      <c r="D75" s="2">
        <v>4073141.36</v>
      </c>
      <c r="E75" s="48">
        <f t="shared" si="1"/>
        <v>1.903378188106674E-3</v>
      </c>
      <c r="F75" s="2">
        <f>'Grunddaten Umlage § 4_Plan'!$E$288*E75</f>
        <v>31472.202988138837</v>
      </c>
    </row>
    <row r="76" spans="1:6" x14ac:dyDescent="0.25">
      <c r="A76">
        <v>61052</v>
      </c>
      <c r="B76" t="s">
        <v>89</v>
      </c>
      <c r="C76" t="s">
        <v>68</v>
      </c>
      <c r="D76" s="2">
        <v>3428542.68</v>
      </c>
      <c r="E76" s="48">
        <f t="shared" si="1"/>
        <v>1.6021573467081439E-3</v>
      </c>
      <c r="F76" s="2">
        <f>'Grunddaten Umlage § 4_Plan'!$E$288*E76</f>
        <v>26491.540961018243</v>
      </c>
    </row>
    <row r="77" spans="1:6" x14ac:dyDescent="0.25">
      <c r="A77">
        <v>61053</v>
      </c>
      <c r="B77" t="s">
        <v>68</v>
      </c>
      <c r="C77" t="s">
        <v>68</v>
      </c>
      <c r="D77" s="2">
        <v>21747322.620000001</v>
      </c>
      <c r="E77" s="48">
        <f t="shared" si="1"/>
        <v>1.0162519752230472E-2</v>
      </c>
      <c r="F77" s="2">
        <f>'Grunddaten Umlage § 4_Plan'!$E$288*E77</f>
        <v>168036.43464639867</v>
      </c>
    </row>
    <row r="78" spans="1:6" x14ac:dyDescent="0.25">
      <c r="A78">
        <v>61054</v>
      </c>
      <c r="B78" t="s">
        <v>90</v>
      </c>
      <c r="C78" t="s">
        <v>68</v>
      </c>
      <c r="D78" s="2">
        <v>4566233.71</v>
      </c>
      <c r="E78" s="48">
        <f t="shared" si="1"/>
        <v>2.1338001501159331E-3</v>
      </c>
      <c r="F78" s="2">
        <f>'Grunddaten Umlage § 4_Plan'!$E$288*E78</f>
        <v>35282.211323105737</v>
      </c>
    </row>
    <row r="79" spans="1:6" x14ac:dyDescent="0.25">
      <c r="A79">
        <v>61055</v>
      </c>
      <c r="B79" t="s">
        <v>91</v>
      </c>
      <c r="C79" t="s">
        <v>68</v>
      </c>
      <c r="D79" s="2">
        <v>1872686.31</v>
      </c>
      <c r="E79" s="48">
        <f t="shared" si="1"/>
        <v>8.7510595891029258E-4</v>
      </c>
      <c r="F79" s="2">
        <f>'Grunddaten Umlage § 4_Plan'!$E$288*E79</f>
        <v>14469.805605133404</v>
      </c>
    </row>
    <row r="80" spans="1:6" x14ac:dyDescent="0.25">
      <c r="A80">
        <v>61057</v>
      </c>
      <c r="B80" t="s">
        <v>92</v>
      </c>
      <c r="C80" t="s">
        <v>68</v>
      </c>
      <c r="D80" s="2">
        <v>3581092.62</v>
      </c>
      <c r="E80" s="48">
        <f t="shared" si="1"/>
        <v>1.6734439048532758E-3</v>
      </c>
      <c r="F80" s="2">
        <f>'Grunddaten Umlage § 4_Plan'!$E$288*E80</f>
        <v>27670.258381596152</v>
      </c>
    </row>
    <row r="81" spans="1:6" x14ac:dyDescent="0.25">
      <c r="A81">
        <v>61059</v>
      </c>
      <c r="B81" t="s">
        <v>93</v>
      </c>
      <c r="C81" t="s">
        <v>68</v>
      </c>
      <c r="D81" s="2">
        <v>7673922.3600000003</v>
      </c>
      <c r="E81" s="48">
        <f t="shared" si="1"/>
        <v>3.5860224692147911E-3</v>
      </c>
      <c r="F81" s="2">
        <f>'Grunddaten Umlage § 4_Plan'!$E$288*E81</f>
        <v>59294.588840181445</v>
      </c>
    </row>
    <row r="82" spans="1:6" x14ac:dyDescent="0.25">
      <c r="A82">
        <v>61060</v>
      </c>
      <c r="B82" t="s">
        <v>94</v>
      </c>
      <c r="C82" t="s">
        <v>68</v>
      </c>
      <c r="D82" s="2">
        <v>5679162.9000000004</v>
      </c>
      <c r="E82" s="48">
        <f t="shared" si="1"/>
        <v>2.653871750369264E-3</v>
      </c>
      <c r="F82" s="2">
        <f>'Grunddaten Umlage § 4_Plan'!$E$288*E82</f>
        <v>43881.552785466607</v>
      </c>
    </row>
    <row r="83" spans="1:6" x14ac:dyDescent="0.25">
      <c r="A83">
        <v>61061</v>
      </c>
      <c r="B83" t="s">
        <v>95</v>
      </c>
      <c r="C83" t="s">
        <v>68</v>
      </c>
      <c r="D83" s="2">
        <v>8707728.0999999996</v>
      </c>
      <c r="E83" s="48">
        <f t="shared" si="1"/>
        <v>4.0691196962296368E-3</v>
      </c>
      <c r="F83" s="2">
        <f>'Grunddaten Umlage § 4_Plan'!$E$288*E83</f>
        <v>67282.562058862721</v>
      </c>
    </row>
    <row r="84" spans="1:6" x14ac:dyDescent="0.25">
      <c r="A84">
        <v>61101</v>
      </c>
      <c r="B84" t="s">
        <v>96</v>
      </c>
      <c r="C84" t="s">
        <v>97</v>
      </c>
      <c r="D84" s="2">
        <v>5323752.53</v>
      </c>
      <c r="E84" s="48">
        <f t="shared" si="1"/>
        <v>2.4877885516057124E-3</v>
      </c>
      <c r="F84" s="2">
        <f>'Grunddaten Umlage § 4_Plan'!$E$288*E84</f>
        <v>41135.380649489096</v>
      </c>
    </row>
    <row r="85" spans="1:6" x14ac:dyDescent="0.25">
      <c r="A85">
        <v>61105</v>
      </c>
      <c r="B85" t="s">
        <v>98</v>
      </c>
      <c r="C85" t="s">
        <v>97</v>
      </c>
      <c r="D85" s="2">
        <v>1390655.34</v>
      </c>
      <c r="E85" s="48">
        <f t="shared" si="1"/>
        <v>6.4985297768552545E-4</v>
      </c>
      <c r="F85" s="2">
        <f>'Grunddaten Umlage § 4_Plan'!$E$288*E85</f>
        <v>10745.265945550005</v>
      </c>
    </row>
    <row r="86" spans="1:6" x14ac:dyDescent="0.25">
      <c r="A86">
        <v>61106</v>
      </c>
      <c r="B86" t="s">
        <v>99</v>
      </c>
      <c r="C86" t="s">
        <v>97</v>
      </c>
      <c r="D86" s="2">
        <v>2209507.6800000002</v>
      </c>
      <c r="E86" s="48">
        <f t="shared" si="1"/>
        <v>1.0325025214853287E-3</v>
      </c>
      <c r="F86" s="2">
        <f>'Grunddaten Umlage § 4_Plan'!$E$288*E86</f>
        <v>17072.344920730106</v>
      </c>
    </row>
    <row r="87" spans="1:6" x14ac:dyDescent="0.25">
      <c r="A87">
        <v>61107</v>
      </c>
      <c r="B87" t="s">
        <v>100</v>
      </c>
      <c r="C87" t="s">
        <v>97</v>
      </c>
      <c r="D87" s="2">
        <v>1621281.28</v>
      </c>
      <c r="E87" s="48">
        <f t="shared" si="1"/>
        <v>7.5762443588200663E-4</v>
      </c>
      <c r="F87" s="2">
        <f>'Grunddaten Umlage § 4_Plan'!$E$288*E87</f>
        <v>12527.258210608621</v>
      </c>
    </row>
    <row r="88" spans="1:6" x14ac:dyDescent="0.25">
      <c r="A88">
        <v>61108</v>
      </c>
      <c r="B88" t="s">
        <v>97</v>
      </c>
      <c r="C88" t="s">
        <v>97</v>
      </c>
      <c r="D88" s="2">
        <v>53896935.25</v>
      </c>
      <c r="E88" s="48">
        <f t="shared" si="1"/>
        <v>2.5186027661128787E-2</v>
      </c>
      <c r="F88" s="2">
        <f>'Grunddaten Umlage § 4_Plan'!$E$288*E88</f>
        <v>416448.91171333555</v>
      </c>
    </row>
    <row r="89" spans="1:6" x14ac:dyDescent="0.25">
      <c r="A89">
        <v>61109</v>
      </c>
      <c r="B89" t="s">
        <v>101</v>
      </c>
      <c r="C89" t="s">
        <v>97</v>
      </c>
      <c r="D89" s="2">
        <v>2221481.17</v>
      </c>
      <c r="E89" s="48">
        <f t="shared" si="1"/>
        <v>1.0380977311005219E-3</v>
      </c>
      <c r="F89" s="2">
        <f>'Grunddaten Umlage § 4_Plan'!$E$288*E89</f>
        <v>17164.861255040792</v>
      </c>
    </row>
    <row r="90" spans="1:6" x14ac:dyDescent="0.25">
      <c r="A90">
        <v>61110</v>
      </c>
      <c r="B90" t="s">
        <v>102</v>
      </c>
      <c r="C90" t="s">
        <v>97</v>
      </c>
      <c r="D90" s="2">
        <v>4323746.2699999996</v>
      </c>
      <c r="E90" s="48">
        <f t="shared" si="1"/>
        <v>2.0204858152101032E-3</v>
      </c>
      <c r="F90" s="2">
        <f>'Grunddaten Umlage § 4_Plan'!$E$288*E90</f>
        <v>33408.568044063206</v>
      </c>
    </row>
    <row r="91" spans="1:6" x14ac:dyDescent="0.25">
      <c r="A91">
        <v>61111</v>
      </c>
      <c r="B91" t="s">
        <v>103</v>
      </c>
      <c r="C91" t="s">
        <v>97</v>
      </c>
      <c r="D91" s="2">
        <v>1806984.95</v>
      </c>
      <c r="E91" s="48">
        <f t="shared" si="1"/>
        <v>8.4440372579335887E-4</v>
      </c>
      <c r="F91" s="2">
        <f>'Grunddaten Umlage § 4_Plan'!$E$288*E91</f>
        <v>13962.14668643661</v>
      </c>
    </row>
    <row r="92" spans="1:6" x14ac:dyDescent="0.25">
      <c r="A92">
        <v>61112</v>
      </c>
      <c r="B92" t="s">
        <v>104</v>
      </c>
      <c r="C92" t="s">
        <v>97</v>
      </c>
      <c r="D92" s="2">
        <v>684063.13</v>
      </c>
      <c r="E92" s="48">
        <f t="shared" si="1"/>
        <v>3.1966257142864791E-4</v>
      </c>
      <c r="F92" s="2">
        <f>'Grunddaten Umlage § 4_Plan'!$E$288*E92</f>
        <v>5285.5945279693424</v>
      </c>
    </row>
    <row r="93" spans="1:6" x14ac:dyDescent="0.25">
      <c r="A93">
        <v>61113</v>
      </c>
      <c r="B93" t="s">
        <v>105</v>
      </c>
      <c r="C93" t="s">
        <v>97</v>
      </c>
      <c r="D93" s="2">
        <v>4129356.68</v>
      </c>
      <c r="E93" s="48">
        <f t="shared" si="1"/>
        <v>1.929647596523532E-3</v>
      </c>
      <c r="F93" s="2">
        <f>'Grunddaten Umlage § 4_Plan'!$E$288*E93</f>
        <v>31906.565512223486</v>
      </c>
    </row>
    <row r="94" spans="1:6" x14ac:dyDescent="0.25">
      <c r="A94">
        <v>61114</v>
      </c>
      <c r="B94" t="s">
        <v>106</v>
      </c>
      <c r="C94" t="s">
        <v>97</v>
      </c>
      <c r="D94" s="2">
        <v>3700096.13</v>
      </c>
      <c r="E94" s="48">
        <f t="shared" si="1"/>
        <v>1.7290542225963687E-3</v>
      </c>
      <c r="F94" s="2">
        <f>'Grunddaten Umlage § 4_Plan'!$E$288*E94</f>
        <v>28589.770446608549</v>
      </c>
    </row>
    <row r="95" spans="1:6" x14ac:dyDescent="0.25">
      <c r="A95">
        <v>61115</v>
      </c>
      <c r="B95" t="s">
        <v>107</v>
      </c>
      <c r="C95" t="s">
        <v>97</v>
      </c>
      <c r="D95" s="2">
        <v>2328537.4900000002</v>
      </c>
      <c r="E95" s="48">
        <f t="shared" si="1"/>
        <v>1.0881251292134539E-3</v>
      </c>
      <c r="F95" s="2">
        <f>'Grunddaten Umlage § 4_Plan'!$E$288*E95</f>
        <v>17992.06019964191</v>
      </c>
    </row>
    <row r="96" spans="1:6" x14ac:dyDescent="0.25">
      <c r="A96">
        <v>61116</v>
      </c>
      <c r="B96" t="s">
        <v>108</v>
      </c>
      <c r="C96" t="s">
        <v>97</v>
      </c>
      <c r="D96" s="2">
        <v>2911273.48</v>
      </c>
      <c r="E96" s="48">
        <f t="shared" si="1"/>
        <v>1.3604375472609208E-3</v>
      </c>
      <c r="F96" s="2">
        <f>'Grunddaten Umlage § 4_Plan'!$E$288*E96</f>
        <v>22494.723806135065</v>
      </c>
    </row>
    <row r="97" spans="1:6" x14ac:dyDescent="0.25">
      <c r="A97">
        <v>61118</v>
      </c>
      <c r="B97" t="s">
        <v>109</v>
      </c>
      <c r="C97" t="s">
        <v>97</v>
      </c>
      <c r="D97" s="2">
        <v>1312578.1200000001</v>
      </c>
      <c r="E97" s="48">
        <f t="shared" si="1"/>
        <v>6.1336750752840664E-4</v>
      </c>
      <c r="F97" s="2">
        <f>'Grunddaten Umlage § 4_Plan'!$E$288*E97</f>
        <v>10141.981674416931</v>
      </c>
    </row>
    <row r="98" spans="1:6" x14ac:dyDescent="0.25">
      <c r="A98">
        <v>61119</v>
      </c>
      <c r="B98" t="s">
        <v>110</v>
      </c>
      <c r="C98" t="s">
        <v>97</v>
      </c>
      <c r="D98" s="2">
        <v>737220.25</v>
      </c>
      <c r="E98" s="48">
        <f t="shared" si="1"/>
        <v>3.4450288356320372E-4</v>
      </c>
      <c r="F98" s="2">
        <f>'Grunddaten Umlage § 4_Plan'!$E$288*E98</f>
        <v>5696.3270616678183</v>
      </c>
    </row>
    <row r="99" spans="1:6" x14ac:dyDescent="0.25">
      <c r="A99">
        <v>61120</v>
      </c>
      <c r="B99" t="s">
        <v>111</v>
      </c>
      <c r="C99" t="s">
        <v>97</v>
      </c>
      <c r="D99" s="2">
        <v>15360360.310000001</v>
      </c>
      <c r="E99" s="48">
        <f t="shared" si="1"/>
        <v>7.1778934712723721E-3</v>
      </c>
      <c r="F99" s="2">
        <f>'Grunddaten Umlage § 4_Plan'!$E$288*E99</f>
        <v>118685.88269356584</v>
      </c>
    </row>
    <row r="100" spans="1:6" x14ac:dyDescent="0.25">
      <c r="A100">
        <v>61203</v>
      </c>
      <c r="B100" t="s">
        <v>112</v>
      </c>
      <c r="C100" t="s">
        <v>113</v>
      </c>
      <c r="D100" s="2">
        <v>3486326.85</v>
      </c>
      <c r="E100" s="48">
        <f t="shared" si="1"/>
        <v>1.6291598784336442E-3</v>
      </c>
      <c r="F100" s="2">
        <f>'Grunddaten Umlage § 4_Plan'!$E$288*E100</f>
        <v>26938.025619174354</v>
      </c>
    </row>
    <row r="101" spans="1:6" x14ac:dyDescent="0.25">
      <c r="A101">
        <v>61204</v>
      </c>
      <c r="B101" t="s">
        <v>114</v>
      </c>
      <c r="C101" t="s">
        <v>113</v>
      </c>
      <c r="D101" s="2">
        <v>3134165.02</v>
      </c>
      <c r="E101" s="48">
        <f t="shared" si="1"/>
        <v>1.4645947217984394E-3</v>
      </c>
      <c r="F101" s="2">
        <f>'Grunddaten Umlage § 4_Plan'!$E$288*E101</f>
        <v>24216.954185887676</v>
      </c>
    </row>
    <row r="102" spans="1:6" x14ac:dyDescent="0.25">
      <c r="A102">
        <v>61205</v>
      </c>
      <c r="B102" t="s">
        <v>115</v>
      </c>
      <c r="C102" t="s">
        <v>113</v>
      </c>
      <c r="D102" s="2">
        <v>2165449.17</v>
      </c>
      <c r="E102" s="48">
        <f t="shared" si="1"/>
        <v>1.0119139880850343E-3</v>
      </c>
      <c r="F102" s="2">
        <f>'Grunddaten Umlage § 4_Plan'!$E$288*E102</f>
        <v>16731.915201375865</v>
      </c>
    </row>
    <row r="103" spans="1:6" x14ac:dyDescent="0.25">
      <c r="A103">
        <v>61206</v>
      </c>
      <c r="B103" t="s">
        <v>116</v>
      </c>
      <c r="C103" t="s">
        <v>113</v>
      </c>
      <c r="D103" s="2">
        <v>1541941.59</v>
      </c>
      <c r="E103" s="48">
        <f t="shared" si="1"/>
        <v>7.2054901373236997E-4</v>
      </c>
      <c r="F103" s="2">
        <f>'Grunddaten Umlage § 4_Plan'!$E$288*E103</f>
        <v>11914.219131430675</v>
      </c>
    </row>
    <row r="104" spans="1:6" x14ac:dyDescent="0.25">
      <c r="A104">
        <v>61207</v>
      </c>
      <c r="B104" t="s">
        <v>117</v>
      </c>
      <c r="C104" t="s">
        <v>113</v>
      </c>
      <c r="D104" s="2">
        <v>7199912.1600000001</v>
      </c>
      <c r="E104" s="48">
        <f t="shared" si="1"/>
        <v>3.3645175922958907E-3</v>
      </c>
      <c r="F104" s="2">
        <f>'Grunddaten Umlage § 4_Plan'!$E$288*E104</f>
        <v>55632.02377937828</v>
      </c>
    </row>
    <row r="105" spans="1:6" x14ac:dyDescent="0.25">
      <c r="A105">
        <v>61213</v>
      </c>
      <c r="B105" t="s">
        <v>118</v>
      </c>
      <c r="C105" t="s">
        <v>113</v>
      </c>
      <c r="D105" s="2">
        <v>4905704.24</v>
      </c>
      <c r="E105" s="48">
        <f t="shared" si="1"/>
        <v>2.2924346646585399E-3</v>
      </c>
      <c r="F105" s="2">
        <f>'Grunddaten Umlage § 4_Plan'!$E$288*E105</f>
        <v>37905.220073445569</v>
      </c>
    </row>
    <row r="106" spans="1:6" x14ac:dyDescent="0.25">
      <c r="A106">
        <v>61215</v>
      </c>
      <c r="B106" t="s">
        <v>119</v>
      </c>
      <c r="C106" t="s">
        <v>113</v>
      </c>
      <c r="D106" s="2">
        <v>1793452.47</v>
      </c>
      <c r="E106" s="48">
        <f t="shared" si="1"/>
        <v>8.3808000044566071E-4</v>
      </c>
      <c r="F106" s="2">
        <f>'Grunddaten Umlage § 4_Plan'!$E$288*E106</f>
        <v>13857.584403949826</v>
      </c>
    </row>
    <row r="107" spans="1:6" x14ac:dyDescent="0.25">
      <c r="A107">
        <v>61217</v>
      </c>
      <c r="B107" t="s">
        <v>120</v>
      </c>
      <c r="C107" t="s">
        <v>113</v>
      </c>
      <c r="D107" s="2">
        <v>4246956.7300000004</v>
      </c>
      <c r="E107" s="48">
        <f t="shared" si="1"/>
        <v>1.9846020776737405E-3</v>
      </c>
      <c r="F107" s="2">
        <f>'Grunddaten Umlage § 4_Plan'!$E$288*E107</f>
        <v>32815.233372701397</v>
      </c>
    </row>
    <row r="108" spans="1:6" x14ac:dyDescent="0.25">
      <c r="A108">
        <v>61222</v>
      </c>
      <c r="B108" t="s">
        <v>121</v>
      </c>
      <c r="C108" t="s">
        <v>113</v>
      </c>
      <c r="D108" s="2">
        <v>2182985.1</v>
      </c>
      <c r="E108" s="48">
        <f t="shared" si="1"/>
        <v>1.0201085248614762E-3</v>
      </c>
      <c r="F108" s="2">
        <f>'Grunddaten Umlage § 4_Plan'!$E$288*E108</f>
        <v>16867.411198142792</v>
      </c>
    </row>
    <row r="109" spans="1:6" x14ac:dyDescent="0.25">
      <c r="A109">
        <v>61236</v>
      </c>
      <c r="B109" t="s">
        <v>122</v>
      </c>
      <c r="C109" t="s">
        <v>113</v>
      </c>
      <c r="D109" s="2">
        <v>5069215.91</v>
      </c>
      <c r="E109" s="48">
        <f t="shared" si="1"/>
        <v>2.3688436371619875E-3</v>
      </c>
      <c r="F109" s="2">
        <f>'Grunddaten Umlage § 4_Plan'!$E$288*E109</f>
        <v>39168.636197350868</v>
      </c>
    </row>
    <row r="110" spans="1:6" x14ac:dyDescent="0.25">
      <c r="A110">
        <v>61243</v>
      </c>
      <c r="B110" t="s">
        <v>123</v>
      </c>
      <c r="C110" t="s">
        <v>113</v>
      </c>
      <c r="D110" s="2">
        <v>1938431.18</v>
      </c>
      <c r="E110" s="48">
        <f t="shared" si="1"/>
        <v>9.0582852424200713E-4</v>
      </c>
      <c r="F110" s="2">
        <f>'Grunddaten Umlage § 4_Plan'!$E$288*E110</f>
        <v>14977.8007153421</v>
      </c>
    </row>
    <row r="111" spans="1:6" x14ac:dyDescent="0.25">
      <c r="A111">
        <v>61247</v>
      </c>
      <c r="B111" t="s">
        <v>124</v>
      </c>
      <c r="C111" t="s">
        <v>113</v>
      </c>
      <c r="D111" s="2">
        <v>4951301.4800000004</v>
      </c>
      <c r="E111" s="48">
        <f t="shared" si="1"/>
        <v>2.313742246297166E-3</v>
      </c>
      <c r="F111" s="2">
        <f>'Grunddaten Umlage § 4_Plan'!$E$288*E111</f>
        <v>38257.539196732483</v>
      </c>
    </row>
    <row r="112" spans="1:6" x14ac:dyDescent="0.25">
      <c r="A112">
        <v>61251</v>
      </c>
      <c r="B112" t="s">
        <v>125</v>
      </c>
      <c r="C112" t="s">
        <v>113</v>
      </c>
      <c r="D112" s="2">
        <v>606871.15</v>
      </c>
      <c r="E112" s="48">
        <f t="shared" si="1"/>
        <v>2.8359077375630627E-4</v>
      </c>
      <c r="F112" s="2">
        <f>'Grunddaten Umlage § 4_Plan'!$E$288*E112</f>
        <v>4689.1502976084421</v>
      </c>
    </row>
    <row r="113" spans="1:6" x14ac:dyDescent="0.25">
      <c r="A113">
        <v>61252</v>
      </c>
      <c r="B113" t="s">
        <v>126</v>
      </c>
      <c r="C113" t="s">
        <v>113</v>
      </c>
      <c r="D113" s="2">
        <v>1491175.45</v>
      </c>
      <c r="E113" s="48">
        <f t="shared" si="1"/>
        <v>6.968260061001551E-4</v>
      </c>
      <c r="F113" s="2">
        <f>'Grunddaten Umlage § 4_Plan'!$E$288*E113</f>
        <v>11521.961136484906</v>
      </c>
    </row>
    <row r="114" spans="1:6" x14ac:dyDescent="0.25">
      <c r="A114">
        <v>61253</v>
      </c>
      <c r="B114" t="s">
        <v>127</v>
      </c>
      <c r="C114" t="s">
        <v>113</v>
      </c>
      <c r="D114" s="2">
        <v>6699323.6100000003</v>
      </c>
      <c r="E114" s="48">
        <f t="shared" si="1"/>
        <v>3.130592657442673E-3</v>
      </c>
      <c r="F114" s="2">
        <f>'Grunddaten Umlage § 4_Plan'!$E$288*E114</f>
        <v>51764.094074346365</v>
      </c>
    </row>
    <row r="115" spans="1:6" x14ac:dyDescent="0.25">
      <c r="A115">
        <v>61254</v>
      </c>
      <c r="B115" t="s">
        <v>128</v>
      </c>
      <c r="C115" t="s">
        <v>113</v>
      </c>
      <c r="D115" s="2">
        <v>1781900.38</v>
      </c>
      <c r="E115" s="48">
        <f t="shared" si="1"/>
        <v>8.3268171097086437E-4</v>
      </c>
      <c r="F115" s="2">
        <f>'Grunddaten Umlage § 4_Plan'!$E$288*E115</f>
        <v>13768.324128088136</v>
      </c>
    </row>
    <row r="116" spans="1:6" x14ac:dyDescent="0.25">
      <c r="A116">
        <v>61255</v>
      </c>
      <c r="B116" t="s">
        <v>129</v>
      </c>
      <c r="C116" t="s">
        <v>113</v>
      </c>
      <c r="D116" s="2">
        <v>7480236.04</v>
      </c>
      <c r="E116" s="48">
        <f t="shared" si="1"/>
        <v>3.4955128884663709E-3</v>
      </c>
      <c r="F116" s="2">
        <f>'Grunddaten Umlage § 4_Plan'!$E$288*E116</f>
        <v>57798.020309825886</v>
      </c>
    </row>
    <row r="117" spans="1:6" x14ac:dyDescent="0.25">
      <c r="A117">
        <v>61256</v>
      </c>
      <c r="B117" t="s">
        <v>130</v>
      </c>
      <c r="C117" t="s">
        <v>113</v>
      </c>
      <c r="D117" s="2">
        <v>1967392.96</v>
      </c>
      <c r="E117" s="48">
        <f t="shared" si="1"/>
        <v>9.1936235856509185E-4</v>
      </c>
      <c r="F117" s="2">
        <f>'Grunddaten Umlage § 4_Plan'!$E$288*E117</f>
        <v>15201.581561253575</v>
      </c>
    </row>
    <row r="118" spans="1:6" x14ac:dyDescent="0.25">
      <c r="A118">
        <v>61257</v>
      </c>
      <c r="B118" t="s">
        <v>131</v>
      </c>
      <c r="C118" t="s">
        <v>113</v>
      </c>
      <c r="D118" s="2">
        <v>5550572.9500000002</v>
      </c>
      <c r="E118" s="48">
        <f t="shared" si="1"/>
        <v>2.5937816910250608E-3</v>
      </c>
      <c r="F118" s="2">
        <f>'Grunddaten Umlage § 4_Plan'!$E$288*E118</f>
        <v>42887.968558712775</v>
      </c>
    </row>
    <row r="119" spans="1:6" x14ac:dyDescent="0.25">
      <c r="A119">
        <v>61258</v>
      </c>
      <c r="B119" t="s">
        <v>132</v>
      </c>
      <c r="C119" t="s">
        <v>113</v>
      </c>
      <c r="D119" s="2">
        <v>3559444</v>
      </c>
      <c r="E119" s="48">
        <f t="shared" si="1"/>
        <v>1.6633275088167262E-3</v>
      </c>
      <c r="F119" s="2">
        <f>'Grunddaten Umlage § 4_Plan'!$E$288*E119</f>
        <v>27502.984598823958</v>
      </c>
    </row>
    <row r="120" spans="1:6" x14ac:dyDescent="0.25">
      <c r="A120">
        <v>61259</v>
      </c>
      <c r="B120" t="s">
        <v>113</v>
      </c>
      <c r="C120" t="s">
        <v>113</v>
      </c>
      <c r="D120" s="2">
        <v>14448465.449999999</v>
      </c>
      <c r="E120" s="48">
        <f t="shared" si="1"/>
        <v>6.751765175452412E-3</v>
      </c>
      <c r="F120" s="2">
        <f>'Grunddaten Umlage § 4_Plan'!$E$288*E120</f>
        <v>111639.8861024334</v>
      </c>
    </row>
    <row r="121" spans="1:6" x14ac:dyDescent="0.25">
      <c r="A121">
        <v>61260</v>
      </c>
      <c r="B121" t="s">
        <v>133</v>
      </c>
      <c r="C121" t="s">
        <v>113</v>
      </c>
      <c r="D121" s="2">
        <v>1787990.49</v>
      </c>
      <c r="E121" s="48">
        <f t="shared" si="1"/>
        <v>8.3552761822343531E-4</v>
      </c>
      <c r="F121" s="2">
        <f>'Grunddaten Umlage § 4_Plan'!$E$288*E121</f>
        <v>13815.380972228724</v>
      </c>
    </row>
    <row r="122" spans="1:6" x14ac:dyDescent="0.25">
      <c r="A122">
        <v>61261</v>
      </c>
      <c r="B122" t="s">
        <v>134</v>
      </c>
      <c r="C122" t="s">
        <v>113</v>
      </c>
      <c r="D122" s="2">
        <v>2509307.33</v>
      </c>
      <c r="E122" s="48">
        <f t="shared" si="1"/>
        <v>1.1725988412978124E-3</v>
      </c>
      <c r="F122" s="2">
        <f>'Grunddaten Umlage § 4_Plan'!$E$288*E122</f>
        <v>19388.826134279978</v>
      </c>
    </row>
    <row r="123" spans="1:6" x14ac:dyDescent="0.25">
      <c r="A123">
        <v>61262</v>
      </c>
      <c r="B123" t="s">
        <v>135</v>
      </c>
      <c r="C123" t="s">
        <v>113</v>
      </c>
      <c r="D123" s="2">
        <v>2435783.9</v>
      </c>
      <c r="E123" s="48">
        <f t="shared" si="1"/>
        <v>1.138241356347477E-3</v>
      </c>
      <c r="F123" s="2">
        <f>'Grunddaten Umlage § 4_Plan'!$E$288*E123</f>
        <v>18820.727924856619</v>
      </c>
    </row>
    <row r="124" spans="1:6" x14ac:dyDescent="0.25">
      <c r="A124">
        <v>61263</v>
      </c>
      <c r="B124" t="s">
        <v>136</v>
      </c>
      <c r="C124" t="s">
        <v>113</v>
      </c>
      <c r="D124" s="2">
        <v>8112157.1600000001</v>
      </c>
      <c r="E124" s="48">
        <f t="shared" si="1"/>
        <v>3.7908095084717075E-3</v>
      </c>
      <c r="F124" s="2">
        <f>'Grunddaten Umlage § 4_Plan'!$E$288*E124</f>
        <v>62680.725819740241</v>
      </c>
    </row>
    <row r="125" spans="1:6" x14ac:dyDescent="0.25">
      <c r="A125">
        <v>61264</v>
      </c>
      <c r="B125" t="s">
        <v>137</v>
      </c>
      <c r="C125" t="s">
        <v>113</v>
      </c>
      <c r="D125" s="2">
        <v>2535597.1</v>
      </c>
      <c r="E125" s="48">
        <f t="shared" si="1"/>
        <v>1.1848840458526431E-3</v>
      </c>
      <c r="F125" s="2">
        <f>'Grunddaten Umlage § 4_Plan'!$E$288*E125</f>
        <v>19591.960988885534</v>
      </c>
    </row>
    <row r="126" spans="1:6" x14ac:dyDescent="0.25">
      <c r="A126">
        <v>61265</v>
      </c>
      <c r="B126" t="s">
        <v>138</v>
      </c>
      <c r="C126" t="s">
        <v>113</v>
      </c>
      <c r="D126" s="2">
        <v>13780346.710000001</v>
      </c>
      <c r="E126" s="48">
        <f t="shared" si="1"/>
        <v>6.4395534144588507E-3</v>
      </c>
      <c r="F126" s="2">
        <f>'Grunddaten Umlage § 4_Plan'!$E$288*E126</f>
        <v>106477.49011687904</v>
      </c>
    </row>
    <row r="127" spans="1:6" x14ac:dyDescent="0.25">
      <c r="A127">
        <v>61266</v>
      </c>
      <c r="B127" t="s">
        <v>139</v>
      </c>
      <c r="C127" t="s">
        <v>113</v>
      </c>
      <c r="D127" s="2">
        <v>1764209.52</v>
      </c>
      <c r="E127" s="48">
        <f t="shared" si="1"/>
        <v>8.2441477543468932E-4</v>
      </c>
      <c r="F127" s="2">
        <f>'Grunddaten Umlage § 4_Plan'!$E$288*E127</f>
        <v>13631.631023738148</v>
      </c>
    </row>
    <row r="128" spans="1:6" x14ac:dyDescent="0.25">
      <c r="A128">
        <v>61267</v>
      </c>
      <c r="B128" t="s">
        <v>140</v>
      </c>
      <c r="C128" t="s">
        <v>113</v>
      </c>
      <c r="D128" s="2">
        <v>4556261.25</v>
      </c>
      <c r="E128" s="48">
        <f t="shared" si="1"/>
        <v>2.1291400214417428E-3</v>
      </c>
      <c r="F128" s="2">
        <f>'Grunddaten Umlage § 4_Plan'!$E$288*E128</f>
        <v>35205.156475833974</v>
      </c>
    </row>
    <row r="129" spans="1:6" x14ac:dyDescent="0.25">
      <c r="A129">
        <v>61410</v>
      </c>
      <c r="B129" t="s">
        <v>141</v>
      </c>
      <c r="C129" t="s">
        <v>142</v>
      </c>
      <c r="D129" s="2">
        <v>1047660.45</v>
      </c>
      <c r="E129" s="48">
        <f t="shared" si="1"/>
        <v>4.8957153038067466E-4</v>
      </c>
      <c r="F129" s="2">
        <f>'Grunddaten Umlage § 4_Plan'!$E$288*E129</f>
        <v>8095.0252964078018</v>
      </c>
    </row>
    <row r="130" spans="1:6" x14ac:dyDescent="0.25">
      <c r="A130">
        <v>61413</v>
      </c>
      <c r="B130" t="s">
        <v>143</v>
      </c>
      <c r="C130" t="s">
        <v>142</v>
      </c>
      <c r="D130" s="2">
        <v>806792.79</v>
      </c>
      <c r="E130" s="48">
        <f t="shared" si="1"/>
        <v>3.7701411836286682E-4</v>
      </c>
      <c r="F130" s="2">
        <f>'Grunddaten Umlage § 4_Plan'!$E$288*E130</f>
        <v>6233.8976755392723</v>
      </c>
    </row>
    <row r="131" spans="1:6" x14ac:dyDescent="0.25">
      <c r="A131">
        <v>61425</v>
      </c>
      <c r="B131" t="s">
        <v>144</v>
      </c>
      <c r="C131" t="s">
        <v>142</v>
      </c>
      <c r="D131" s="2">
        <v>2449034.36</v>
      </c>
      <c r="E131" s="48">
        <f t="shared" ref="E131:E194" si="2">D131/$D$288</f>
        <v>1.1444332938024492E-3</v>
      </c>
      <c r="F131" s="2">
        <f>'Grunddaten Umlage § 4_Plan'!$E$288*E131</f>
        <v>18923.111105293603</v>
      </c>
    </row>
    <row r="132" spans="1:6" x14ac:dyDescent="0.25">
      <c r="A132">
        <v>61428</v>
      </c>
      <c r="B132" t="s">
        <v>145</v>
      </c>
      <c r="C132" t="s">
        <v>142</v>
      </c>
      <c r="D132" s="2">
        <v>1097966.3600000001</v>
      </c>
      <c r="E132" s="48">
        <f t="shared" si="2"/>
        <v>5.1307947262082751E-4</v>
      </c>
      <c r="F132" s="2">
        <f>'Grunddaten Umlage § 4_Plan'!$E$288*E132</f>
        <v>8483.7272026492901</v>
      </c>
    </row>
    <row r="133" spans="1:6" x14ac:dyDescent="0.25">
      <c r="A133">
        <v>61437</v>
      </c>
      <c r="B133" t="s">
        <v>146</v>
      </c>
      <c r="C133" t="s">
        <v>142</v>
      </c>
      <c r="D133" s="2">
        <v>1640312.09</v>
      </c>
      <c r="E133" s="48">
        <f t="shared" si="2"/>
        <v>7.6651752980006361E-4</v>
      </c>
      <c r="F133" s="2">
        <f>'Grunddaten Umlage § 4_Plan'!$E$288*E133</f>
        <v>12674.304792696481</v>
      </c>
    </row>
    <row r="134" spans="1:6" x14ac:dyDescent="0.25">
      <c r="A134">
        <v>61438</v>
      </c>
      <c r="B134" t="s">
        <v>142</v>
      </c>
      <c r="C134" t="s">
        <v>142</v>
      </c>
      <c r="D134" s="2">
        <v>6038322.5999999996</v>
      </c>
      <c r="E134" s="48">
        <f t="shared" si="2"/>
        <v>2.8217070103335623E-3</v>
      </c>
      <c r="F134" s="2">
        <f>'Grunddaten Umlage § 4_Plan'!$E$288*E134</f>
        <v>46656.695110396628</v>
      </c>
    </row>
    <row r="135" spans="1:6" x14ac:dyDescent="0.25">
      <c r="A135">
        <v>61439</v>
      </c>
      <c r="B135" t="s">
        <v>147</v>
      </c>
      <c r="C135" t="s">
        <v>142</v>
      </c>
      <c r="D135" s="2">
        <v>6511352.5499999998</v>
      </c>
      <c r="E135" s="48">
        <f t="shared" si="2"/>
        <v>3.042753816612633E-3</v>
      </c>
      <c r="F135" s="2">
        <f>'Grunddaten Umlage § 4_Plan'!$E$288*E135</f>
        <v>50311.686010557569</v>
      </c>
    </row>
    <row r="136" spans="1:6" x14ac:dyDescent="0.25">
      <c r="A136">
        <v>61440</v>
      </c>
      <c r="B136" t="s">
        <v>148</v>
      </c>
      <c r="C136" t="s">
        <v>142</v>
      </c>
      <c r="D136" s="2">
        <v>3720848.25</v>
      </c>
      <c r="E136" s="48">
        <f t="shared" si="2"/>
        <v>1.7387516843522682E-3</v>
      </c>
      <c r="F136" s="2">
        <f>'Grunddaten Umlage § 4_Plan'!$E$288*E136</f>
        <v>28750.117185243274</v>
      </c>
    </row>
    <row r="137" spans="1:6" x14ac:dyDescent="0.25">
      <c r="A137">
        <v>61441</v>
      </c>
      <c r="B137" t="s">
        <v>149</v>
      </c>
      <c r="C137" t="s">
        <v>142</v>
      </c>
      <c r="D137" s="2">
        <v>1319138.3999999999</v>
      </c>
      <c r="E137" s="48">
        <f t="shared" si="2"/>
        <v>6.1643312513316175E-4</v>
      </c>
      <c r="F137" s="2">
        <f>'Grunddaten Umlage § 4_Plan'!$E$288*E137</f>
        <v>10192.671411298301</v>
      </c>
    </row>
    <row r="138" spans="1:6" x14ac:dyDescent="0.25">
      <c r="A138">
        <v>61442</v>
      </c>
      <c r="B138" t="s">
        <v>150</v>
      </c>
      <c r="C138" t="s">
        <v>142</v>
      </c>
      <c r="D138" s="2">
        <v>2735884.43</v>
      </c>
      <c r="E138" s="48">
        <f t="shared" si="2"/>
        <v>1.2784782773271244E-3</v>
      </c>
      <c r="F138" s="2">
        <f>'Grunddaten Umlage § 4_Plan'!$E$288*E138</f>
        <v>21139.533967229785</v>
      </c>
    </row>
    <row r="139" spans="1:6" x14ac:dyDescent="0.25">
      <c r="A139">
        <v>61443</v>
      </c>
      <c r="B139" t="s">
        <v>151</v>
      </c>
      <c r="C139" t="s">
        <v>142</v>
      </c>
      <c r="D139" s="2">
        <v>2516354.7400000002</v>
      </c>
      <c r="E139" s="48">
        <f t="shared" si="2"/>
        <v>1.1758920946595482E-3</v>
      </c>
      <c r="F139" s="2">
        <f>'Grunddaten Umlage § 4_Plan'!$E$288*E139</f>
        <v>19443.279809823573</v>
      </c>
    </row>
    <row r="140" spans="1:6" x14ac:dyDescent="0.25">
      <c r="A140">
        <v>61444</v>
      </c>
      <c r="B140" t="s">
        <v>152</v>
      </c>
      <c r="C140" t="s">
        <v>142</v>
      </c>
      <c r="D140" s="2">
        <v>3137563.26</v>
      </c>
      <c r="E140" s="48">
        <f t="shared" si="2"/>
        <v>1.4661827187085078E-3</v>
      </c>
      <c r="F140" s="2">
        <f>'Grunddaten Umlage § 4_Plan'!$E$288*E140</f>
        <v>24243.211585184617</v>
      </c>
    </row>
    <row r="141" spans="1:6" x14ac:dyDescent="0.25">
      <c r="A141">
        <v>61445</v>
      </c>
      <c r="B141" t="s">
        <v>153</v>
      </c>
      <c r="C141" t="s">
        <v>142</v>
      </c>
      <c r="D141" s="2">
        <v>2827715.35</v>
      </c>
      <c r="E141" s="48">
        <f t="shared" si="2"/>
        <v>1.3213908488961526E-3</v>
      </c>
      <c r="F141" s="2">
        <f>'Grunddaten Umlage § 4_Plan'!$E$288*E141</f>
        <v>21849.089835633906</v>
      </c>
    </row>
    <row r="142" spans="1:6" x14ac:dyDescent="0.25">
      <c r="A142">
        <v>61446</v>
      </c>
      <c r="B142" t="s">
        <v>154</v>
      </c>
      <c r="C142" t="s">
        <v>142</v>
      </c>
      <c r="D142" s="2">
        <v>3081908.34</v>
      </c>
      <c r="E142" s="48">
        <f t="shared" si="2"/>
        <v>1.4401751851057893E-3</v>
      </c>
      <c r="F142" s="2">
        <f>'Grunddaten Umlage § 4_Plan'!$E$288*E142</f>
        <v>23813.179139777756</v>
      </c>
    </row>
    <row r="143" spans="1:6" x14ac:dyDescent="0.25">
      <c r="A143">
        <v>61611</v>
      </c>
      <c r="B143" t="s">
        <v>155</v>
      </c>
      <c r="C143" t="s">
        <v>156</v>
      </c>
      <c r="D143" s="2">
        <v>3149930.8</v>
      </c>
      <c r="E143" s="48">
        <f t="shared" si="2"/>
        <v>1.4719620678142645E-3</v>
      </c>
      <c r="F143" s="2">
        <f>'Grunddaten Umlage § 4_Plan'!$E$288*E143</f>
        <v>24338.772650942454</v>
      </c>
    </row>
    <row r="144" spans="1:6" x14ac:dyDescent="0.25">
      <c r="A144">
        <v>61612</v>
      </c>
      <c r="B144" t="s">
        <v>157</v>
      </c>
      <c r="C144" t="s">
        <v>156</v>
      </c>
      <c r="D144" s="2">
        <v>4338140.0999999996</v>
      </c>
      <c r="E144" s="48">
        <f t="shared" si="2"/>
        <v>2.0272120492500914E-3</v>
      </c>
      <c r="F144" s="2">
        <f>'Grunddaten Umlage § 4_Plan'!$E$288*E144</f>
        <v>33519.785774924567</v>
      </c>
    </row>
    <row r="145" spans="1:6" x14ac:dyDescent="0.25">
      <c r="A145">
        <v>61615</v>
      </c>
      <c r="B145" t="s">
        <v>158</v>
      </c>
      <c r="C145" t="s">
        <v>156</v>
      </c>
      <c r="D145" s="2">
        <v>2680781.2200000002</v>
      </c>
      <c r="E145" s="48">
        <f t="shared" si="2"/>
        <v>1.2527285577031875E-3</v>
      </c>
      <c r="F145" s="2">
        <f>'Grunddaten Umlage § 4_Plan'!$E$288*E145</f>
        <v>20713.764454919507</v>
      </c>
    </row>
    <row r="146" spans="1:6" x14ac:dyDescent="0.25">
      <c r="A146">
        <v>61618</v>
      </c>
      <c r="B146" t="s">
        <v>159</v>
      </c>
      <c r="C146" t="s">
        <v>156</v>
      </c>
      <c r="D146" s="2">
        <v>2449204.44</v>
      </c>
      <c r="E146" s="48">
        <f t="shared" si="2"/>
        <v>1.1445127721543208E-3</v>
      </c>
      <c r="F146" s="2">
        <f>'Grunddaten Umlage § 4_Plan'!$E$288*E146</f>
        <v>18924.425273354838</v>
      </c>
    </row>
    <row r="147" spans="1:6" x14ac:dyDescent="0.25">
      <c r="A147">
        <v>61621</v>
      </c>
      <c r="B147" t="s">
        <v>160</v>
      </c>
      <c r="C147" t="s">
        <v>156</v>
      </c>
      <c r="D147" s="2">
        <v>894505.95</v>
      </c>
      <c r="E147" s="48">
        <f t="shared" si="2"/>
        <v>4.1800246146174485E-4</v>
      </c>
      <c r="F147" s="2">
        <f>'Grunddaten Umlage § 4_Plan'!$E$288*E147</f>
        <v>6911.6365832434476</v>
      </c>
    </row>
    <row r="148" spans="1:6" x14ac:dyDescent="0.25">
      <c r="A148">
        <v>61624</v>
      </c>
      <c r="B148" t="s">
        <v>161</v>
      </c>
      <c r="C148" t="s">
        <v>156</v>
      </c>
      <c r="D148" s="2">
        <v>3758339.28</v>
      </c>
      <c r="E148" s="48">
        <f t="shared" si="2"/>
        <v>1.7562712355891673E-3</v>
      </c>
      <c r="F148" s="2">
        <f>'Grunddaten Umlage § 4_Plan'!$E$288*E148</f>
        <v>29039.801535013645</v>
      </c>
    </row>
    <row r="149" spans="1:6" x14ac:dyDescent="0.25">
      <c r="A149">
        <v>61625</v>
      </c>
      <c r="B149" t="s">
        <v>156</v>
      </c>
      <c r="C149" t="s">
        <v>156</v>
      </c>
      <c r="D149" s="2">
        <v>14798582.41</v>
      </c>
      <c r="E149" s="48">
        <f t="shared" si="2"/>
        <v>6.9153747647228963E-3</v>
      </c>
      <c r="F149" s="2">
        <f>'Grunddaten Umlage § 4_Plan'!$E$288*E149</f>
        <v>114345.15730733708</v>
      </c>
    </row>
    <row r="150" spans="1:6" x14ac:dyDescent="0.25">
      <c r="A150">
        <v>61626</v>
      </c>
      <c r="B150" t="s">
        <v>162</v>
      </c>
      <c r="C150" t="s">
        <v>156</v>
      </c>
      <c r="D150" s="2">
        <v>7334496.6299999999</v>
      </c>
      <c r="E150" s="48">
        <f t="shared" si="2"/>
        <v>3.4274088897037216E-3</v>
      </c>
      <c r="F150" s="2">
        <f>'Grunddaten Umlage § 4_Plan'!$E$288*E150</f>
        <v>56671.926248879376</v>
      </c>
    </row>
    <row r="151" spans="1:6" x14ac:dyDescent="0.25">
      <c r="A151">
        <v>61627</v>
      </c>
      <c r="B151" t="s">
        <v>163</v>
      </c>
      <c r="C151" t="s">
        <v>156</v>
      </c>
      <c r="D151" s="2">
        <v>2019506.31</v>
      </c>
      <c r="E151" s="48">
        <f t="shared" si="2"/>
        <v>9.4371491717581708E-4</v>
      </c>
      <c r="F151" s="2">
        <f>'Grunddaten Umlage § 4_Plan'!$E$288*E151</f>
        <v>15604.249130245566</v>
      </c>
    </row>
    <row r="152" spans="1:6" x14ac:dyDescent="0.25">
      <c r="A152">
        <v>61628</v>
      </c>
      <c r="B152" t="s">
        <v>164</v>
      </c>
      <c r="C152" t="s">
        <v>156</v>
      </c>
      <c r="D152" s="2">
        <v>1699570.5</v>
      </c>
      <c r="E152" s="48">
        <f t="shared" si="2"/>
        <v>7.9420897359907833E-4</v>
      </c>
      <c r="F152" s="2">
        <f>'Grunddaten Umlage § 4_Plan'!$E$288*E152</f>
        <v>13132.1805557597</v>
      </c>
    </row>
    <row r="153" spans="1:6" x14ac:dyDescent="0.25">
      <c r="A153">
        <v>61629</v>
      </c>
      <c r="B153" t="s">
        <v>165</v>
      </c>
      <c r="C153" t="s">
        <v>156</v>
      </c>
      <c r="D153" s="2">
        <v>1204644.8899999999</v>
      </c>
      <c r="E153" s="48">
        <f t="shared" si="2"/>
        <v>5.6293032953812422E-4</v>
      </c>
      <c r="F153" s="2">
        <f>'Grunddaten Umlage § 4_Plan'!$E$288*E153</f>
        <v>9308.0070529897293</v>
      </c>
    </row>
    <row r="154" spans="1:6" x14ac:dyDescent="0.25">
      <c r="A154">
        <v>61630</v>
      </c>
      <c r="B154" t="s">
        <v>166</v>
      </c>
      <c r="C154" t="s">
        <v>156</v>
      </c>
      <c r="D154" s="2">
        <v>1842521.01</v>
      </c>
      <c r="E154" s="48">
        <f t="shared" si="2"/>
        <v>8.6100971991855417E-4</v>
      </c>
      <c r="F154" s="2">
        <f>'Grunddaten Umlage § 4_Plan'!$E$288*E154</f>
        <v>14236.725443928759</v>
      </c>
    </row>
    <row r="155" spans="1:6" x14ac:dyDescent="0.25">
      <c r="A155">
        <v>61631</v>
      </c>
      <c r="B155" t="s">
        <v>167</v>
      </c>
      <c r="C155" t="s">
        <v>156</v>
      </c>
      <c r="D155" s="2">
        <v>14569824.58</v>
      </c>
      <c r="E155" s="48">
        <f t="shared" si="2"/>
        <v>6.8084762739765263E-3</v>
      </c>
      <c r="F155" s="2">
        <f>'Grunddaten Umlage § 4_Plan'!$E$288*E155</f>
        <v>112577.59948781514</v>
      </c>
    </row>
    <row r="156" spans="1:6" x14ac:dyDescent="0.25">
      <c r="A156">
        <v>61632</v>
      </c>
      <c r="B156" t="s">
        <v>168</v>
      </c>
      <c r="C156" t="s">
        <v>156</v>
      </c>
      <c r="D156" s="2">
        <v>3298400.65</v>
      </c>
      <c r="E156" s="48">
        <f t="shared" si="2"/>
        <v>1.5413420006731304E-3</v>
      </c>
      <c r="F156" s="2">
        <f>'Grunddaten Umlage § 4_Plan'!$E$288*E156</f>
        <v>25485.964178029186</v>
      </c>
    </row>
    <row r="157" spans="1:6" x14ac:dyDescent="0.25">
      <c r="A157">
        <v>61633</v>
      </c>
      <c r="B157" t="s">
        <v>169</v>
      </c>
      <c r="C157" t="s">
        <v>156</v>
      </c>
      <c r="D157" s="2">
        <v>5598207.3300000001</v>
      </c>
      <c r="E157" s="48">
        <f t="shared" si="2"/>
        <v>2.6160412278008688E-3</v>
      </c>
      <c r="F157" s="2">
        <f>'Grunddaten Umlage § 4_Plan'!$E$288*E157</f>
        <v>43256.028182495182</v>
      </c>
    </row>
    <row r="158" spans="1:6" x14ac:dyDescent="0.25">
      <c r="A158">
        <v>61701</v>
      </c>
      <c r="B158" t="s">
        <v>170</v>
      </c>
      <c r="C158" t="s">
        <v>171</v>
      </c>
      <c r="D158" s="2">
        <v>5178129.57</v>
      </c>
      <c r="E158" s="48">
        <f t="shared" si="2"/>
        <v>2.4197389699060655E-3</v>
      </c>
      <c r="F158" s="2">
        <f>'Grunddaten Umlage § 4_Plan'!$E$288*E158</f>
        <v>40010.186370237854</v>
      </c>
    </row>
    <row r="159" spans="1:6" x14ac:dyDescent="0.25">
      <c r="A159">
        <v>61708</v>
      </c>
      <c r="B159" t="s">
        <v>172</v>
      </c>
      <c r="C159" t="s">
        <v>171</v>
      </c>
      <c r="D159" s="2">
        <v>1962563.87</v>
      </c>
      <c r="E159" s="48">
        <f t="shared" si="2"/>
        <v>9.1710572572031293E-4</v>
      </c>
      <c r="F159" s="2">
        <f>'Grunddaten Umlage § 4_Plan'!$E$288*E159</f>
        <v>15164.268321349724</v>
      </c>
    </row>
    <row r="160" spans="1:6" x14ac:dyDescent="0.25">
      <c r="A160">
        <v>61710</v>
      </c>
      <c r="B160" t="s">
        <v>173</v>
      </c>
      <c r="C160" t="s">
        <v>171</v>
      </c>
      <c r="D160" s="2">
        <v>1415994.18</v>
      </c>
      <c r="E160" s="48">
        <f t="shared" si="2"/>
        <v>6.6169381283098783E-4</v>
      </c>
      <c r="F160" s="2">
        <f>'Grunddaten Umlage § 4_Plan'!$E$288*E160</f>
        <v>10941.053188240734</v>
      </c>
    </row>
    <row r="161" spans="1:6" x14ac:dyDescent="0.25">
      <c r="A161">
        <v>61711</v>
      </c>
      <c r="B161" t="s">
        <v>174</v>
      </c>
      <c r="C161" t="s">
        <v>171</v>
      </c>
      <c r="D161" s="2">
        <v>1153997.44</v>
      </c>
      <c r="E161" s="48">
        <f t="shared" si="2"/>
        <v>5.3926278572048877E-4</v>
      </c>
      <c r="F161" s="2">
        <f>'Grunddaten Umlage § 4_Plan'!$E$288*E161</f>
        <v>8916.6661476911195</v>
      </c>
    </row>
    <row r="162" spans="1:6" x14ac:dyDescent="0.25">
      <c r="A162">
        <v>61716</v>
      </c>
      <c r="B162" t="s">
        <v>175</v>
      </c>
      <c r="C162" t="s">
        <v>171</v>
      </c>
      <c r="D162" s="2">
        <v>3648511.36</v>
      </c>
      <c r="E162" s="48">
        <f t="shared" si="2"/>
        <v>1.7049486693197942E-3</v>
      </c>
      <c r="F162" s="2">
        <f>'Grunddaten Umlage § 4_Plan'!$E$288*E162</f>
        <v>28191.187090656364</v>
      </c>
    </row>
    <row r="163" spans="1:6" x14ac:dyDescent="0.25">
      <c r="A163">
        <v>61719</v>
      </c>
      <c r="B163" t="s">
        <v>176</v>
      </c>
      <c r="C163" t="s">
        <v>171</v>
      </c>
      <c r="D163" s="2">
        <v>3746469.85</v>
      </c>
      <c r="E163" s="48">
        <f t="shared" si="2"/>
        <v>1.750724653192317E-3</v>
      </c>
      <c r="F163" s="2">
        <f>'Grunddaten Umlage § 4_Plan'!$E$288*E163</f>
        <v>28948.089247789343</v>
      </c>
    </row>
    <row r="164" spans="1:6" x14ac:dyDescent="0.25">
      <c r="A164">
        <v>61727</v>
      </c>
      <c r="B164" t="s">
        <v>177</v>
      </c>
      <c r="C164" t="s">
        <v>171</v>
      </c>
      <c r="D164" s="2">
        <v>3630090</v>
      </c>
      <c r="E164" s="48">
        <f t="shared" si="2"/>
        <v>1.6963403712716113E-3</v>
      </c>
      <c r="F164" s="2">
        <f>'Grunddaten Umlage § 4_Plan'!$E$288*E164</f>
        <v>28048.849585032058</v>
      </c>
    </row>
    <row r="165" spans="1:6" x14ac:dyDescent="0.25">
      <c r="A165">
        <v>61728</v>
      </c>
      <c r="B165" t="s">
        <v>178</v>
      </c>
      <c r="C165" t="s">
        <v>171</v>
      </c>
      <c r="D165" s="2">
        <v>803927.61</v>
      </c>
      <c r="E165" s="48">
        <f t="shared" si="2"/>
        <v>3.7567522029010274E-4</v>
      </c>
      <c r="F165" s="2">
        <f>'Grunddaten Umlage § 4_Plan'!$E$288*E165</f>
        <v>6211.7591051859081</v>
      </c>
    </row>
    <row r="166" spans="1:6" x14ac:dyDescent="0.25">
      <c r="A166">
        <v>61729</v>
      </c>
      <c r="B166" t="s">
        <v>179</v>
      </c>
      <c r="C166" t="s">
        <v>171</v>
      </c>
      <c r="D166" s="2">
        <v>2361963.02</v>
      </c>
      <c r="E166" s="48">
        <f t="shared" si="2"/>
        <v>1.1037448730683306E-3</v>
      </c>
      <c r="F166" s="2">
        <f>'Grunddaten Umlage § 4_Plan'!$E$288*E166</f>
        <v>18250.331389411298</v>
      </c>
    </row>
    <row r="167" spans="1:6" x14ac:dyDescent="0.25">
      <c r="A167">
        <v>61730</v>
      </c>
      <c r="B167" t="s">
        <v>180</v>
      </c>
      <c r="C167" t="s">
        <v>171</v>
      </c>
      <c r="D167" s="2">
        <v>2450656.2599999998</v>
      </c>
      <c r="E167" s="48">
        <f t="shared" si="2"/>
        <v>1.1451912073660703E-3</v>
      </c>
      <c r="F167" s="2">
        <f>'Grunddaten Umlage § 4_Plan'!$E$288*E167</f>
        <v>18935.643144207777</v>
      </c>
    </row>
    <row r="168" spans="1:6" x14ac:dyDescent="0.25">
      <c r="A168">
        <v>61731</v>
      </c>
      <c r="B168" t="s">
        <v>181</v>
      </c>
      <c r="C168" t="s">
        <v>171</v>
      </c>
      <c r="D168" s="2">
        <v>1927268.38</v>
      </c>
      <c r="E168" s="48">
        <f t="shared" si="2"/>
        <v>9.0061214991067346E-4</v>
      </c>
      <c r="F168" s="2">
        <f>'Grunddaten Umlage § 4_Plan'!$E$288*E168</f>
        <v>14891.548391529797</v>
      </c>
    </row>
    <row r="169" spans="1:6" x14ac:dyDescent="0.25">
      <c r="A169">
        <v>61740</v>
      </c>
      <c r="B169" t="s">
        <v>182</v>
      </c>
      <c r="C169" t="s">
        <v>171</v>
      </c>
      <c r="D169" s="2">
        <v>2476230.6800000002</v>
      </c>
      <c r="E169" s="48">
        <f t="shared" si="2"/>
        <v>1.1571421290010315E-3</v>
      </c>
      <c r="F169" s="2">
        <f>'Grunddaten Umlage § 4_Plan'!$E$288*E169</f>
        <v>19133.250658017198</v>
      </c>
    </row>
    <row r="170" spans="1:6" x14ac:dyDescent="0.25">
      <c r="A170">
        <v>61741</v>
      </c>
      <c r="B170" t="s">
        <v>183</v>
      </c>
      <c r="C170" t="s">
        <v>171</v>
      </c>
      <c r="D170" s="2">
        <v>1588769.32</v>
      </c>
      <c r="E170" s="48">
        <f t="shared" si="2"/>
        <v>7.424316031155551E-4</v>
      </c>
      <c r="F170" s="2">
        <f>'Grunddaten Umlage § 4_Plan'!$E$288*E170</f>
        <v>12276.045960842201</v>
      </c>
    </row>
    <row r="171" spans="1:6" x14ac:dyDescent="0.25">
      <c r="A171">
        <v>61743</v>
      </c>
      <c r="B171" t="s">
        <v>184</v>
      </c>
      <c r="C171" t="s">
        <v>171</v>
      </c>
      <c r="D171" s="2">
        <v>895796.01</v>
      </c>
      <c r="E171" s="48">
        <f t="shared" si="2"/>
        <v>4.1860530625605096E-4</v>
      </c>
      <c r="F171" s="2">
        <f>'Grunddaten Umlage § 4_Plan'!$E$288*E171</f>
        <v>6921.6045727135897</v>
      </c>
    </row>
    <row r="172" spans="1:6" x14ac:dyDescent="0.25">
      <c r="A172">
        <v>61744</v>
      </c>
      <c r="B172" t="s">
        <v>185</v>
      </c>
      <c r="C172" t="s">
        <v>171</v>
      </c>
      <c r="D172" s="2">
        <v>741666.64</v>
      </c>
      <c r="E172" s="48">
        <f t="shared" si="2"/>
        <v>3.4658068077027525E-4</v>
      </c>
      <c r="F172" s="2">
        <f>'Grunddaten Umlage § 4_Plan'!$E$288*E172</f>
        <v>5730.6832688986005</v>
      </c>
    </row>
    <row r="173" spans="1:6" x14ac:dyDescent="0.25">
      <c r="A173">
        <v>61745</v>
      </c>
      <c r="B173" t="s">
        <v>186</v>
      </c>
      <c r="C173" t="s">
        <v>171</v>
      </c>
      <c r="D173" s="2">
        <v>1317576.99</v>
      </c>
      <c r="E173" s="48">
        <f t="shared" si="2"/>
        <v>6.1570347853511409E-4</v>
      </c>
      <c r="F173" s="2">
        <f>'Grunddaten Umlage § 4_Plan'!$E$288*E173</f>
        <v>10180.606764352755</v>
      </c>
    </row>
    <row r="174" spans="1:6" x14ac:dyDescent="0.25">
      <c r="A174">
        <v>61746</v>
      </c>
      <c r="B174" t="s">
        <v>187</v>
      </c>
      <c r="C174" t="s">
        <v>171</v>
      </c>
      <c r="D174" s="2">
        <v>5758792.96</v>
      </c>
      <c r="E174" s="48">
        <f t="shared" si="2"/>
        <v>2.6910828623650492E-3</v>
      </c>
      <c r="F174" s="2">
        <f>'Grunddaten Umlage § 4_Plan'!$E$288*E174</f>
        <v>44496.835485175725</v>
      </c>
    </row>
    <row r="175" spans="1:6" x14ac:dyDescent="0.25">
      <c r="A175">
        <v>61748</v>
      </c>
      <c r="B175" t="s">
        <v>188</v>
      </c>
      <c r="C175" t="s">
        <v>171</v>
      </c>
      <c r="D175" s="2">
        <v>6669435.5899999999</v>
      </c>
      <c r="E175" s="48">
        <f t="shared" si="2"/>
        <v>3.1166259913425558E-3</v>
      </c>
      <c r="F175" s="2">
        <f>'Grunddaten Umlage § 4_Plan'!$E$288*E175</f>
        <v>51533.156390329037</v>
      </c>
    </row>
    <row r="176" spans="1:6" x14ac:dyDescent="0.25">
      <c r="A176">
        <v>61750</v>
      </c>
      <c r="B176" t="s">
        <v>189</v>
      </c>
      <c r="C176" t="s">
        <v>171</v>
      </c>
      <c r="D176" s="2">
        <v>2217851.7999999998</v>
      </c>
      <c r="E176" s="48">
        <f t="shared" si="2"/>
        <v>1.0364017271851142E-3</v>
      </c>
      <c r="F176" s="2">
        <f>'Grunddaten Umlage § 4_Plan'!$E$288*E176</f>
        <v>17136.817968726009</v>
      </c>
    </row>
    <row r="177" spans="1:6" x14ac:dyDescent="0.25">
      <c r="A177">
        <v>61751</v>
      </c>
      <c r="B177" t="s">
        <v>190</v>
      </c>
      <c r="C177" t="s">
        <v>171</v>
      </c>
      <c r="D177" s="2">
        <v>2917157.69</v>
      </c>
      <c r="E177" s="48">
        <f t="shared" si="2"/>
        <v>1.3631872374823865E-3</v>
      </c>
      <c r="F177" s="2">
        <f>'Grunddaten Umlage § 4_Plan'!$E$288*E177</f>
        <v>22540.189709519484</v>
      </c>
    </row>
    <row r="178" spans="1:6" x14ac:dyDescent="0.25">
      <c r="A178">
        <v>61756</v>
      </c>
      <c r="B178" t="s">
        <v>191</v>
      </c>
      <c r="C178" t="s">
        <v>171</v>
      </c>
      <c r="D178" s="2">
        <v>5860732.4199999999</v>
      </c>
      <c r="E178" s="48">
        <f t="shared" si="2"/>
        <v>2.7387191527665621E-3</v>
      </c>
      <c r="F178" s="2">
        <f>'Grunddaten Umlage § 4_Plan'!$E$288*E178</f>
        <v>45284.497658928827</v>
      </c>
    </row>
    <row r="179" spans="1:6" x14ac:dyDescent="0.25">
      <c r="A179">
        <v>61757</v>
      </c>
      <c r="B179" t="s">
        <v>192</v>
      </c>
      <c r="C179" t="s">
        <v>171</v>
      </c>
      <c r="D179" s="2">
        <v>6579215.3700000001</v>
      </c>
      <c r="E179" s="48">
        <f t="shared" si="2"/>
        <v>3.0744660995792646E-3</v>
      </c>
      <c r="F179" s="2">
        <f>'Grunddaten Umlage § 4_Plan'!$E$288*E179</f>
        <v>50836.046021079659</v>
      </c>
    </row>
    <row r="180" spans="1:6" x14ac:dyDescent="0.25">
      <c r="A180">
        <v>61758</v>
      </c>
      <c r="B180" t="s">
        <v>193</v>
      </c>
      <c r="C180" t="s">
        <v>171</v>
      </c>
      <c r="D180" s="2">
        <v>2724474.48</v>
      </c>
      <c r="E180" s="48">
        <f t="shared" si="2"/>
        <v>1.2731464098474777E-3</v>
      </c>
      <c r="F180" s="2">
        <f>'Grunddaten Umlage § 4_Plan'!$E$288*E180</f>
        <v>21051.371973636586</v>
      </c>
    </row>
    <row r="181" spans="1:6" x14ac:dyDescent="0.25">
      <c r="A181">
        <v>61759</v>
      </c>
      <c r="B181" t="s">
        <v>194</v>
      </c>
      <c r="C181" t="s">
        <v>171</v>
      </c>
      <c r="D181" s="2">
        <v>2470083.2000000002</v>
      </c>
      <c r="E181" s="48">
        <f t="shared" si="2"/>
        <v>1.1542694127582981E-3</v>
      </c>
      <c r="F181" s="2">
        <f>'Grunddaten Umlage § 4_Plan'!$E$288*E181</f>
        <v>19085.750529412402</v>
      </c>
    </row>
    <row r="182" spans="1:6" x14ac:dyDescent="0.25">
      <c r="A182">
        <v>61760</v>
      </c>
      <c r="B182" t="s">
        <v>195</v>
      </c>
      <c r="C182" t="s">
        <v>171</v>
      </c>
      <c r="D182" s="2">
        <v>20096168.280000001</v>
      </c>
      <c r="E182" s="48">
        <f t="shared" si="2"/>
        <v>9.3909356410535223E-3</v>
      </c>
      <c r="F182" s="2">
        <f>'Grunddaten Umlage § 4_Plan'!$E$288*E182</f>
        <v>155278.35434416571</v>
      </c>
    </row>
    <row r="183" spans="1:6" x14ac:dyDescent="0.25">
      <c r="A183">
        <v>61761</v>
      </c>
      <c r="B183" t="s">
        <v>196</v>
      </c>
      <c r="C183" t="s">
        <v>171</v>
      </c>
      <c r="D183" s="2">
        <v>1821736.12</v>
      </c>
      <c r="E183" s="48">
        <f t="shared" si="2"/>
        <v>8.5129694474784503E-4</v>
      </c>
      <c r="F183" s="2">
        <f>'Grunddaten Umlage § 4_Plan'!$E$288*E183</f>
        <v>14076.125499230024</v>
      </c>
    </row>
    <row r="184" spans="1:6" x14ac:dyDescent="0.25">
      <c r="A184">
        <v>61762</v>
      </c>
      <c r="B184" t="s">
        <v>197</v>
      </c>
      <c r="C184" t="s">
        <v>171</v>
      </c>
      <c r="D184" s="2">
        <v>2646312.71</v>
      </c>
      <c r="E184" s="48">
        <f t="shared" si="2"/>
        <v>1.2366214294913306E-3</v>
      </c>
      <c r="F184" s="2">
        <f>'Grunddaten Umlage § 4_Plan'!$E$288*E184</f>
        <v>20447.434404587369</v>
      </c>
    </row>
    <row r="185" spans="1:6" x14ac:dyDescent="0.25">
      <c r="A185">
        <v>61763</v>
      </c>
      <c r="B185" t="s">
        <v>198</v>
      </c>
      <c r="C185" t="s">
        <v>171</v>
      </c>
      <c r="D185" s="2">
        <v>5880151.7199999997</v>
      </c>
      <c r="E185" s="48">
        <f t="shared" si="2"/>
        <v>2.7477937879882325E-3</v>
      </c>
      <c r="F185" s="2">
        <f>'Grunddaten Umlage § 4_Plan'!$E$288*E185</f>
        <v>45434.546011654675</v>
      </c>
    </row>
    <row r="186" spans="1:6" x14ac:dyDescent="0.25">
      <c r="A186">
        <v>61764</v>
      </c>
      <c r="B186" t="s">
        <v>199</v>
      </c>
      <c r="C186" t="s">
        <v>171</v>
      </c>
      <c r="D186" s="2">
        <v>5605288.5800000001</v>
      </c>
      <c r="E186" s="48">
        <f t="shared" si="2"/>
        <v>2.6193502945882122E-3</v>
      </c>
      <c r="F186" s="2">
        <f>'Grunddaten Umlage § 4_Plan'!$E$288*E186</f>
        <v>43310.743331740516</v>
      </c>
    </row>
    <row r="187" spans="1:6" x14ac:dyDescent="0.25">
      <c r="A187">
        <v>61765</v>
      </c>
      <c r="B187" t="s">
        <v>200</v>
      </c>
      <c r="C187" t="s">
        <v>171</v>
      </c>
      <c r="D187" s="2">
        <v>9127639.9199999999</v>
      </c>
      <c r="E187" s="48">
        <f t="shared" si="2"/>
        <v>4.2653444103937866E-3</v>
      </c>
      <c r="F187" s="2">
        <f>'Grunddaten Umlage § 4_Plan'!$E$288*E187</f>
        <v>70527.121691862747</v>
      </c>
    </row>
    <row r="188" spans="1:6" x14ac:dyDescent="0.25">
      <c r="A188">
        <v>61766</v>
      </c>
      <c r="B188" t="s">
        <v>171</v>
      </c>
      <c r="C188" t="s">
        <v>171</v>
      </c>
      <c r="D188" s="2">
        <v>27417007.489999998</v>
      </c>
      <c r="E188" s="48">
        <f t="shared" si="2"/>
        <v>1.2811962420971146E-2</v>
      </c>
      <c r="F188" s="2">
        <f>'Grunddaten Umlage § 4_Plan'!$E$288*E188</f>
        <v>211844.75292863464</v>
      </c>
    </row>
    <row r="189" spans="1:6" x14ac:dyDescent="0.25">
      <c r="A189">
        <v>62007</v>
      </c>
      <c r="B189" t="s">
        <v>201</v>
      </c>
      <c r="C189" t="s">
        <v>202</v>
      </c>
      <c r="D189" s="2">
        <v>11283467.539999999</v>
      </c>
      <c r="E189" s="48">
        <f t="shared" si="2"/>
        <v>5.2727622499813432E-3</v>
      </c>
      <c r="F189" s="2">
        <f>'Grunddaten Umlage § 4_Plan'!$E$288*E189</f>
        <v>87184.693444804871</v>
      </c>
    </row>
    <row r="190" spans="1:6" x14ac:dyDescent="0.25">
      <c r="A190">
        <v>62008</v>
      </c>
      <c r="B190" t="s">
        <v>203</v>
      </c>
      <c r="C190" t="s">
        <v>202</v>
      </c>
      <c r="D190" s="2">
        <v>1631096.64</v>
      </c>
      <c r="E190" s="48">
        <f t="shared" si="2"/>
        <v>7.6221115175587311E-4</v>
      </c>
      <c r="F190" s="2">
        <f>'Grunddaten Umlage § 4_Plan'!$E$288*E190</f>
        <v>12603.099183218923</v>
      </c>
    </row>
    <row r="191" spans="1:6" x14ac:dyDescent="0.25">
      <c r="A191">
        <v>62010</v>
      </c>
      <c r="B191" t="s">
        <v>204</v>
      </c>
      <c r="C191" t="s">
        <v>202</v>
      </c>
      <c r="D191" s="2">
        <v>645372.25</v>
      </c>
      <c r="E191" s="48">
        <f t="shared" si="2"/>
        <v>3.0158233051340191E-4</v>
      </c>
      <c r="F191" s="2">
        <f>'Grunddaten Umlage § 4_Plan'!$E$288*E191</f>
        <v>4986.6392201305489</v>
      </c>
    </row>
    <row r="192" spans="1:6" x14ac:dyDescent="0.25">
      <c r="A192">
        <v>62014</v>
      </c>
      <c r="B192" t="s">
        <v>205</v>
      </c>
      <c r="C192" t="s">
        <v>202</v>
      </c>
      <c r="D192" s="2">
        <v>2744551.27</v>
      </c>
      <c r="E192" s="48">
        <f t="shared" si="2"/>
        <v>1.2825282900219479E-3</v>
      </c>
      <c r="F192" s="2">
        <f>'Grunddaten Umlage § 4_Plan'!$E$288*E192</f>
        <v>21206.500596579896</v>
      </c>
    </row>
    <row r="193" spans="1:6" x14ac:dyDescent="0.25">
      <c r="A193">
        <v>62021</v>
      </c>
      <c r="B193" t="s">
        <v>206</v>
      </c>
      <c r="C193" t="s">
        <v>202</v>
      </c>
      <c r="D193" s="2">
        <v>533300.31999999995</v>
      </c>
      <c r="E193" s="48">
        <f t="shared" si="2"/>
        <v>2.4921113879492493E-4</v>
      </c>
      <c r="F193" s="2">
        <f>'Grunddaten Umlage § 4_Plan'!$E$288*E193</f>
        <v>4120.685839560304</v>
      </c>
    </row>
    <row r="194" spans="1:6" x14ac:dyDescent="0.25">
      <c r="A194">
        <v>62026</v>
      </c>
      <c r="B194" t="s">
        <v>207</v>
      </c>
      <c r="C194" t="s">
        <v>202</v>
      </c>
      <c r="D194" s="2">
        <v>1088534.06</v>
      </c>
      <c r="E194" s="48">
        <f t="shared" si="2"/>
        <v>5.0867176061260039E-4</v>
      </c>
      <c r="F194" s="2">
        <f>'Grunddaten Umlage § 4_Plan'!$E$288*E194</f>
        <v>8410.8460443471831</v>
      </c>
    </row>
    <row r="195" spans="1:6" x14ac:dyDescent="0.25">
      <c r="A195">
        <v>62032</v>
      </c>
      <c r="B195" t="s">
        <v>208</v>
      </c>
      <c r="C195" t="s">
        <v>202</v>
      </c>
      <c r="D195" s="2">
        <v>1479072.47</v>
      </c>
      <c r="E195" s="48">
        <f t="shared" ref="E195:E258" si="3">D195/$D$288</f>
        <v>6.9117028583242268E-4</v>
      </c>
      <c r="F195" s="2">
        <f>'Grunddaten Umlage § 4_Plan'!$E$288*E195</f>
        <v>11428.444263473313</v>
      </c>
    </row>
    <row r="196" spans="1:6" x14ac:dyDescent="0.25">
      <c r="A196">
        <v>62034</v>
      </c>
      <c r="B196" t="s">
        <v>209</v>
      </c>
      <c r="C196" t="s">
        <v>202</v>
      </c>
      <c r="D196" s="2">
        <v>1625878.1</v>
      </c>
      <c r="E196" s="48">
        <f t="shared" si="3"/>
        <v>7.5977252899966181E-4</v>
      </c>
      <c r="F196" s="2">
        <f>'Grunddaten Umlage § 4_Plan'!$E$288*E196</f>
        <v>12562.776754983408</v>
      </c>
    </row>
    <row r="197" spans="1:6" x14ac:dyDescent="0.25">
      <c r="A197">
        <v>62036</v>
      </c>
      <c r="B197" t="s">
        <v>210</v>
      </c>
      <c r="C197" t="s">
        <v>202</v>
      </c>
      <c r="D197" s="2">
        <v>1704876.71</v>
      </c>
      <c r="E197" s="48">
        <f t="shared" si="3"/>
        <v>7.9668856452972878E-4</v>
      </c>
      <c r="F197" s="2">
        <f>'Grunddaten Umlage § 4_Plan'!$E$288*E197</f>
        <v>13173.180389415777</v>
      </c>
    </row>
    <row r="198" spans="1:6" x14ac:dyDescent="0.25">
      <c r="A198">
        <v>62038</v>
      </c>
      <c r="B198" t="s">
        <v>211</v>
      </c>
      <c r="C198" t="s">
        <v>202</v>
      </c>
      <c r="D198" s="2">
        <v>12857054.439999999</v>
      </c>
      <c r="E198" s="48">
        <f t="shared" si="3"/>
        <v>6.008099111098876E-3</v>
      </c>
      <c r="F198" s="2">
        <f>'Grunddaten Umlage § 4_Plan'!$E$288*E198</f>
        <v>99343.428425776932</v>
      </c>
    </row>
    <row r="199" spans="1:6" x14ac:dyDescent="0.25">
      <c r="A199">
        <v>62039</v>
      </c>
      <c r="B199" t="s">
        <v>212</v>
      </c>
      <c r="C199" t="s">
        <v>202</v>
      </c>
      <c r="D199" s="2">
        <v>2395946.5699999998</v>
      </c>
      <c r="E199" s="48">
        <f t="shared" si="3"/>
        <v>1.1196253795637968E-3</v>
      </c>
      <c r="F199" s="2">
        <f>'Grunddaten Umlage § 4_Plan'!$E$288*E199</f>
        <v>18512.914268159599</v>
      </c>
    </row>
    <row r="200" spans="1:6" x14ac:dyDescent="0.25">
      <c r="A200">
        <v>62040</v>
      </c>
      <c r="B200" t="s">
        <v>213</v>
      </c>
      <c r="C200" t="s">
        <v>202</v>
      </c>
      <c r="D200" s="2">
        <v>15632117.68</v>
      </c>
      <c r="E200" s="48">
        <f t="shared" si="3"/>
        <v>7.3048856389380757E-3</v>
      </c>
      <c r="F200" s="2">
        <f>'Grunddaten Umlage § 4_Plan'!$E$288*E200</f>
        <v>120785.68782091912</v>
      </c>
    </row>
    <row r="201" spans="1:6" x14ac:dyDescent="0.25">
      <c r="A201">
        <v>62041</v>
      </c>
      <c r="B201" t="s">
        <v>214</v>
      </c>
      <c r="C201" t="s">
        <v>202</v>
      </c>
      <c r="D201" s="2">
        <v>20106194.859999999</v>
      </c>
      <c r="E201" s="48">
        <f t="shared" si="3"/>
        <v>9.3956210599934892E-3</v>
      </c>
      <c r="F201" s="2">
        <f>'Grunddaten Umlage § 4_Plan'!$E$288*E201</f>
        <v>155355.8273639179</v>
      </c>
    </row>
    <row r="202" spans="1:6" x14ac:dyDescent="0.25">
      <c r="A202">
        <v>62042</v>
      </c>
      <c r="B202" t="s">
        <v>215</v>
      </c>
      <c r="C202" t="s">
        <v>202</v>
      </c>
      <c r="D202" s="2">
        <v>5561690.4500000002</v>
      </c>
      <c r="E202" s="48">
        <f t="shared" si="3"/>
        <v>2.5989768966749515E-3</v>
      </c>
      <c r="F202" s="2">
        <f>'Grunddaten Umlage § 4_Plan'!$E$288*E202</f>
        <v>42973.870860105191</v>
      </c>
    </row>
    <row r="203" spans="1:6" x14ac:dyDescent="0.25">
      <c r="A203">
        <v>62043</v>
      </c>
      <c r="B203" t="s">
        <v>216</v>
      </c>
      <c r="C203" t="s">
        <v>202</v>
      </c>
      <c r="D203" s="2">
        <v>4573631.34</v>
      </c>
      <c r="E203" s="48">
        <f t="shared" si="3"/>
        <v>2.1372570612175116E-3</v>
      </c>
      <c r="F203" s="2">
        <f>'Grunddaten Umlage § 4_Plan'!$E$288*E203</f>
        <v>35339.371066020016</v>
      </c>
    </row>
    <row r="204" spans="1:6" x14ac:dyDescent="0.25">
      <c r="A204">
        <v>62044</v>
      </c>
      <c r="B204" t="s">
        <v>217</v>
      </c>
      <c r="C204" t="s">
        <v>202</v>
      </c>
      <c r="D204" s="2">
        <v>3494415.67</v>
      </c>
      <c r="E204" s="48">
        <f t="shared" si="3"/>
        <v>1.6329397824916562E-3</v>
      </c>
      <c r="F204" s="2">
        <f>'Grunddaten Umlage § 4_Plan'!$E$288*E204</f>
        <v>27000.526024260838</v>
      </c>
    </row>
    <row r="205" spans="1:6" x14ac:dyDescent="0.25">
      <c r="A205">
        <v>62045</v>
      </c>
      <c r="B205" t="s">
        <v>218</v>
      </c>
      <c r="C205" t="s">
        <v>202</v>
      </c>
      <c r="D205" s="2">
        <v>2435505.17</v>
      </c>
      <c r="E205" s="48">
        <f t="shared" si="3"/>
        <v>1.1381111058711296E-3</v>
      </c>
      <c r="F205" s="2">
        <f>'Grunddaten Umlage § 4_Plan'!$E$288*E205</f>
        <v>18818.574243861152</v>
      </c>
    </row>
    <row r="206" spans="1:6" x14ac:dyDescent="0.25">
      <c r="A206">
        <v>62046</v>
      </c>
      <c r="B206" t="s">
        <v>219</v>
      </c>
      <c r="C206" t="s">
        <v>202</v>
      </c>
      <c r="D206" s="2">
        <v>3414624.9</v>
      </c>
      <c r="E206" s="48">
        <f t="shared" si="3"/>
        <v>1.5956535707432292E-3</v>
      </c>
      <c r="F206" s="2">
        <f>'Grunddaten Umlage § 4_Plan'!$E$288*E206</f>
        <v>26384.001556271371</v>
      </c>
    </row>
    <row r="207" spans="1:6" x14ac:dyDescent="0.25">
      <c r="A207">
        <v>62047</v>
      </c>
      <c r="B207" t="s">
        <v>220</v>
      </c>
      <c r="C207" t="s">
        <v>202</v>
      </c>
      <c r="D207" s="2">
        <v>8457513.4100000001</v>
      </c>
      <c r="E207" s="48">
        <f t="shared" si="3"/>
        <v>3.9521944188584948E-3</v>
      </c>
      <c r="F207" s="2">
        <f>'Grunddaten Umlage § 4_Plan'!$E$288*E207</f>
        <v>65349.212140878488</v>
      </c>
    </row>
    <row r="208" spans="1:6" x14ac:dyDescent="0.25">
      <c r="A208">
        <v>62048</v>
      </c>
      <c r="B208" t="s">
        <v>221</v>
      </c>
      <c r="C208" t="s">
        <v>202</v>
      </c>
      <c r="D208" s="2">
        <v>6483495.8700000001</v>
      </c>
      <c r="E208" s="48">
        <f t="shared" si="3"/>
        <v>3.0297363953107935E-3</v>
      </c>
      <c r="F208" s="2">
        <f>'Grunddaten Umlage § 4_Plan'!$E$288*E208</f>
        <v>50096.444011803171</v>
      </c>
    </row>
    <row r="209" spans="1:6" x14ac:dyDescent="0.25">
      <c r="A209">
        <v>62105</v>
      </c>
      <c r="B209" t="s">
        <v>222</v>
      </c>
      <c r="C209" t="s">
        <v>223</v>
      </c>
      <c r="D209" s="2">
        <v>2319822.4700000002</v>
      </c>
      <c r="E209" s="48">
        <f t="shared" si="3"/>
        <v>1.0840526020137315E-3</v>
      </c>
      <c r="F209" s="2">
        <f>'Grunddaten Umlage § 4_Plan'!$E$288*E209</f>
        <v>17924.721294790914</v>
      </c>
    </row>
    <row r="210" spans="1:6" x14ac:dyDescent="0.25">
      <c r="A210">
        <v>62115</v>
      </c>
      <c r="B210" t="s">
        <v>224</v>
      </c>
      <c r="C210" t="s">
        <v>223</v>
      </c>
      <c r="D210" s="2">
        <v>7301204.6699999999</v>
      </c>
      <c r="E210" s="48">
        <f t="shared" si="3"/>
        <v>3.4118515630846128E-3</v>
      </c>
      <c r="F210" s="2">
        <f>'Grunddaten Umlage § 4_Plan'!$E$288*E210</f>
        <v>56414.687123008967</v>
      </c>
    </row>
    <row r="211" spans="1:6" x14ac:dyDescent="0.25">
      <c r="A211">
        <v>62116</v>
      </c>
      <c r="B211" t="s">
        <v>225</v>
      </c>
      <c r="C211" t="s">
        <v>223</v>
      </c>
      <c r="D211" s="2">
        <v>5038441.26</v>
      </c>
      <c r="E211" s="48">
        <f t="shared" si="3"/>
        <v>2.3544626490303558E-3</v>
      </c>
      <c r="F211" s="2">
        <f>'Grunddaten Umlage § 4_Plan'!$E$288*E211</f>
        <v>38930.847732359085</v>
      </c>
    </row>
    <row r="212" spans="1:6" x14ac:dyDescent="0.25">
      <c r="A212">
        <v>62125</v>
      </c>
      <c r="B212" t="s">
        <v>226</v>
      </c>
      <c r="C212" t="s">
        <v>223</v>
      </c>
      <c r="D212" s="2">
        <v>3042029.4</v>
      </c>
      <c r="E212" s="48">
        <f t="shared" si="3"/>
        <v>1.4215397639769695E-3</v>
      </c>
      <c r="F212" s="2">
        <f>'Grunddaten Umlage § 4_Plan'!$E$288*E212</f>
        <v>23505.043972420881</v>
      </c>
    </row>
    <row r="213" spans="1:6" x14ac:dyDescent="0.25">
      <c r="A213">
        <v>62128</v>
      </c>
      <c r="B213" t="s">
        <v>227</v>
      </c>
      <c r="C213" t="s">
        <v>223</v>
      </c>
      <c r="D213" s="2">
        <v>4884794.18</v>
      </c>
      <c r="E213" s="48">
        <f t="shared" si="3"/>
        <v>2.2826633975704751E-3</v>
      </c>
      <c r="F213" s="2">
        <f>'Grunddaten Umlage § 4_Plan'!$E$288*E213</f>
        <v>37743.652969667419</v>
      </c>
    </row>
    <row r="214" spans="1:6" x14ac:dyDescent="0.25">
      <c r="A214">
        <v>62131</v>
      </c>
      <c r="B214" t="s">
        <v>228</v>
      </c>
      <c r="C214" t="s">
        <v>223</v>
      </c>
      <c r="D214" s="2">
        <v>3799195.34</v>
      </c>
      <c r="E214" s="48">
        <f t="shared" si="3"/>
        <v>1.7753632647094081E-3</v>
      </c>
      <c r="F214" s="2">
        <f>'Grunddaten Umlage § 4_Plan'!$E$288*E214</f>
        <v>29355.486678240683</v>
      </c>
    </row>
    <row r="215" spans="1:6" x14ac:dyDescent="0.25">
      <c r="A215">
        <v>62132</v>
      </c>
      <c r="B215" t="s">
        <v>229</v>
      </c>
      <c r="C215" t="s">
        <v>223</v>
      </c>
      <c r="D215" s="2">
        <v>2105039.0699999998</v>
      </c>
      <c r="E215" s="48">
        <f t="shared" si="3"/>
        <v>9.8368435976657533E-4</v>
      </c>
      <c r="F215" s="2">
        <f>'Grunddaten Umlage § 4_Plan'!$E$288*E215</f>
        <v>16265.140601209823</v>
      </c>
    </row>
    <row r="216" spans="1:6" x14ac:dyDescent="0.25">
      <c r="A216">
        <v>62135</v>
      </c>
      <c r="B216" t="s">
        <v>230</v>
      </c>
      <c r="C216" t="s">
        <v>223</v>
      </c>
      <c r="D216" s="2">
        <v>1934835.13</v>
      </c>
      <c r="E216" s="48">
        <f t="shared" si="3"/>
        <v>9.0414809075630527E-4</v>
      </c>
      <c r="F216" s="2">
        <f>'Grunddaten Umlage § 4_Plan'!$E$288*E216</f>
        <v>14950.014884811657</v>
      </c>
    </row>
    <row r="217" spans="1:6" x14ac:dyDescent="0.25">
      <c r="A217">
        <v>62138</v>
      </c>
      <c r="B217" t="s">
        <v>231</v>
      </c>
      <c r="C217" t="s">
        <v>223</v>
      </c>
      <c r="D217" s="2">
        <v>3158633</v>
      </c>
      <c r="E217" s="48">
        <f t="shared" si="3"/>
        <v>1.4760286042304084E-3</v>
      </c>
      <c r="F217" s="2">
        <f>'Grunddaten Umlage § 4_Plan'!$E$288*E217</f>
        <v>24406.012498675944</v>
      </c>
    </row>
    <row r="218" spans="1:6" x14ac:dyDescent="0.25">
      <c r="A218">
        <v>62139</v>
      </c>
      <c r="B218" t="s">
        <v>232</v>
      </c>
      <c r="C218" t="s">
        <v>223</v>
      </c>
      <c r="D218" s="2">
        <v>26352475.030000001</v>
      </c>
      <c r="E218" s="48">
        <f t="shared" si="3"/>
        <v>1.2314506603504615E-2</v>
      </c>
      <c r="F218" s="2">
        <f>'Grunddaten Umlage § 4_Plan'!$E$288*E218</f>
        <v>203619.36158877143</v>
      </c>
    </row>
    <row r="219" spans="1:6" x14ac:dyDescent="0.25">
      <c r="A219">
        <v>62140</v>
      </c>
      <c r="B219" t="s">
        <v>233</v>
      </c>
      <c r="C219" t="s">
        <v>223</v>
      </c>
      <c r="D219" s="2">
        <v>47861928.439999998</v>
      </c>
      <c r="E219" s="48">
        <f t="shared" si="3"/>
        <v>2.2365870118835868E-2</v>
      </c>
      <c r="F219" s="2">
        <f>'Grunddaten Umlage § 4_Plan'!$E$288*E219</f>
        <v>369817.83693052462</v>
      </c>
    </row>
    <row r="220" spans="1:6" x14ac:dyDescent="0.25">
      <c r="A220">
        <v>62141</v>
      </c>
      <c r="B220" t="s">
        <v>234</v>
      </c>
      <c r="C220" t="s">
        <v>223</v>
      </c>
      <c r="D220" s="2">
        <v>12291272.630000001</v>
      </c>
      <c r="E220" s="48">
        <f t="shared" si="3"/>
        <v>5.7437093781627438E-3</v>
      </c>
      <c r="F220" s="2">
        <f>'Grunddaten Umlage § 4_Plan'!$E$288*E220</f>
        <v>94971.765770956481</v>
      </c>
    </row>
    <row r="221" spans="1:6" x14ac:dyDescent="0.25">
      <c r="A221">
        <v>62142</v>
      </c>
      <c r="B221" t="s">
        <v>235</v>
      </c>
      <c r="C221" t="s">
        <v>223</v>
      </c>
      <c r="D221" s="2">
        <v>5391352.2199999997</v>
      </c>
      <c r="E221" s="48">
        <f t="shared" si="3"/>
        <v>2.519377873973049E-3</v>
      </c>
      <c r="F221" s="2">
        <f>'Grunddaten Umlage § 4_Plan'!$E$288*E221</f>
        <v>41657.70751653779</v>
      </c>
    </row>
    <row r="222" spans="1:6" x14ac:dyDescent="0.25">
      <c r="A222">
        <v>62143</v>
      </c>
      <c r="B222" t="s">
        <v>236</v>
      </c>
      <c r="C222" t="s">
        <v>223</v>
      </c>
      <c r="D222" s="2">
        <v>12560082.84</v>
      </c>
      <c r="E222" s="48">
        <f t="shared" si="3"/>
        <v>5.8693243385171704E-3</v>
      </c>
      <c r="F222" s="2">
        <f>'Grunddaten Umlage § 4_Plan'!$E$288*E222</f>
        <v>97048.798887824349</v>
      </c>
    </row>
    <row r="223" spans="1:6" x14ac:dyDescent="0.25">
      <c r="A223">
        <v>62144</v>
      </c>
      <c r="B223" t="s">
        <v>237</v>
      </c>
      <c r="C223" t="s">
        <v>223</v>
      </c>
      <c r="D223" s="2">
        <v>3212272.3</v>
      </c>
      <c r="E223" s="48">
        <f t="shared" si="3"/>
        <v>1.5010942389878797E-3</v>
      </c>
      <c r="F223" s="2">
        <f>'Grunddaten Umlage § 4_Plan'!$E$288*E223</f>
        <v>24820.470723553677</v>
      </c>
    </row>
    <row r="224" spans="1:6" x14ac:dyDescent="0.25">
      <c r="A224">
        <v>62145</v>
      </c>
      <c r="B224" t="s">
        <v>238</v>
      </c>
      <c r="C224" t="s">
        <v>223</v>
      </c>
      <c r="D224" s="2">
        <v>9734291.8100000005</v>
      </c>
      <c r="E224" s="48">
        <f t="shared" si="3"/>
        <v>4.5488327239935119E-3</v>
      </c>
      <c r="F224" s="2">
        <f>'Grunddaten Umlage § 4_Plan'!$E$288*E224</f>
        <v>75214.577819144848</v>
      </c>
    </row>
    <row r="225" spans="1:6" x14ac:dyDescent="0.25">
      <c r="A225">
        <v>62146</v>
      </c>
      <c r="B225" t="s">
        <v>239</v>
      </c>
      <c r="C225" t="s">
        <v>223</v>
      </c>
      <c r="D225" s="2">
        <v>3605524.75</v>
      </c>
      <c r="E225" s="48">
        <f t="shared" si="3"/>
        <v>1.6848610345870168E-3</v>
      </c>
      <c r="F225" s="2">
        <f>'Grunddaten Umlage § 4_Plan'!$E$288*E225</f>
        <v>27859.039689886566</v>
      </c>
    </row>
    <row r="226" spans="1:6" x14ac:dyDescent="0.25">
      <c r="A226">
        <v>62147</v>
      </c>
      <c r="B226" t="s">
        <v>240</v>
      </c>
      <c r="C226" t="s">
        <v>223</v>
      </c>
      <c r="D226" s="2">
        <v>3108762.1</v>
      </c>
      <c r="E226" s="48">
        <f t="shared" si="3"/>
        <v>1.4527239420810817E-3</v>
      </c>
      <c r="F226" s="2">
        <f>'Grunddaten Umlage § 4_Plan'!$E$288*E226</f>
        <v>24020.671812144708</v>
      </c>
    </row>
    <row r="227" spans="1:6" x14ac:dyDescent="0.25">
      <c r="A227">
        <v>62148</v>
      </c>
      <c r="B227" t="s">
        <v>241</v>
      </c>
      <c r="C227" t="s">
        <v>223</v>
      </c>
      <c r="D227" s="2">
        <v>2293610.06</v>
      </c>
      <c r="E227" s="48">
        <f t="shared" si="3"/>
        <v>1.0718035477722875E-3</v>
      </c>
      <c r="F227" s="2">
        <f>'Grunddaten Umlage § 4_Plan'!$E$288*E227</f>
        <v>17722.184182666646</v>
      </c>
    </row>
    <row r="228" spans="1:6" x14ac:dyDescent="0.25">
      <c r="A228">
        <v>62202</v>
      </c>
      <c r="B228" t="s">
        <v>242</v>
      </c>
      <c r="C228" t="s">
        <v>243</v>
      </c>
      <c r="D228" s="2">
        <v>2621748.4900000002</v>
      </c>
      <c r="E228" s="48">
        <f t="shared" si="3"/>
        <v>1.2251425741255414E-3</v>
      </c>
      <c r="F228" s="2">
        <f>'Grunddaten Umlage § 4_Plan'!$E$288*E228</f>
        <v>20257.632468009037</v>
      </c>
    </row>
    <row r="229" spans="1:6" x14ac:dyDescent="0.25">
      <c r="A229">
        <v>62205</v>
      </c>
      <c r="B229" t="s">
        <v>244</v>
      </c>
      <c r="C229" t="s">
        <v>243</v>
      </c>
      <c r="D229" s="2">
        <v>2611377.63</v>
      </c>
      <c r="E229" s="48">
        <f t="shared" si="3"/>
        <v>1.2202962732066093E-3</v>
      </c>
      <c r="F229" s="2">
        <f>'Grunddaten Umlage § 4_Plan'!$E$288*E229</f>
        <v>20177.4992778657</v>
      </c>
    </row>
    <row r="230" spans="1:6" x14ac:dyDescent="0.25">
      <c r="A230">
        <v>62206</v>
      </c>
      <c r="B230" t="s">
        <v>245</v>
      </c>
      <c r="C230" t="s">
        <v>243</v>
      </c>
      <c r="D230" s="2">
        <v>1430800.98</v>
      </c>
      <c r="E230" s="48">
        <f t="shared" si="3"/>
        <v>6.6861302767396542E-4</v>
      </c>
      <c r="F230" s="2">
        <f>'Grunddaten Umlage § 4_Plan'!$E$288*E230</f>
        <v>11055.461840928589</v>
      </c>
    </row>
    <row r="231" spans="1:6" x14ac:dyDescent="0.25">
      <c r="A231">
        <v>62209</v>
      </c>
      <c r="B231" t="s">
        <v>246</v>
      </c>
      <c r="C231" t="s">
        <v>243</v>
      </c>
      <c r="D231" s="2">
        <v>1663556.76</v>
      </c>
      <c r="E231" s="48">
        <f t="shared" si="3"/>
        <v>7.7737975970011729E-4</v>
      </c>
      <c r="F231" s="2">
        <f>'Grunddaten Umlage § 4_Plan'!$E$288*E231</f>
        <v>12853.910877527354</v>
      </c>
    </row>
    <row r="232" spans="1:6" x14ac:dyDescent="0.25">
      <c r="A232">
        <v>62211</v>
      </c>
      <c r="B232" t="s">
        <v>247</v>
      </c>
      <c r="C232" t="s">
        <v>243</v>
      </c>
      <c r="D232" s="2">
        <v>3297550.42</v>
      </c>
      <c r="E232" s="48">
        <f t="shared" si="3"/>
        <v>1.54094468835474E-3</v>
      </c>
      <c r="F232" s="2">
        <f>'Grunddaten Umlage § 4_Plan'!$E$288*E232</f>
        <v>25479.394651272916</v>
      </c>
    </row>
    <row r="233" spans="1:6" x14ac:dyDescent="0.25">
      <c r="A233">
        <v>62214</v>
      </c>
      <c r="B233" t="s">
        <v>248</v>
      </c>
      <c r="C233" t="s">
        <v>243</v>
      </c>
      <c r="D233" s="2">
        <v>2856509.92</v>
      </c>
      <c r="E233" s="48">
        <f t="shared" si="3"/>
        <v>1.3348465460178234E-3</v>
      </c>
      <c r="F233" s="2">
        <f>'Grunddaten Umlage § 4_Plan'!$E$288*E233</f>
        <v>22071.578689297497</v>
      </c>
    </row>
    <row r="234" spans="1:6" x14ac:dyDescent="0.25">
      <c r="A234">
        <v>62216</v>
      </c>
      <c r="B234" t="s">
        <v>249</v>
      </c>
      <c r="C234" t="s">
        <v>243</v>
      </c>
      <c r="D234" s="2">
        <v>1521033.43</v>
      </c>
      <c r="E234" s="48">
        <f t="shared" si="3"/>
        <v>7.1077863451394661E-4</v>
      </c>
      <c r="F234" s="2">
        <f>'Grunddaten Umlage § 4_Plan'!$E$288*E234</f>
        <v>11752.666708504579</v>
      </c>
    </row>
    <row r="235" spans="1:6" x14ac:dyDescent="0.25">
      <c r="A235">
        <v>62219</v>
      </c>
      <c r="B235" t="s">
        <v>250</v>
      </c>
      <c r="C235" t="s">
        <v>243</v>
      </c>
      <c r="D235" s="2">
        <v>12668761.300000001</v>
      </c>
      <c r="E235" s="48">
        <f t="shared" si="3"/>
        <v>5.9201097623456786E-3</v>
      </c>
      <c r="F235" s="2">
        <f>'Grunddaten Umlage § 4_Plan'!$E$288*E235</f>
        <v>97888.531725763067</v>
      </c>
    </row>
    <row r="236" spans="1:6" x14ac:dyDescent="0.25">
      <c r="A236">
        <v>62220</v>
      </c>
      <c r="B236" t="s">
        <v>251</v>
      </c>
      <c r="C236" t="s">
        <v>243</v>
      </c>
      <c r="D236" s="2">
        <v>3229477.2</v>
      </c>
      <c r="E236" s="48">
        <f t="shared" si="3"/>
        <v>1.5091340855078535E-3</v>
      </c>
      <c r="F236" s="2">
        <f>'Grunddaten Umlage § 4_Plan'!$E$288*E236</f>
        <v>24953.4089295556</v>
      </c>
    </row>
    <row r="237" spans="1:6" x14ac:dyDescent="0.25">
      <c r="A237">
        <v>62226</v>
      </c>
      <c r="B237" t="s">
        <v>252</v>
      </c>
      <c r="C237" t="s">
        <v>243</v>
      </c>
      <c r="D237" s="2">
        <v>2871731.95</v>
      </c>
      <c r="E237" s="48">
        <f t="shared" si="3"/>
        <v>1.3419597977613637E-3</v>
      </c>
      <c r="F237" s="2">
        <f>'Grunddaten Umlage § 4_Plan'!$E$288*E237</f>
        <v>22189.195726299018</v>
      </c>
    </row>
    <row r="238" spans="1:6" x14ac:dyDescent="0.25">
      <c r="A238">
        <v>62232</v>
      </c>
      <c r="B238" t="s">
        <v>253</v>
      </c>
      <c r="C238" t="s">
        <v>243</v>
      </c>
      <c r="D238" s="2">
        <v>1813099.08</v>
      </c>
      <c r="E238" s="48">
        <f t="shared" si="3"/>
        <v>8.4726085758739234E-4</v>
      </c>
      <c r="F238" s="2">
        <f>'Grunddaten Umlage § 4_Plan'!$E$288*E238</f>
        <v>14009.389127454142</v>
      </c>
    </row>
    <row r="239" spans="1:6" x14ac:dyDescent="0.25">
      <c r="A239">
        <v>62233</v>
      </c>
      <c r="B239" t="s">
        <v>254</v>
      </c>
      <c r="C239" t="s">
        <v>243</v>
      </c>
      <c r="D239" s="2">
        <v>4404460.62</v>
      </c>
      <c r="E239" s="48">
        <f t="shared" si="3"/>
        <v>2.0582036157180653E-3</v>
      </c>
      <c r="F239" s="2">
        <f>'Grunddaten Umlage § 4_Plan'!$E$288*E239</f>
        <v>34032.228796965654</v>
      </c>
    </row>
    <row r="240" spans="1:6" x14ac:dyDescent="0.25">
      <c r="A240">
        <v>62235</v>
      </c>
      <c r="B240" t="s">
        <v>255</v>
      </c>
      <c r="C240" t="s">
        <v>243</v>
      </c>
      <c r="D240" s="2">
        <v>2558404.4300000002</v>
      </c>
      <c r="E240" s="48">
        <f t="shared" si="3"/>
        <v>1.195541906853311E-3</v>
      </c>
      <c r="F240" s="2">
        <f>'Grunddaten Umlage § 4_Plan'!$E$288*E240</f>
        <v>19768.187850645492</v>
      </c>
    </row>
    <row r="241" spans="1:6" x14ac:dyDescent="0.25">
      <c r="A241">
        <v>62242</v>
      </c>
      <c r="B241" t="s">
        <v>256</v>
      </c>
      <c r="C241" t="s">
        <v>243</v>
      </c>
      <c r="D241" s="2">
        <v>1311802.9099999999</v>
      </c>
      <c r="E241" s="48">
        <f t="shared" si="3"/>
        <v>6.1300525204184466E-4</v>
      </c>
      <c r="F241" s="2">
        <f>'Grunddaten Umlage § 4_Plan'!$E$288*E241</f>
        <v>10135.991809513633</v>
      </c>
    </row>
    <row r="242" spans="1:6" x14ac:dyDescent="0.25">
      <c r="A242">
        <v>62244</v>
      </c>
      <c r="B242" t="s">
        <v>257</v>
      </c>
      <c r="C242" t="s">
        <v>243</v>
      </c>
      <c r="D242" s="2">
        <v>3780703</v>
      </c>
      <c r="E242" s="48">
        <f t="shared" si="3"/>
        <v>1.7667217977206337E-3</v>
      </c>
      <c r="F242" s="2">
        <f>'Grunddaten Umlage § 4_Plan'!$E$288*E242</f>
        <v>29212.60072689092</v>
      </c>
    </row>
    <row r="243" spans="1:6" x14ac:dyDescent="0.25">
      <c r="A243">
        <v>62245</v>
      </c>
      <c r="B243" t="s">
        <v>258</v>
      </c>
      <c r="C243" t="s">
        <v>243</v>
      </c>
      <c r="D243" s="2">
        <v>1728426.85</v>
      </c>
      <c r="E243" s="48">
        <f t="shared" si="3"/>
        <v>8.0769354050307899E-4</v>
      </c>
      <c r="F243" s="2">
        <f>'Grunddaten Umlage § 4_Plan'!$E$288*E243</f>
        <v>13355.146768917788</v>
      </c>
    </row>
    <row r="244" spans="1:6" x14ac:dyDescent="0.25">
      <c r="A244">
        <v>62247</v>
      </c>
      <c r="B244" t="s">
        <v>259</v>
      </c>
      <c r="C244" t="s">
        <v>243</v>
      </c>
      <c r="D244" s="2">
        <v>1621887.98</v>
      </c>
      <c r="E244" s="48">
        <f t="shared" si="3"/>
        <v>7.5790794667740025E-4</v>
      </c>
      <c r="F244" s="2">
        <f>'Grunddaten Umlage § 4_Plan'!$E$288*E244</f>
        <v>12531.946038470531</v>
      </c>
    </row>
    <row r="245" spans="1:6" x14ac:dyDescent="0.25">
      <c r="A245">
        <v>62256</v>
      </c>
      <c r="B245" t="s">
        <v>260</v>
      </c>
      <c r="C245" t="s">
        <v>243</v>
      </c>
      <c r="D245" s="2">
        <v>3029517.27</v>
      </c>
      <c r="E245" s="48">
        <f t="shared" si="3"/>
        <v>1.415692847991526E-3</v>
      </c>
      <c r="F245" s="2">
        <f>'Grunddaten Umlage § 4_Plan'!$E$288*E245</f>
        <v>23408.365693822179</v>
      </c>
    </row>
    <row r="246" spans="1:6" x14ac:dyDescent="0.25">
      <c r="A246">
        <v>62262</v>
      </c>
      <c r="B246" t="s">
        <v>261</v>
      </c>
      <c r="C246" t="s">
        <v>243</v>
      </c>
      <c r="D246" s="2">
        <v>1803105.39</v>
      </c>
      <c r="E246" s="48">
        <f t="shared" si="3"/>
        <v>8.4259080813821243E-4</v>
      </c>
      <c r="F246" s="2">
        <f>'Grunddaten Umlage § 4_Plan'!$E$288*E246</f>
        <v>13932.170240977654</v>
      </c>
    </row>
    <row r="247" spans="1:6" x14ac:dyDescent="0.25">
      <c r="A247">
        <v>62264</v>
      </c>
      <c r="B247" t="s">
        <v>262</v>
      </c>
      <c r="C247" t="s">
        <v>243</v>
      </c>
      <c r="D247" s="2">
        <v>6029234.5099999998</v>
      </c>
      <c r="E247" s="48">
        <f t="shared" si="3"/>
        <v>2.8174601475933134E-3</v>
      </c>
      <c r="F247" s="2">
        <f>'Grunddaten Umlage § 4_Plan'!$E$288*E247</f>
        <v>46586.473581612154</v>
      </c>
    </row>
    <row r="248" spans="1:6" x14ac:dyDescent="0.25">
      <c r="A248">
        <v>62265</v>
      </c>
      <c r="B248" t="s">
        <v>263</v>
      </c>
      <c r="C248" t="s">
        <v>243</v>
      </c>
      <c r="D248" s="2">
        <v>2428833.9700000002</v>
      </c>
      <c r="E248" s="48">
        <f t="shared" si="3"/>
        <v>1.1349936553713275E-3</v>
      </c>
      <c r="F248" s="2">
        <f>'Grunddaten Umlage § 4_Plan'!$E$288*E248</f>
        <v>18767.027454290739</v>
      </c>
    </row>
    <row r="249" spans="1:6" x14ac:dyDescent="0.25">
      <c r="A249">
        <v>62266</v>
      </c>
      <c r="B249" t="s">
        <v>264</v>
      </c>
      <c r="C249" t="s">
        <v>243</v>
      </c>
      <c r="D249" s="2">
        <v>3092459.94</v>
      </c>
      <c r="E249" s="48">
        <f t="shared" si="3"/>
        <v>1.4451059457925796E-3</v>
      </c>
      <c r="F249" s="2">
        <f>'Grunddaten Umlage § 4_Plan'!$E$288*E249</f>
        <v>23894.708865289089</v>
      </c>
    </row>
    <row r="250" spans="1:6" x14ac:dyDescent="0.25">
      <c r="A250">
        <v>62268</v>
      </c>
      <c r="B250" t="s">
        <v>265</v>
      </c>
      <c r="C250" t="s">
        <v>243</v>
      </c>
      <c r="D250" s="2">
        <v>4454292.53</v>
      </c>
      <c r="E250" s="48">
        <f t="shared" si="3"/>
        <v>2.0814900578477575E-3</v>
      </c>
      <c r="F250" s="2">
        <f>'Grunddaten Umlage § 4_Plan'!$E$288*E250</f>
        <v>34417.268216959332</v>
      </c>
    </row>
    <row r="251" spans="1:6" x14ac:dyDescent="0.25">
      <c r="A251">
        <v>62269</v>
      </c>
      <c r="B251" t="s">
        <v>266</v>
      </c>
      <c r="C251" t="s">
        <v>243</v>
      </c>
      <c r="D251" s="2">
        <v>3517563.92</v>
      </c>
      <c r="E251" s="48">
        <f t="shared" si="3"/>
        <v>1.6437569553439239E-3</v>
      </c>
      <c r="F251" s="2">
        <f>'Grunddaten Umlage § 4_Plan'!$E$288*E251</f>
        <v>27179.387094484089</v>
      </c>
    </row>
    <row r="252" spans="1:6" x14ac:dyDescent="0.25">
      <c r="A252">
        <v>62270</v>
      </c>
      <c r="B252" t="s">
        <v>267</v>
      </c>
      <c r="C252" t="s">
        <v>243</v>
      </c>
      <c r="D252" s="2">
        <v>3477698.36</v>
      </c>
      <c r="E252" s="48">
        <f t="shared" si="3"/>
        <v>1.6251277866865762E-3</v>
      </c>
      <c r="F252" s="2">
        <f>'Grunddaten Umlage § 4_Plan'!$E$288*E252</f>
        <v>26871.355311232688</v>
      </c>
    </row>
    <row r="253" spans="1:6" x14ac:dyDescent="0.25">
      <c r="A253">
        <v>62271</v>
      </c>
      <c r="B253" t="s">
        <v>268</v>
      </c>
      <c r="C253" t="s">
        <v>243</v>
      </c>
      <c r="D253" s="2">
        <v>6965137.71</v>
      </c>
      <c r="E253" s="48">
        <f t="shared" si="3"/>
        <v>3.2548075361600679E-3</v>
      </c>
      <c r="F253" s="2">
        <f>'Grunddaten Umlage § 4_Plan'!$E$288*E253</f>
        <v>53817.976955619459</v>
      </c>
    </row>
    <row r="254" spans="1:6" x14ac:dyDescent="0.25">
      <c r="A254">
        <v>62272</v>
      </c>
      <c r="B254" t="s">
        <v>269</v>
      </c>
      <c r="C254" t="s">
        <v>243</v>
      </c>
      <c r="D254" s="2">
        <v>4097063.05</v>
      </c>
      <c r="E254" s="48">
        <f t="shared" si="3"/>
        <v>1.9145567893248377E-3</v>
      </c>
      <c r="F254" s="2">
        <f>'Grunddaten Umlage § 4_Plan'!$E$288*E254</f>
        <v>31657.040246892688</v>
      </c>
    </row>
    <row r="255" spans="1:6" x14ac:dyDescent="0.25">
      <c r="A255">
        <v>62273</v>
      </c>
      <c r="B255" t="s">
        <v>270</v>
      </c>
      <c r="C255" t="s">
        <v>243</v>
      </c>
      <c r="D255" s="2">
        <v>2990987.45</v>
      </c>
      <c r="E255" s="48">
        <f t="shared" si="3"/>
        <v>1.3976878703838556E-3</v>
      </c>
      <c r="F255" s="2">
        <f>'Grunddaten Umlage § 4_Plan'!$E$288*E255</f>
        <v>23110.65485863122</v>
      </c>
    </row>
    <row r="256" spans="1:6" x14ac:dyDescent="0.25">
      <c r="A256">
        <v>62274</v>
      </c>
      <c r="B256" t="s">
        <v>271</v>
      </c>
      <c r="C256" t="s">
        <v>243</v>
      </c>
      <c r="D256" s="2">
        <v>1808519.04</v>
      </c>
      <c r="E256" s="48">
        <f t="shared" si="3"/>
        <v>8.4512060576056745E-4</v>
      </c>
      <c r="F256" s="2">
        <f>'Grunddaten Umlage § 4_Plan'!$E$288*E256</f>
        <v>13974.000238183235</v>
      </c>
    </row>
    <row r="257" spans="1:6" x14ac:dyDescent="0.25">
      <c r="A257">
        <v>62275</v>
      </c>
      <c r="B257" t="s">
        <v>272</v>
      </c>
      <c r="C257" t="s">
        <v>243</v>
      </c>
      <c r="D257" s="2">
        <v>8003442.6100000003</v>
      </c>
      <c r="E257" s="48">
        <f t="shared" si="3"/>
        <v>3.7400072197930176E-3</v>
      </c>
      <c r="F257" s="2">
        <f>'Grunddaten Umlage § 4_Plan'!$E$288*E257</f>
        <v>61840.714122880265</v>
      </c>
    </row>
    <row r="258" spans="1:6" x14ac:dyDescent="0.25">
      <c r="A258">
        <v>62276</v>
      </c>
      <c r="B258" t="s">
        <v>273</v>
      </c>
      <c r="C258" t="s">
        <v>243</v>
      </c>
      <c r="D258" s="2">
        <v>1720995.87</v>
      </c>
      <c r="E258" s="48">
        <f t="shared" si="3"/>
        <v>8.0422104495280009E-4</v>
      </c>
      <c r="F258" s="2">
        <f>'Grunddaten Umlage § 4_Plan'!$E$288*E258</f>
        <v>13297.729338416235</v>
      </c>
    </row>
    <row r="259" spans="1:6" x14ac:dyDescent="0.25">
      <c r="A259">
        <v>62277</v>
      </c>
      <c r="B259" t="s">
        <v>274</v>
      </c>
      <c r="C259" t="s">
        <v>243</v>
      </c>
      <c r="D259" s="2">
        <v>3781723.3</v>
      </c>
      <c r="E259" s="48">
        <f t="shared" ref="E259:E287" si="4">D259/$D$288</f>
        <v>1.7671985837178976E-3</v>
      </c>
      <c r="F259" s="2">
        <f>'Grunddaten Umlage § 4_Plan'!$E$288*E259</f>
        <v>29220.484344440789</v>
      </c>
    </row>
    <row r="260" spans="1:6" x14ac:dyDescent="0.25">
      <c r="A260">
        <v>62278</v>
      </c>
      <c r="B260" t="s">
        <v>275</v>
      </c>
      <c r="C260" t="s">
        <v>243</v>
      </c>
      <c r="D260" s="2">
        <v>5882647.0800000001</v>
      </c>
      <c r="E260" s="48">
        <f t="shared" si="4"/>
        <v>2.7489598692448563E-3</v>
      </c>
      <c r="F260" s="2">
        <f>'Grunddaten Umlage § 4_Plan'!$E$288*E260</f>
        <v>45453.827070058331</v>
      </c>
    </row>
    <row r="261" spans="1:6" x14ac:dyDescent="0.25">
      <c r="A261">
        <v>62279</v>
      </c>
      <c r="B261" t="s">
        <v>276</v>
      </c>
      <c r="C261" t="s">
        <v>243</v>
      </c>
      <c r="D261" s="2">
        <v>1887572.12</v>
      </c>
      <c r="E261" s="48">
        <f t="shared" si="4"/>
        <v>8.820620951113451E-4</v>
      </c>
      <c r="F261" s="2">
        <f>'Grunddaten Umlage § 4_Plan'!$E$288*E261</f>
        <v>14584.824749463536</v>
      </c>
    </row>
    <row r="262" spans="1:6" x14ac:dyDescent="0.25">
      <c r="A262">
        <v>62280</v>
      </c>
      <c r="B262" t="s">
        <v>277</v>
      </c>
      <c r="C262" t="s">
        <v>243</v>
      </c>
      <c r="D262" s="2">
        <v>16399238.060000001</v>
      </c>
      <c r="E262" s="48">
        <f t="shared" si="4"/>
        <v>7.6633608476021093E-3</v>
      </c>
      <c r="F262" s="2">
        <f>'Grunddaten Umlage § 4_Plan'!$E$288*E262</f>
        <v>126713.04613771917</v>
      </c>
    </row>
    <row r="263" spans="1:6" x14ac:dyDescent="0.25">
      <c r="A263">
        <v>62311</v>
      </c>
      <c r="B263" t="s">
        <v>278</v>
      </c>
      <c r="C263" t="s">
        <v>279</v>
      </c>
      <c r="D263" s="2">
        <v>1777591.9</v>
      </c>
      <c r="E263" s="48">
        <f t="shared" si="4"/>
        <v>8.306683590807415E-4</v>
      </c>
      <c r="F263" s="2">
        <f>'Grunddaten Umlage § 4_Plan'!$E$288*E263</f>
        <v>13735.033518913126</v>
      </c>
    </row>
    <row r="264" spans="1:6" x14ac:dyDescent="0.25">
      <c r="A264">
        <v>62314</v>
      </c>
      <c r="B264" t="s">
        <v>280</v>
      </c>
      <c r="C264" t="s">
        <v>279</v>
      </c>
      <c r="D264" s="2">
        <v>1549588.61</v>
      </c>
      <c r="E264" s="48">
        <f t="shared" si="4"/>
        <v>7.2412246473383866E-4</v>
      </c>
      <c r="F264" s="2">
        <f>'Grunddaten Umlage § 4_Plan'!$E$288*E264</f>
        <v>11973.305852077747</v>
      </c>
    </row>
    <row r="265" spans="1:6" x14ac:dyDescent="0.25">
      <c r="A265">
        <v>62326</v>
      </c>
      <c r="B265" t="s">
        <v>281</v>
      </c>
      <c r="C265" t="s">
        <v>279</v>
      </c>
      <c r="D265" s="2">
        <v>2291771.81</v>
      </c>
      <c r="E265" s="48">
        <f t="shared" si="4"/>
        <v>1.070944533894535E-3</v>
      </c>
      <c r="F265" s="2">
        <f>'Grunddaten Umlage § 4_Plan'!$E$288*E265</f>
        <v>17707.980458310034</v>
      </c>
    </row>
    <row r="266" spans="1:6" x14ac:dyDescent="0.25">
      <c r="A266">
        <v>62330</v>
      </c>
      <c r="B266" t="s">
        <v>282</v>
      </c>
      <c r="C266" t="s">
        <v>279</v>
      </c>
      <c r="D266" s="2">
        <v>2108203.89</v>
      </c>
      <c r="E266" s="48">
        <f t="shared" si="4"/>
        <v>9.8516327955473705E-4</v>
      </c>
      <c r="F266" s="2">
        <f>'Grunddaten Umlage § 4_Plan'!$E$288*E266</f>
        <v>16289.594419198827</v>
      </c>
    </row>
    <row r="267" spans="1:6" x14ac:dyDescent="0.25">
      <c r="A267">
        <v>62332</v>
      </c>
      <c r="B267" t="s">
        <v>283</v>
      </c>
      <c r="C267" t="s">
        <v>279</v>
      </c>
      <c r="D267" s="2">
        <v>1994246.17</v>
      </c>
      <c r="E267" s="48">
        <f t="shared" si="4"/>
        <v>9.3191085852548799E-4</v>
      </c>
      <c r="F267" s="2">
        <f>'Grunddaten Umlage § 4_Plan'!$E$288*E267</f>
        <v>15409.069983900197</v>
      </c>
    </row>
    <row r="268" spans="1:6" x14ac:dyDescent="0.25">
      <c r="A268">
        <v>62335</v>
      </c>
      <c r="B268" t="s">
        <v>284</v>
      </c>
      <c r="C268" t="s">
        <v>279</v>
      </c>
      <c r="D268" s="2">
        <v>1621482.94</v>
      </c>
      <c r="E268" s="48">
        <f t="shared" si="4"/>
        <v>7.5771867156191274E-4</v>
      </c>
      <c r="F268" s="2">
        <f>'Grunddaten Umlage § 4_Plan'!$E$288*E268</f>
        <v>12528.816389884427</v>
      </c>
    </row>
    <row r="269" spans="1:6" x14ac:dyDescent="0.25">
      <c r="A269">
        <v>62343</v>
      </c>
      <c r="B269" t="s">
        <v>285</v>
      </c>
      <c r="C269" t="s">
        <v>279</v>
      </c>
      <c r="D269" s="2">
        <v>2132234.71</v>
      </c>
      <c r="E269" s="48">
        <f t="shared" si="4"/>
        <v>9.9639287720128603E-4</v>
      </c>
      <c r="F269" s="2">
        <f>'Grunddaten Umlage § 4_Plan'!$E$288*E269</f>
        <v>16475.27489973374</v>
      </c>
    </row>
    <row r="270" spans="1:6" x14ac:dyDescent="0.25">
      <c r="A270">
        <v>62368</v>
      </c>
      <c r="B270" t="s">
        <v>286</v>
      </c>
      <c r="C270" t="s">
        <v>279</v>
      </c>
      <c r="D270" s="2">
        <v>1528521.6</v>
      </c>
      <c r="E270" s="48">
        <f t="shared" si="4"/>
        <v>7.1427785494042231E-4</v>
      </c>
      <c r="F270" s="2">
        <f>'Grunddaten Umlage § 4_Plan'!$E$288*E270</f>
        <v>11810.526032652782</v>
      </c>
    </row>
    <row r="271" spans="1:6" x14ac:dyDescent="0.25">
      <c r="A271">
        <v>62372</v>
      </c>
      <c r="B271" t="s">
        <v>287</v>
      </c>
      <c r="C271" t="s">
        <v>279</v>
      </c>
      <c r="D271" s="2">
        <v>1499106.59</v>
      </c>
      <c r="E271" s="48">
        <f t="shared" si="4"/>
        <v>7.005322263239532E-4</v>
      </c>
      <c r="F271" s="2">
        <f>'Grunddaten Umlage § 4_Plan'!$E$288*E271</f>
        <v>11583.243185386678</v>
      </c>
    </row>
    <row r="272" spans="1:6" x14ac:dyDescent="0.25">
      <c r="A272">
        <v>62375</v>
      </c>
      <c r="B272" t="s">
        <v>288</v>
      </c>
      <c r="C272" t="s">
        <v>279</v>
      </c>
      <c r="D272" s="2">
        <v>8322154.5499999998</v>
      </c>
      <c r="E272" s="48">
        <f t="shared" si="4"/>
        <v>3.8889412491499467E-3</v>
      </c>
      <c r="F272" s="2">
        <f>'Grunddaten Umlage § 4_Plan'!$E$288*E272</f>
        <v>64303.326142420759</v>
      </c>
    </row>
    <row r="273" spans="1:8" x14ac:dyDescent="0.25">
      <c r="A273">
        <v>62376</v>
      </c>
      <c r="B273" t="s">
        <v>289</v>
      </c>
      <c r="C273" t="s">
        <v>279</v>
      </c>
      <c r="D273" s="2">
        <v>6051141.7599999998</v>
      </c>
      <c r="E273" s="48">
        <f t="shared" si="4"/>
        <v>2.8276974013800075E-3</v>
      </c>
      <c r="F273" s="2">
        <f>'Grunddaten Umlage § 4_Plan'!$E$288*E273</f>
        <v>46755.745737418671</v>
      </c>
    </row>
    <row r="274" spans="1:8" x14ac:dyDescent="0.25">
      <c r="A274">
        <v>62377</v>
      </c>
      <c r="B274" t="s">
        <v>290</v>
      </c>
      <c r="C274" t="s">
        <v>279</v>
      </c>
      <c r="D274" s="2">
        <v>2763835.01</v>
      </c>
      <c r="E274" s="48">
        <f t="shared" si="4"/>
        <v>1.2915395780812259E-3</v>
      </c>
      <c r="F274" s="2">
        <f>'Grunddaten Umlage § 4_Plan'!$E$288*E274</f>
        <v>21355.501509145935</v>
      </c>
    </row>
    <row r="275" spans="1:8" x14ac:dyDescent="0.25">
      <c r="A275">
        <v>62378</v>
      </c>
      <c r="B275" t="s">
        <v>291</v>
      </c>
      <c r="C275" t="s">
        <v>279</v>
      </c>
      <c r="D275" s="2">
        <v>9824994.2599999998</v>
      </c>
      <c r="E275" s="48">
        <f t="shared" si="4"/>
        <v>4.5912179617447089E-3</v>
      </c>
      <c r="F275" s="2">
        <f>'Grunddaten Umlage § 4_Plan'!$E$288*E275</f>
        <v>75915.414265911691</v>
      </c>
    </row>
    <row r="276" spans="1:8" x14ac:dyDescent="0.25">
      <c r="A276">
        <v>62379</v>
      </c>
      <c r="B276" t="s">
        <v>292</v>
      </c>
      <c r="C276" t="s">
        <v>279</v>
      </c>
      <c r="D276" s="2">
        <v>21961682.949999999</v>
      </c>
      <c r="E276" s="48">
        <f t="shared" si="4"/>
        <v>1.0262690293946546E-2</v>
      </c>
      <c r="F276" s="2">
        <f>'Grunddaten Umlage § 4_Plan'!$E$288*E276</f>
        <v>169692.74637783447</v>
      </c>
    </row>
    <row r="277" spans="1:8" x14ac:dyDescent="0.25">
      <c r="A277">
        <v>62380</v>
      </c>
      <c r="B277" t="s">
        <v>293</v>
      </c>
      <c r="C277" t="s">
        <v>279</v>
      </c>
      <c r="D277" s="2">
        <v>7790486.0999999996</v>
      </c>
      <c r="E277" s="48">
        <f t="shared" si="4"/>
        <v>3.6404926828977591E-3</v>
      </c>
      <c r="F277" s="2">
        <f>'Grunddaten Umlage § 4_Plan'!$E$288*E277</f>
        <v>60195.249377614055</v>
      </c>
    </row>
    <row r="278" spans="1:8" x14ac:dyDescent="0.25">
      <c r="A278">
        <v>62381</v>
      </c>
      <c r="B278" t="s">
        <v>294</v>
      </c>
      <c r="C278" t="s">
        <v>279</v>
      </c>
      <c r="D278" s="2">
        <v>4456455.59</v>
      </c>
      <c r="E278" s="48">
        <f t="shared" si="4"/>
        <v>2.0825008553771525E-3</v>
      </c>
      <c r="F278" s="2">
        <f>'Grunddaten Umlage § 4_Plan'!$E$288*E278</f>
        <v>34433.981671607398</v>
      </c>
    </row>
    <row r="279" spans="1:8" x14ac:dyDescent="0.25">
      <c r="A279">
        <v>62382</v>
      </c>
      <c r="B279" t="s">
        <v>295</v>
      </c>
      <c r="C279" t="s">
        <v>279</v>
      </c>
      <c r="D279" s="2">
        <v>6538365.7800000003</v>
      </c>
      <c r="E279" s="48">
        <f t="shared" si="4"/>
        <v>3.0553770938888014E-3</v>
      </c>
      <c r="F279" s="2">
        <f>'Grunddaten Umlage § 4_Plan'!$E$288*E279</f>
        <v>50520.410870017222</v>
      </c>
    </row>
    <row r="280" spans="1:8" x14ac:dyDescent="0.25">
      <c r="A280">
        <v>62383</v>
      </c>
      <c r="B280" t="s">
        <v>296</v>
      </c>
      <c r="C280" t="s">
        <v>279</v>
      </c>
      <c r="D280" s="2">
        <v>4780379.53</v>
      </c>
      <c r="E280" s="48">
        <f t="shared" si="4"/>
        <v>2.2338704513495287E-3</v>
      </c>
      <c r="F280" s="2">
        <f>'Grunddaten Umlage § 4_Plan'!$E$288*E280</f>
        <v>36936.86558634531</v>
      </c>
    </row>
    <row r="281" spans="1:8" x14ac:dyDescent="0.25">
      <c r="A281">
        <v>62384</v>
      </c>
      <c r="B281" t="s">
        <v>297</v>
      </c>
      <c r="C281" t="s">
        <v>279</v>
      </c>
      <c r="D281" s="2">
        <v>4081963.02</v>
      </c>
      <c r="E281" s="48">
        <f t="shared" si="4"/>
        <v>1.9075005481582518E-3</v>
      </c>
      <c r="F281" s="2">
        <f>'Grunddaten Umlage § 4_Plan'!$E$288*E281</f>
        <v>31540.365875127947</v>
      </c>
    </row>
    <row r="282" spans="1:8" x14ac:dyDescent="0.25">
      <c r="A282">
        <v>62385</v>
      </c>
      <c r="B282" t="s">
        <v>298</v>
      </c>
      <c r="C282" t="s">
        <v>279</v>
      </c>
      <c r="D282" s="2">
        <v>3016365.6</v>
      </c>
      <c r="E282" s="48">
        <f t="shared" si="4"/>
        <v>1.4095470750848924E-3</v>
      </c>
      <c r="F282" s="2">
        <f>'Grunddaten Umlage § 4_Plan'!$E$288*E282</f>
        <v>23306.745840424061</v>
      </c>
    </row>
    <row r="283" spans="1:8" x14ac:dyDescent="0.25">
      <c r="A283">
        <v>62386</v>
      </c>
      <c r="B283" t="s">
        <v>299</v>
      </c>
      <c r="C283" t="s">
        <v>279</v>
      </c>
      <c r="D283" s="2">
        <v>6327936.21</v>
      </c>
      <c r="E283" s="48">
        <f t="shared" si="4"/>
        <v>2.9570433955782012E-3</v>
      </c>
      <c r="F283" s="2">
        <f>'Grunddaten Umlage § 4_Plan'!$E$288*E283</f>
        <v>48894.471194369238</v>
      </c>
    </row>
    <row r="284" spans="1:8" x14ac:dyDescent="0.25">
      <c r="A284">
        <v>62387</v>
      </c>
      <c r="B284" t="s">
        <v>300</v>
      </c>
      <c r="C284" t="s">
        <v>279</v>
      </c>
      <c r="D284" s="2">
        <v>2788141.58</v>
      </c>
      <c r="E284" s="48">
        <f t="shared" si="4"/>
        <v>1.3028980336506856E-3</v>
      </c>
      <c r="F284" s="2">
        <f>'Grunddaten Umlage § 4_Plan'!$E$288*E284</f>
        <v>21543.312644918893</v>
      </c>
    </row>
    <row r="285" spans="1:8" x14ac:dyDescent="0.25">
      <c r="A285">
        <v>62388</v>
      </c>
      <c r="B285" t="s">
        <v>301</v>
      </c>
      <c r="C285" t="s">
        <v>279</v>
      </c>
      <c r="D285" s="2">
        <v>3677989.3</v>
      </c>
      <c r="E285" s="48">
        <f t="shared" si="4"/>
        <v>1.7187237051133756E-3</v>
      </c>
      <c r="F285" s="2">
        <f>'Grunddaten Umlage § 4_Plan'!$E$288*E285</f>
        <v>28418.956183195827</v>
      </c>
    </row>
    <row r="286" spans="1:8" x14ac:dyDescent="0.25">
      <c r="A286">
        <v>62389</v>
      </c>
      <c r="B286" t="s">
        <v>302</v>
      </c>
      <c r="C286" t="s">
        <v>279</v>
      </c>
      <c r="D286" s="2">
        <v>5413270.3700000001</v>
      </c>
      <c r="E286" s="48">
        <f t="shared" si="4"/>
        <v>2.5296202213276843E-3</v>
      </c>
      <c r="F286" s="2">
        <f>'Grunddaten Umlage § 4_Plan'!$E$288*E286</f>
        <v>41827.063894074483</v>
      </c>
    </row>
    <row r="287" spans="1:8" ht="15.75" thickBot="1" x14ac:dyDescent="0.3">
      <c r="A287" s="16">
        <v>62390</v>
      </c>
      <c r="B287" s="16" t="s">
        <v>303</v>
      </c>
      <c r="C287" s="16" t="s">
        <v>279</v>
      </c>
      <c r="D287" s="14">
        <v>4878636.04</v>
      </c>
      <c r="E287" s="49">
        <f t="shared" si="4"/>
        <v>2.2797856999117552E-3</v>
      </c>
      <c r="F287" s="14">
        <f>'Grunddaten Umlage § 4_Plan'!$E$288*E287</f>
        <v>37696.07047375587</v>
      </c>
      <c r="G287" s="16"/>
      <c r="H287" s="16"/>
    </row>
    <row r="288" spans="1:8" x14ac:dyDescent="0.25">
      <c r="B288" s="19" t="s">
        <v>325</v>
      </c>
      <c r="C288" s="19"/>
      <c r="D288" s="19">
        <f>SUM(D3:D287)</f>
        <v>2139953786.0899994</v>
      </c>
      <c r="E288" s="50"/>
      <c r="F288" s="19">
        <f>SUM(F3:F287)</f>
        <v>16534918.380800012</v>
      </c>
    </row>
    <row r="290" spans="4:6" x14ac:dyDescent="0.25">
      <c r="D290" s="74" t="s">
        <v>326</v>
      </c>
      <c r="E290" s="74"/>
      <c r="F290" s="19">
        <f>'Grunddaten Umlage § 4_Plan'!E288</f>
        <v>16534918.380799998</v>
      </c>
    </row>
  </sheetData>
  <mergeCells count="2">
    <mergeCell ref="A1:E1"/>
    <mergeCell ref="D290:E290"/>
  </mergeCells>
  <pageMargins left="0.7" right="0.7" top="0.78740157499999996" bottom="0.78740157499999996" header="0.3" footer="0.3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6AE4F-A228-415D-B1FC-722B1CCC89C0}">
  <sheetPr>
    <tabColor rgb="FFFFC000"/>
  </sheetPr>
  <dimension ref="A1:P314"/>
  <sheetViews>
    <sheetView workbookViewId="0">
      <selection activeCell="A2" sqref="A2"/>
    </sheetView>
  </sheetViews>
  <sheetFormatPr baseColWidth="10" defaultRowHeight="15" x14ac:dyDescent="0.25"/>
  <cols>
    <col min="1" max="1" width="10.5703125" style="43" customWidth="1"/>
    <col min="2" max="2" width="27.7109375" style="39" customWidth="1"/>
    <col min="3" max="3" width="21.42578125" style="39" customWidth="1"/>
    <col min="4" max="4" width="19" style="42" customWidth="1"/>
    <col min="5" max="5" width="23.7109375" style="2" customWidth="1"/>
    <col min="6" max="7" width="18.42578125" style="2" customWidth="1"/>
    <col min="8" max="8" width="24.85546875" style="2" customWidth="1"/>
    <col min="9" max="9" width="24.28515625" style="33" customWidth="1"/>
    <col min="10" max="10" width="18.28515625" style="2" customWidth="1"/>
    <col min="11" max="11" width="16.5703125" style="2" customWidth="1"/>
    <col min="12" max="12" width="15.7109375" style="2" bestFit="1" customWidth="1"/>
    <col min="13" max="13" width="14.42578125" customWidth="1"/>
    <col min="14" max="15" width="13" style="2" customWidth="1"/>
    <col min="16" max="16" width="19.42578125" style="2" customWidth="1"/>
  </cols>
  <sheetData>
    <row r="1" spans="1:16" ht="23.25" customHeight="1" x14ac:dyDescent="0.25">
      <c r="A1" s="72" t="s">
        <v>305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</row>
    <row r="2" spans="1:16" ht="63" customHeight="1" x14ac:dyDescent="0.25">
      <c r="A2" s="21" t="s">
        <v>306</v>
      </c>
      <c r="B2" s="22" t="s">
        <v>2</v>
      </c>
      <c r="C2" s="22" t="s">
        <v>307</v>
      </c>
      <c r="D2" s="5" t="s">
        <v>308</v>
      </c>
      <c r="E2" s="5" t="s">
        <v>309</v>
      </c>
      <c r="F2" s="23" t="s">
        <v>310</v>
      </c>
      <c r="G2" s="24" t="s">
        <v>311</v>
      </c>
      <c r="H2" s="24" t="s">
        <v>312</v>
      </c>
      <c r="I2" s="25" t="s">
        <v>313</v>
      </c>
      <c r="J2" s="26" t="s">
        <v>314</v>
      </c>
      <c r="K2" s="27" t="s">
        <v>315</v>
      </c>
      <c r="L2" s="28" t="s">
        <v>316</v>
      </c>
      <c r="M2" s="29" t="s">
        <v>317</v>
      </c>
      <c r="N2" s="30" t="s">
        <v>318</v>
      </c>
      <c r="O2" s="30" t="s">
        <v>319</v>
      </c>
      <c r="P2" s="31" t="s">
        <v>320</v>
      </c>
    </row>
    <row r="3" spans="1:16" x14ac:dyDescent="0.25">
      <c r="A3" s="34">
        <v>60101</v>
      </c>
      <c r="B3" s="35" t="s">
        <v>10</v>
      </c>
      <c r="C3" s="35" t="s">
        <v>10</v>
      </c>
      <c r="D3" s="32">
        <v>9729248.1300000008</v>
      </c>
      <c r="E3" s="2">
        <f>D3*0.4</f>
        <v>3891699.2520000003</v>
      </c>
      <c r="F3" s="2">
        <f>'landesw Umlage § 4_IST'!F3</f>
        <v>4930805.4679256985</v>
      </c>
      <c r="G3" s="2">
        <f>IF(D3&gt;0,D3-F3,0)</f>
        <v>4798442.6620743023</v>
      </c>
      <c r="H3" s="2">
        <f>IF(G3&lt;0,0,G3)</f>
        <v>4798442.6620743023</v>
      </c>
      <c r="I3" s="2">
        <f>IF(G3&lt;0,G3,0)</f>
        <v>0</v>
      </c>
      <c r="J3" s="2">
        <f t="shared" ref="J3:J66" si="0">IF(E3&lt;1,F3,0)</f>
        <v>0</v>
      </c>
      <c r="K3" s="2">
        <f>IF(G3&lt;0,-G3,J3)</f>
        <v>0</v>
      </c>
      <c r="L3" s="2">
        <f>J3/12</f>
        <v>0</v>
      </c>
      <c r="M3" s="2">
        <f>ROUND(J3/12,2)</f>
        <v>0</v>
      </c>
      <c r="N3" s="2">
        <f>IF(I3=0,0,I3*-1)</f>
        <v>0</v>
      </c>
      <c r="O3" s="2">
        <f>ROUND(N3/12,2)</f>
        <v>0</v>
      </c>
      <c r="P3" s="2">
        <f>IF(J3=0,F3,0)</f>
        <v>4930805.4679256985</v>
      </c>
    </row>
    <row r="4" spans="1:16" x14ac:dyDescent="0.25">
      <c r="A4" s="34">
        <v>60305</v>
      </c>
      <c r="B4" s="35" t="s">
        <v>12</v>
      </c>
      <c r="C4" s="35" t="s">
        <v>13</v>
      </c>
      <c r="D4" s="32">
        <v>67224.429999999993</v>
      </c>
      <c r="E4" s="2">
        <f t="shared" ref="E4:E67" si="1">D4*0.4</f>
        <v>26889.771999999997</v>
      </c>
      <c r="F4" s="2">
        <f>'landesw Umlage § 4_IST'!F4</f>
        <v>39303.101717541918</v>
      </c>
      <c r="G4" s="2">
        <f t="shared" ref="G4:G67" si="2">IF(D4&gt;0,D4-F4,0)</f>
        <v>27921.328282458075</v>
      </c>
      <c r="H4" s="2">
        <f t="shared" ref="H4:H67" si="3">IF(G4&lt;0,0,G4)</f>
        <v>27921.328282458075</v>
      </c>
      <c r="I4" s="2">
        <f t="shared" ref="I4:I67" si="4">IF(G4&lt;0,G4,0)</f>
        <v>0</v>
      </c>
      <c r="J4" s="2">
        <f t="shared" si="0"/>
        <v>0</v>
      </c>
      <c r="K4" s="2">
        <f t="shared" ref="K4:K67" si="5">IF(G4&lt;0,-G4,J4)</f>
        <v>0</v>
      </c>
      <c r="L4" s="2">
        <f t="shared" ref="L4:L67" si="6">J4/12</f>
        <v>0</v>
      </c>
      <c r="M4" s="2">
        <f t="shared" ref="M4:M67" si="7">ROUND(J4/12,2)</f>
        <v>0</v>
      </c>
      <c r="N4" s="2">
        <f t="shared" ref="N4:N67" si="8">IF(I4=0,0,I4*-1)</f>
        <v>0</v>
      </c>
      <c r="O4" s="2">
        <f t="shared" ref="O4:O67" si="9">ROUND(N4/12,2)</f>
        <v>0</v>
      </c>
      <c r="P4" s="2">
        <f t="shared" ref="P4:P67" si="10">IF(J4=0,F4,0)</f>
        <v>39303.101717541918</v>
      </c>
    </row>
    <row r="5" spans="1:16" x14ac:dyDescent="0.25">
      <c r="A5" s="34">
        <v>60318</v>
      </c>
      <c r="B5" s="35" t="s">
        <v>14</v>
      </c>
      <c r="C5" s="35" t="s">
        <v>13</v>
      </c>
      <c r="D5" s="32">
        <v>100030.43</v>
      </c>
      <c r="E5" s="2">
        <f t="shared" si="1"/>
        <v>40012.171999999999</v>
      </c>
      <c r="F5" s="2">
        <f>'landesw Umlage § 4_IST'!F5</f>
        <v>81418.696909793303</v>
      </c>
      <c r="G5" s="2">
        <f t="shared" si="2"/>
        <v>18611.73309020669</v>
      </c>
      <c r="H5" s="2">
        <f t="shared" si="3"/>
        <v>18611.73309020669</v>
      </c>
      <c r="I5" s="2">
        <f t="shared" si="4"/>
        <v>0</v>
      </c>
      <c r="J5" s="2">
        <f t="shared" si="0"/>
        <v>0</v>
      </c>
      <c r="K5" s="2">
        <f t="shared" si="5"/>
        <v>0</v>
      </c>
      <c r="L5" s="2">
        <f t="shared" si="6"/>
        <v>0</v>
      </c>
      <c r="M5" s="2">
        <f t="shared" si="7"/>
        <v>0</v>
      </c>
      <c r="N5" s="2">
        <f t="shared" si="8"/>
        <v>0</v>
      </c>
      <c r="O5" s="2">
        <f t="shared" si="9"/>
        <v>0</v>
      </c>
      <c r="P5" s="2">
        <f t="shared" si="10"/>
        <v>81418.696909793303</v>
      </c>
    </row>
    <row r="6" spans="1:16" x14ac:dyDescent="0.25">
      <c r="A6" s="34">
        <v>60323</v>
      </c>
      <c r="B6" s="35" t="s">
        <v>15</v>
      </c>
      <c r="C6" s="35" t="s">
        <v>13</v>
      </c>
      <c r="D6" s="32">
        <v>21979.17</v>
      </c>
      <c r="E6" s="2">
        <f t="shared" si="1"/>
        <v>8791.6679999999997</v>
      </c>
      <c r="F6" s="2">
        <f>'landesw Umlage § 4_IST'!F6</f>
        <v>16288.465039429706</v>
      </c>
      <c r="G6" s="2">
        <f t="shared" si="2"/>
        <v>5690.7049605702923</v>
      </c>
      <c r="H6" s="2">
        <f t="shared" si="3"/>
        <v>5690.7049605702923</v>
      </c>
      <c r="I6" s="2">
        <f t="shared" si="4"/>
        <v>0</v>
      </c>
      <c r="J6" s="2">
        <f t="shared" si="0"/>
        <v>0</v>
      </c>
      <c r="K6" s="2">
        <f t="shared" si="5"/>
        <v>0</v>
      </c>
      <c r="L6" s="2">
        <f t="shared" si="6"/>
        <v>0</v>
      </c>
      <c r="M6" s="2">
        <f t="shared" si="7"/>
        <v>0</v>
      </c>
      <c r="N6" s="2">
        <f t="shared" si="8"/>
        <v>0</v>
      </c>
      <c r="O6" s="2">
        <f t="shared" si="9"/>
        <v>0</v>
      </c>
      <c r="P6" s="2">
        <f t="shared" si="10"/>
        <v>16288.465039429706</v>
      </c>
    </row>
    <row r="7" spans="1:16" x14ac:dyDescent="0.25">
      <c r="A7" s="34">
        <v>60324</v>
      </c>
      <c r="B7" s="35" t="s">
        <v>16</v>
      </c>
      <c r="C7" s="35" t="s">
        <v>13</v>
      </c>
      <c r="D7" s="32">
        <v>83409.460000000006</v>
      </c>
      <c r="E7" s="2">
        <f t="shared" si="1"/>
        <v>33363.784000000007</v>
      </c>
      <c r="F7" s="2">
        <f>'landesw Umlage § 4_IST'!F7</f>
        <v>19875.59938942</v>
      </c>
      <c r="G7" s="2">
        <f t="shared" si="2"/>
        <v>63533.860610580006</v>
      </c>
      <c r="H7" s="2">
        <f t="shared" si="3"/>
        <v>63533.860610580006</v>
      </c>
      <c r="I7" s="2">
        <f t="shared" si="4"/>
        <v>0</v>
      </c>
      <c r="J7" s="2">
        <f t="shared" si="0"/>
        <v>0</v>
      </c>
      <c r="K7" s="2">
        <f t="shared" si="5"/>
        <v>0</v>
      </c>
      <c r="L7" s="2">
        <f t="shared" si="6"/>
        <v>0</v>
      </c>
      <c r="M7" s="2">
        <f t="shared" si="7"/>
        <v>0</v>
      </c>
      <c r="N7" s="2">
        <f t="shared" si="8"/>
        <v>0</v>
      </c>
      <c r="O7" s="2">
        <f t="shared" si="9"/>
        <v>0</v>
      </c>
      <c r="P7" s="2">
        <f t="shared" si="10"/>
        <v>19875.59938942</v>
      </c>
    </row>
    <row r="8" spans="1:16" x14ac:dyDescent="0.25">
      <c r="A8" s="34">
        <v>60326</v>
      </c>
      <c r="B8" s="35" t="s">
        <v>17</v>
      </c>
      <c r="C8" s="35" t="s">
        <v>13</v>
      </c>
      <c r="D8" s="32">
        <v>22848.07</v>
      </c>
      <c r="E8" s="2">
        <f t="shared" si="1"/>
        <v>9139.228000000001</v>
      </c>
      <c r="F8" s="2">
        <f>'landesw Umlage § 4_IST'!F8</f>
        <v>15123.751751855645</v>
      </c>
      <c r="G8" s="2">
        <f t="shared" si="2"/>
        <v>7724.3182481443546</v>
      </c>
      <c r="H8" s="2">
        <f t="shared" si="3"/>
        <v>7724.3182481443546</v>
      </c>
      <c r="I8" s="2">
        <f t="shared" si="4"/>
        <v>0</v>
      </c>
      <c r="J8" s="2">
        <f t="shared" si="0"/>
        <v>0</v>
      </c>
      <c r="K8" s="2">
        <f t="shared" si="5"/>
        <v>0</v>
      </c>
      <c r="L8" s="2">
        <f t="shared" si="6"/>
        <v>0</v>
      </c>
      <c r="M8" s="2">
        <f t="shared" si="7"/>
        <v>0</v>
      </c>
      <c r="N8" s="2">
        <f t="shared" si="8"/>
        <v>0</v>
      </c>
      <c r="O8" s="2">
        <f t="shared" si="9"/>
        <v>0</v>
      </c>
      <c r="P8" s="2">
        <f t="shared" si="10"/>
        <v>15123.751751855645</v>
      </c>
    </row>
    <row r="9" spans="1:16" x14ac:dyDescent="0.25">
      <c r="A9" s="34">
        <v>60329</v>
      </c>
      <c r="B9" s="35" t="s">
        <v>18</v>
      </c>
      <c r="C9" s="35" t="s">
        <v>13</v>
      </c>
      <c r="D9" s="32">
        <v>12978.93</v>
      </c>
      <c r="E9" s="2">
        <f t="shared" si="1"/>
        <v>5191.5720000000001</v>
      </c>
      <c r="F9" s="2">
        <f>'landesw Umlage § 4_IST'!F9</f>
        <v>13080.177297020693</v>
      </c>
      <c r="G9" s="2">
        <f>IF(D9&gt;0,D9-F9,0)</f>
        <v>-101.24729702069271</v>
      </c>
      <c r="H9" s="2">
        <f t="shared" si="3"/>
        <v>0</v>
      </c>
      <c r="I9" s="2">
        <f t="shared" si="4"/>
        <v>-101.24729702069271</v>
      </c>
      <c r="J9" s="2">
        <f t="shared" si="0"/>
        <v>0</v>
      </c>
      <c r="K9" s="2">
        <f t="shared" si="5"/>
        <v>101.24729702069271</v>
      </c>
      <c r="L9" s="2">
        <f t="shared" si="6"/>
        <v>0</v>
      </c>
      <c r="M9" s="2">
        <f t="shared" si="7"/>
        <v>0</v>
      </c>
      <c r="N9" s="2">
        <f t="shared" si="8"/>
        <v>101.24729702069271</v>
      </c>
      <c r="O9" s="2">
        <f t="shared" si="9"/>
        <v>8.44</v>
      </c>
      <c r="P9" s="2">
        <f t="shared" si="10"/>
        <v>13080.177297020693</v>
      </c>
    </row>
    <row r="10" spans="1:16" x14ac:dyDescent="0.25">
      <c r="A10" s="34">
        <v>60341</v>
      </c>
      <c r="B10" s="35" t="s">
        <v>19</v>
      </c>
      <c r="C10" s="35" t="s">
        <v>13</v>
      </c>
      <c r="D10" s="32">
        <v>36891.699999999997</v>
      </c>
      <c r="E10" s="2">
        <f t="shared" si="1"/>
        <v>14756.68</v>
      </c>
      <c r="F10" s="2">
        <f>'landesw Umlage § 4_IST'!F10</f>
        <v>19395.022609384938</v>
      </c>
      <c r="G10" s="2">
        <f t="shared" si="2"/>
        <v>17496.677390615059</v>
      </c>
      <c r="H10" s="2">
        <f t="shared" si="3"/>
        <v>17496.677390615059</v>
      </c>
      <c r="I10" s="2">
        <f t="shared" si="4"/>
        <v>0</v>
      </c>
      <c r="J10" s="2">
        <f t="shared" si="0"/>
        <v>0</v>
      </c>
      <c r="K10" s="2">
        <f t="shared" si="5"/>
        <v>0</v>
      </c>
      <c r="L10" s="2">
        <f t="shared" si="6"/>
        <v>0</v>
      </c>
      <c r="M10" s="2">
        <f t="shared" si="7"/>
        <v>0</v>
      </c>
      <c r="N10" s="2">
        <f t="shared" si="8"/>
        <v>0</v>
      </c>
      <c r="O10" s="2">
        <f t="shared" si="9"/>
        <v>0</v>
      </c>
      <c r="P10" s="2">
        <f t="shared" si="10"/>
        <v>19395.022609384938</v>
      </c>
    </row>
    <row r="11" spans="1:16" x14ac:dyDescent="0.25">
      <c r="A11" s="34">
        <v>60344</v>
      </c>
      <c r="B11" s="35" t="s">
        <v>13</v>
      </c>
      <c r="C11" s="35" t="s">
        <v>13</v>
      </c>
      <c r="D11" s="32">
        <v>543379.82999999996</v>
      </c>
      <c r="E11" s="2">
        <f t="shared" si="1"/>
        <v>217351.932</v>
      </c>
      <c r="F11" s="2">
        <f>'landesw Umlage § 4_IST'!F11</f>
        <v>156098.86315938114</v>
      </c>
      <c r="G11" s="2">
        <f t="shared" si="2"/>
        <v>387280.96684061881</v>
      </c>
      <c r="H11" s="2">
        <f t="shared" si="3"/>
        <v>387280.96684061881</v>
      </c>
      <c r="I11" s="2">
        <f t="shared" si="4"/>
        <v>0</v>
      </c>
      <c r="J11" s="2">
        <f t="shared" si="0"/>
        <v>0</v>
      </c>
      <c r="K11" s="2">
        <f t="shared" si="5"/>
        <v>0</v>
      </c>
      <c r="L11" s="2">
        <f t="shared" si="6"/>
        <v>0</v>
      </c>
      <c r="M11" s="2">
        <f t="shared" si="7"/>
        <v>0</v>
      </c>
      <c r="N11" s="2">
        <f t="shared" si="8"/>
        <v>0</v>
      </c>
      <c r="O11" s="2">
        <f t="shared" si="9"/>
        <v>0</v>
      </c>
      <c r="P11" s="2">
        <f t="shared" si="10"/>
        <v>156098.86315938114</v>
      </c>
    </row>
    <row r="12" spans="1:16" x14ac:dyDescent="0.25">
      <c r="A12" s="34">
        <v>60345</v>
      </c>
      <c r="B12" s="35" t="s">
        <v>20</v>
      </c>
      <c r="C12" s="35" t="s">
        <v>13</v>
      </c>
      <c r="D12" s="32">
        <v>344256.15</v>
      </c>
      <c r="E12" s="2">
        <f t="shared" si="1"/>
        <v>137702.46000000002</v>
      </c>
      <c r="F12" s="2">
        <f>'landesw Umlage § 4_IST'!F12</f>
        <v>62663.941423314202</v>
      </c>
      <c r="G12" s="2">
        <f t="shared" si="2"/>
        <v>281592.20857668581</v>
      </c>
      <c r="H12" s="2">
        <f t="shared" si="3"/>
        <v>281592.20857668581</v>
      </c>
      <c r="I12" s="2">
        <f t="shared" si="4"/>
        <v>0</v>
      </c>
      <c r="J12" s="2">
        <f t="shared" si="0"/>
        <v>0</v>
      </c>
      <c r="K12" s="2">
        <f t="shared" si="5"/>
        <v>0</v>
      </c>
      <c r="L12" s="2">
        <f t="shared" si="6"/>
        <v>0</v>
      </c>
      <c r="M12" s="2">
        <f t="shared" si="7"/>
        <v>0</v>
      </c>
      <c r="N12" s="2">
        <f t="shared" si="8"/>
        <v>0</v>
      </c>
      <c r="O12" s="2">
        <f t="shared" si="9"/>
        <v>0</v>
      </c>
      <c r="P12" s="2">
        <f t="shared" si="10"/>
        <v>62663.941423314202</v>
      </c>
    </row>
    <row r="13" spans="1:16" x14ac:dyDescent="0.25">
      <c r="A13" s="34">
        <v>60346</v>
      </c>
      <c r="B13" s="35" t="s">
        <v>21</v>
      </c>
      <c r="C13" s="35" t="s">
        <v>13</v>
      </c>
      <c r="D13" s="32">
        <v>164237.34</v>
      </c>
      <c r="E13" s="2">
        <f t="shared" si="1"/>
        <v>65694.936000000002</v>
      </c>
      <c r="F13" s="2">
        <f>'landesw Umlage § 4_IST'!F13</f>
        <v>41857.690298743095</v>
      </c>
      <c r="G13" s="2">
        <f t="shared" si="2"/>
        <v>122379.6497012569</v>
      </c>
      <c r="H13" s="2">
        <f t="shared" si="3"/>
        <v>122379.6497012569</v>
      </c>
      <c r="I13" s="2">
        <f t="shared" si="4"/>
        <v>0</v>
      </c>
      <c r="J13" s="2">
        <f t="shared" si="0"/>
        <v>0</v>
      </c>
      <c r="K13" s="2">
        <f t="shared" si="5"/>
        <v>0</v>
      </c>
      <c r="L13" s="2">
        <f t="shared" si="6"/>
        <v>0</v>
      </c>
      <c r="M13" s="2">
        <f t="shared" si="7"/>
        <v>0</v>
      </c>
      <c r="N13" s="2">
        <f t="shared" si="8"/>
        <v>0</v>
      </c>
      <c r="O13" s="2">
        <f t="shared" si="9"/>
        <v>0</v>
      </c>
      <c r="P13" s="2">
        <f t="shared" si="10"/>
        <v>41857.690298743095</v>
      </c>
    </row>
    <row r="14" spans="1:16" x14ac:dyDescent="0.25">
      <c r="A14" s="34">
        <v>60347</v>
      </c>
      <c r="B14" s="35" t="s">
        <v>22</v>
      </c>
      <c r="C14" s="35" t="s">
        <v>13</v>
      </c>
      <c r="D14" s="32">
        <v>94981.64</v>
      </c>
      <c r="E14" s="2">
        <f t="shared" si="1"/>
        <v>37992.656000000003</v>
      </c>
      <c r="F14" s="2">
        <f>'landesw Umlage § 4_IST'!F14</f>
        <v>33439.50721253884</v>
      </c>
      <c r="G14" s="2">
        <f t="shared" si="2"/>
        <v>61542.13278746116</v>
      </c>
      <c r="H14" s="2">
        <f t="shared" si="3"/>
        <v>61542.13278746116</v>
      </c>
      <c r="I14" s="2">
        <f t="shared" si="4"/>
        <v>0</v>
      </c>
      <c r="J14" s="2">
        <f t="shared" si="0"/>
        <v>0</v>
      </c>
      <c r="K14" s="2">
        <f t="shared" si="5"/>
        <v>0</v>
      </c>
      <c r="L14" s="2">
        <f t="shared" si="6"/>
        <v>0</v>
      </c>
      <c r="M14" s="2">
        <f t="shared" si="7"/>
        <v>0</v>
      </c>
      <c r="N14" s="2">
        <f t="shared" si="8"/>
        <v>0</v>
      </c>
      <c r="O14" s="2">
        <f t="shared" si="9"/>
        <v>0</v>
      </c>
      <c r="P14" s="2">
        <f t="shared" si="10"/>
        <v>33439.50721253884</v>
      </c>
    </row>
    <row r="15" spans="1:16" x14ac:dyDescent="0.25">
      <c r="A15" s="34">
        <v>60348</v>
      </c>
      <c r="B15" s="35" t="s">
        <v>23</v>
      </c>
      <c r="C15" s="35" t="s">
        <v>13</v>
      </c>
      <c r="D15" s="32">
        <v>126242.63</v>
      </c>
      <c r="E15" s="2">
        <f t="shared" si="1"/>
        <v>50497.052000000003</v>
      </c>
      <c r="F15" s="2">
        <f>'landesw Umlage § 4_IST'!F15</f>
        <v>33048.912140865927</v>
      </c>
      <c r="G15" s="2">
        <f t="shared" si="2"/>
        <v>93193.717859134078</v>
      </c>
      <c r="H15" s="2">
        <f t="shared" si="3"/>
        <v>93193.717859134078</v>
      </c>
      <c r="I15" s="2">
        <f t="shared" si="4"/>
        <v>0</v>
      </c>
      <c r="J15" s="2">
        <f t="shared" si="0"/>
        <v>0</v>
      </c>
      <c r="K15" s="2">
        <f t="shared" si="5"/>
        <v>0</v>
      </c>
      <c r="L15" s="2">
        <f t="shared" si="6"/>
        <v>0</v>
      </c>
      <c r="M15" s="2">
        <f t="shared" si="7"/>
        <v>0</v>
      </c>
      <c r="N15" s="2">
        <f t="shared" si="8"/>
        <v>0</v>
      </c>
      <c r="O15" s="2">
        <f t="shared" si="9"/>
        <v>0</v>
      </c>
      <c r="P15" s="2">
        <f t="shared" si="10"/>
        <v>33048.912140865927</v>
      </c>
    </row>
    <row r="16" spans="1:16" x14ac:dyDescent="0.25">
      <c r="A16" s="34">
        <v>60349</v>
      </c>
      <c r="B16" s="35" t="s">
        <v>24</v>
      </c>
      <c r="C16" s="35" t="s">
        <v>13</v>
      </c>
      <c r="D16" s="32">
        <v>117530.77</v>
      </c>
      <c r="E16" s="2">
        <f t="shared" si="1"/>
        <v>47012.308000000005</v>
      </c>
      <c r="F16" s="2">
        <f>'landesw Umlage § 4_IST'!F16</f>
        <v>43584.970257753979</v>
      </c>
      <c r="G16" s="2">
        <f t="shared" si="2"/>
        <v>73945.799742246018</v>
      </c>
      <c r="H16" s="2">
        <f t="shared" si="3"/>
        <v>73945.799742246018</v>
      </c>
      <c r="I16" s="2">
        <f t="shared" si="4"/>
        <v>0</v>
      </c>
      <c r="J16" s="2">
        <f t="shared" si="0"/>
        <v>0</v>
      </c>
      <c r="K16" s="2">
        <f t="shared" si="5"/>
        <v>0</v>
      </c>
      <c r="L16" s="2">
        <f t="shared" si="6"/>
        <v>0</v>
      </c>
      <c r="M16" s="2">
        <f t="shared" si="7"/>
        <v>0</v>
      </c>
      <c r="N16" s="2">
        <f t="shared" si="8"/>
        <v>0</v>
      </c>
      <c r="O16" s="2">
        <f t="shared" si="9"/>
        <v>0</v>
      </c>
      <c r="P16" s="2">
        <f t="shared" si="10"/>
        <v>43584.970257753979</v>
      </c>
    </row>
    <row r="17" spans="1:16" x14ac:dyDescent="0.25">
      <c r="A17" s="34">
        <v>60350</v>
      </c>
      <c r="B17" s="35" t="s">
        <v>25</v>
      </c>
      <c r="C17" s="35" t="s">
        <v>13</v>
      </c>
      <c r="D17" s="32">
        <v>211833.95</v>
      </c>
      <c r="E17" s="2">
        <f t="shared" si="1"/>
        <v>84733.580000000016</v>
      </c>
      <c r="F17" s="2">
        <f>'landesw Umlage § 4_IST'!F17</f>
        <v>85435.438128972528</v>
      </c>
      <c r="G17" s="2">
        <f t="shared" si="2"/>
        <v>126398.51187102748</v>
      </c>
      <c r="H17" s="2">
        <f t="shared" si="3"/>
        <v>126398.51187102748</v>
      </c>
      <c r="I17" s="2">
        <f t="shared" si="4"/>
        <v>0</v>
      </c>
      <c r="J17" s="2">
        <f t="shared" si="0"/>
        <v>0</v>
      </c>
      <c r="K17" s="2">
        <f t="shared" si="5"/>
        <v>0</v>
      </c>
      <c r="L17" s="2">
        <f t="shared" si="6"/>
        <v>0</v>
      </c>
      <c r="M17" s="2">
        <f t="shared" si="7"/>
        <v>0</v>
      </c>
      <c r="N17" s="2">
        <f t="shared" si="8"/>
        <v>0</v>
      </c>
      <c r="O17" s="2">
        <f t="shared" si="9"/>
        <v>0</v>
      </c>
      <c r="P17" s="2">
        <f t="shared" si="10"/>
        <v>85435.438128972528</v>
      </c>
    </row>
    <row r="18" spans="1:16" x14ac:dyDescent="0.25">
      <c r="A18" s="34">
        <v>60351</v>
      </c>
      <c r="B18" s="35" t="s">
        <v>26</v>
      </c>
      <c r="C18" s="35" t="s">
        <v>13</v>
      </c>
      <c r="D18" s="32">
        <v>55328.72</v>
      </c>
      <c r="E18" s="2">
        <f t="shared" si="1"/>
        <v>22131.488000000001</v>
      </c>
      <c r="F18" s="2">
        <f>'landesw Umlage § 4_IST'!F18</f>
        <v>44224.820334054406</v>
      </c>
      <c r="G18" s="2">
        <f t="shared" si="2"/>
        <v>11103.899665945595</v>
      </c>
      <c r="H18" s="2">
        <f t="shared" si="3"/>
        <v>11103.899665945595</v>
      </c>
      <c r="I18" s="2">
        <f t="shared" si="4"/>
        <v>0</v>
      </c>
      <c r="J18" s="2">
        <f t="shared" si="0"/>
        <v>0</v>
      </c>
      <c r="K18" s="2">
        <f t="shared" si="5"/>
        <v>0</v>
      </c>
      <c r="L18" s="2">
        <f t="shared" si="6"/>
        <v>0</v>
      </c>
      <c r="M18" s="2">
        <f t="shared" si="7"/>
        <v>0</v>
      </c>
      <c r="N18" s="2">
        <f t="shared" si="8"/>
        <v>0</v>
      </c>
      <c r="O18" s="2">
        <f t="shared" si="9"/>
        <v>0</v>
      </c>
      <c r="P18" s="2">
        <f t="shared" si="10"/>
        <v>44224.820334054406</v>
      </c>
    </row>
    <row r="19" spans="1:16" x14ac:dyDescent="0.25">
      <c r="A19" s="34">
        <v>60608</v>
      </c>
      <c r="B19" s="35" t="s">
        <v>27</v>
      </c>
      <c r="C19" s="35" t="s">
        <v>28</v>
      </c>
      <c r="D19" s="32">
        <v>186262.27</v>
      </c>
      <c r="E19" s="2">
        <f t="shared" si="1"/>
        <v>74504.907999999996</v>
      </c>
      <c r="F19" s="2">
        <f>'landesw Umlage § 4_IST'!F19</f>
        <v>88636.654018999281</v>
      </c>
      <c r="G19" s="2">
        <f t="shared" si="2"/>
        <v>97625.615981000708</v>
      </c>
      <c r="H19" s="2">
        <f t="shared" si="3"/>
        <v>97625.615981000708</v>
      </c>
      <c r="I19" s="2">
        <f t="shared" si="4"/>
        <v>0</v>
      </c>
      <c r="J19" s="2">
        <f t="shared" si="0"/>
        <v>0</v>
      </c>
      <c r="K19" s="2">
        <f t="shared" si="5"/>
        <v>0</v>
      </c>
      <c r="L19" s="2">
        <f t="shared" si="6"/>
        <v>0</v>
      </c>
      <c r="M19" s="2">
        <f t="shared" si="7"/>
        <v>0</v>
      </c>
      <c r="N19" s="2">
        <f t="shared" si="8"/>
        <v>0</v>
      </c>
      <c r="O19" s="2">
        <f t="shared" si="9"/>
        <v>0</v>
      </c>
      <c r="P19" s="2">
        <f t="shared" si="10"/>
        <v>88636.654018999281</v>
      </c>
    </row>
    <row r="20" spans="1:16" x14ac:dyDescent="0.25">
      <c r="A20" s="34">
        <v>60611</v>
      </c>
      <c r="B20" s="35" t="s">
        <v>29</v>
      </c>
      <c r="C20" s="35" t="s">
        <v>28</v>
      </c>
      <c r="D20" s="32">
        <v>28225.27</v>
      </c>
      <c r="E20" s="2">
        <f t="shared" si="1"/>
        <v>11290.108</v>
      </c>
      <c r="F20" s="2">
        <f>'landesw Umlage § 4_IST'!F20</f>
        <v>48951.169129654663</v>
      </c>
      <c r="G20" s="2">
        <f t="shared" si="2"/>
        <v>-20725.899129654663</v>
      </c>
      <c r="H20" s="2">
        <f t="shared" si="3"/>
        <v>0</v>
      </c>
      <c r="I20" s="2">
        <f t="shared" si="4"/>
        <v>-20725.899129654663</v>
      </c>
      <c r="J20" s="2">
        <f t="shared" si="0"/>
        <v>0</v>
      </c>
      <c r="K20" s="2">
        <f t="shared" si="5"/>
        <v>20725.899129654663</v>
      </c>
      <c r="L20" s="2">
        <f t="shared" si="6"/>
        <v>0</v>
      </c>
      <c r="M20" s="2">
        <f t="shared" si="7"/>
        <v>0</v>
      </c>
      <c r="N20" s="2">
        <f t="shared" si="8"/>
        <v>20725.899129654663</v>
      </c>
      <c r="O20" s="2">
        <f t="shared" si="9"/>
        <v>1727.16</v>
      </c>
      <c r="P20" s="2">
        <f t="shared" si="10"/>
        <v>48951.169129654663</v>
      </c>
    </row>
    <row r="21" spans="1:16" x14ac:dyDescent="0.25">
      <c r="A21" s="34">
        <v>60613</v>
      </c>
      <c r="B21" s="35" t="s">
        <v>31</v>
      </c>
      <c r="C21" s="35" t="s">
        <v>28</v>
      </c>
      <c r="D21" s="32">
        <v>201747.29</v>
      </c>
      <c r="E21" s="2">
        <f t="shared" si="1"/>
        <v>80698.916000000012</v>
      </c>
      <c r="F21" s="2">
        <f>'landesw Umlage § 4_IST'!F21</f>
        <v>127327.48485617698</v>
      </c>
      <c r="G21" s="2">
        <f t="shared" si="2"/>
        <v>74419.805143823032</v>
      </c>
      <c r="H21" s="2">
        <f t="shared" si="3"/>
        <v>74419.805143823032</v>
      </c>
      <c r="I21" s="2">
        <f t="shared" si="4"/>
        <v>0</v>
      </c>
      <c r="J21" s="2">
        <f t="shared" si="0"/>
        <v>0</v>
      </c>
      <c r="K21" s="2">
        <f t="shared" si="5"/>
        <v>0</v>
      </c>
      <c r="L21" s="2">
        <f t="shared" si="6"/>
        <v>0</v>
      </c>
      <c r="M21" s="2">
        <f t="shared" si="7"/>
        <v>0</v>
      </c>
      <c r="N21" s="2">
        <f t="shared" si="8"/>
        <v>0</v>
      </c>
      <c r="O21" s="2">
        <f t="shared" si="9"/>
        <v>0</v>
      </c>
      <c r="P21" s="2">
        <f t="shared" si="10"/>
        <v>127327.48485617698</v>
      </c>
    </row>
    <row r="22" spans="1:16" x14ac:dyDescent="0.25">
      <c r="A22" s="34">
        <v>60617</v>
      </c>
      <c r="B22" s="35" t="s">
        <v>32</v>
      </c>
      <c r="C22" s="35" t="s">
        <v>28</v>
      </c>
      <c r="D22" s="32">
        <v>74659.009999999995</v>
      </c>
      <c r="E22" s="2">
        <f t="shared" si="1"/>
        <v>29863.603999999999</v>
      </c>
      <c r="F22" s="2">
        <f>'landesw Umlage § 4_IST'!F22</f>
        <v>98593.703649737916</v>
      </c>
      <c r="G22" s="2">
        <f t="shared" si="2"/>
        <v>-23934.693649737921</v>
      </c>
      <c r="H22" s="2">
        <f t="shared" si="3"/>
        <v>0</v>
      </c>
      <c r="I22" s="2">
        <f t="shared" si="4"/>
        <v>-23934.693649737921</v>
      </c>
      <c r="J22" s="2">
        <f t="shared" si="0"/>
        <v>0</v>
      </c>
      <c r="K22" s="2">
        <f t="shared" si="5"/>
        <v>23934.693649737921</v>
      </c>
      <c r="L22" s="2">
        <f t="shared" si="6"/>
        <v>0</v>
      </c>
      <c r="M22" s="2">
        <f t="shared" si="7"/>
        <v>0</v>
      </c>
      <c r="N22" s="2">
        <f t="shared" si="8"/>
        <v>23934.693649737921</v>
      </c>
      <c r="O22" s="2">
        <f t="shared" si="9"/>
        <v>1994.56</v>
      </c>
      <c r="P22" s="2">
        <f t="shared" si="10"/>
        <v>98593.703649737916</v>
      </c>
    </row>
    <row r="23" spans="1:16" x14ac:dyDescent="0.25">
      <c r="A23" s="34">
        <v>60618</v>
      </c>
      <c r="B23" s="35" t="s">
        <v>34</v>
      </c>
      <c r="C23" s="35" t="s">
        <v>28</v>
      </c>
      <c r="D23" s="32">
        <v>71441.179999999993</v>
      </c>
      <c r="E23" s="2">
        <f t="shared" si="1"/>
        <v>28576.471999999998</v>
      </c>
      <c r="F23" s="2">
        <f>'landesw Umlage § 4_IST'!F23</f>
        <v>14882.905986105843</v>
      </c>
      <c r="G23" s="2">
        <f t="shared" si="2"/>
        <v>56558.274013894152</v>
      </c>
      <c r="H23" s="2">
        <f t="shared" si="3"/>
        <v>56558.274013894152</v>
      </c>
      <c r="I23" s="2">
        <f t="shared" si="4"/>
        <v>0</v>
      </c>
      <c r="J23" s="2">
        <f t="shared" si="0"/>
        <v>0</v>
      </c>
      <c r="K23" s="2">
        <f t="shared" si="5"/>
        <v>0</v>
      </c>
      <c r="L23" s="2">
        <f t="shared" si="6"/>
        <v>0</v>
      </c>
      <c r="M23" s="2">
        <f t="shared" si="7"/>
        <v>0</v>
      </c>
      <c r="N23" s="2">
        <f t="shared" si="8"/>
        <v>0</v>
      </c>
      <c r="O23" s="2">
        <f t="shared" si="9"/>
        <v>0</v>
      </c>
      <c r="P23" s="2">
        <f t="shared" si="10"/>
        <v>14882.905986105843</v>
      </c>
    </row>
    <row r="24" spans="1:16" x14ac:dyDescent="0.25">
      <c r="A24" s="34">
        <v>60619</v>
      </c>
      <c r="B24" s="35" t="s">
        <v>36</v>
      </c>
      <c r="C24" s="35" t="s">
        <v>28</v>
      </c>
      <c r="D24" s="32">
        <v>608664.55000000005</v>
      </c>
      <c r="E24" s="2">
        <f t="shared" si="1"/>
        <v>243465.82000000004</v>
      </c>
      <c r="F24" s="2">
        <f>'landesw Umlage § 4_IST'!F24</f>
        <v>37479.898937538943</v>
      </c>
      <c r="G24" s="2">
        <f t="shared" si="2"/>
        <v>571184.65106246108</v>
      </c>
      <c r="H24" s="2">
        <f t="shared" si="3"/>
        <v>571184.65106246108</v>
      </c>
      <c r="I24" s="2">
        <f t="shared" si="4"/>
        <v>0</v>
      </c>
      <c r="J24" s="2">
        <f t="shared" si="0"/>
        <v>0</v>
      </c>
      <c r="K24" s="2">
        <f t="shared" si="5"/>
        <v>0</v>
      </c>
      <c r="L24" s="2">
        <f t="shared" si="6"/>
        <v>0</v>
      </c>
      <c r="M24" s="2">
        <f t="shared" si="7"/>
        <v>0</v>
      </c>
      <c r="N24" s="2">
        <f t="shared" si="8"/>
        <v>0</v>
      </c>
      <c r="O24" s="2">
        <f t="shared" si="9"/>
        <v>0</v>
      </c>
      <c r="P24" s="2">
        <f t="shared" si="10"/>
        <v>37479.898937538943</v>
      </c>
    </row>
    <row r="25" spans="1:16" x14ac:dyDescent="0.25">
      <c r="A25" s="34">
        <v>60623</v>
      </c>
      <c r="B25" s="35" t="s">
        <v>37</v>
      </c>
      <c r="C25" s="35" t="s">
        <v>28</v>
      </c>
      <c r="D25" s="32">
        <v>43123.1</v>
      </c>
      <c r="E25" s="2">
        <f t="shared" si="1"/>
        <v>17249.240000000002</v>
      </c>
      <c r="F25" s="2">
        <f>'landesw Umlage § 4_IST'!F25</f>
        <v>24197.085405524456</v>
      </c>
      <c r="G25" s="2">
        <f t="shared" si="2"/>
        <v>18926.014594475542</v>
      </c>
      <c r="H25" s="2">
        <f t="shared" si="3"/>
        <v>18926.014594475542</v>
      </c>
      <c r="I25" s="2">
        <f t="shared" si="4"/>
        <v>0</v>
      </c>
      <c r="J25" s="2">
        <f t="shared" si="0"/>
        <v>0</v>
      </c>
      <c r="K25" s="2">
        <f t="shared" si="5"/>
        <v>0</v>
      </c>
      <c r="L25" s="2">
        <f t="shared" si="6"/>
        <v>0</v>
      </c>
      <c r="M25" s="2">
        <f t="shared" si="7"/>
        <v>0</v>
      </c>
      <c r="N25" s="2">
        <f t="shared" si="8"/>
        <v>0</v>
      </c>
      <c r="O25" s="2">
        <f t="shared" si="9"/>
        <v>0</v>
      </c>
      <c r="P25" s="2">
        <f t="shared" si="10"/>
        <v>24197.085405524456</v>
      </c>
    </row>
    <row r="26" spans="1:16" x14ac:dyDescent="0.25">
      <c r="A26" s="34">
        <v>60624</v>
      </c>
      <c r="B26" s="35" t="s">
        <v>38</v>
      </c>
      <c r="C26" s="35" t="s">
        <v>28</v>
      </c>
      <c r="D26" s="32">
        <v>461435.01</v>
      </c>
      <c r="E26" s="2">
        <f t="shared" si="1"/>
        <v>184574.00400000002</v>
      </c>
      <c r="F26" s="2">
        <f>'landesw Umlage § 4_IST'!F26</f>
        <v>125687.95177316989</v>
      </c>
      <c r="G26" s="2">
        <f t="shared" si="2"/>
        <v>335747.05822683009</v>
      </c>
      <c r="H26" s="2">
        <f t="shared" si="3"/>
        <v>335747.05822683009</v>
      </c>
      <c r="I26" s="2">
        <f t="shared" si="4"/>
        <v>0</v>
      </c>
      <c r="J26" s="2">
        <f t="shared" si="0"/>
        <v>0</v>
      </c>
      <c r="K26" s="2">
        <f t="shared" si="5"/>
        <v>0</v>
      </c>
      <c r="L26" s="2">
        <f t="shared" si="6"/>
        <v>0</v>
      </c>
      <c r="M26" s="2">
        <f t="shared" si="7"/>
        <v>0</v>
      </c>
      <c r="N26" s="2">
        <f t="shared" si="8"/>
        <v>0</v>
      </c>
      <c r="O26" s="2">
        <f t="shared" si="9"/>
        <v>0</v>
      </c>
      <c r="P26" s="2">
        <f t="shared" si="10"/>
        <v>125687.95177316989</v>
      </c>
    </row>
    <row r="27" spans="1:16" x14ac:dyDescent="0.25">
      <c r="A27" s="34">
        <v>60626</v>
      </c>
      <c r="B27" s="35" t="s">
        <v>39</v>
      </c>
      <c r="C27" s="35" t="s">
        <v>28</v>
      </c>
      <c r="D27" s="32">
        <v>72847.31</v>
      </c>
      <c r="E27" s="2">
        <f t="shared" si="1"/>
        <v>29138.923999999999</v>
      </c>
      <c r="F27" s="2">
        <f>'landesw Umlage § 4_IST'!F27</f>
        <v>35077.068181531518</v>
      </c>
      <c r="G27" s="2">
        <f t="shared" si="2"/>
        <v>37770.241818468479</v>
      </c>
      <c r="H27" s="2">
        <f t="shared" si="3"/>
        <v>37770.241818468479</v>
      </c>
      <c r="I27" s="2">
        <f t="shared" si="4"/>
        <v>0</v>
      </c>
      <c r="J27" s="2">
        <f t="shared" si="0"/>
        <v>0</v>
      </c>
      <c r="K27" s="2">
        <f t="shared" si="5"/>
        <v>0</v>
      </c>
      <c r="L27" s="2">
        <f t="shared" si="6"/>
        <v>0</v>
      </c>
      <c r="M27" s="2">
        <f t="shared" si="7"/>
        <v>0</v>
      </c>
      <c r="N27" s="2">
        <f t="shared" si="8"/>
        <v>0</v>
      </c>
      <c r="O27" s="2">
        <f t="shared" si="9"/>
        <v>0</v>
      </c>
      <c r="P27" s="2">
        <f t="shared" si="10"/>
        <v>35077.068181531518</v>
      </c>
    </row>
    <row r="28" spans="1:16" x14ac:dyDescent="0.25">
      <c r="A28" s="34">
        <v>60628</v>
      </c>
      <c r="B28" s="35" t="s">
        <v>40</v>
      </c>
      <c r="C28" s="35" t="s">
        <v>28</v>
      </c>
      <c r="D28" s="32">
        <v>118221.77</v>
      </c>
      <c r="E28" s="2">
        <f t="shared" si="1"/>
        <v>47288.708000000006</v>
      </c>
      <c r="F28" s="2">
        <f>'landesw Umlage § 4_IST'!F28</f>
        <v>31197.841324873163</v>
      </c>
      <c r="G28" s="2">
        <f t="shared" si="2"/>
        <v>87023.928675126837</v>
      </c>
      <c r="H28" s="2">
        <f t="shared" si="3"/>
        <v>87023.928675126837</v>
      </c>
      <c r="I28" s="2">
        <f t="shared" si="4"/>
        <v>0</v>
      </c>
      <c r="J28" s="2">
        <f t="shared" si="0"/>
        <v>0</v>
      </c>
      <c r="K28" s="2">
        <f t="shared" si="5"/>
        <v>0</v>
      </c>
      <c r="L28" s="2">
        <f t="shared" si="6"/>
        <v>0</v>
      </c>
      <c r="M28" s="2">
        <f t="shared" si="7"/>
        <v>0</v>
      </c>
      <c r="N28" s="2">
        <f t="shared" si="8"/>
        <v>0</v>
      </c>
      <c r="O28" s="2">
        <f t="shared" si="9"/>
        <v>0</v>
      </c>
      <c r="P28" s="2">
        <f t="shared" si="10"/>
        <v>31197.841324873163</v>
      </c>
    </row>
    <row r="29" spans="1:16" x14ac:dyDescent="0.25">
      <c r="A29" s="34">
        <v>60629</v>
      </c>
      <c r="B29" s="35" t="s">
        <v>41</v>
      </c>
      <c r="C29" s="35" t="s">
        <v>28</v>
      </c>
      <c r="D29" s="32">
        <v>44890.69</v>
      </c>
      <c r="E29" s="2">
        <f t="shared" si="1"/>
        <v>17956.276000000002</v>
      </c>
      <c r="F29" s="2">
        <f>'landesw Umlage § 4_IST'!F29</f>
        <v>72288.78941287729</v>
      </c>
      <c r="G29" s="2">
        <f t="shared" si="2"/>
        <v>-27398.099412877287</v>
      </c>
      <c r="H29" s="2">
        <f t="shared" si="3"/>
        <v>0</v>
      </c>
      <c r="I29" s="2">
        <f t="shared" si="4"/>
        <v>-27398.099412877287</v>
      </c>
      <c r="J29" s="2">
        <f t="shared" si="0"/>
        <v>0</v>
      </c>
      <c r="K29" s="2">
        <f t="shared" si="5"/>
        <v>27398.099412877287</v>
      </c>
      <c r="L29" s="2">
        <f t="shared" si="6"/>
        <v>0</v>
      </c>
      <c r="M29" s="2">
        <f t="shared" si="7"/>
        <v>0</v>
      </c>
      <c r="N29" s="2">
        <f t="shared" si="8"/>
        <v>27398.099412877287</v>
      </c>
      <c r="O29" s="2">
        <f t="shared" si="9"/>
        <v>2283.17</v>
      </c>
      <c r="P29" s="2">
        <f t="shared" si="10"/>
        <v>72288.78941287729</v>
      </c>
    </row>
    <row r="30" spans="1:16" x14ac:dyDescent="0.25">
      <c r="A30" s="34">
        <v>60632</v>
      </c>
      <c r="B30" s="35" t="s">
        <v>42</v>
      </c>
      <c r="C30" s="35" t="s">
        <v>28</v>
      </c>
      <c r="D30" s="32">
        <v>119985.41</v>
      </c>
      <c r="E30" s="2">
        <f t="shared" si="1"/>
        <v>47994.164000000004</v>
      </c>
      <c r="F30" s="2">
        <f>'landesw Umlage § 4_IST'!F30</f>
        <v>35126.414192762531</v>
      </c>
      <c r="G30" s="2">
        <f t="shared" si="2"/>
        <v>84858.995807237472</v>
      </c>
      <c r="H30" s="2">
        <f t="shared" si="3"/>
        <v>84858.995807237472</v>
      </c>
      <c r="I30" s="2">
        <f t="shared" si="4"/>
        <v>0</v>
      </c>
      <c r="J30" s="2">
        <f t="shared" si="0"/>
        <v>0</v>
      </c>
      <c r="K30" s="2">
        <f t="shared" si="5"/>
        <v>0</v>
      </c>
      <c r="L30" s="2">
        <f t="shared" si="6"/>
        <v>0</v>
      </c>
      <c r="M30" s="2">
        <f t="shared" si="7"/>
        <v>0</v>
      </c>
      <c r="N30" s="2">
        <f t="shared" si="8"/>
        <v>0</v>
      </c>
      <c r="O30" s="2">
        <f t="shared" si="9"/>
        <v>0</v>
      </c>
      <c r="P30" s="2">
        <f t="shared" si="10"/>
        <v>35126.414192762531</v>
      </c>
    </row>
    <row r="31" spans="1:16" x14ac:dyDescent="0.25">
      <c r="A31" s="34">
        <v>60639</v>
      </c>
      <c r="B31" s="35" t="s">
        <v>43</v>
      </c>
      <c r="C31" s="35" t="s">
        <v>28</v>
      </c>
      <c r="D31" s="32">
        <v>33302.879999999997</v>
      </c>
      <c r="E31" s="2">
        <f t="shared" si="1"/>
        <v>13321.152</v>
      </c>
      <c r="F31" s="2">
        <f>'landesw Umlage § 4_IST'!F31</f>
        <v>14388.377736071618</v>
      </c>
      <c r="G31" s="2">
        <f t="shared" si="2"/>
        <v>18914.502263928378</v>
      </c>
      <c r="H31" s="2">
        <f t="shared" si="3"/>
        <v>18914.502263928378</v>
      </c>
      <c r="I31" s="2">
        <f t="shared" si="4"/>
        <v>0</v>
      </c>
      <c r="J31" s="2">
        <f t="shared" si="0"/>
        <v>0</v>
      </c>
      <c r="K31" s="2">
        <f t="shared" si="5"/>
        <v>0</v>
      </c>
      <c r="L31" s="2">
        <f t="shared" si="6"/>
        <v>0</v>
      </c>
      <c r="M31" s="2">
        <f t="shared" si="7"/>
        <v>0</v>
      </c>
      <c r="N31" s="2">
        <f t="shared" si="8"/>
        <v>0</v>
      </c>
      <c r="O31" s="2">
        <f t="shared" si="9"/>
        <v>0</v>
      </c>
      <c r="P31" s="2">
        <f t="shared" si="10"/>
        <v>14388.377736071618</v>
      </c>
    </row>
    <row r="32" spans="1:16" x14ac:dyDescent="0.25">
      <c r="A32" s="34">
        <v>60641</v>
      </c>
      <c r="B32" s="35" t="s">
        <v>44</v>
      </c>
      <c r="C32" s="35" t="s">
        <v>28</v>
      </c>
      <c r="D32" s="32">
        <v>17780.169999999998</v>
      </c>
      <c r="E32" s="2">
        <f t="shared" si="1"/>
        <v>7112.0679999999993</v>
      </c>
      <c r="F32" s="2">
        <f>'landesw Umlage § 4_IST'!F32</f>
        <v>10654.385032814977</v>
      </c>
      <c r="G32" s="2">
        <f t="shared" si="2"/>
        <v>7125.7849671850217</v>
      </c>
      <c r="H32" s="2">
        <f t="shared" si="3"/>
        <v>7125.7849671850217</v>
      </c>
      <c r="I32" s="2">
        <f t="shared" si="4"/>
        <v>0</v>
      </c>
      <c r="J32" s="2">
        <f t="shared" si="0"/>
        <v>0</v>
      </c>
      <c r="K32" s="2">
        <f t="shared" si="5"/>
        <v>0</v>
      </c>
      <c r="L32" s="2">
        <f t="shared" si="6"/>
        <v>0</v>
      </c>
      <c r="M32" s="2">
        <f t="shared" si="7"/>
        <v>0</v>
      </c>
      <c r="N32" s="2">
        <f t="shared" si="8"/>
        <v>0</v>
      </c>
      <c r="O32" s="2">
        <f t="shared" si="9"/>
        <v>0</v>
      </c>
      <c r="P32" s="2">
        <f t="shared" si="10"/>
        <v>10654.385032814977</v>
      </c>
    </row>
    <row r="33" spans="1:16" x14ac:dyDescent="0.25">
      <c r="A33" s="34">
        <v>60642</v>
      </c>
      <c r="B33" s="35" t="s">
        <v>45</v>
      </c>
      <c r="C33" s="35" t="s">
        <v>28</v>
      </c>
      <c r="D33" s="32">
        <v>1209.72</v>
      </c>
      <c r="E33" s="2">
        <f t="shared" si="1"/>
        <v>483.88800000000003</v>
      </c>
      <c r="F33" s="2">
        <f>'landesw Umlage § 4_IST'!F33</f>
        <v>21603.43450982283</v>
      </c>
      <c r="G33" s="2">
        <f t="shared" si="2"/>
        <v>-20393.714509822828</v>
      </c>
      <c r="H33" s="2">
        <f t="shared" si="3"/>
        <v>0</v>
      </c>
      <c r="I33" s="2">
        <f t="shared" si="4"/>
        <v>-20393.714509822828</v>
      </c>
      <c r="J33" s="2">
        <f t="shared" si="0"/>
        <v>0</v>
      </c>
      <c r="K33" s="2">
        <f t="shared" si="5"/>
        <v>20393.714509822828</v>
      </c>
      <c r="L33" s="2">
        <f t="shared" si="6"/>
        <v>0</v>
      </c>
      <c r="M33" s="2">
        <f t="shared" si="7"/>
        <v>0</v>
      </c>
      <c r="N33" s="2">
        <f t="shared" si="8"/>
        <v>20393.714509822828</v>
      </c>
      <c r="O33" s="2">
        <f t="shared" si="9"/>
        <v>1699.48</v>
      </c>
      <c r="P33" s="2">
        <f t="shared" si="10"/>
        <v>21603.43450982283</v>
      </c>
    </row>
    <row r="34" spans="1:16" x14ac:dyDescent="0.25">
      <c r="A34" s="34">
        <v>60645</v>
      </c>
      <c r="B34" s="35" t="s">
        <v>46</v>
      </c>
      <c r="C34" s="35" t="s">
        <v>28</v>
      </c>
      <c r="D34" s="32">
        <v>32807.629999999997</v>
      </c>
      <c r="E34" s="2">
        <f t="shared" si="1"/>
        <v>13123.052</v>
      </c>
      <c r="F34" s="2">
        <f>'landesw Umlage § 4_IST'!F34</f>
        <v>30853.077993737912</v>
      </c>
      <c r="G34" s="2">
        <f t="shared" si="2"/>
        <v>1954.5520062620853</v>
      </c>
      <c r="H34" s="2">
        <f t="shared" si="3"/>
        <v>1954.5520062620853</v>
      </c>
      <c r="I34" s="2">
        <f t="shared" si="4"/>
        <v>0</v>
      </c>
      <c r="J34" s="2">
        <f t="shared" si="0"/>
        <v>0</v>
      </c>
      <c r="K34" s="2">
        <f t="shared" si="5"/>
        <v>0</v>
      </c>
      <c r="L34" s="2">
        <f t="shared" si="6"/>
        <v>0</v>
      </c>
      <c r="M34" s="2">
        <f t="shared" si="7"/>
        <v>0</v>
      </c>
      <c r="N34" s="2">
        <f t="shared" si="8"/>
        <v>0</v>
      </c>
      <c r="O34" s="2">
        <f t="shared" si="9"/>
        <v>0</v>
      </c>
      <c r="P34" s="2">
        <f t="shared" si="10"/>
        <v>30853.077993737912</v>
      </c>
    </row>
    <row r="35" spans="1:16" x14ac:dyDescent="0.25">
      <c r="A35" s="34">
        <v>60646</v>
      </c>
      <c r="B35" s="35" t="s">
        <v>47</v>
      </c>
      <c r="C35" s="35" t="s">
        <v>28</v>
      </c>
      <c r="D35" s="32">
        <v>39885.230000000003</v>
      </c>
      <c r="E35" s="2">
        <f t="shared" si="1"/>
        <v>15954.092000000002</v>
      </c>
      <c r="F35" s="2">
        <f>'landesw Umlage § 4_IST'!F35</f>
        <v>25672.620840880612</v>
      </c>
      <c r="G35" s="2">
        <f t="shared" si="2"/>
        <v>14212.609159119391</v>
      </c>
      <c r="H35" s="2">
        <f t="shared" si="3"/>
        <v>14212.609159119391</v>
      </c>
      <c r="I35" s="2">
        <f t="shared" si="4"/>
        <v>0</v>
      </c>
      <c r="J35" s="2">
        <f t="shared" si="0"/>
        <v>0</v>
      </c>
      <c r="K35" s="2">
        <f t="shared" si="5"/>
        <v>0</v>
      </c>
      <c r="L35" s="2">
        <f t="shared" si="6"/>
        <v>0</v>
      </c>
      <c r="M35" s="2">
        <f t="shared" si="7"/>
        <v>0</v>
      </c>
      <c r="N35" s="2">
        <f t="shared" si="8"/>
        <v>0</v>
      </c>
      <c r="O35" s="2">
        <f t="shared" si="9"/>
        <v>0</v>
      </c>
      <c r="P35" s="2">
        <f t="shared" si="10"/>
        <v>25672.620840880612</v>
      </c>
    </row>
    <row r="36" spans="1:16" x14ac:dyDescent="0.25">
      <c r="A36" s="34">
        <v>60647</v>
      </c>
      <c r="B36" s="35" t="s">
        <v>48</v>
      </c>
      <c r="C36" s="35" t="s">
        <v>28</v>
      </c>
      <c r="D36" s="32">
        <v>0</v>
      </c>
      <c r="E36" s="2">
        <f t="shared" si="1"/>
        <v>0</v>
      </c>
      <c r="F36" s="2">
        <f>'landesw Umlage § 4_IST'!F36</f>
        <v>5908.3820527171447</v>
      </c>
      <c r="G36" s="2">
        <f t="shared" si="2"/>
        <v>0</v>
      </c>
      <c r="H36" s="2">
        <f t="shared" si="3"/>
        <v>0</v>
      </c>
      <c r="I36" s="2">
        <f t="shared" si="4"/>
        <v>0</v>
      </c>
      <c r="J36" s="2">
        <f t="shared" si="0"/>
        <v>5908.3820527171447</v>
      </c>
      <c r="K36" s="2">
        <f t="shared" si="5"/>
        <v>5908.3820527171447</v>
      </c>
      <c r="L36" s="2">
        <f t="shared" si="6"/>
        <v>492.36517105976208</v>
      </c>
      <c r="M36" s="2">
        <f t="shared" si="7"/>
        <v>492.37</v>
      </c>
      <c r="N36" s="2">
        <f t="shared" si="8"/>
        <v>0</v>
      </c>
      <c r="O36" s="2">
        <f t="shared" si="9"/>
        <v>0</v>
      </c>
      <c r="P36" s="2">
        <f t="shared" si="10"/>
        <v>0</v>
      </c>
    </row>
    <row r="37" spans="1:16" x14ac:dyDescent="0.25">
      <c r="A37" s="34">
        <v>60648</v>
      </c>
      <c r="B37" s="35" t="s">
        <v>49</v>
      </c>
      <c r="C37" s="35" t="s">
        <v>28</v>
      </c>
      <c r="D37" s="32">
        <v>64218.15</v>
      </c>
      <c r="E37" s="2">
        <f t="shared" si="1"/>
        <v>25687.260000000002</v>
      </c>
      <c r="F37" s="2">
        <f>'landesw Umlage § 4_IST'!F37</f>
        <v>21066.724577796937</v>
      </c>
      <c r="G37" s="2">
        <f t="shared" si="2"/>
        <v>43151.425422203065</v>
      </c>
      <c r="H37" s="2">
        <f t="shared" si="3"/>
        <v>43151.425422203065</v>
      </c>
      <c r="I37" s="2">
        <f t="shared" si="4"/>
        <v>0</v>
      </c>
      <c r="J37" s="2">
        <f t="shared" si="0"/>
        <v>0</v>
      </c>
      <c r="K37" s="2">
        <f t="shared" si="5"/>
        <v>0</v>
      </c>
      <c r="L37" s="2">
        <f t="shared" si="6"/>
        <v>0</v>
      </c>
      <c r="M37" s="2">
        <f t="shared" si="7"/>
        <v>0</v>
      </c>
      <c r="N37" s="2">
        <f t="shared" si="8"/>
        <v>0</v>
      </c>
      <c r="O37" s="2">
        <f t="shared" si="9"/>
        <v>0</v>
      </c>
      <c r="P37" s="2">
        <f t="shared" si="10"/>
        <v>21066.724577796937</v>
      </c>
    </row>
    <row r="38" spans="1:16" x14ac:dyDescent="0.25">
      <c r="A38" s="34">
        <v>60651</v>
      </c>
      <c r="B38" s="35" t="s">
        <v>50</v>
      </c>
      <c r="C38" s="35" t="s">
        <v>28</v>
      </c>
      <c r="D38" s="32">
        <v>51365.42</v>
      </c>
      <c r="E38" s="2">
        <f t="shared" si="1"/>
        <v>20546.168000000001</v>
      </c>
      <c r="F38" s="2">
        <f>'landesw Umlage § 4_IST'!F38</f>
        <v>22017.555108447283</v>
      </c>
      <c r="G38" s="2">
        <f t="shared" si="2"/>
        <v>29347.864891552716</v>
      </c>
      <c r="H38" s="2">
        <f t="shared" si="3"/>
        <v>29347.864891552716</v>
      </c>
      <c r="I38" s="2">
        <f t="shared" si="4"/>
        <v>0</v>
      </c>
      <c r="J38" s="2">
        <f t="shared" si="0"/>
        <v>0</v>
      </c>
      <c r="K38" s="2">
        <f t="shared" si="5"/>
        <v>0</v>
      </c>
      <c r="L38" s="2">
        <f t="shared" si="6"/>
        <v>0</v>
      </c>
      <c r="M38" s="2">
        <f t="shared" si="7"/>
        <v>0</v>
      </c>
      <c r="N38" s="2">
        <f t="shared" si="8"/>
        <v>0</v>
      </c>
      <c r="O38" s="2">
        <f t="shared" si="9"/>
        <v>0</v>
      </c>
      <c r="P38" s="2">
        <f t="shared" si="10"/>
        <v>22017.555108447283</v>
      </c>
    </row>
    <row r="39" spans="1:16" x14ac:dyDescent="0.25">
      <c r="A39" s="34">
        <v>60653</v>
      </c>
      <c r="B39" s="35" t="s">
        <v>51</v>
      </c>
      <c r="C39" s="35" t="s">
        <v>28</v>
      </c>
      <c r="D39" s="32">
        <v>181603.19</v>
      </c>
      <c r="E39" s="2">
        <f t="shared" si="1"/>
        <v>72641.275999999998</v>
      </c>
      <c r="F39" s="2">
        <f>'landesw Umlage § 4_IST'!F39</f>
        <v>42287.106584539099</v>
      </c>
      <c r="G39" s="2">
        <f t="shared" si="2"/>
        <v>139316.08341546089</v>
      </c>
      <c r="H39" s="2">
        <f t="shared" si="3"/>
        <v>139316.08341546089</v>
      </c>
      <c r="I39" s="2">
        <f t="shared" si="4"/>
        <v>0</v>
      </c>
      <c r="J39" s="2">
        <f t="shared" si="0"/>
        <v>0</v>
      </c>
      <c r="K39" s="2">
        <f t="shared" si="5"/>
        <v>0</v>
      </c>
      <c r="L39" s="2">
        <f t="shared" si="6"/>
        <v>0</v>
      </c>
      <c r="M39" s="2">
        <f t="shared" si="7"/>
        <v>0</v>
      </c>
      <c r="N39" s="2">
        <f t="shared" si="8"/>
        <v>0</v>
      </c>
      <c r="O39" s="2">
        <f t="shared" si="9"/>
        <v>0</v>
      </c>
      <c r="P39" s="2">
        <f t="shared" si="10"/>
        <v>42287.106584539099</v>
      </c>
    </row>
    <row r="40" spans="1:16" x14ac:dyDescent="0.25">
      <c r="A40" s="34">
        <v>60654</v>
      </c>
      <c r="B40" s="35" t="s">
        <v>52</v>
      </c>
      <c r="C40" s="35" t="s">
        <v>28</v>
      </c>
      <c r="D40" s="32">
        <v>24091.47</v>
      </c>
      <c r="E40" s="2">
        <f t="shared" si="1"/>
        <v>9636.5880000000016</v>
      </c>
      <c r="F40" s="2">
        <f>'landesw Umlage § 4_IST'!F40</f>
        <v>24598.070837575568</v>
      </c>
      <c r="G40" s="2">
        <f t="shared" si="2"/>
        <v>-506.6008375755664</v>
      </c>
      <c r="H40" s="2">
        <f t="shared" si="3"/>
        <v>0</v>
      </c>
      <c r="I40" s="2">
        <f t="shared" si="4"/>
        <v>-506.6008375755664</v>
      </c>
      <c r="J40" s="2">
        <f t="shared" si="0"/>
        <v>0</v>
      </c>
      <c r="K40" s="2">
        <f t="shared" si="5"/>
        <v>506.6008375755664</v>
      </c>
      <c r="L40" s="2">
        <f t="shared" si="6"/>
        <v>0</v>
      </c>
      <c r="M40" s="2">
        <f t="shared" si="7"/>
        <v>0</v>
      </c>
      <c r="N40" s="2">
        <f t="shared" si="8"/>
        <v>506.6008375755664</v>
      </c>
      <c r="O40" s="2">
        <f t="shared" si="9"/>
        <v>42.22</v>
      </c>
      <c r="P40" s="2">
        <f t="shared" si="10"/>
        <v>24598.070837575568</v>
      </c>
    </row>
    <row r="41" spans="1:16" x14ac:dyDescent="0.25">
      <c r="A41" s="34">
        <v>60655</v>
      </c>
      <c r="B41" s="35" t="s">
        <v>53</v>
      </c>
      <c r="C41" s="35" t="s">
        <v>28</v>
      </c>
      <c r="D41" s="32">
        <v>24232.27</v>
      </c>
      <c r="E41" s="2">
        <f t="shared" si="1"/>
        <v>9692.9080000000013</v>
      </c>
      <c r="F41" s="2">
        <f>'landesw Umlage § 4_IST'!F41</f>
        <v>39685.051404077101</v>
      </c>
      <c r="G41" s="2">
        <f t="shared" si="2"/>
        <v>-15452.781404077101</v>
      </c>
      <c r="H41" s="2">
        <f t="shared" si="3"/>
        <v>0</v>
      </c>
      <c r="I41" s="2">
        <f t="shared" si="4"/>
        <v>-15452.781404077101</v>
      </c>
      <c r="J41" s="2">
        <f t="shared" si="0"/>
        <v>0</v>
      </c>
      <c r="K41" s="2">
        <f t="shared" si="5"/>
        <v>15452.781404077101</v>
      </c>
      <c r="L41" s="2">
        <f t="shared" si="6"/>
        <v>0</v>
      </c>
      <c r="M41" s="2">
        <f t="shared" si="7"/>
        <v>0</v>
      </c>
      <c r="N41" s="2">
        <f t="shared" si="8"/>
        <v>15452.781404077101</v>
      </c>
      <c r="O41" s="2">
        <f t="shared" si="9"/>
        <v>1287.73</v>
      </c>
      <c r="P41" s="2">
        <f t="shared" si="10"/>
        <v>39685.051404077101</v>
      </c>
    </row>
    <row r="42" spans="1:16" x14ac:dyDescent="0.25">
      <c r="A42" s="34">
        <v>60656</v>
      </c>
      <c r="B42" s="35" t="s">
        <v>54</v>
      </c>
      <c r="C42" s="35" t="s">
        <v>28</v>
      </c>
      <c r="D42" s="32">
        <v>23205.78</v>
      </c>
      <c r="E42" s="2">
        <f t="shared" si="1"/>
        <v>9282.3119999999999</v>
      </c>
      <c r="F42" s="2">
        <f>'landesw Umlage § 4_IST'!F42</f>
        <v>31214.955323234339</v>
      </c>
      <c r="G42" s="2">
        <f t="shared" si="2"/>
        <v>-8009.1753232343399</v>
      </c>
      <c r="H42" s="2">
        <f t="shared" si="3"/>
        <v>0</v>
      </c>
      <c r="I42" s="2">
        <f t="shared" si="4"/>
        <v>-8009.1753232343399</v>
      </c>
      <c r="J42" s="2">
        <f t="shared" si="0"/>
        <v>0</v>
      </c>
      <c r="K42" s="2">
        <f t="shared" si="5"/>
        <v>8009.1753232343399</v>
      </c>
      <c r="L42" s="2">
        <f t="shared" si="6"/>
        <v>0</v>
      </c>
      <c r="M42" s="2">
        <f t="shared" si="7"/>
        <v>0</v>
      </c>
      <c r="N42" s="2">
        <f t="shared" si="8"/>
        <v>8009.1753232343399</v>
      </c>
      <c r="O42" s="2">
        <f t="shared" si="9"/>
        <v>667.43</v>
      </c>
      <c r="P42" s="2">
        <f t="shared" si="10"/>
        <v>31214.955323234339</v>
      </c>
    </row>
    <row r="43" spans="1:16" x14ac:dyDescent="0.25">
      <c r="A43" s="34">
        <v>60659</v>
      </c>
      <c r="B43" s="35" t="s">
        <v>55</v>
      </c>
      <c r="C43" s="35" t="s">
        <v>28</v>
      </c>
      <c r="D43" s="32">
        <v>127192.33</v>
      </c>
      <c r="E43" s="2">
        <f t="shared" si="1"/>
        <v>50876.932000000001</v>
      </c>
      <c r="F43" s="2">
        <f>'landesw Umlage § 4_IST'!F43</f>
        <v>40843.221503639281</v>
      </c>
      <c r="G43" s="2">
        <f t="shared" si="2"/>
        <v>86349.108496360714</v>
      </c>
      <c r="H43" s="2">
        <f t="shared" si="3"/>
        <v>86349.108496360714</v>
      </c>
      <c r="I43" s="2">
        <f t="shared" si="4"/>
        <v>0</v>
      </c>
      <c r="J43" s="2">
        <f t="shared" si="0"/>
        <v>0</v>
      </c>
      <c r="K43" s="2">
        <f t="shared" si="5"/>
        <v>0</v>
      </c>
      <c r="L43" s="2">
        <f t="shared" si="6"/>
        <v>0</v>
      </c>
      <c r="M43" s="2">
        <f t="shared" si="7"/>
        <v>0</v>
      </c>
      <c r="N43" s="2">
        <f t="shared" si="8"/>
        <v>0</v>
      </c>
      <c r="O43" s="2">
        <f t="shared" si="9"/>
        <v>0</v>
      </c>
      <c r="P43" s="2">
        <f t="shared" si="10"/>
        <v>40843.221503639281</v>
      </c>
    </row>
    <row r="44" spans="1:16" x14ac:dyDescent="0.25">
      <c r="A44" s="34">
        <v>60660</v>
      </c>
      <c r="B44" s="35" t="s">
        <v>56</v>
      </c>
      <c r="C44" s="35" t="s">
        <v>28</v>
      </c>
      <c r="D44" s="32">
        <v>118900.79</v>
      </c>
      <c r="E44" s="2">
        <f t="shared" si="1"/>
        <v>47560.315999999999</v>
      </c>
      <c r="F44" s="2">
        <f>'landesw Umlage § 4_IST'!F44</f>
        <v>49312.795750788588</v>
      </c>
      <c r="G44" s="2">
        <f t="shared" si="2"/>
        <v>69587.994249211406</v>
      </c>
      <c r="H44" s="2">
        <f t="shared" si="3"/>
        <v>69587.994249211406</v>
      </c>
      <c r="I44" s="2">
        <f t="shared" si="4"/>
        <v>0</v>
      </c>
      <c r="J44" s="2">
        <f t="shared" si="0"/>
        <v>0</v>
      </c>
      <c r="K44" s="2">
        <f t="shared" si="5"/>
        <v>0</v>
      </c>
      <c r="L44" s="2">
        <f t="shared" si="6"/>
        <v>0</v>
      </c>
      <c r="M44" s="2">
        <f t="shared" si="7"/>
        <v>0</v>
      </c>
      <c r="N44" s="2">
        <f t="shared" si="8"/>
        <v>0</v>
      </c>
      <c r="O44" s="2">
        <f t="shared" si="9"/>
        <v>0</v>
      </c>
      <c r="P44" s="2">
        <f t="shared" si="10"/>
        <v>49312.795750788588</v>
      </c>
    </row>
    <row r="45" spans="1:16" x14ac:dyDescent="0.25">
      <c r="A45" s="34">
        <v>60661</v>
      </c>
      <c r="B45" s="35" t="s">
        <v>57</v>
      </c>
      <c r="C45" s="35" t="s">
        <v>28</v>
      </c>
      <c r="D45" s="32">
        <v>251562.04</v>
      </c>
      <c r="E45" s="2">
        <f t="shared" si="1"/>
        <v>100624.81600000001</v>
      </c>
      <c r="F45" s="2">
        <f>'landesw Umlage § 4_IST'!F45</f>
        <v>62676.493129976836</v>
      </c>
      <c r="G45" s="2">
        <f t="shared" si="2"/>
        <v>188885.54687002319</v>
      </c>
      <c r="H45" s="2">
        <f t="shared" si="3"/>
        <v>188885.54687002319</v>
      </c>
      <c r="I45" s="2">
        <f t="shared" si="4"/>
        <v>0</v>
      </c>
      <c r="J45" s="2">
        <f t="shared" si="0"/>
        <v>0</v>
      </c>
      <c r="K45" s="2">
        <f t="shared" si="5"/>
        <v>0</v>
      </c>
      <c r="L45" s="2">
        <f t="shared" si="6"/>
        <v>0</v>
      </c>
      <c r="M45" s="2">
        <f t="shared" si="7"/>
        <v>0</v>
      </c>
      <c r="N45" s="2">
        <f t="shared" si="8"/>
        <v>0</v>
      </c>
      <c r="O45" s="2">
        <f t="shared" si="9"/>
        <v>0</v>
      </c>
      <c r="P45" s="2">
        <f t="shared" si="10"/>
        <v>62676.493129976836</v>
      </c>
    </row>
    <row r="46" spans="1:16" x14ac:dyDescent="0.25">
      <c r="A46" s="34">
        <v>60662</v>
      </c>
      <c r="B46" s="35" t="s">
        <v>58</v>
      </c>
      <c r="C46" s="35" t="s">
        <v>28</v>
      </c>
      <c r="D46" s="32">
        <v>61866.7</v>
      </c>
      <c r="E46" s="2">
        <f t="shared" si="1"/>
        <v>24746.68</v>
      </c>
      <c r="F46" s="2">
        <f>'landesw Umlage § 4_IST'!F46</f>
        <v>51020.250458128794</v>
      </c>
      <c r="G46" s="2">
        <f t="shared" si="2"/>
        <v>10846.449541871203</v>
      </c>
      <c r="H46" s="2">
        <f t="shared" si="3"/>
        <v>10846.449541871203</v>
      </c>
      <c r="I46" s="2">
        <f t="shared" si="4"/>
        <v>0</v>
      </c>
      <c r="J46" s="2">
        <f t="shared" si="0"/>
        <v>0</v>
      </c>
      <c r="K46" s="2">
        <f t="shared" si="5"/>
        <v>0</v>
      </c>
      <c r="L46" s="2">
        <f t="shared" si="6"/>
        <v>0</v>
      </c>
      <c r="M46" s="2">
        <f t="shared" si="7"/>
        <v>0</v>
      </c>
      <c r="N46" s="2">
        <f t="shared" si="8"/>
        <v>0</v>
      </c>
      <c r="O46" s="2">
        <f t="shared" si="9"/>
        <v>0</v>
      </c>
      <c r="P46" s="2">
        <f t="shared" si="10"/>
        <v>51020.250458128794</v>
      </c>
    </row>
    <row r="47" spans="1:16" x14ac:dyDescent="0.25">
      <c r="A47" s="34">
        <v>60663</v>
      </c>
      <c r="B47" s="35" t="s">
        <v>59</v>
      </c>
      <c r="C47" s="35" t="s">
        <v>28</v>
      </c>
      <c r="D47" s="32">
        <v>185330.38</v>
      </c>
      <c r="E47" s="2">
        <f t="shared" si="1"/>
        <v>74132.152000000002</v>
      </c>
      <c r="F47" s="2">
        <f>'landesw Umlage § 4_IST'!F47</f>
        <v>77879.263128514707</v>
      </c>
      <c r="G47" s="2">
        <f t="shared" si="2"/>
        <v>107451.1168714853</v>
      </c>
      <c r="H47" s="2">
        <f t="shared" si="3"/>
        <v>107451.1168714853</v>
      </c>
      <c r="I47" s="2">
        <f t="shared" si="4"/>
        <v>0</v>
      </c>
      <c r="J47" s="2">
        <f t="shared" si="0"/>
        <v>0</v>
      </c>
      <c r="K47" s="2">
        <f t="shared" si="5"/>
        <v>0</v>
      </c>
      <c r="L47" s="2">
        <f t="shared" si="6"/>
        <v>0</v>
      </c>
      <c r="M47" s="2">
        <f t="shared" si="7"/>
        <v>0</v>
      </c>
      <c r="N47" s="2">
        <f t="shared" si="8"/>
        <v>0</v>
      </c>
      <c r="O47" s="2">
        <f t="shared" si="9"/>
        <v>0</v>
      </c>
      <c r="P47" s="2">
        <f t="shared" si="10"/>
        <v>77879.263128514707</v>
      </c>
    </row>
    <row r="48" spans="1:16" x14ac:dyDescent="0.25">
      <c r="A48" s="34">
        <v>60664</v>
      </c>
      <c r="B48" s="35" t="s">
        <v>60</v>
      </c>
      <c r="C48" s="35" t="s">
        <v>28</v>
      </c>
      <c r="D48" s="32">
        <v>343967.12</v>
      </c>
      <c r="E48" s="2">
        <f t="shared" si="1"/>
        <v>137586.848</v>
      </c>
      <c r="F48" s="2">
        <f>'landesw Umlage § 4_IST'!F48</f>
        <v>135402.80661699374</v>
      </c>
      <c r="G48" s="2">
        <f t="shared" si="2"/>
        <v>208564.31338300626</v>
      </c>
      <c r="H48" s="2">
        <f t="shared" si="3"/>
        <v>208564.31338300626</v>
      </c>
      <c r="I48" s="2">
        <f t="shared" si="4"/>
        <v>0</v>
      </c>
      <c r="J48" s="2">
        <f t="shared" si="0"/>
        <v>0</v>
      </c>
      <c r="K48" s="2">
        <f t="shared" si="5"/>
        <v>0</v>
      </c>
      <c r="L48" s="2">
        <f t="shared" si="6"/>
        <v>0</v>
      </c>
      <c r="M48" s="2">
        <f t="shared" si="7"/>
        <v>0</v>
      </c>
      <c r="N48" s="2">
        <f t="shared" si="8"/>
        <v>0</v>
      </c>
      <c r="O48" s="2">
        <f t="shared" si="9"/>
        <v>0</v>
      </c>
      <c r="P48" s="2">
        <f t="shared" si="10"/>
        <v>135402.80661699374</v>
      </c>
    </row>
    <row r="49" spans="1:16" x14ac:dyDescent="0.25">
      <c r="A49" s="34">
        <v>60665</v>
      </c>
      <c r="B49" s="35" t="s">
        <v>61</v>
      </c>
      <c r="C49" s="35" t="s">
        <v>28</v>
      </c>
      <c r="D49" s="32">
        <v>234510.98</v>
      </c>
      <c r="E49" s="2">
        <f t="shared" si="1"/>
        <v>93804.392000000007</v>
      </c>
      <c r="F49" s="2">
        <f>'landesw Umlage § 4_IST'!F49</f>
        <v>63869.920781920089</v>
      </c>
      <c r="G49" s="2">
        <f t="shared" si="2"/>
        <v>170641.05921807993</v>
      </c>
      <c r="H49" s="2">
        <f t="shared" si="3"/>
        <v>170641.05921807993</v>
      </c>
      <c r="I49" s="2">
        <f t="shared" si="4"/>
        <v>0</v>
      </c>
      <c r="J49" s="2">
        <f t="shared" si="0"/>
        <v>0</v>
      </c>
      <c r="K49" s="2">
        <f t="shared" si="5"/>
        <v>0</v>
      </c>
      <c r="L49" s="2">
        <f t="shared" si="6"/>
        <v>0</v>
      </c>
      <c r="M49" s="2">
        <f t="shared" si="7"/>
        <v>0</v>
      </c>
      <c r="N49" s="2">
        <f t="shared" si="8"/>
        <v>0</v>
      </c>
      <c r="O49" s="2">
        <f t="shared" si="9"/>
        <v>0</v>
      </c>
      <c r="P49" s="2">
        <f t="shared" si="10"/>
        <v>63869.920781920089</v>
      </c>
    </row>
    <row r="50" spans="1:16" x14ac:dyDescent="0.25">
      <c r="A50" s="34">
        <v>60666</v>
      </c>
      <c r="B50" s="35" t="s">
        <v>62</v>
      </c>
      <c r="C50" s="35" t="s">
        <v>28</v>
      </c>
      <c r="D50" s="32">
        <v>91586.72</v>
      </c>
      <c r="E50" s="2">
        <f t="shared" si="1"/>
        <v>36634.688000000002</v>
      </c>
      <c r="F50" s="2">
        <f>'landesw Umlage § 4_IST'!F50</f>
        <v>23586.478207838863</v>
      </c>
      <c r="G50" s="2">
        <f t="shared" si="2"/>
        <v>68000.241792161134</v>
      </c>
      <c r="H50" s="2">
        <f t="shared" si="3"/>
        <v>68000.241792161134</v>
      </c>
      <c r="I50" s="2">
        <f t="shared" si="4"/>
        <v>0</v>
      </c>
      <c r="J50" s="2">
        <f t="shared" si="0"/>
        <v>0</v>
      </c>
      <c r="K50" s="2">
        <f t="shared" si="5"/>
        <v>0</v>
      </c>
      <c r="L50" s="2">
        <f t="shared" si="6"/>
        <v>0</v>
      </c>
      <c r="M50" s="2">
        <f t="shared" si="7"/>
        <v>0</v>
      </c>
      <c r="N50" s="2">
        <f t="shared" si="8"/>
        <v>0</v>
      </c>
      <c r="O50" s="2">
        <f t="shared" si="9"/>
        <v>0</v>
      </c>
      <c r="P50" s="2">
        <f t="shared" si="10"/>
        <v>23586.478207838863</v>
      </c>
    </row>
    <row r="51" spans="1:16" x14ac:dyDescent="0.25">
      <c r="A51" s="34">
        <v>60667</v>
      </c>
      <c r="B51" s="35" t="s">
        <v>63</v>
      </c>
      <c r="C51" s="35" t="s">
        <v>28</v>
      </c>
      <c r="D51" s="32">
        <v>91666</v>
      </c>
      <c r="E51" s="2">
        <f t="shared" si="1"/>
        <v>36666.400000000001</v>
      </c>
      <c r="F51" s="2">
        <f>'landesw Umlage § 4_IST'!F51</f>
        <v>131171.58004007221</v>
      </c>
      <c r="G51" s="2">
        <f t="shared" si="2"/>
        <v>-39505.580040072207</v>
      </c>
      <c r="H51" s="2">
        <f t="shared" si="3"/>
        <v>0</v>
      </c>
      <c r="I51" s="2">
        <f t="shared" si="4"/>
        <v>-39505.580040072207</v>
      </c>
      <c r="J51" s="2">
        <f t="shared" si="0"/>
        <v>0</v>
      </c>
      <c r="K51" s="2">
        <f t="shared" si="5"/>
        <v>39505.580040072207</v>
      </c>
      <c r="L51" s="2">
        <f t="shared" si="6"/>
        <v>0</v>
      </c>
      <c r="M51" s="2">
        <f t="shared" si="7"/>
        <v>0</v>
      </c>
      <c r="N51" s="2">
        <f t="shared" si="8"/>
        <v>39505.580040072207</v>
      </c>
      <c r="O51" s="2">
        <f t="shared" si="9"/>
        <v>3292.13</v>
      </c>
      <c r="P51" s="2">
        <f t="shared" si="10"/>
        <v>131171.58004007221</v>
      </c>
    </row>
    <row r="52" spans="1:16" x14ac:dyDescent="0.25">
      <c r="A52" s="34">
        <v>60668</v>
      </c>
      <c r="B52" s="35" t="s">
        <v>64</v>
      </c>
      <c r="C52" s="35" t="s">
        <v>28</v>
      </c>
      <c r="D52" s="32">
        <v>32543.01</v>
      </c>
      <c r="E52" s="2">
        <f t="shared" si="1"/>
        <v>13017.204</v>
      </c>
      <c r="F52" s="2">
        <f>'landesw Umlage § 4_IST'!F52</f>
        <v>31793.832525274182</v>
      </c>
      <c r="G52" s="2">
        <f t="shared" si="2"/>
        <v>749.17747472581686</v>
      </c>
      <c r="H52" s="2">
        <f t="shared" si="3"/>
        <v>749.17747472581686</v>
      </c>
      <c r="I52" s="2">
        <f t="shared" si="4"/>
        <v>0</v>
      </c>
      <c r="J52" s="2">
        <f t="shared" si="0"/>
        <v>0</v>
      </c>
      <c r="K52" s="2">
        <f t="shared" si="5"/>
        <v>0</v>
      </c>
      <c r="L52" s="2">
        <f t="shared" si="6"/>
        <v>0</v>
      </c>
      <c r="M52" s="2">
        <f t="shared" si="7"/>
        <v>0</v>
      </c>
      <c r="N52" s="2">
        <f t="shared" si="8"/>
        <v>0</v>
      </c>
      <c r="O52" s="2">
        <f t="shared" si="9"/>
        <v>0</v>
      </c>
      <c r="P52" s="2">
        <f t="shared" si="10"/>
        <v>31793.832525274182</v>
      </c>
    </row>
    <row r="53" spans="1:16" x14ac:dyDescent="0.25">
      <c r="A53" s="34">
        <v>60669</v>
      </c>
      <c r="B53" s="35" t="s">
        <v>65</v>
      </c>
      <c r="C53" s="35" t="s">
        <v>28</v>
      </c>
      <c r="D53" s="32">
        <v>148161.9</v>
      </c>
      <c r="E53" s="2">
        <f t="shared" si="1"/>
        <v>59264.76</v>
      </c>
      <c r="F53" s="2">
        <f>'landesw Umlage § 4_IST'!F53</f>
        <v>171139.31473086021</v>
      </c>
      <c r="G53" s="2">
        <f t="shared" si="2"/>
        <v>-22977.414730860211</v>
      </c>
      <c r="H53" s="2">
        <f t="shared" si="3"/>
        <v>0</v>
      </c>
      <c r="I53" s="2">
        <f t="shared" si="4"/>
        <v>-22977.414730860211</v>
      </c>
      <c r="J53" s="2">
        <f t="shared" si="0"/>
        <v>0</v>
      </c>
      <c r="K53" s="2">
        <f t="shared" si="5"/>
        <v>22977.414730860211</v>
      </c>
      <c r="L53" s="2">
        <f t="shared" si="6"/>
        <v>0</v>
      </c>
      <c r="M53" s="2">
        <f t="shared" si="7"/>
        <v>0</v>
      </c>
      <c r="N53" s="2">
        <f t="shared" si="8"/>
        <v>22977.414730860211</v>
      </c>
      <c r="O53" s="2">
        <f t="shared" si="9"/>
        <v>1914.78</v>
      </c>
      <c r="P53" s="2">
        <f t="shared" si="10"/>
        <v>171139.31473086021</v>
      </c>
    </row>
    <row r="54" spans="1:16" x14ac:dyDescent="0.25">
      <c r="A54" s="34">
        <v>60670</v>
      </c>
      <c r="B54" s="35" t="s">
        <v>66</v>
      </c>
      <c r="C54" s="35" t="s">
        <v>28</v>
      </c>
      <c r="D54" s="32">
        <v>306244.09999999998</v>
      </c>
      <c r="E54" s="2">
        <f t="shared" si="1"/>
        <v>122497.64</v>
      </c>
      <c r="F54" s="2">
        <f>'landesw Umlage § 4_IST'!F54</f>
        <v>128214.51889086842</v>
      </c>
      <c r="G54" s="2">
        <f t="shared" si="2"/>
        <v>178029.58110913157</v>
      </c>
      <c r="H54" s="2">
        <f t="shared" si="3"/>
        <v>178029.58110913157</v>
      </c>
      <c r="I54" s="2">
        <f t="shared" si="4"/>
        <v>0</v>
      </c>
      <c r="J54" s="2">
        <f t="shared" si="0"/>
        <v>0</v>
      </c>
      <c r="K54" s="2">
        <f t="shared" si="5"/>
        <v>0</v>
      </c>
      <c r="L54" s="2">
        <f t="shared" si="6"/>
        <v>0</v>
      </c>
      <c r="M54" s="2">
        <f t="shared" si="7"/>
        <v>0</v>
      </c>
      <c r="N54" s="2">
        <f t="shared" si="8"/>
        <v>0</v>
      </c>
      <c r="O54" s="2">
        <f t="shared" si="9"/>
        <v>0</v>
      </c>
      <c r="P54" s="2">
        <f t="shared" si="10"/>
        <v>128214.51889086842</v>
      </c>
    </row>
    <row r="55" spans="1:16" x14ac:dyDescent="0.25">
      <c r="A55" s="34">
        <v>61001</v>
      </c>
      <c r="B55" s="35" t="s">
        <v>67</v>
      </c>
      <c r="C55" s="35" t="s">
        <v>68</v>
      </c>
      <c r="D55" s="32">
        <v>22598.240000000002</v>
      </c>
      <c r="E55" s="2">
        <f t="shared" si="1"/>
        <v>9039.2960000000003</v>
      </c>
      <c r="F55" s="2">
        <f>'landesw Umlage § 4_IST'!F55</f>
        <v>14323.797213512004</v>
      </c>
      <c r="G55" s="2">
        <f t="shared" si="2"/>
        <v>8274.4427864879981</v>
      </c>
      <c r="H55" s="2">
        <f t="shared" si="3"/>
        <v>8274.4427864879981</v>
      </c>
      <c r="I55" s="2">
        <f t="shared" si="4"/>
        <v>0</v>
      </c>
      <c r="J55" s="2">
        <f t="shared" si="0"/>
        <v>0</v>
      </c>
      <c r="K55" s="2">
        <f t="shared" si="5"/>
        <v>0</v>
      </c>
      <c r="L55" s="2">
        <f t="shared" si="6"/>
        <v>0</v>
      </c>
      <c r="M55" s="2">
        <f t="shared" si="7"/>
        <v>0</v>
      </c>
      <c r="N55" s="2">
        <f t="shared" si="8"/>
        <v>0</v>
      </c>
      <c r="O55" s="2">
        <f t="shared" si="9"/>
        <v>0</v>
      </c>
      <c r="P55" s="2">
        <f t="shared" si="10"/>
        <v>14323.797213512004</v>
      </c>
    </row>
    <row r="56" spans="1:16" x14ac:dyDescent="0.25">
      <c r="A56" s="34">
        <v>61002</v>
      </c>
      <c r="B56" s="35" t="s">
        <v>69</v>
      </c>
      <c r="C56" s="35" t="s">
        <v>68</v>
      </c>
      <c r="D56" s="32">
        <v>85554.21</v>
      </c>
      <c r="E56" s="2">
        <f t="shared" si="1"/>
        <v>34221.684000000001</v>
      </c>
      <c r="F56" s="2">
        <f>'landesw Umlage § 4_IST'!F56</f>
        <v>9823.2008646772174</v>
      </c>
      <c r="G56" s="2">
        <f t="shared" si="2"/>
        <v>75731.009135322791</v>
      </c>
      <c r="H56" s="2">
        <f t="shared" si="3"/>
        <v>75731.009135322791</v>
      </c>
      <c r="I56" s="2">
        <f t="shared" si="4"/>
        <v>0</v>
      </c>
      <c r="J56" s="2">
        <f t="shared" si="0"/>
        <v>0</v>
      </c>
      <c r="K56" s="2">
        <f t="shared" si="5"/>
        <v>0</v>
      </c>
      <c r="L56" s="2">
        <f t="shared" si="6"/>
        <v>0</v>
      </c>
      <c r="M56" s="2">
        <f t="shared" si="7"/>
        <v>0</v>
      </c>
      <c r="N56" s="2">
        <f t="shared" si="8"/>
        <v>0</v>
      </c>
      <c r="O56" s="2">
        <f t="shared" si="9"/>
        <v>0</v>
      </c>
      <c r="P56" s="2">
        <f t="shared" si="10"/>
        <v>9823.2008646772174</v>
      </c>
    </row>
    <row r="57" spans="1:16" x14ac:dyDescent="0.25">
      <c r="A57" s="34">
        <v>61007</v>
      </c>
      <c r="B57" s="35" t="s">
        <v>70</v>
      </c>
      <c r="C57" s="35" t="s">
        <v>68</v>
      </c>
      <c r="D57" s="32">
        <v>13633.15</v>
      </c>
      <c r="E57" s="2">
        <f t="shared" si="1"/>
        <v>5453.26</v>
      </c>
      <c r="F57" s="2">
        <f>'landesw Umlage § 4_IST'!F57</f>
        <v>12401.626256536318</v>
      </c>
      <c r="G57" s="2">
        <f t="shared" si="2"/>
        <v>1231.523743463682</v>
      </c>
      <c r="H57" s="2">
        <f t="shared" si="3"/>
        <v>1231.523743463682</v>
      </c>
      <c r="I57" s="2">
        <f t="shared" si="4"/>
        <v>0</v>
      </c>
      <c r="J57" s="2">
        <f t="shared" si="0"/>
        <v>0</v>
      </c>
      <c r="K57" s="2">
        <f t="shared" si="5"/>
        <v>0</v>
      </c>
      <c r="L57" s="2">
        <f t="shared" si="6"/>
        <v>0</v>
      </c>
      <c r="M57" s="2">
        <f t="shared" si="7"/>
        <v>0</v>
      </c>
      <c r="N57" s="2">
        <f t="shared" si="8"/>
        <v>0</v>
      </c>
      <c r="O57" s="2">
        <f t="shared" si="9"/>
        <v>0</v>
      </c>
      <c r="P57" s="2">
        <f t="shared" si="10"/>
        <v>12401.626256536318</v>
      </c>
    </row>
    <row r="58" spans="1:16" x14ac:dyDescent="0.25">
      <c r="A58" s="34">
        <v>61008</v>
      </c>
      <c r="B58" s="35" t="s">
        <v>71</v>
      </c>
      <c r="C58" s="35" t="s">
        <v>68</v>
      </c>
      <c r="D58" s="32">
        <v>20038.099999999999</v>
      </c>
      <c r="E58" s="2">
        <f t="shared" si="1"/>
        <v>8015.24</v>
      </c>
      <c r="F58" s="2">
        <f>'landesw Umlage § 4_IST'!F58</f>
        <v>17966.420530113781</v>
      </c>
      <c r="G58" s="2">
        <f t="shared" si="2"/>
        <v>2071.6794698862177</v>
      </c>
      <c r="H58" s="2">
        <f t="shared" si="3"/>
        <v>2071.6794698862177</v>
      </c>
      <c r="I58" s="2">
        <f t="shared" si="4"/>
        <v>0</v>
      </c>
      <c r="J58" s="2">
        <f t="shared" si="0"/>
        <v>0</v>
      </c>
      <c r="K58" s="2">
        <f t="shared" si="5"/>
        <v>0</v>
      </c>
      <c r="L58" s="2">
        <f t="shared" si="6"/>
        <v>0</v>
      </c>
      <c r="M58" s="2">
        <f t="shared" si="7"/>
        <v>0</v>
      </c>
      <c r="N58" s="2">
        <f t="shared" si="8"/>
        <v>0</v>
      </c>
      <c r="O58" s="2">
        <f t="shared" si="9"/>
        <v>0</v>
      </c>
      <c r="P58" s="2">
        <f t="shared" si="10"/>
        <v>17966.420530113781</v>
      </c>
    </row>
    <row r="59" spans="1:16" x14ac:dyDescent="0.25">
      <c r="A59" s="34">
        <v>61012</v>
      </c>
      <c r="B59" s="35" t="s">
        <v>72</v>
      </c>
      <c r="C59" s="35" t="s">
        <v>68</v>
      </c>
      <c r="D59" s="32">
        <v>0</v>
      </c>
      <c r="E59" s="2">
        <f t="shared" si="1"/>
        <v>0</v>
      </c>
      <c r="F59" s="2">
        <f>'landesw Umlage § 4_IST'!F59</f>
        <v>30293.700572871792</v>
      </c>
      <c r="G59" s="2">
        <f t="shared" si="2"/>
        <v>0</v>
      </c>
      <c r="H59" s="2">
        <f t="shared" si="3"/>
        <v>0</v>
      </c>
      <c r="I59" s="2">
        <f t="shared" si="4"/>
        <v>0</v>
      </c>
      <c r="J59" s="2">
        <f t="shared" si="0"/>
        <v>30293.700572871792</v>
      </c>
      <c r="K59" s="2">
        <f t="shared" si="5"/>
        <v>30293.700572871792</v>
      </c>
      <c r="L59" s="2">
        <f t="shared" si="6"/>
        <v>2524.4750477393159</v>
      </c>
      <c r="M59" s="2">
        <f t="shared" si="7"/>
        <v>2524.48</v>
      </c>
      <c r="N59" s="2">
        <f t="shared" si="8"/>
        <v>0</v>
      </c>
      <c r="O59" s="2">
        <f t="shared" si="9"/>
        <v>0</v>
      </c>
      <c r="P59" s="2">
        <f t="shared" si="10"/>
        <v>0</v>
      </c>
    </row>
    <row r="60" spans="1:16" x14ac:dyDescent="0.25">
      <c r="A60" s="34">
        <v>61013</v>
      </c>
      <c r="B60" s="35" t="s">
        <v>73</v>
      </c>
      <c r="C60" s="35" t="s">
        <v>68</v>
      </c>
      <c r="D60" s="32">
        <v>68604.95</v>
      </c>
      <c r="E60" s="2">
        <f t="shared" si="1"/>
        <v>27441.98</v>
      </c>
      <c r="F60" s="2">
        <f>'landesw Umlage § 4_IST'!F60</f>
        <v>21908.704142936876</v>
      </c>
      <c r="G60" s="2">
        <f t="shared" si="2"/>
        <v>46696.245857063121</v>
      </c>
      <c r="H60" s="2">
        <f t="shared" si="3"/>
        <v>46696.245857063121</v>
      </c>
      <c r="I60" s="2">
        <f t="shared" si="4"/>
        <v>0</v>
      </c>
      <c r="J60" s="2">
        <f t="shared" si="0"/>
        <v>0</v>
      </c>
      <c r="K60" s="2">
        <f t="shared" si="5"/>
        <v>0</v>
      </c>
      <c r="L60" s="2">
        <f t="shared" si="6"/>
        <v>0</v>
      </c>
      <c r="M60" s="2">
        <f t="shared" si="7"/>
        <v>0</v>
      </c>
      <c r="N60" s="2">
        <f t="shared" si="8"/>
        <v>0</v>
      </c>
      <c r="O60" s="2">
        <f t="shared" si="9"/>
        <v>0</v>
      </c>
      <c r="P60" s="2">
        <f t="shared" si="10"/>
        <v>21908.704142936876</v>
      </c>
    </row>
    <row r="61" spans="1:16" x14ac:dyDescent="0.25">
      <c r="A61" s="34">
        <v>61016</v>
      </c>
      <c r="B61" s="35" t="s">
        <v>74</v>
      </c>
      <c r="C61" s="35" t="s">
        <v>68</v>
      </c>
      <c r="D61" s="32">
        <v>29964.53</v>
      </c>
      <c r="E61" s="2">
        <f t="shared" si="1"/>
        <v>11985.812</v>
      </c>
      <c r="F61" s="2">
        <f>'landesw Umlage § 4_IST'!F61</f>
        <v>18382.723117178259</v>
      </c>
      <c r="G61" s="2">
        <f t="shared" si="2"/>
        <v>11581.80688282174</v>
      </c>
      <c r="H61" s="2">
        <f t="shared" si="3"/>
        <v>11581.80688282174</v>
      </c>
      <c r="I61" s="2">
        <f t="shared" si="4"/>
        <v>0</v>
      </c>
      <c r="J61" s="2">
        <f t="shared" si="0"/>
        <v>0</v>
      </c>
      <c r="K61" s="2">
        <f t="shared" si="5"/>
        <v>0</v>
      </c>
      <c r="L61" s="2">
        <f t="shared" si="6"/>
        <v>0</v>
      </c>
      <c r="M61" s="2">
        <f t="shared" si="7"/>
        <v>0</v>
      </c>
      <c r="N61" s="2">
        <f t="shared" si="8"/>
        <v>0</v>
      </c>
      <c r="O61" s="2">
        <f t="shared" si="9"/>
        <v>0</v>
      </c>
      <c r="P61" s="2">
        <f t="shared" si="10"/>
        <v>18382.723117178259</v>
      </c>
    </row>
    <row r="62" spans="1:16" x14ac:dyDescent="0.25">
      <c r="A62" s="34">
        <v>61017</v>
      </c>
      <c r="B62" s="35" t="s">
        <v>75</v>
      </c>
      <c r="C62" s="35" t="s">
        <v>68</v>
      </c>
      <c r="D62" s="32">
        <v>50049.86</v>
      </c>
      <c r="E62" s="2">
        <f t="shared" si="1"/>
        <v>20019.944000000003</v>
      </c>
      <c r="F62" s="2">
        <f>'landesw Umlage § 4_IST'!F62</f>
        <v>12876.738344892579</v>
      </c>
      <c r="G62" s="2">
        <f t="shared" si="2"/>
        <v>37173.121655107418</v>
      </c>
      <c r="H62" s="2">
        <f t="shared" si="3"/>
        <v>37173.121655107418</v>
      </c>
      <c r="I62" s="2">
        <f t="shared" si="4"/>
        <v>0</v>
      </c>
      <c r="J62" s="2">
        <f t="shared" si="0"/>
        <v>0</v>
      </c>
      <c r="K62" s="2">
        <f t="shared" si="5"/>
        <v>0</v>
      </c>
      <c r="L62" s="2">
        <f t="shared" si="6"/>
        <v>0</v>
      </c>
      <c r="M62" s="2">
        <f t="shared" si="7"/>
        <v>0</v>
      </c>
      <c r="N62" s="2">
        <f t="shared" si="8"/>
        <v>0</v>
      </c>
      <c r="O62" s="2">
        <f t="shared" si="9"/>
        <v>0</v>
      </c>
      <c r="P62" s="2">
        <f t="shared" si="10"/>
        <v>12876.738344892579</v>
      </c>
    </row>
    <row r="63" spans="1:16" x14ac:dyDescent="0.25">
      <c r="A63" s="34">
        <v>61019</v>
      </c>
      <c r="B63" s="35" t="s">
        <v>76</v>
      </c>
      <c r="C63" s="35" t="s">
        <v>68</v>
      </c>
      <c r="D63" s="32">
        <v>7641.78</v>
      </c>
      <c r="E63" s="2">
        <f t="shared" si="1"/>
        <v>3056.712</v>
      </c>
      <c r="F63" s="2">
        <f>'landesw Umlage § 4_IST'!F63</f>
        <v>15936.92319970879</v>
      </c>
      <c r="G63" s="2">
        <f t="shared" si="2"/>
        <v>-8295.1431997087893</v>
      </c>
      <c r="H63" s="2">
        <f t="shared" si="3"/>
        <v>0</v>
      </c>
      <c r="I63" s="2">
        <f t="shared" si="4"/>
        <v>-8295.1431997087893</v>
      </c>
      <c r="J63" s="2">
        <f t="shared" si="0"/>
        <v>0</v>
      </c>
      <c r="K63" s="2">
        <f t="shared" si="5"/>
        <v>8295.1431997087893</v>
      </c>
      <c r="L63" s="2">
        <f t="shared" si="6"/>
        <v>0</v>
      </c>
      <c r="M63" s="2">
        <f t="shared" si="7"/>
        <v>0</v>
      </c>
      <c r="N63" s="2">
        <f t="shared" si="8"/>
        <v>8295.1431997087893</v>
      </c>
      <c r="O63" s="2">
        <f t="shared" si="9"/>
        <v>691.26</v>
      </c>
      <c r="P63" s="2">
        <f t="shared" si="10"/>
        <v>15936.92319970879</v>
      </c>
    </row>
    <row r="64" spans="1:16" x14ac:dyDescent="0.25">
      <c r="A64" s="34">
        <v>61020</v>
      </c>
      <c r="B64" s="35" t="s">
        <v>77</v>
      </c>
      <c r="C64" s="35" t="s">
        <v>68</v>
      </c>
      <c r="D64" s="32">
        <v>7754.86</v>
      </c>
      <c r="E64" s="2">
        <f t="shared" si="1"/>
        <v>3101.944</v>
      </c>
      <c r="F64" s="2">
        <f>'landesw Umlage § 4_IST'!F64</f>
        <v>15525.227641523703</v>
      </c>
      <c r="G64" s="2">
        <f t="shared" si="2"/>
        <v>-7770.3676415237032</v>
      </c>
      <c r="H64" s="2">
        <f t="shared" si="3"/>
        <v>0</v>
      </c>
      <c r="I64" s="2">
        <f t="shared" si="4"/>
        <v>-7770.3676415237032</v>
      </c>
      <c r="J64" s="2">
        <f t="shared" si="0"/>
        <v>0</v>
      </c>
      <c r="K64" s="2">
        <f t="shared" si="5"/>
        <v>7770.3676415237032</v>
      </c>
      <c r="L64" s="2">
        <f t="shared" si="6"/>
        <v>0</v>
      </c>
      <c r="M64" s="2">
        <f t="shared" si="7"/>
        <v>0</v>
      </c>
      <c r="N64" s="2">
        <f t="shared" si="8"/>
        <v>7770.3676415237032</v>
      </c>
      <c r="O64" s="2">
        <f t="shared" si="9"/>
        <v>647.53</v>
      </c>
      <c r="P64" s="2">
        <f t="shared" si="10"/>
        <v>15525.227641523703</v>
      </c>
    </row>
    <row r="65" spans="1:16" x14ac:dyDescent="0.25">
      <c r="A65" s="34">
        <v>61021</v>
      </c>
      <c r="B65" s="35" t="s">
        <v>78</v>
      </c>
      <c r="C65" s="35" t="s">
        <v>68</v>
      </c>
      <c r="D65" s="32">
        <v>91246.26</v>
      </c>
      <c r="E65" s="2">
        <f t="shared" si="1"/>
        <v>36498.504000000001</v>
      </c>
      <c r="F65" s="2">
        <f>'landesw Umlage § 4_IST'!F65</f>
        <v>40691.876446495058</v>
      </c>
      <c r="G65" s="2">
        <f t="shared" si="2"/>
        <v>50554.383553504937</v>
      </c>
      <c r="H65" s="2">
        <f t="shared" si="3"/>
        <v>50554.383553504937</v>
      </c>
      <c r="I65" s="2">
        <f t="shared" si="4"/>
        <v>0</v>
      </c>
      <c r="J65" s="2">
        <f t="shared" si="0"/>
        <v>0</v>
      </c>
      <c r="K65" s="2">
        <f t="shared" si="5"/>
        <v>0</v>
      </c>
      <c r="L65" s="2">
        <f t="shared" si="6"/>
        <v>0</v>
      </c>
      <c r="M65" s="2">
        <f t="shared" si="7"/>
        <v>0</v>
      </c>
      <c r="N65" s="2">
        <f t="shared" si="8"/>
        <v>0</v>
      </c>
      <c r="O65" s="2">
        <f t="shared" si="9"/>
        <v>0</v>
      </c>
      <c r="P65" s="2">
        <f t="shared" si="10"/>
        <v>40691.876446495058</v>
      </c>
    </row>
    <row r="66" spans="1:16" x14ac:dyDescent="0.25">
      <c r="A66" s="34">
        <v>61024</v>
      </c>
      <c r="B66" s="35" t="s">
        <v>79</v>
      </c>
      <c r="C66" s="35" t="s">
        <v>68</v>
      </c>
      <c r="D66" s="32">
        <v>37061.11</v>
      </c>
      <c r="E66" s="2">
        <f t="shared" si="1"/>
        <v>14824.444000000001</v>
      </c>
      <c r="F66" s="2">
        <f>'landesw Umlage § 4_IST'!F66</f>
        <v>19076.237168348373</v>
      </c>
      <c r="G66" s="2">
        <f t="shared" si="2"/>
        <v>17984.872831651628</v>
      </c>
      <c r="H66" s="2">
        <f t="shared" si="3"/>
        <v>17984.872831651628</v>
      </c>
      <c r="I66" s="2">
        <f t="shared" si="4"/>
        <v>0</v>
      </c>
      <c r="J66" s="2">
        <f t="shared" si="0"/>
        <v>0</v>
      </c>
      <c r="K66" s="2">
        <f t="shared" si="5"/>
        <v>0</v>
      </c>
      <c r="L66" s="2">
        <f t="shared" si="6"/>
        <v>0</v>
      </c>
      <c r="M66" s="2">
        <f t="shared" si="7"/>
        <v>0</v>
      </c>
      <c r="N66" s="2">
        <f t="shared" si="8"/>
        <v>0</v>
      </c>
      <c r="O66" s="2">
        <f t="shared" si="9"/>
        <v>0</v>
      </c>
      <c r="P66" s="2">
        <f t="shared" si="10"/>
        <v>19076.237168348373</v>
      </c>
    </row>
    <row r="67" spans="1:16" x14ac:dyDescent="0.25">
      <c r="A67" s="34">
        <v>61027</v>
      </c>
      <c r="B67" s="35" t="s">
        <v>80</v>
      </c>
      <c r="C67" s="35" t="s">
        <v>68</v>
      </c>
      <c r="D67" s="32">
        <v>21853.82</v>
      </c>
      <c r="E67" s="2">
        <f t="shared" si="1"/>
        <v>8741.5280000000002</v>
      </c>
      <c r="F67" s="2">
        <f>'landesw Umlage § 4_IST'!F67</f>
        <v>15471.773090705332</v>
      </c>
      <c r="G67" s="2">
        <f t="shared" si="2"/>
        <v>6382.0469092946678</v>
      </c>
      <c r="H67" s="2">
        <f t="shared" si="3"/>
        <v>6382.0469092946678</v>
      </c>
      <c r="I67" s="2">
        <f t="shared" si="4"/>
        <v>0</v>
      </c>
      <c r="J67" s="2">
        <f t="shared" ref="J67:J130" si="11">IF(E67&lt;1,F67,0)</f>
        <v>0</v>
      </c>
      <c r="K67" s="2">
        <f t="shared" si="5"/>
        <v>0</v>
      </c>
      <c r="L67" s="2">
        <f t="shared" si="6"/>
        <v>0</v>
      </c>
      <c r="M67" s="2">
        <f t="shared" si="7"/>
        <v>0</v>
      </c>
      <c r="N67" s="2">
        <f t="shared" si="8"/>
        <v>0</v>
      </c>
      <c r="O67" s="2">
        <f t="shared" si="9"/>
        <v>0</v>
      </c>
      <c r="P67" s="2">
        <f t="shared" si="10"/>
        <v>15471.773090705332</v>
      </c>
    </row>
    <row r="68" spans="1:16" x14ac:dyDescent="0.25">
      <c r="A68" s="34">
        <v>61030</v>
      </c>
      <c r="B68" s="35" t="s">
        <v>81</v>
      </c>
      <c r="C68" s="35" t="s">
        <v>68</v>
      </c>
      <c r="D68" s="32">
        <v>20602.330000000002</v>
      </c>
      <c r="E68" s="2">
        <f t="shared" ref="E68:E131" si="12">D68*0.4</f>
        <v>8240.9320000000007</v>
      </c>
      <c r="F68" s="2">
        <f>'landesw Umlage § 4_IST'!F68</f>
        <v>15181.97441542944</v>
      </c>
      <c r="G68" s="2">
        <f t="shared" ref="G68:G131" si="13">IF(D68&gt;0,D68-F68,0)</f>
        <v>5420.3555845705614</v>
      </c>
      <c r="H68" s="2">
        <f t="shared" ref="H68:H131" si="14">IF(G68&lt;0,0,G68)</f>
        <v>5420.3555845705614</v>
      </c>
      <c r="I68" s="2">
        <f t="shared" ref="I68:I131" si="15">IF(G68&lt;0,G68,0)</f>
        <v>0</v>
      </c>
      <c r="J68" s="2">
        <f t="shared" si="11"/>
        <v>0</v>
      </c>
      <c r="K68" s="2">
        <f t="shared" ref="K68:K131" si="16">IF(G68&lt;0,-G68,J68)</f>
        <v>0</v>
      </c>
      <c r="L68" s="2">
        <f t="shared" ref="L68:L131" si="17">J68/12</f>
        <v>0</v>
      </c>
      <c r="M68" s="2">
        <f t="shared" ref="M68:M131" si="18">ROUND(J68/12,2)</f>
        <v>0</v>
      </c>
      <c r="N68" s="2">
        <f t="shared" ref="N68:N131" si="19">IF(I68=0,0,I68*-1)</f>
        <v>0</v>
      </c>
      <c r="O68" s="2">
        <f t="shared" ref="O68:O131" si="20">ROUND(N68/12,2)</f>
        <v>0</v>
      </c>
      <c r="P68" s="2">
        <f t="shared" ref="P68:P131" si="21">IF(J68=0,F68,0)</f>
        <v>15181.97441542944</v>
      </c>
    </row>
    <row r="69" spans="1:16" x14ac:dyDescent="0.25">
      <c r="A69" s="34">
        <v>61032</v>
      </c>
      <c r="B69" s="35" t="s">
        <v>82</v>
      </c>
      <c r="C69" s="35" t="s">
        <v>68</v>
      </c>
      <c r="D69" s="32">
        <v>69206.070000000007</v>
      </c>
      <c r="E69" s="2">
        <f t="shared" si="12"/>
        <v>27682.428000000004</v>
      </c>
      <c r="F69" s="2">
        <f>'landesw Umlage § 4_IST'!F69</f>
        <v>18560.186806391132</v>
      </c>
      <c r="G69" s="2">
        <f t="shared" si="13"/>
        <v>50645.883193608875</v>
      </c>
      <c r="H69" s="2">
        <f t="shared" si="14"/>
        <v>50645.883193608875</v>
      </c>
      <c r="I69" s="2">
        <f t="shared" si="15"/>
        <v>0</v>
      </c>
      <c r="J69" s="2">
        <f t="shared" si="11"/>
        <v>0</v>
      </c>
      <c r="K69" s="2">
        <f t="shared" si="16"/>
        <v>0</v>
      </c>
      <c r="L69" s="2">
        <f t="shared" si="17"/>
        <v>0</v>
      </c>
      <c r="M69" s="2">
        <f t="shared" si="18"/>
        <v>0</v>
      </c>
      <c r="N69" s="2">
        <f t="shared" si="19"/>
        <v>0</v>
      </c>
      <c r="O69" s="2">
        <f t="shared" si="20"/>
        <v>0</v>
      </c>
      <c r="P69" s="2">
        <f t="shared" si="21"/>
        <v>18560.186806391132</v>
      </c>
    </row>
    <row r="70" spans="1:16" x14ac:dyDescent="0.25">
      <c r="A70" s="34">
        <v>61033</v>
      </c>
      <c r="B70" s="35" t="s">
        <v>83</v>
      </c>
      <c r="C70" s="35" t="s">
        <v>68</v>
      </c>
      <c r="D70" s="32">
        <v>35985.51</v>
      </c>
      <c r="E70" s="2">
        <f t="shared" si="12"/>
        <v>14394.204000000002</v>
      </c>
      <c r="F70" s="2">
        <f>'landesw Umlage § 4_IST'!F70</f>
        <v>20766.477744107171</v>
      </c>
      <c r="G70" s="2">
        <f t="shared" si="13"/>
        <v>15219.032255892831</v>
      </c>
      <c r="H70" s="2">
        <f t="shared" si="14"/>
        <v>15219.032255892831</v>
      </c>
      <c r="I70" s="2">
        <f t="shared" si="15"/>
        <v>0</v>
      </c>
      <c r="J70" s="2">
        <f t="shared" si="11"/>
        <v>0</v>
      </c>
      <c r="K70" s="2">
        <f t="shared" si="16"/>
        <v>0</v>
      </c>
      <c r="L70" s="2">
        <f t="shared" si="17"/>
        <v>0</v>
      </c>
      <c r="M70" s="2">
        <f t="shared" si="18"/>
        <v>0</v>
      </c>
      <c r="N70" s="2">
        <f t="shared" si="19"/>
        <v>0</v>
      </c>
      <c r="O70" s="2">
        <f t="shared" si="20"/>
        <v>0</v>
      </c>
      <c r="P70" s="2">
        <f t="shared" si="21"/>
        <v>20766.477744107171</v>
      </c>
    </row>
    <row r="71" spans="1:16" x14ac:dyDescent="0.25">
      <c r="A71" s="34">
        <v>61043</v>
      </c>
      <c r="B71" s="35" t="s">
        <v>84</v>
      </c>
      <c r="C71" s="35" t="s">
        <v>68</v>
      </c>
      <c r="D71" s="32">
        <v>68701.399999999994</v>
      </c>
      <c r="E71" s="2">
        <f t="shared" si="12"/>
        <v>27480.559999999998</v>
      </c>
      <c r="F71" s="2">
        <f>'landesw Umlage § 4_IST'!F71</f>
        <v>40175.681364261509</v>
      </c>
      <c r="G71" s="2">
        <f t="shared" si="13"/>
        <v>28525.718635738485</v>
      </c>
      <c r="H71" s="2">
        <f t="shared" si="14"/>
        <v>28525.718635738485</v>
      </c>
      <c r="I71" s="2">
        <f t="shared" si="15"/>
        <v>0</v>
      </c>
      <c r="J71" s="2">
        <f t="shared" si="11"/>
        <v>0</v>
      </c>
      <c r="K71" s="2">
        <f t="shared" si="16"/>
        <v>0</v>
      </c>
      <c r="L71" s="2">
        <f t="shared" si="17"/>
        <v>0</v>
      </c>
      <c r="M71" s="2">
        <f t="shared" si="18"/>
        <v>0</v>
      </c>
      <c r="N71" s="2">
        <f t="shared" si="19"/>
        <v>0</v>
      </c>
      <c r="O71" s="2">
        <f t="shared" si="20"/>
        <v>0</v>
      </c>
      <c r="P71" s="2">
        <f t="shared" si="21"/>
        <v>40175.681364261509</v>
      </c>
    </row>
    <row r="72" spans="1:16" x14ac:dyDescent="0.25">
      <c r="A72" s="34">
        <v>61045</v>
      </c>
      <c r="B72" s="35" t="s">
        <v>85</v>
      </c>
      <c r="C72" s="35" t="s">
        <v>68</v>
      </c>
      <c r="D72" s="32">
        <v>204114.21</v>
      </c>
      <c r="E72" s="2">
        <f t="shared" si="12"/>
        <v>81645.684000000008</v>
      </c>
      <c r="F72" s="2">
        <f>'landesw Umlage § 4_IST'!F72</f>
        <v>64390.580875002554</v>
      </c>
      <c r="G72" s="2">
        <f t="shared" si="13"/>
        <v>139723.62912499745</v>
      </c>
      <c r="H72" s="2">
        <f t="shared" si="14"/>
        <v>139723.62912499745</v>
      </c>
      <c r="I72" s="2">
        <f t="shared" si="15"/>
        <v>0</v>
      </c>
      <c r="J72" s="2">
        <f t="shared" si="11"/>
        <v>0</v>
      </c>
      <c r="K72" s="2">
        <f t="shared" si="16"/>
        <v>0</v>
      </c>
      <c r="L72" s="2">
        <f t="shared" si="17"/>
        <v>0</v>
      </c>
      <c r="M72" s="2">
        <f t="shared" si="18"/>
        <v>0</v>
      </c>
      <c r="N72" s="2">
        <f t="shared" si="19"/>
        <v>0</v>
      </c>
      <c r="O72" s="2">
        <f t="shared" si="20"/>
        <v>0</v>
      </c>
      <c r="P72" s="2">
        <f t="shared" si="21"/>
        <v>64390.580875002554</v>
      </c>
    </row>
    <row r="73" spans="1:16" x14ac:dyDescent="0.25">
      <c r="A73" s="34">
        <v>61049</v>
      </c>
      <c r="B73" s="35" t="s">
        <v>86</v>
      </c>
      <c r="C73" s="35" t="s">
        <v>68</v>
      </c>
      <c r="D73" s="32">
        <v>88457.3</v>
      </c>
      <c r="E73" s="2">
        <f t="shared" si="12"/>
        <v>35382.920000000006</v>
      </c>
      <c r="F73" s="2">
        <f>'landesw Umlage § 4_IST'!F73</f>
        <v>27497.892790560498</v>
      </c>
      <c r="G73" s="2">
        <f t="shared" si="13"/>
        <v>60959.407209439509</v>
      </c>
      <c r="H73" s="2">
        <f t="shared" si="14"/>
        <v>60959.407209439509</v>
      </c>
      <c r="I73" s="2">
        <f t="shared" si="15"/>
        <v>0</v>
      </c>
      <c r="J73" s="2">
        <f t="shared" si="11"/>
        <v>0</v>
      </c>
      <c r="K73" s="2">
        <f t="shared" si="16"/>
        <v>0</v>
      </c>
      <c r="L73" s="2">
        <f t="shared" si="17"/>
        <v>0</v>
      </c>
      <c r="M73" s="2">
        <f t="shared" si="18"/>
        <v>0</v>
      </c>
      <c r="N73" s="2">
        <f t="shared" si="19"/>
        <v>0</v>
      </c>
      <c r="O73" s="2">
        <f t="shared" si="20"/>
        <v>0</v>
      </c>
      <c r="P73" s="2">
        <f t="shared" si="21"/>
        <v>27497.892790560498</v>
      </c>
    </row>
    <row r="74" spans="1:16" x14ac:dyDescent="0.25">
      <c r="A74" s="34">
        <v>61050</v>
      </c>
      <c r="B74" s="35" t="s">
        <v>87</v>
      </c>
      <c r="C74" s="35" t="s">
        <v>68</v>
      </c>
      <c r="D74" s="32">
        <v>180373.04</v>
      </c>
      <c r="E74" s="2">
        <f t="shared" si="12"/>
        <v>72149.216</v>
      </c>
      <c r="F74" s="2">
        <f>'landesw Umlage § 4_IST'!F74</f>
        <v>33342.589965083716</v>
      </c>
      <c r="G74" s="2">
        <f t="shared" si="13"/>
        <v>147030.45003491628</v>
      </c>
      <c r="H74" s="2">
        <f t="shared" si="14"/>
        <v>147030.45003491628</v>
      </c>
      <c r="I74" s="2">
        <f t="shared" si="15"/>
        <v>0</v>
      </c>
      <c r="J74" s="2">
        <f t="shared" si="11"/>
        <v>0</v>
      </c>
      <c r="K74" s="2">
        <f t="shared" si="16"/>
        <v>0</v>
      </c>
      <c r="L74" s="2">
        <f t="shared" si="17"/>
        <v>0</v>
      </c>
      <c r="M74" s="2">
        <f t="shared" si="18"/>
        <v>0</v>
      </c>
      <c r="N74" s="2">
        <f t="shared" si="19"/>
        <v>0</v>
      </c>
      <c r="O74" s="2">
        <f t="shared" si="20"/>
        <v>0</v>
      </c>
      <c r="P74" s="2">
        <f t="shared" si="21"/>
        <v>33342.589965083716</v>
      </c>
    </row>
    <row r="75" spans="1:16" x14ac:dyDescent="0.25">
      <c r="A75" s="34">
        <v>61051</v>
      </c>
      <c r="B75" s="35" t="s">
        <v>88</v>
      </c>
      <c r="C75" s="35" t="s">
        <v>68</v>
      </c>
      <c r="D75" s="32">
        <v>192217.63</v>
      </c>
      <c r="E75" s="2">
        <f t="shared" si="12"/>
        <v>76887.052000000011</v>
      </c>
      <c r="F75" s="2">
        <f>'landesw Umlage § 4_IST'!F75</f>
        <v>30573.97007850093</v>
      </c>
      <c r="G75" s="2">
        <f t="shared" si="13"/>
        <v>161643.65992149909</v>
      </c>
      <c r="H75" s="2">
        <f t="shared" si="14"/>
        <v>161643.65992149909</v>
      </c>
      <c r="I75" s="2">
        <f t="shared" si="15"/>
        <v>0</v>
      </c>
      <c r="J75" s="2">
        <f t="shared" si="11"/>
        <v>0</v>
      </c>
      <c r="K75" s="2">
        <f t="shared" si="16"/>
        <v>0</v>
      </c>
      <c r="L75" s="2">
        <f t="shared" si="17"/>
        <v>0</v>
      </c>
      <c r="M75" s="2">
        <f t="shared" si="18"/>
        <v>0</v>
      </c>
      <c r="N75" s="2">
        <f t="shared" si="19"/>
        <v>0</v>
      </c>
      <c r="O75" s="2">
        <f t="shared" si="20"/>
        <v>0</v>
      </c>
      <c r="P75" s="2">
        <f t="shared" si="21"/>
        <v>30573.97007850093</v>
      </c>
    </row>
    <row r="76" spans="1:16" x14ac:dyDescent="0.25">
      <c r="A76" s="34">
        <v>61052</v>
      </c>
      <c r="B76" s="35" t="s">
        <v>89</v>
      </c>
      <c r="C76" s="35" t="s">
        <v>68</v>
      </c>
      <c r="D76" s="32">
        <v>171637.76000000001</v>
      </c>
      <c r="E76" s="2">
        <f t="shared" si="12"/>
        <v>68655.104000000007</v>
      </c>
      <c r="F76" s="2">
        <f>'landesw Umlage § 4_IST'!F76</f>
        <v>25735.458715133667</v>
      </c>
      <c r="G76" s="2">
        <f t="shared" si="13"/>
        <v>145902.30128486635</v>
      </c>
      <c r="H76" s="2">
        <f t="shared" si="14"/>
        <v>145902.30128486635</v>
      </c>
      <c r="I76" s="2">
        <f t="shared" si="15"/>
        <v>0</v>
      </c>
      <c r="J76" s="2">
        <f t="shared" si="11"/>
        <v>0</v>
      </c>
      <c r="K76" s="2">
        <f t="shared" si="16"/>
        <v>0</v>
      </c>
      <c r="L76" s="2">
        <f t="shared" si="17"/>
        <v>0</v>
      </c>
      <c r="M76" s="2">
        <f t="shared" si="18"/>
        <v>0</v>
      </c>
      <c r="N76" s="2">
        <f t="shared" si="19"/>
        <v>0</v>
      </c>
      <c r="O76" s="2">
        <f t="shared" si="20"/>
        <v>0</v>
      </c>
      <c r="P76" s="2">
        <f t="shared" si="21"/>
        <v>25735.458715133667</v>
      </c>
    </row>
    <row r="77" spans="1:16" x14ac:dyDescent="0.25">
      <c r="A77" s="34">
        <v>61053</v>
      </c>
      <c r="B77" s="35" t="s">
        <v>68</v>
      </c>
      <c r="C77" s="35" t="s">
        <v>68</v>
      </c>
      <c r="D77" s="32">
        <v>751769.08</v>
      </c>
      <c r="E77" s="2">
        <f t="shared" si="12"/>
        <v>300707.63199999998</v>
      </c>
      <c r="F77" s="2">
        <f>'landesw Umlage § 4_IST'!F77</f>
        <v>163240.58811241123</v>
      </c>
      <c r="G77" s="2">
        <f t="shared" si="13"/>
        <v>588528.49188758875</v>
      </c>
      <c r="H77" s="2">
        <f t="shared" si="14"/>
        <v>588528.49188758875</v>
      </c>
      <c r="I77" s="2">
        <f t="shared" si="15"/>
        <v>0</v>
      </c>
      <c r="J77" s="2">
        <f t="shared" si="11"/>
        <v>0</v>
      </c>
      <c r="K77" s="2">
        <f t="shared" si="16"/>
        <v>0</v>
      </c>
      <c r="L77" s="2">
        <f t="shared" si="17"/>
        <v>0</v>
      </c>
      <c r="M77" s="2">
        <f t="shared" si="18"/>
        <v>0</v>
      </c>
      <c r="N77" s="2">
        <f t="shared" si="19"/>
        <v>0</v>
      </c>
      <c r="O77" s="2">
        <f t="shared" si="20"/>
        <v>0</v>
      </c>
      <c r="P77" s="2">
        <f t="shared" si="21"/>
        <v>163240.58811241123</v>
      </c>
    </row>
    <row r="78" spans="1:16" x14ac:dyDescent="0.25">
      <c r="A78" s="34">
        <v>61054</v>
      </c>
      <c r="B78" s="35" t="s">
        <v>90</v>
      </c>
      <c r="C78" s="35" t="s">
        <v>68</v>
      </c>
      <c r="D78" s="32">
        <v>74349.69</v>
      </c>
      <c r="E78" s="2">
        <f t="shared" si="12"/>
        <v>29739.876000000004</v>
      </c>
      <c r="F78" s="2">
        <f>'landesw Umlage § 4_IST'!F78</f>
        <v>34275.238810023104</v>
      </c>
      <c r="G78" s="2">
        <f t="shared" si="13"/>
        <v>40074.451189976899</v>
      </c>
      <c r="H78" s="2">
        <f t="shared" si="14"/>
        <v>40074.451189976899</v>
      </c>
      <c r="I78" s="2">
        <f t="shared" si="15"/>
        <v>0</v>
      </c>
      <c r="J78" s="2">
        <f t="shared" si="11"/>
        <v>0</v>
      </c>
      <c r="K78" s="2">
        <f t="shared" si="16"/>
        <v>0</v>
      </c>
      <c r="L78" s="2">
        <f t="shared" si="17"/>
        <v>0</v>
      </c>
      <c r="M78" s="2">
        <f t="shared" si="18"/>
        <v>0</v>
      </c>
      <c r="N78" s="2">
        <f t="shared" si="19"/>
        <v>0</v>
      </c>
      <c r="O78" s="2">
        <f t="shared" si="20"/>
        <v>0</v>
      </c>
      <c r="P78" s="2">
        <f t="shared" si="21"/>
        <v>34275.238810023104</v>
      </c>
    </row>
    <row r="79" spans="1:16" x14ac:dyDescent="0.25">
      <c r="A79" s="34">
        <v>61055</v>
      </c>
      <c r="B79" s="35" t="s">
        <v>91</v>
      </c>
      <c r="C79" s="35" t="s">
        <v>68</v>
      </c>
      <c r="D79" s="32">
        <v>96667.17</v>
      </c>
      <c r="E79" s="2">
        <f t="shared" si="12"/>
        <v>38666.868000000002</v>
      </c>
      <c r="F79" s="2">
        <f>'landesw Umlage § 4_IST'!F79</f>
        <v>14056.829888260572</v>
      </c>
      <c r="G79" s="2">
        <f t="shared" si="13"/>
        <v>82610.340111739424</v>
      </c>
      <c r="H79" s="2">
        <f t="shared" si="14"/>
        <v>82610.340111739424</v>
      </c>
      <c r="I79" s="2">
        <f t="shared" si="15"/>
        <v>0</v>
      </c>
      <c r="J79" s="2">
        <f t="shared" si="11"/>
        <v>0</v>
      </c>
      <c r="K79" s="2">
        <f t="shared" si="16"/>
        <v>0</v>
      </c>
      <c r="L79" s="2">
        <f t="shared" si="17"/>
        <v>0</v>
      </c>
      <c r="M79" s="2">
        <f t="shared" si="18"/>
        <v>0</v>
      </c>
      <c r="N79" s="2">
        <f t="shared" si="19"/>
        <v>0</v>
      </c>
      <c r="O79" s="2">
        <f t="shared" si="20"/>
        <v>0</v>
      </c>
      <c r="P79" s="2">
        <f t="shared" si="21"/>
        <v>14056.829888260572</v>
      </c>
    </row>
    <row r="80" spans="1:16" x14ac:dyDescent="0.25">
      <c r="A80" s="34">
        <v>61057</v>
      </c>
      <c r="B80" s="35" t="s">
        <v>92</v>
      </c>
      <c r="C80" s="35" t="s">
        <v>68</v>
      </c>
      <c r="D80" s="32">
        <v>20113.099999999999</v>
      </c>
      <c r="E80" s="2">
        <f t="shared" si="12"/>
        <v>8045.24</v>
      </c>
      <c r="F80" s="2">
        <f>'landesw Umlage § 4_IST'!F80</f>
        <v>26880.5349324337</v>
      </c>
      <c r="G80" s="2">
        <f t="shared" si="13"/>
        <v>-6767.4349324337018</v>
      </c>
      <c r="H80" s="2">
        <f t="shared" si="14"/>
        <v>0</v>
      </c>
      <c r="I80" s="2">
        <f t="shared" si="15"/>
        <v>-6767.4349324337018</v>
      </c>
      <c r="J80" s="2">
        <f t="shared" si="11"/>
        <v>0</v>
      </c>
      <c r="K80" s="2">
        <f t="shared" si="16"/>
        <v>6767.4349324337018</v>
      </c>
      <c r="L80" s="2">
        <f t="shared" si="17"/>
        <v>0</v>
      </c>
      <c r="M80" s="2">
        <f t="shared" si="18"/>
        <v>0</v>
      </c>
      <c r="N80" s="2">
        <f t="shared" si="19"/>
        <v>6767.4349324337018</v>
      </c>
      <c r="O80" s="2">
        <f t="shared" si="20"/>
        <v>563.95000000000005</v>
      </c>
      <c r="P80" s="2">
        <f t="shared" si="21"/>
        <v>26880.5349324337</v>
      </c>
    </row>
    <row r="81" spans="1:16" x14ac:dyDescent="0.25">
      <c r="A81" s="34">
        <v>61059</v>
      </c>
      <c r="B81" s="35" t="s">
        <v>93</v>
      </c>
      <c r="C81" s="35" t="s">
        <v>68</v>
      </c>
      <c r="D81" s="32">
        <v>240582.08</v>
      </c>
      <c r="E81" s="2">
        <f t="shared" si="12"/>
        <v>96232.831999999995</v>
      </c>
      <c r="F81" s="2">
        <f>'landesw Umlage § 4_IST'!F81</f>
        <v>57602.290684892716</v>
      </c>
      <c r="G81" s="2">
        <f t="shared" si="13"/>
        <v>182979.78931510728</v>
      </c>
      <c r="H81" s="2">
        <f t="shared" si="14"/>
        <v>182979.78931510728</v>
      </c>
      <c r="I81" s="2">
        <f t="shared" si="15"/>
        <v>0</v>
      </c>
      <c r="J81" s="2">
        <f t="shared" si="11"/>
        <v>0</v>
      </c>
      <c r="K81" s="2">
        <f t="shared" si="16"/>
        <v>0</v>
      </c>
      <c r="L81" s="2">
        <f t="shared" si="17"/>
        <v>0</v>
      </c>
      <c r="M81" s="2">
        <f t="shared" si="18"/>
        <v>0</v>
      </c>
      <c r="N81" s="2">
        <f t="shared" si="19"/>
        <v>0</v>
      </c>
      <c r="O81" s="2">
        <f t="shared" si="20"/>
        <v>0</v>
      </c>
      <c r="P81" s="2">
        <f t="shared" si="21"/>
        <v>57602.290684892716</v>
      </c>
    </row>
    <row r="82" spans="1:16" x14ac:dyDescent="0.25">
      <c r="A82" s="34">
        <v>61060</v>
      </c>
      <c r="B82" s="35" t="s">
        <v>94</v>
      </c>
      <c r="C82" s="35" t="s">
        <v>68</v>
      </c>
      <c r="D82" s="32">
        <v>78940.649999999994</v>
      </c>
      <c r="E82" s="2">
        <f t="shared" si="12"/>
        <v>31576.26</v>
      </c>
      <c r="F82" s="2">
        <f>'landesw Umlage § 4_IST'!F82</f>
        <v>42629.150630689765</v>
      </c>
      <c r="G82" s="2">
        <f t="shared" si="13"/>
        <v>36311.49936931023</v>
      </c>
      <c r="H82" s="2">
        <f t="shared" si="14"/>
        <v>36311.49936931023</v>
      </c>
      <c r="I82" s="2">
        <f t="shared" si="15"/>
        <v>0</v>
      </c>
      <c r="J82" s="2">
        <f t="shared" si="11"/>
        <v>0</v>
      </c>
      <c r="K82" s="2">
        <f t="shared" si="16"/>
        <v>0</v>
      </c>
      <c r="L82" s="2">
        <f t="shared" si="17"/>
        <v>0</v>
      </c>
      <c r="M82" s="2">
        <f t="shared" si="18"/>
        <v>0</v>
      </c>
      <c r="N82" s="2">
        <f t="shared" si="19"/>
        <v>0</v>
      </c>
      <c r="O82" s="2">
        <f t="shared" si="20"/>
        <v>0</v>
      </c>
      <c r="P82" s="2">
        <f t="shared" si="21"/>
        <v>42629.150630689765</v>
      </c>
    </row>
    <row r="83" spans="1:16" x14ac:dyDescent="0.25">
      <c r="A83" s="34">
        <v>61061</v>
      </c>
      <c r="B83" s="35" t="s">
        <v>95</v>
      </c>
      <c r="C83" s="35" t="s">
        <v>68</v>
      </c>
      <c r="D83" s="32">
        <v>199872.92</v>
      </c>
      <c r="E83" s="2">
        <f t="shared" si="12"/>
        <v>79949.168000000005</v>
      </c>
      <c r="F83" s="2">
        <f>'landesw Umlage § 4_IST'!F83</f>
        <v>65362.283026956306</v>
      </c>
      <c r="G83" s="2">
        <f t="shared" si="13"/>
        <v>134510.6369730437</v>
      </c>
      <c r="H83" s="2">
        <f t="shared" si="14"/>
        <v>134510.6369730437</v>
      </c>
      <c r="I83" s="2">
        <f t="shared" si="15"/>
        <v>0</v>
      </c>
      <c r="J83" s="2">
        <f t="shared" si="11"/>
        <v>0</v>
      </c>
      <c r="K83" s="2">
        <f t="shared" si="16"/>
        <v>0</v>
      </c>
      <c r="L83" s="2">
        <f t="shared" si="17"/>
        <v>0</v>
      </c>
      <c r="M83" s="2">
        <f t="shared" si="18"/>
        <v>0</v>
      </c>
      <c r="N83" s="2">
        <f t="shared" si="19"/>
        <v>0</v>
      </c>
      <c r="O83" s="2">
        <f t="shared" si="20"/>
        <v>0</v>
      </c>
      <c r="P83" s="2">
        <f t="shared" si="21"/>
        <v>65362.283026956306</v>
      </c>
    </row>
    <row r="84" spans="1:16" x14ac:dyDescent="0.25">
      <c r="A84" s="34">
        <v>61101</v>
      </c>
      <c r="B84" s="35" t="s">
        <v>96</v>
      </c>
      <c r="C84" s="35" t="s">
        <v>97</v>
      </c>
      <c r="D84" s="32">
        <v>44680.54</v>
      </c>
      <c r="E84" s="2">
        <f t="shared" si="12"/>
        <v>17872.216</v>
      </c>
      <c r="F84" s="2">
        <f>'landesw Umlage § 4_IST'!F84</f>
        <v>39961.355664209899</v>
      </c>
      <c r="G84" s="2">
        <f t="shared" si="13"/>
        <v>4719.1843357901016</v>
      </c>
      <c r="H84" s="2">
        <f t="shared" si="14"/>
        <v>4719.1843357901016</v>
      </c>
      <c r="I84" s="2">
        <f t="shared" si="15"/>
        <v>0</v>
      </c>
      <c r="J84" s="2">
        <f t="shared" si="11"/>
        <v>0</v>
      </c>
      <c r="K84" s="2">
        <f t="shared" si="16"/>
        <v>0</v>
      </c>
      <c r="L84" s="2">
        <f t="shared" si="17"/>
        <v>0</v>
      </c>
      <c r="M84" s="2">
        <f t="shared" si="18"/>
        <v>0</v>
      </c>
      <c r="N84" s="2">
        <f t="shared" si="19"/>
        <v>0</v>
      </c>
      <c r="O84" s="2">
        <f t="shared" si="20"/>
        <v>0</v>
      </c>
      <c r="P84" s="2">
        <f t="shared" si="21"/>
        <v>39961.355664209899</v>
      </c>
    </row>
    <row r="85" spans="1:16" x14ac:dyDescent="0.25">
      <c r="A85" s="34">
        <v>61105</v>
      </c>
      <c r="B85" s="35" t="s">
        <v>98</v>
      </c>
      <c r="C85" s="35" t="s">
        <v>97</v>
      </c>
      <c r="D85" s="32">
        <v>0</v>
      </c>
      <c r="E85" s="2">
        <f t="shared" si="12"/>
        <v>0</v>
      </c>
      <c r="F85" s="2">
        <f>'landesw Umlage § 4_IST'!F85</f>
        <v>10438.590512033577</v>
      </c>
      <c r="G85" s="2">
        <f t="shared" si="13"/>
        <v>0</v>
      </c>
      <c r="H85" s="2">
        <f t="shared" si="14"/>
        <v>0</v>
      </c>
      <c r="I85" s="2">
        <f t="shared" si="15"/>
        <v>0</v>
      </c>
      <c r="J85" s="2">
        <f t="shared" si="11"/>
        <v>10438.590512033577</v>
      </c>
      <c r="K85" s="2">
        <f t="shared" si="16"/>
        <v>10438.590512033577</v>
      </c>
      <c r="L85" s="2">
        <f t="shared" si="17"/>
        <v>869.88254266946478</v>
      </c>
      <c r="M85" s="2">
        <f t="shared" si="18"/>
        <v>869.88</v>
      </c>
      <c r="N85" s="2">
        <f t="shared" si="19"/>
        <v>0</v>
      </c>
      <c r="O85" s="2">
        <f t="shared" si="20"/>
        <v>0</v>
      </c>
      <c r="P85" s="2">
        <f t="shared" si="21"/>
        <v>0</v>
      </c>
    </row>
    <row r="86" spans="1:16" x14ac:dyDescent="0.25">
      <c r="A86" s="34">
        <v>61106</v>
      </c>
      <c r="B86" s="35" t="s">
        <v>99</v>
      </c>
      <c r="C86" s="35" t="s">
        <v>97</v>
      </c>
      <c r="D86" s="32">
        <v>34911.49</v>
      </c>
      <c r="E86" s="2">
        <f t="shared" si="12"/>
        <v>13964.596</v>
      </c>
      <c r="F86" s="2">
        <f>'landesw Umlage § 4_IST'!F86</f>
        <v>16585.091389152771</v>
      </c>
      <c r="G86" s="2">
        <f t="shared" si="13"/>
        <v>18326.398610847227</v>
      </c>
      <c r="H86" s="2">
        <f t="shared" si="14"/>
        <v>18326.398610847227</v>
      </c>
      <c r="I86" s="2">
        <f t="shared" si="15"/>
        <v>0</v>
      </c>
      <c r="J86" s="2">
        <f t="shared" si="11"/>
        <v>0</v>
      </c>
      <c r="K86" s="2">
        <f t="shared" si="16"/>
        <v>0</v>
      </c>
      <c r="L86" s="2">
        <f t="shared" si="17"/>
        <v>0</v>
      </c>
      <c r="M86" s="2">
        <f t="shared" si="18"/>
        <v>0</v>
      </c>
      <c r="N86" s="2">
        <f t="shared" si="19"/>
        <v>0</v>
      </c>
      <c r="O86" s="2">
        <f t="shared" si="20"/>
        <v>0</v>
      </c>
      <c r="P86" s="2">
        <f t="shared" si="21"/>
        <v>16585.091389152771</v>
      </c>
    </row>
    <row r="87" spans="1:16" x14ac:dyDescent="0.25">
      <c r="A87" s="34">
        <v>61107</v>
      </c>
      <c r="B87" s="35" t="s">
        <v>100</v>
      </c>
      <c r="C87" s="35" t="s">
        <v>97</v>
      </c>
      <c r="D87" s="32">
        <v>19325.810000000001</v>
      </c>
      <c r="E87" s="2">
        <f t="shared" si="12"/>
        <v>7730.3240000000005</v>
      </c>
      <c r="F87" s="2">
        <f>'landesw Umlage § 4_IST'!F87</f>
        <v>12169.723798526278</v>
      </c>
      <c r="G87" s="2">
        <f t="shared" si="13"/>
        <v>7156.0862014737231</v>
      </c>
      <c r="H87" s="2">
        <f t="shared" si="14"/>
        <v>7156.0862014737231</v>
      </c>
      <c r="I87" s="2">
        <f t="shared" si="15"/>
        <v>0</v>
      </c>
      <c r="J87" s="2">
        <f t="shared" si="11"/>
        <v>0</v>
      </c>
      <c r="K87" s="2">
        <f t="shared" si="16"/>
        <v>0</v>
      </c>
      <c r="L87" s="2">
        <f t="shared" si="17"/>
        <v>0</v>
      </c>
      <c r="M87" s="2">
        <f t="shared" si="18"/>
        <v>0</v>
      </c>
      <c r="N87" s="2">
        <f t="shared" si="19"/>
        <v>0</v>
      </c>
      <c r="O87" s="2">
        <f t="shared" si="20"/>
        <v>0</v>
      </c>
      <c r="P87" s="2">
        <f t="shared" si="21"/>
        <v>12169.723798526278</v>
      </c>
    </row>
    <row r="88" spans="1:16" x14ac:dyDescent="0.25">
      <c r="A88" s="34">
        <v>61108</v>
      </c>
      <c r="B88" s="35" t="s">
        <v>97</v>
      </c>
      <c r="C88" s="35" t="s">
        <v>97</v>
      </c>
      <c r="D88" s="32">
        <v>846368.44</v>
      </c>
      <c r="E88" s="2">
        <f t="shared" si="12"/>
        <v>338547.37599999999</v>
      </c>
      <c r="F88" s="2">
        <f>'landesw Umlage § 4_IST'!F88</f>
        <v>404563.24492906919</v>
      </c>
      <c r="G88" s="2">
        <f t="shared" si="13"/>
        <v>441805.19507093076</v>
      </c>
      <c r="H88" s="2">
        <f t="shared" si="14"/>
        <v>441805.19507093076</v>
      </c>
      <c r="I88" s="2">
        <f t="shared" si="15"/>
        <v>0</v>
      </c>
      <c r="J88" s="2">
        <f t="shared" si="11"/>
        <v>0</v>
      </c>
      <c r="K88" s="2">
        <f t="shared" si="16"/>
        <v>0</v>
      </c>
      <c r="L88" s="2">
        <f t="shared" si="17"/>
        <v>0</v>
      </c>
      <c r="M88" s="2">
        <f t="shared" si="18"/>
        <v>0</v>
      </c>
      <c r="N88" s="2">
        <f t="shared" si="19"/>
        <v>0</v>
      </c>
      <c r="O88" s="2">
        <f t="shared" si="20"/>
        <v>0</v>
      </c>
      <c r="P88" s="2">
        <f t="shared" si="21"/>
        <v>404563.24492906919</v>
      </c>
    </row>
    <row r="89" spans="1:16" x14ac:dyDescent="0.25">
      <c r="A89" s="34">
        <v>61109</v>
      </c>
      <c r="B89" s="35" t="s">
        <v>101</v>
      </c>
      <c r="C89" s="35" t="s">
        <v>97</v>
      </c>
      <c r="D89" s="32">
        <v>66614.77</v>
      </c>
      <c r="E89" s="2">
        <f t="shared" si="12"/>
        <v>26645.908000000003</v>
      </c>
      <c r="F89" s="2">
        <f>'landesw Umlage § 4_IST'!F89</f>
        <v>16674.967259553505</v>
      </c>
      <c r="G89" s="2">
        <f t="shared" si="13"/>
        <v>49939.802740446496</v>
      </c>
      <c r="H89" s="2">
        <f t="shared" si="14"/>
        <v>49939.802740446496</v>
      </c>
      <c r="I89" s="2">
        <f t="shared" si="15"/>
        <v>0</v>
      </c>
      <c r="J89" s="2">
        <f t="shared" si="11"/>
        <v>0</v>
      </c>
      <c r="K89" s="2">
        <f t="shared" si="16"/>
        <v>0</v>
      </c>
      <c r="L89" s="2">
        <f t="shared" si="17"/>
        <v>0</v>
      </c>
      <c r="M89" s="2">
        <f t="shared" si="18"/>
        <v>0</v>
      </c>
      <c r="N89" s="2">
        <f t="shared" si="19"/>
        <v>0</v>
      </c>
      <c r="O89" s="2">
        <f t="shared" si="20"/>
        <v>0</v>
      </c>
      <c r="P89" s="2">
        <f t="shared" si="21"/>
        <v>16674.967259553505</v>
      </c>
    </row>
    <row r="90" spans="1:16" x14ac:dyDescent="0.25">
      <c r="A90" s="34">
        <v>61110</v>
      </c>
      <c r="B90" s="35" t="s">
        <v>102</v>
      </c>
      <c r="C90" s="35" t="s">
        <v>97</v>
      </c>
      <c r="D90" s="32">
        <v>101383.06</v>
      </c>
      <c r="E90" s="2">
        <f t="shared" si="12"/>
        <v>40553.224000000002</v>
      </c>
      <c r="F90" s="2">
        <f>'landesw Umlage § 4_IST'!F90</f>
        <v>32455.070276767899</v>
      </c>
      <c r="G90" s="2">
        <f t="shared" si="13"/>
        <v>68927.989723232095</v>
      </c>
      <c r="H90" s="2">
        <f t="shared" si="14"/>
        <v>68927.989723232095</v>
      </c>
      <c r="I90" s="2">
        <f t="shared" si="15"/>
        <v>0</v>
      </c>
      <c r="J90" s="2">
        <f t="shared" si="11"/>
        <v>0</v>
      </c>
      <c r="K90" s="2">
        <f t="shared" si="16"/>
        <v>0</v>
      </c>
      <c r="L90" s="2">
        <f t="shared" si="17"/>
        <v>0</v>
      </c>
      <c r="M90" s="2">
        <f t="shared" si="18"/>
        <v>0</v>
      </c>
      <c r="N90" s="2">
        <f t="shared" si="19"/>
        <v>0</v>
      </c>
      <c r="O90" s="2">
        <f t="shared" si="20"/>
        <v>0</v>
      </c>
      <c r="P90" s="2">
        <f t="shared" si="21"/>
        <v>32455.070276767899</v>
      </c>
    </row>
    <row r="91" spans="1:16" x14ac:dyDescent="0.25">
      <c r="A91" s="34">
        <v>61111</v>
      </c>
      <c r="B91" s="35" t="s">
        <v>103</v>
      </c>
      <c r="C91" s="35" t="s">
        <v>97</v>
      </c>
      <c r="D91" s="32">
        <v>17628.82</v>
      </c>
      <c r="E91" s="2">
        <f t="shared" si="12"/>
        <v>7051.5280000000002</v>
      </c>
      <c r="F91" s="2">
        <f>'landesw Umlage § 4_IST'!F91</f>
        <v>13563.659817002152</v>
      </c>
      <c r="G91" s="2">
        <f t="shared" si="13"/>
        <v>4065.1601829978481</v>
      </c>
      <c r="H91" s="2">
        <f t="shared" si="14"/>
        <v>4065.1601829978481</v>
      </c>
      <c r="I91" s="2">
        <f t="shared" si="15"/>
        <v>0</v>
      </c>
      <c r="J91" s="2">
        <f t="shared" si="11"/>
        <v>0</v>
      </c>
      <c r="K91" s="2">
        <f t="shared" si="16"/>
        <v>0</v>
      </c>
      <c r="L91" s="2">
        <f t="shared" si="17"/>
        <v>0</v>
      </c>
      <c r="M91" s="2">
        <f t="shared" si="18"/>
        <v>0</v>
      </c>
      <c r="N91" s="2">
        <f t="shared" si="19"/>
        <v>0</v>
      </c>
      <c r="O91" s="2">
        <f t="shared" si="20"/>
        <v>0</v>
      </c>
      <c r="P91" s="2">
        <f t="shared" si="21"/>
        <v>13563.659817002152</v>
      </c>
    </row>
    <row r="92" spans="1:16" x14ac:dyDescent="0.25">
      <c r="A92" s="34">
        <v>61112</v>
      </c>
      <c r="B92" s="35" t="s">
        <v>104</v>
      </c>
      <c r="C92" s="35" t="s">
        <v>97</v>
      </c>
      <c r="D92" s="32">
        <v>0</v>
      </c>
      <c r="E92" s="2">
        <f t="shared" si="12"/>
        <v>0</v>
      </c>
      <c r="F92" s="2">
        <f>'landesw Umlage § 4_IST'!F92</f>
        <v>5134.7409333285923</v>
      </c>
      <c r="G92" s="2">
        <f t="shared" si="13"/>
        <v>0</v>
      </c>
      <c r="H92" s="2">
        <f t="shared" si="14"/>
        <v>0</v>
      </c>
      <c r="I92" s="2">
        <f t="shared" si="15"/>
        <v>0</v>
      </c>
      <c r="J92" s="2">
        <f t="shared" si="11"/>
        <v>5134.7409333285923</v>
      </c>
      <c r="K92" s="2">
        <f t="shared" si="16"/>
        <v>5134.7409333285923</v>
      </c>
      <c r="L92" s="2">
        <f t="shared" si="17"/>
        <v>427.89507777738271</v>
      </c>
      <c r="M92" s="2">
        <f t="shared" si="18"/>
        <v>427.9</v>
      </c>
      <c r="N92" s="2">
        <f t="shared" si="19"/>
        <v>0</v>
      </c>
      <c r="O92" s="2">
        <f t="shared" si="20"/>
        <v>0</v>
      </c>
      <c r="P92" s="2">
        <f t="shared" si="21"/>
        <v>0</v>
      </c>
    </row>
    <row r="93" spans="1:16" x14ac:dyDescent="0.25">
      <c r="A93" s="34">
        <v>61113</v>
      </c>
      <c r="B93" s="35" t="s">
        <v>105</v>
      </c>
      <c r="C93" s="35" t="s">
        <v>97</v>
      </c>
      <c r="D93" s="32">
        <v>48652.33</v>
      </c>
      <c r="E93" s="2">
        <f t="shared" si="12"/>
        <v>19460.932000000001</v>
      </c>
      <c r="F93" s="2">
        <f>'landesw Umlage § 4_IST'!F93</f>
        <v>30995.935672062689</v>
      </c>
      <c r="G93" s="2">
        <f t="shared" si="13"/>
        <v>17656.394327937312</v>
      </c>
      <c r="H93" s="2">
        <f t="shared" si="14"/>
        <v>17656.394327937312</v>
      </c>
      <c r="I93" s="2">
        <f t="shared" si="15"/>
        <v>0</v>
      </c>
      <c r="J93" s="2">
        <f t="shared" si="11"/>
        <v>0</v>
      </c>
      <c r="K93" s="2">
        <f t="shared" si="16"/>
        <v>0</v>
      </c>
      <c r="L93" s="2">
        <f t="shared" si="17"/>
        <v>0</v>
      </c>
      <c r="M93" s="2">
        <f t="shared" si="18"/>
        <v>0</v>
      </c>
      <c r="N93" s="2">
        <f t="shared" si="19"/>
        <v>0</v>
      </c>
      <c r="O93" s="2">
        <f t="shared" si="20"/>
        <v>0</v>
      </c>
      <c r="P93" s="2">
        <f t="shared" si="21"/>
        <v>30995.935672062689</v>
      </c>
    </row>
    <row r="94" spans="1:16" x14ac:dyDescent="0.25">
      <c r="A94" s="34">
        <v>61114</v>
      </c>
      <c r="B94" s="35" t="s">
        <v>106</v>
      </c>
      <c r="C94" s="35" t="s">
        <v>97</v>
      </c>
      <c r="D94" s="32">
        <v>27347.43</v>
      </c>
      <c r="E94" s="2">
        <f t="shared" si="12"/>
        <v>10938.972000000002</v>
      </c>
      <c r="F94" s="2">
        <f>'landesw Umlage § 4_IST'!F94</f>
        <v>27773.803648738838</v>
      </c>
      <c r="G94" s="2">
        <f t="shared" si="13"/>
        <v>-426.3736487388378</v>
      </c>
      <c r="H94" s="2">
        <f t="shared" si="14"/>
        <v>0</v>
      </c>
      <c r="I94" s="2">
        <f t="shared" si="15"/>
        <v>-426.3736487388378</v>
      </c>
      <c r="J94" s="2">
        <f t="shared" si="11"/>
        <v>0</v>
      </c>
      <c r="K94" s="2">
        <f t="shared" si="16"/>
        <v>426.3736487388378</v>
      </c>
      <c r="L94" s="2">
        <f t="shared" si="17"/>
        <v>0</v>
      </c>
      <c r="M94" s="2">
        <f t="shared" si="18"/>
        <v>0</v>
      </c>
      <c r="N94" s="2">
        <f t="shared" si="19"/>
        <v>426.3736487388378</v>
      </c>
      <c r="O94" s="2">
        <f t="shared" si="20"/>
        <v>35.53</v>
      </c>
      <c r="P94" s="2">
        <f t="shared" si="21"/>
        <v>27773.803648738838</v>
      </c>
    </row>
    <row r="95" spans="1:16" x14ac:dyDescent="0.25">
      <c r="A95" s="34">
        <v>61115</v>
      </c>
      <c r="B95" s="35" t="s">
        <v>107</v>
      </c>
      <c r="C95" s="35" t="s">
        <v>97</v>
      </c>
      <c r="D95" s="32">
        <v>49274.44</v>
      </c>
      <c r="E95" s="2">
        <f t="shared" si="12"/>
        <v>19709.776000000002</v>
      </c>
      <c r="F95" s="2">
        <f>'landesw Umlage § 4_IST'!F95</f>
        <v>17478.557519527796</v>
      </c>
      <c r="G95" s="2">
        <f t="shared" si="13"/>
        <v>31795.882480472206</v>
      </c>
      <c r="H95" s="2">
        <f t="shared" si="14"/>
        <v>31795.882480472206</v>
      </c>
      <c r="I95" s="2">
        <f t="shared" si="15"/>
        <v>0</v>
      </c>
      <c r="J95" s="2">
        <f t="shared" si="11"/>
        <v>0</v>
      </c>
      <c r="K95" s="2">
        <f t="shared" si="16"/>
        <v>0</v>
      </c>
      <c r="L95" s="2">
        <f t="shared" si="17"/>
        <v>0</v>
      </c>
      <c r="M95" s="2">
        <f t="shared" si="18"/>
        <v>0</v>
      </c>
      <c r="N95" s="2">
        <f t="shared" si="19"/>
        <v>0</v>
      </c>
      <c r="O95" s="2">
        <f t="shared" si="20"/>
        <v>0</v>
      </c>
      <c r="P95" s="2">
        <f t="shared" si="21"/>
        <v>17478.557519527796</v>
      </c>
    </row>
    <row r="96" spans="1:16" x14ac:dyDescent="0.25">
      <c r="A96" s="34">
        <v>61116</v>
      </c>
      <c r="B96" s="35" t="s">
        <v>108</v>
      </c>
      <c r="C96" s="35" t="s">
        <v>97</v>
      </c>
      <c r="D96" s="32">
        <v>33052.49</v>
      </c>
      <c r="E96" s="2">
        <f t="shared" si="12"/>
        <v>13220.995999999999</v>
      </c>
      <c r="F96" s="2">
        <f>'landesw Umlage § 4_IST'!F96</f>
        <v>21852.712783789382</v>
      </c>
      <c r="G96" s="2">
        <f t="shared" si="13"/>
        <v>11199.777216210616</v>
      </c>
      <c r="H96" s="2">
        <f t="shared" si="14"/>
        <v>11199.777216210616</v>
      </c>
      <c r="I96" s="2">
        <f t="shared" si="15"/>
        <v>0</v>
      </c>
      <c r="J96" s="2">
        <f t="shared" si="11"/>
        <v>0</v>
      </c>
      <c r="K96" s="2">
        <f t="shared" si="16"/>
        <v>0</v>
      </c>
      <c r="L96" s="2">
        <f t="shared" si="17"/>
        <v>0</v>
      </c>
      <c r="M96" s="2">
        <f t="shared" si="18"/>
        <v>0</v>
      </c>
      <c r="N96" s="2">
        <f t="shared" si="19"/>
        <v>0</v>
      </c>
      <c r="O96" s="2">
        <f t="shared" si="20"/>
        <v>0</v>
      </c>
      <c r="P96" s="2">
        <f t="shared" si="21"/>
        <v>21852.712783789382</v>
      </c>
    </row>
    <row r="97" spans="1:16" x14ac:dyDescent="0.25">
      <c r="A97" s="34">
        <v>61118</v>
      </c>
      <c r="B97" s="35" t="s">
        <v>109</v>
      </c>
      <c r="C97" s="35" t="s">
        <v>97</v>
      </c>
      <c r="D97" s="32">
        <v>0</v>
      </c>
      <c r="E97" s="2">
        <f t="shared" si="12"/>
        <v>0</v>
      </c>
      <c r="F97" s="2">
        <f>'landesw Umlage § 4_IST'!F97</f>
        <v>9852.5242852300617</v>
      </c>
      <c r="G97" s="2">
        <f t="shared" si="13"/>
        <v>0</v>
      </c>
      <c r="H97" s="2">
        <f t="shared" si="14"/>
        <v>0</v>
      </c>
      <c r="I97" s="2">
        <f t="shared" si="15"/>
        <v>0</v>
      </c>
      <c r="J97" s="2">
        <f t="shared" si="11"/>
        <v>9852.5242852300617</v>
      </c>
      <c r="K97" s="2">
        <f t="shared" si="16"/>
        <v>9852.5242852300617</v>
      </c>
      <c r="L97" s="2">
        <f t="shared" si="17"/>
        <v>821.04369043583847</v>
      </c>
      <c r="M97" s="2">
        <f t="shared" si="18"/>
        <v>821.04</v>
      </c>
      <c r="N97" s="2">
        <f t="shared" si="19"/>
        <v>0</v>
      </c>
      <c r="O97" s="2">
        <f t="shared" si="20"/>
        <v>0</v>
      </c>
      <c r="P97" s="2">
        <f t="shared" si="21"/>
        <v>0</v>
      </c>
    </row>
    <row r="98" spans="1:16" x14ac:dyDescent="0.25">
      <c r="A98" s="34">
        <v>61119</v>
      </c>
      <c r="B98" s="35" t="s">
        <v>110</v>
      </c>
      <c r="C98" s="35" t="s">
        <v>97</v>
      </c>
      <c r="D98" s="32">
        <v>0</v>
      </c>
      <c r="E98" s="2">
        <f t="shared" si="12"/>
        <v>0</v>
      </c>
      <c r="F98" s="2">
        <f>'landesw Umlage § 4_IST'!F98</f>
        <v>5533.7509486203971</v>
      </c>
      <c r="G98" s="2">
        <f t="shared" si="13"/>
        <v>0</v>
      </c>
      <c r="H98" s="2">
        <f t="shared" si="14"/>
        <v>0</v>
      </c>
      <c r="I98" s="2">
        <f t="shared" si="15"/>
        <v>0</v>
      </c>
      <c r="J98" s="2">
        <f t="shared" si="11"/>
        <v>5533.7509486203971</v>
      </c>
      <c r="K98" s="2">
        <f t="shared" si="16"/>
        <v>5533.7509486203971</v>
      </c>
      <c r="L98" s="2">
        <f t="shared" si="17"/>
        <v>461.14591238503311</v>
      </c>
      <c r="M98" s="2">
        <f t="shared" si="18"/>
        <v>461.15</v>
      </c>
      <c r="N98" s="2">
        <f t="shared" si="19"/>
        <v>0</v>
      </c>
      <c r="O98" s="2">
        <f t="shared" si="20"/>
        <v>0</v>
      </c>
      <c r="P98" s="2">
        <f t="shared" si="21"/>
        <v>0</v>
      </c>
    </row>
    <row r="99" spans="1:16" x14ac:dyDescent="0.25">
      <c r="A99" s="34">
        <v>61120</v>
      </c>
      <c r="B99" s="35" t="s">
        <v>111</v>
      </c>
      <c r="C99" s="35" t="s">
        <v>97</v>
      </c>
      <c r="D99" s="32">
        <v>376089.56</v>
      </c>
      <c r="E99" s="2">
        <f t="shared" si="12"/>
        <v>150435.82399999999</v>
      </c>
      <c r="F99" s="2">
        <f>'landesw Umlage § 4_IST'!F99</f>
        <v>115298.52637202194</v>
      </c>
      <c r="G99" s="2">
        <f t="shared" si="13"/>
        <v>260791.03362797806</v>
      </c>
      <c r="H99" s="2">
        <f t="shared" si="14"/>
        <v>260791.03362797806</v>
      </c>
      <c r="I99" s="2">
        <f t="shared" si="15"/>
        <v>0</v>
      </c>
      <c r="J99" s="2">
        <f t="shared" si="11"/>
        <v>0</v>
      </c>
      <c r="K99" s="2">
        <f t="shared" si="16"/>
        <v>0</v>
      </c>
      <c r="L99" s="2">
        <f t="shared" si="17"/>
        <v>0</v>
      </c>
      <c r="M99" s="2">
        <f t="shared" si="18"/>
        <v>0</v>
      </c>
      <c r="N99" s="2">
        <f t="shared" si="19"/>
        <v>0</v>
      </c>
      <c r="O99" s="2">
        <f t="shared" si="20"/>
        <v>0</v>
      </c>
      <c r="P99" s="2">
        <f t="shared" si="21"/>
        <v>115298.52637202194</v>
      </c>
    </row>
    <row r="100" spans="1:16" x14ac:dyDescent="0.25">
      <c r="A100" s="34">
        <v>61203</v>
      </c>
      <c r="B100" s="35" t="s">
        <v>112</v>
      </c>
      <c r="C100" s="35" t="s">
        <v>113</v>
      </c>
      <c r="D100" s="32">
        <v>37755.22</v>
      </c>
      <c r="E100" s="2">
        <f t="shared" si="12"/>
        <v>15102.088000000002</v>
      </c>
      <c r="F100" s="2">
        <f>'landesw Umlage § 4_IST'!F100</f>
        <v>26169.20047080674</v>
      </c>
      <c r="G100" s="2">
        <f t="shared" si="13"/>
        <v>11586.019529193261</v>
      </c>
      <c r="H100" s="2">
        <f t="shared" si="14"/>
        <v>11586.019529193261</v>
      </c>
      <c r="I100" s="2">
        <f t="shared" si="15"/>
        <v>0</v>
      </c>
      <c r="J100" s="2">
        <f t="shared" si="11"/>
        <v>0</v>
      </c>
      <c r="K100" s="2">
        <f t="shared" si="16"/>
        <v>0</v>
      </c>
      <c r="L100" s="2">
        <f t="shared" si="17"/>
        <v>0</v>
      </c>
      <c r="M100" s="2">
        <f t="shared" si="18"/>
        <v>0</v>
      </c>
      <c r="N100" s="2">
        <f t="shared" si="19"/>
        <v>0</v>
      </c>
      <c r="O100" s="2">
        <f t="shared" si="20"/>
        <v>0</v>
      </c>
      <c r="P100" s="2">
        <f t="shared" si="21"/>
        <v>26169.20047080674</v>
      </c>
    </row>
    <row r="101" spans="1:16" x14ac:dyDescent="0.25">
      <c r="A101" s="34">
        <v>61204</v>
      </c>
      <c r="B101" s="35" t="s">
        <v>114</v>
      </c>
      <c r="C101" s="35" t="s">
        <v>113</v>
      </c>
      <c r="D101" s="32">
        <v>25145.37</v>
      </c>
      <c r="E101" s="2">
        <f t="shared" si="12"/>
        <v>10058.148000000001</v>
      </c>
      <c r="F101" s="2">
        <f>'landesw Umlage § 4_IST'!F101</f>
        <v>23525.789820013579</v>
      </c>
      <c r="G101" s="2">
        <f t="shared" si="13"/>
        <v>1619.5801799864203</v>
      </c>
      <c r="H101" s="2">
        <f t="shared" si="14"/>
        <v>1619.5801799864203</v>
      </c>
      <c r="I101" s="2">
        <f t="shared" si="15"/>
        <v>0</v>
      </c>
      <c r="J101" s="2">
        <f t="shared" si="11"/>
        <v>0</v>
      </c>
      <c r="K101" s="2">
        <f t="shared" si="16"/>
        <v>0</v>
      </c>
      <c r="L101" s="2">
        <f t="shared" si="17"/>
        <v>0</v>
      </c>
      <c r="M101" s="2">
        <f t="shared" si="18"/>
        <v>0</v>
      </c>
      <c r="N101" s="2">
        <f t="shared" si="19"/>
        <v>0</v>
      </c>
      <c r="O101" s="2">
        <f t="shared" si="20"/>
        <v>0</v>
      </c>
      <c r="P101" s="2">
        <f t="shared" si="21"/>
        <v>23525.789820013579</v>
      </c>
    </row>
    <row r="102" spans="1:16" x14ac:dyDescent="0.25">
      <c r="A102" s="34">
        <v>61205</v>
      </c>
      <c r="B102" s="35" t="s">
        <v>115</v>
      </c>
      <c r="C102" s="35" t="s">
        <v>113</v>
      </c>
      <c r="D102" s="32">
        <v>8005.11</v>
      </c>
      <c r="E102" s="2">
        <f t="shared" si="12"/>
        <v>3202.0439999999999</v>
      </c>
      <c r="F102" s="2">
        <f>'landesw Umlage § 4_IST'!F102</f>
        <v>16254.377709614935</v>
      </c>
      <c r="G102" s="2">
        <f t="shared" si="13"/>
        <v>-8249.2677096149346</v>
      </c>
      <c r="H102" s="2">
        <f t="shared" si="14"/>
        <v>0</v>
      </c>
      <c r="I102" s="2">
        <f t="shared" si="15"/>
        <v>-8249.2677096149346</v>
      </c>
      <c r="J102" s="2">
        <f t="shared" si="11"/>
        <v>0</v>
      </c>
      <c r="K102" s="2">
        <f t="shared" si="16"/>
        <v>8249.2677096149346</v>
      </c>
      <c r="L102" s="2">
        <f t="shared" si="17"/>
        <v>0</v>
      </c>
      <c r="M102" s="2">
        <f t="shared" si="18"/>
        <v>0</v>
      </c>
      <c r="N102" s="2">
        <f t="shared" si="19"/>
        <v>8249.2677096149346</v>
      </c>
      <c r="O102" s="2">
        <f t="shared" si="20"/>
        <v>687.44</v>
      </c>
      <c r="P102" s="2">
        <f t="shared" si="21"/>
        <v>16254.377709614935</v>
      </c>
    </row>
    <row r="103" spans="1:16" x14ac:dyDescent="0.25">
      <c r="A103" s="34">
        <v>61206</v>
      </c>
      <c r="B103" s="35" t="s">
        <v>116</v>
      </c>
      <c r="C103" s="35" t="s">
        <v>113</v>
      </c>
      <c r="D103" s="32">
        <v>0</v>
      </c>
      <c r="E103" s="2">
        <f t="shared" si="12"/>
        <v>0</v>
      </c>
      <c r="F103" s="2">
        <f>'landesw Umlage § 4_IST'!F103</f>
        <v>11574.181170931948</v>
      </c>
      <c r="G103" s="2">
        <f t="shared" si="13"/>
        <v>0</v>
      </c>
      <c r="H103" s="2">
        <f t="shared" si="14"/>
        <v>0</v>
      </c>
      <c r="I103" s="2">
        <f t="shared" si="15"/>
        <v>0</v>
      </c>
      <c r="J103" s="2">
        <f t="shared" si="11"/>
        <v>11574.181170931948</v>
      </c>
      <c r="K103" s="2">
        <f t="shared" si="16"/>
        <v>11574.181170931948</v>
      </c>
      <c r="L103" s="2">
        <f t="shared" si="17"/>
        <v>964.51509757766235</v>
      </c>
      <c r="M103" s="2">
        <f t="shared" si="18"/>
        <v>964.52</v>
      </c>
      <c r="N103" s="2">
        <f t="shared" si="19"/>
        <v>0</v>
      </c>
      <c r="O103" s="2">
        <f t="shared" si="20"/>
        <v>0</v>
      </c>
      <c r="P103" s="2">
        <f t="shared" si="21"/>
        <v>0</v>
      </c>
    </row>
    <row r="104" spans="1:16" x14ac:dyDescent="0.25">
      <c r="A104" s="34">
        <v>61207</v>
      </c>
      <c r="B104" s="35" t="s">
        <v>117</v>
      </c>
      <c r="C104" s="35" t="s">
        <v>113</v>
      </c>
      <c r="D104" s="32">
        <v>230087.9</v>
      </c>
      <c r="E104" s="2">
        <f t="shared" si="12"/>
        <v>92035.16</v>
      </c>
      <c r="F104" s="2">
        <f>'landesw Umlage § 4_IST'!F104</f>
        <v>54044.257120424372</v>
      </c>
      <c r="G104" s="2">
        <f t="shared" si="13"/>
        <v>176043.64287957561</v>
      </c>
      <c r="H104" s="2">
        <f t="shared" si="14"/>
        <v>176043.64287957561</v>
      </c>
      <c r="I104" s="2">
        <f t="shared" si="15"/>
        <v>0</v>
      </c>
      <c r="J104" s="2">
        <f t="shared" si="11"/>
        <v>0</v>
      </c>
      <c r="K104" s="2">
        <f t="shared" si="16"/>
        <v>0</v>
      </c>
      <c r="L104" s="2">
        <f t="shared" si="17"/>
        <v>0</v>
      </c>
      <c r="M104" s="2">
        <f t="shared" si="18"/>
        <v>0</v>
      </c>
      <c r="N104" s="2">
        <f t="shared" si="19"/>
        <v>0</v>
      </c>
      <c r="O104" s="2">
        <f t="shared" si="20"/>
        <v>0</v>
      </c>
      <c r="P104" s="2">
        <f t="shared" si="21"/>
        <v>54044.257120424372</v>
      </c>
    </row>
    <row r="105" spans="1:16" x14ac:dyDescent="0.25">
      <c r="A105" s="34">
        <v>61213</v>
      </c>
      <c r="B105" s="35" t="s">
        <v>118</v>
      </c>
      <c r="C105" s="35" t="s">
        <v>113</v>
      </c>
      <c r="D105" s="32">
        <v>347689.84</v>
      </c>
      <c r="E105" s="2">
        <f t="shared" si="12"/>
        <v>139075.93600000002</v>
      </c>
      <c r="F105" s="2">
        <f>'landesw Umlage § 4_IST'!F105</f>
        <v>36823.385537430782</v>
      </c>
      <c r="G105" s="2">
        <f t="shared" si="13"/>
        <v>310866.45446256927</v>
      </c>
      <c r="H105" s="2">
        <f t="shared" si="14"/>
        <v>310866.45446256927</v>
      </c>
      <c r="I105" s="2">
        <f t="shared" si="15"/>
        <v>0</v>
      </c>
      <c r="J105" s="2">
        <f t="shared" si="11"/>
        <v>0</v>
      </c>
      <c r="K105" s="2">
        <f t="shared" si="16"/>
        <v>0</v>
      </c>
      <c r="L105" s="2">
        <f t="shared" si="17"/>
        <v>0</v>
      </c>
      <c r="M105" s="2">
        <f t="shared" si="18"/>
        <v>0</v>
      </c>
      <c r="N105" s="2">
        <f t="shared" si="19"/>
        <v>0</v>
      </c>
      <c r="O105" s="2">
        <f t="shared" si="20"/>
        <v>0</v>
      </c>
      <c r="P105" s="2">
        <f t="shared" si="21"/>
        <v>36823.385537430782</v>
      </c>
    </row>
    <row r="106" spans="1:16" x14ac:dyDescent="0.25">
      <c r="A106" s="34">
        <v>61215</v>
      </c>
      <c r="B106" s="35" t="s">
        <v>119</v>
      </c>
      <c r="C106" s="35" t="s">
        <v>113</v>
      </c>
      <c r="D106" s="32">
        <v>38048.22</v>
      </c>
      <c r="E106" s="2">
        <f t="shared" si="12"/>
        <v>15219.288</v>
      </c>
      <c r="F106" s="2">
        <f>'landesw Umlage § 4_IST'!F106</f>
        <v>13462.081796000713</v>
      </c>
      <c r="G106" s="2">
        <f t="shared" si="13"/>
        <v>24586.13820399929</v>
      </c>
      <c r="H106" s="2">
        <f t="shared" si="14"/>
        <v>24586.13820399929</v>
      </c>
      <c r="I106" s="2">
        <f t="shared" si="15"/>
        <v>0</v>
      </c>
      <c r="J106" s="2">
        <f t="shared" si="11"/>
        <v>0</v>
      </c>
      <c r="K106" s="2">
        <f t="shared" si="16"/>
        <v>0</v>
      </c>
      <c r="L106" s="2">
        <f t="shared" si="17"/>
        <v>0</v>
      </c>
      <c r="M106" s="2">
        <f t="shared" si="18"/>
        <v>0</v>
      </c>
      <c r="N106" s="2">
        <f t="shared" si="19"/>
        <v>0</v>
      </c>
      <c r="O106" s="2">
        <f t="shared" si="20"/>
        <v>0</v>
      </c>
      <c r="P106" s="2">
        <f t="shared" si="21"/>
        <v>13462.081796000713</v>
      </c>
    </row>
    <row r="107" spans="1:16" x14ac:dyDescent="0.25">
      <c r="A107" s="34">
        <v>61217</v>
      </c>
      <c r="B107" s="35" t="s">
        <v>120</v>
      </c>
      <c r="C107" s="35" t="s">
        <v>113</v>
      </c>
      <c r="D107" s="32">
        <v>47055.839999999997</v>
      </c>
      <c r="E107" s="2">
        <f t="shared" si="12"/>
        <v>18822.335999999999</v>
      </c>
      <c r="F107" s="2">
        <f>'landesw Umlage § 4_IST'!F107</f>
        <v>31878.669683025229</v>
      </c>
      <c r="G107" s="2">
        <f t="shared" si="13"/>
        <v>15177.170316974767</v>
      </c>
      <c r="H107" s="2">
        <f t="shared" si="14"/>
        <v>15177.170316974767</v>
      </c>
      <c r="I107" s="2">
        <f t="shared" si="15"/>
        <v>0</v>
      </c>
      <c r="J107" s="2">
        <f t="shared" si="11"/>
        <v>0</v>
      </c>
      <c r="K107" s="2">
        <f t="shared" si="16"/>
        <v>0</v>
      </c>
      <c r="L107" s="2">
        <f t="shared" si="17"/>
        <v>0</v>
      </c>
      <c r="M107" s="2">
        <f t="shared" si="18"/>
        <v>0</v>
      </c>
      <c r="N107" s="2">
        <f t="shared" si="19"/>
        <v>0</v>
      </c>
      <c r="O107" s="2">
        <f t="shared" si="20"/>
        <v>0</v>
      </c>
      <c r="P107" s="2">
        <f t="shared" si="21"/>
        <v>31878.669683025229</v>
      </c>
    </row>
    <row r="108" spans="1:16" x14ac:dyDescent="0.25">
      <c r="A108" s="34">
        <v>61222</v>
      </c>
      <c r="B108" s="35" t="s">
        <v>121</v>
      </c>
      <c r="C108" s="35" t="s">
        <v>113</v>
      </c>
      <c r="D108" s="32">
        <v>10652.56</v>
      </c>
      <c r="E108" s="2">
        <f t="shared" si="12"/>
        <v>4261.0240000000003</v>
      </c>
      <c r="F108" s="2">
        <f>'landesw Umlage § 4_IST'!F108</f>
        <v>16386.00658073241</v>
      </c>
      <c r="G108" s="2">
        <f t="shared" si="13"/>
        <v>-5733.4465807324104</v>
      </c>
      <c r="H108" s="2">
        <f t="shared" si="14"/>
        <v>0</v>
      </c>
      <c r="I108" s="2">
        <f t="shared" si="15"/>
        <v>-5733.4465807324104</v>
      </c>
      <c r="J108" s="2">
        <f t="shared" si="11"/>
        <v>0</v>
      </c>
      <c r="K108" s="2">
        <f t="shared" si="16"/>
        <v>5733.4465807324104</v>
      </c>
      <c r="L108" s="2">
        <f t="shared" si="17"/>
        <v>0</v>
      </c>
      <c r="M108" s="2">
        <f t="shared" si="18"/>
        <v>0</v>
      </c>
      <c r="N108" s="2">
        <f t="shared" si="19"/>
        <v>5733.4465807324104</v>
      </c>
      <c r="O108" s="2">
        <f t="shared" si="20"/>
        <v>477.79</v>
      </c>
      <c r="P108" s="2">
        <f t="shared" si="21"/>
        <v>16386.00658073241</v>
      </c>
    </row>
    <row r="109" spans="1:16" x14ac:dyDescent="0.25">
      <c r="A109" s="34">
        <v>61236</v>
      </c>
      <c r="B109" s="35" t="s">
        <v>122</v>
      </c>
      <c r="C109" s="35" t="s">
        <v>113</v>
      </c>
      <c r="D109" s="32">
        <v>19755.599999999999</v>
      </c>
      <c r="E109" s="2">
        <f t="shared" si="12"/>
        <v>7902.24</v>
      </c>
      <c r="F109" s="2">
        <f>'landesw Umlage § 4_IST'!F109</f>
        <v>38050.743113369594</v>
      </c>
      <c r="G109" s="2">
        <f t="shared" si="13"/>
        <v>-18295.143113369595</v>
      </c>
      <c r="H109" s="2">
        <f t="shared" si="14"/>
        <v>0</v>
      </c>
      <c r="I109" s="2">
        <f t="shared" si="15"/>
        <v>-18295.143113369595</v>
      </c>
      <c r="J109" s="2">
        <f t="shared" si="11"/>
        <v>0</v>
      </c>
      <c r="K109" s="2">
        <f t="shared" si="16"/>
        <v>18295.143113369595</v>
      </c>
      <c r="L109" s="2">
        <f t="shared" si="17"/>
        <v>0</v>
      </c>
      <c r="M109" s="2">
        <f t="shared" si="18"/>
        <v>0</v>
      </c>
      <c r="N109" s="2">
        <f t="shared" si="19"/>
        <v>18295.143113369595</v>
      </c>
      <c r="O109" s="2">
        <f t="shared" si="20"/>
        <v>1524.6</v>
      </c>
      <c r="P109" s="2">
        <f t="shared" si="21"/>
        <v>38050.743113369594</v>
      </c>
    </row>
    <row r="110" spans="1:16" x14ac:dyDescent="0.25">
      <c r="A110" s="34">
        <v>61243</v>
      </c>
      <c r="B110" s="35" t="s">
        <v>123</v>
      </c>
      <c r="C110" s="35" t="s">
        <v>113</v>
      </c>
      <c r="D110" s="32">
        <v>19787.240000000002</v>
      </c>
      <c r="E110" s="2">
        <f t="shared" si="12"/>
        <v>7914.8960000000006</v>
      </c>
      <c r="F110" s="2">
        <f>'landesw Umlage § 4_IST'!F110</f>
        <v>14550.326555951706</v>
      </c>
      <c r="G110" s="2">
        <f t="shared" si="13"/>
        <v>5236.9134440482958</v>
      </c>
      <c r="H110" s="2">
        <f t="shared" si="14"/>
        <v>5236.9134440482958</v>
      </c>
      <c r="I110" s="2">
        <f t="shared" si="15"/>
        <v>0</v>
      </c>
      <c r="J110" s="2">
        <f t="shared" si="11"/>
        <v>0</v>
      </c>
      <c r="K110" s="2">
        <f t="shared" si="16"/>
        <v>0</v>
      </c>
      <c r="L110" s="2">
        <f t="shared" si="17"/>
        <v>0</v>
      </c>
      <c r="M110" s="2">
        <f t="shared" si="18"/>
        <v>0</v>
      </c>
      <c r="N110" s="2">
        <f t="shared" si="19"/>
        <v>0</v>
      </c>
      <c r="O110" s="2">
        <f t="shared" si="20"/>
        <v>0</v>
      </c>
      <c r="P110" s="2">
        <f t="shared" si="21"/>
        <v>14550.326555951706</v>
      </c>
    </row>
    <row r="111" spans="1:16" x14ac:dyDescent="0.25">
      <c r="A111" s="34">
        <v>61247</v>
      </c>
      <c r="B111" s="35" t="s">
        <v>124</v>
      </c>
      <c r="C111" s="35" t="s">
        <v>113</v>
      </c>
      <c r="D111" s="32">
        <v>137762.63</v>
      </c>
      <c r="E111" s="2">
        <f t="shared" si="12"/>
        <v>55105.052000000003</v>
      </c>
      <c r="F111" s="2">
        <f>'landesw Umlage § 4_IST'!F111</f>
        <v>37165.649291179368</v>
      </c>
      <c r="G111" s="2">
        <f t="shared" si="13"/>
        <v>100596.98070882063</v>
      </c>
      <c r="H111" s="2">
        <f t="shared" si="14"/>
        <v>100596.98070882063</v>
      </c>
      <c r="I111" s="2">
        <f t="shared" si="15"/>
        <v>0</v>
      </c>
      <c r="J111" s="2">
        <f t="shared" si="11"/>
        <v>0</v>
      </c>
      <c r="K111" s="2">
        <f t="shared" si="16"/>
        <v>0</v>
      </c>
      <c r="L111" s="2">
        <f t="shared" si="17"/>
        <v>0</v>
      </c>
      <c r="M111" s="2">
        <f t="shared" si="18"/>
        <v>0</v>
      </c>
      <c r="N111" s="2">
        <f t="shared" si="19"/>
        <v>0</v>
      </c>
      <c r="O111" s="2">
        <f t="shared" si="20"/>
        <v>0</v>
      </c>
      <c r="P111" s="2">
        <f t="shared" si="21"/>
        <v>37165.649291179368</v>
      </c>
    </row>
    <row r="112" spans="1:16" x14ac:dyDescent="0.25">
      <c r="A112" s="34">
        <v>61251</v>
      </c>
      <c r="B112" s="35" t="s">
        <v>125</v>
      </c>
      <c r="C112" s="35" t="s">
        <v>113</v>
      </c>
      <c r="D112" s="32">
        <v>0</v>
      </c>
      <c r="E112" s="2">
        <f t="shared" si="12"/>
        <v>0</v>
      </c>
      <c r="F112" s="2">
        <f>'landesw Umlage § 4_IST'!F112</f>
        <v>4555.3195290048689</v>
      </c>
      <c r="G112" s="2">
        <f t="shared" si="13"/>
        <v>0</v>
      </c>
      <c r="H112" s="2">
        <f t="shared" si="14"/>
        <v>0</v>
      </c>
      <c r="I112" s="2">
        <f t="shared" si="15"/>
        <v>0</v>
      </c>
      <c r="J112" s="2">
        <f t="shared" si="11"/>
        <v>4555.3195290048689</v>
      </c>
      <c r="K112" s="2">
        <f t="shared" si="16"/>
        <v>4555.3195290048689</v>
      </c>
      <c r="L112" s="2">
        <f t="shared" si="17"/>
        <v>379.60996075040572</v>
      </c>
      <c r="M112" s="2">
        <f t="shared" si="18"/>
        <v>379.61</v>
      </c>
      <c r="N112" s="2">
        <f t="shared" si="19"/>
        <v>0</v>
      </c>
      <c r="O112" s="2">
        <f t="shared" si="20"/>
        <v>0</v>
      </c>
      <c r="P112" s="2">
        <f t="shared" si="21"/>
        <v>0</v>
      </c>
    </row>
    <row r="113" spans="1:16" x14ac:dyDescent="0.25">
      <c r="A113" s="34">
        <v>61252</v>
      </c>
      <c r="B113" s="35" t="s">
        <v>126</v>
      </c>
      <c r="C113" s="35" t="s">
        <v>113</v>
      </c>
      <c r="D113" s="32">
        <v>12066.35</v>
      </c>
      <c r="E113" s="2">
        <f t="shared" si="12"/>
        <v>4826.54</v>
      </c>
      <c r="F113" s="2">
        <f>'landesw Umlage § 4_IST'!F113</f>
        <v>11193.118421525924</v>
      </c>
      <c r="G113" s="2">
        <f t="shared" si="13"/>
        <v>873.23157847407674</v>
      </c>
      <c r="H113" s="2">
        <f t="shared" si="14"/>
        <v>873.23157847407674</v>
      </c>
      <c r="I113" s="2">
        <f t="shared" si="15"/>
        <v>0</v>
      </c>
      <c r="J113" s="2">
        <f t="shared" si="11"/>
        <v>0</v>
      </c>
      <c r="K113" s="2">
        <f t="shared" si="16"/>
        <v>0</v>
      </c>
      <c r="L113" s="2">
        <f t="shared" si="17"/>
        <v>0</v>
      </c>
      <c r="M113" s="2">
        <f t="shared" si="18"/>
        <v>0</v>
      </c>
      <c r="N113" s="2">
        <f t="shared" si="19"/>
        <v>0</v>
      </c>
      <c r="O113" s="2">
        <f t="shared" si="20"/>
        <v>0</v>
      </c>
      <c r="P113" s="2">
        <f t="shared" si="21"/>
        <v>11193.118421525924</v>
      </c>
    </row>
    <row r="114" spans="1:16" x14ac:dyDescent="0.25">
      <c r="A114" s="34">
        <v>61253</v>
      </c>
      <c r="B114" s="35" t="s">
        <v>127</v>
      </c>
      <c r="C114" s="35" t="s">
        <v>113</v>
      </c>
      <c r="D114" s="32">
        <v>90901.25</v>
      </c>
      <c r="E114" s="2">
        <f t="shared" si="12"/>
        <v>36360.5</v>
      </c>
      <c r="F114" s="2">
        <f>'landesw Umlage § 4_IST'!F114</f>
        <v>50286.720124620188</v>
      </c>
      <c r="G114" s="2">
        <f t="shared" si="13"/>
        <v>40614.529875379812</v>
      </c>
      <c r="H114" s="2">
        <f t="shared" si="14"/>
        <v>40614.529875379812</v>
      </c>
      <c r="I114" s="2">
        <f t="shared" si="15"/>
        <v>0</v>
      </c>
      <c r="J114" s="2">
        <f t="shared" si="11"/>
        <v>0</v>
      </c>
      <c r="K114" s="2">
        <f t="shared" si="16"/>
        <v>0</v>
      </c>
      <c r="L114" s="2">
        <f t="shared" si="17"/>
        <v>0</v>
      </c>
      <c r="M114" s="2">
        <f t="shared" si="18"/>
        <v>0</v>
      </c>
      <c r="N114" s="2">
        <f t="shared" si="19"/>
        <v>0</v>
      </c>
      <c r="O114" s="2">
        <f t="shared" si="20"/>
        <v>0</v>
      </c>
      <c r="P114" s="2">
        <f t="shared" si="21"/>
        <v>50286.720124620188</v>
      </c>
    </row>
    <row r="115" spans="1:16" x14ac:dyDescent="0.25">
      <c r="A115" s="34">
        <v>61254</v>
      </c>
      <c r="B115" s="35" t="s">
        <v>128</v>
      </c>
      <c r="C115" s="35" t="s">
        <v>113</v>
      </c>
      <c r="D115" s="32">
        <v>0</v>
      </c>
      <c r="E115" s="2">
        <f t="shared" si="12"/>
        <v>0</v>
      </c>
      <c r="F115" s="2">
        <f>'landesw Umlage § 4_IST'!F115</f>
        <v>13375.369054461058</v>
      </c>
      <c r="G115" s="2">
        <f t="shared" si="13"/>
        <v>0</v>
      </c>
      <c r="H115" s="2">
        <f t="shared" si="14"/>
        <v>0</v>
      </c>
      <c r="I115" s="2">
        <f t="shared" si="15"/>
        <v>0</v>
      </c>
      <c r="J115" s="2">
        <f t="shared" si="11"/>
        <v>13375.369054461058</v>
      </c>
      <c r="K115" s="2">
        <f t="shared" si="16"/>
        <v>13375.369054461058</v>
      </c>
      <c r="L115" s="2">
        <f t="shared" si="17"/>
        <v>1114.6140878717549</v>
      </c>
      <c r="M115" s="2">
        <f t="shared" si="18"/>
        <v>1114.6099999999999</v>
      </c>
      <c r="N115" s="2">
        <f t="shared" si="19"/>
        <v>0</v>
      </c>
      <c r="O115" s="2">
        <f t="shared" si="20"/>
        <v>0</v>
      </c>
      <c r="P115" s="2">
        <f t="shared" si="21"/>
        <v>0</v>
      </c>
    </row>
    <row r="116" spans="1:16" x14ac:dyDescent="0.25">
      <c r="A116" s="34">
        <v>61255</v>
      </c>
      <c r="B116" s="35" t="s">
        <v>129</v>
      </c>
      <c r="C116" s="35" t="s">
        <v>113</v>
      </c>
      <c r="D116" s="32">
        <v>15012.69</v>
      </c>
      <c r="E116" s="2">
        <f t="shared" si="12"/>
        <v>6005.0760000000009</v>
      </c>
      <c r="F116" s="2">
        <f>'landesw Umlage § 4_IST'!F116</f>
        <v>56148.434992465933</v>
      </c>
      <c r="G116" s="2">
        <f t="shared" si="13"/>
        <v>-41135.74499246593</v>
      </c>
      <c r="H116" s="2">
        <f t="shared" si="14"/>
        <v>0</v>
      </c>
      <c r="I116" s="2">
        <f t="shared" si="15"/>
        <v>-41135.74499246593</v>
      </c>
      <c r="J116" s="2">
        <f t="shared" si="11"/>
        <v>0</v>
      </c>
      <c r="K116" s="2">
        <f t="shared" si="16"/>
        <v>41135.74499246593</v>
      </c>
      <c r="L116" s="2">
        <f t="shared" si="17"/>
        <v>0</v>
      </c>
      <c r="M116" s="2">
        <f t="shared" si="18"/>
        <v>0</v>
      </c>
      <c r="N116" s="2">
        <f t="shared" si="19"/>
        <v>41135.74499246593</v>
      </c>
      <c r="O116" s="2">
        <f t="shared" si="20"/>
        <v>3427.98</v>
      </c>
      <c r="P116" s="2">
        <f t="shared" si="21"/>
        <v>56148.434992465933</v>
      </c>
    </row>
    <row r="117" spans="1:16" x14ac:dyDescent="0.25">
      <c r="A117" s="34">
        <v>61256</v>
      </c>
      <c r="B117" s="35" t="s">
        <v>130</v>
      </c>
      <c r="C117" s="35" t="s">
        <v>113</v>
      </c>
      <c r="D117" s="32">
        <v>79629.240000000005</v>
      </c>
      <c r="E117" s="2">
        <f t="shared" si="12"/>
        <v>31851.696000000004</v>
      </c>
      <c r="F117" s="2">
        <f>'landesw Umlage § 4_IST'!F117</f>
        <v>14767.720581073418</v>
      </c>
      <c r="G117" s="2">
        <f t="shared" si="13"/>
        <v>64861.519418926589</v>
      </c>
      <c r="H117" s="2">
        <f t="shared" si="14"/>
        <v>64861.519418926589</v>
      </c>
      <c r="I117" s="2">
        <f t="shared" si="15"/>
        <v>0</v>
      </c>
      <c r="J117" s="2">
        <f t="shared" si="11"/>
        <v>0</v>
      </c>
      <c r="K117" s="2">
        <f t="shared" si="16"/>
        <v>0</v>
      </c>
      <c r="L117" s="2">
        <f t="shared" si="17"/>
        <v>0</v>
      </c>
      <c r="M117" s="2">
        <f t="shared" si="18"/>
        <v>0</v>
      </c>
      <c r="N117" s="2">
        <f t="shared" si="19"/>
        <v>0</v>
      </c>
      <c r="O117" s="2">
        <f t="shared" si="20"/>
        <v>0</v>
      </c>
      <c r="P117" s="2">
        <f t="shared" si="21"/>
        <v>14767.720581073418</v>
      </c>
    </row>
    <row r="118" spans="1:16" x14ac:dyDescent="0.25">
      <c r="A118" s="34">
        <v>61257</v>
      </c>
      <c r="B118" s="35" t="s">
        <v>131</v>
      </c>
      <c r="C118" s="35" t="s">
        <v>113</v>
      </c>
      <c r="D118" s="32">
        <v>57005.53</v>
      </c>
      <c r="E118" s="2">
        <f t="shared" si="12"/>
        <v>22802.212</v>
      </c>
      <c r="F118" s="2">
        <f>'landesw Umlage § 4_IST'!F118</f>
        <v>41663.92381035276</v>
      </c>
      <c r="G118" s="2">
        <f t="shared" si="13"/>
        <v>15341.606189647238</v>
      </c>
      <c r="H118" s="2">
        <f t="shared" si="14"/>
        <v>15341.606189647238</v>
      </c>
      <c r="I118" s="2">
        <f t="shared" si="15"/>
        <v>0</v>
      </c>
      <c r="J118" s="2">
        <f t="shared" si="11"/>
        <v>0</v>
      </c>
      <c r="K118" s="2">
        <f t="shared" si="16"/>
        <v>0</v>
      </c>
      <c r="L118" s="2">
        <f t="shared" si="17"/>
        <v>0</v>
      </c>
      <c r="M118" s="2">
        <f t="shared" si="18"/>
        <v>0</v>
      </c>
      <c r="N118" s="2">
        <f t="shared" si="19"/>
        <v>0</v>
      </c>
      <c r="O118" s="2">
        <f t="shared" si="20"/>
        <v>0</v>
      </c>
      <c r="P118" s="2">
        <f t="shared" si="21"/>
        <v>41663.92381035276</v>
      </c>
    </row>
    <row r="119" spans="1:16" x14ac:dyDescent="0.25">
      <c r="A119" s="34">
        <v>61258</v>
      </c>
      <c r="B119" s="35" t="s">
        <v>132</v>
      </c>
      <c r="C119" s="35" t="s">
        <v>113</v>
      </c>
      <c r="D119" s="32">
        <v>39761.43</v>
      </c>
      <c r="E119" s="2">
        <f t="shared" si="12"/>
        <v>15904.572</v>
      </c>
      <c r="F119" s="2">
        <f>'landesw Umlage § 4_IST'!F119</f>
        <v>26718.035229717552</v>
      </c>
      <c r="G119" s="2">
        <f t="shared" si="13"/>
        <v>13043.394770282448</v>
      </c>
      <c r="H119" s="2">
        <f t="shared" si="14"/>
        <v>13043.394770282448</v>
      </c>
      <c r="I119" s="2">
        <f t="shared" si="15"/>
        <v>0</v>
      </c>
      <c r="J119" s="2">
        <f t="shared" si="11"/>
        <v>0</v>
      </c>
      <c r="K119" s="2">
        <f t="shared" si="16"/>
        <v>0</v>
      </c>
      <c r="L119" s="2">
        <f t="shared" si="17"/>
        <v>0</v>
      </c>
      <c r="M119" s="2">
        <f t="shared" si="18"/>
        <v>0</v>
      </c>
      <c r="N119" s="2">
        <f t="shared" si="19"/>
        <v>0</v>
      </c>
      <c r="O119" s="2">
        <f t="shared" si="20"/>
        <v>0</v>
      </c>
      <c r="P119" s="2">
        <f t="shared" si="21"/>
        <v>26718.035229717552</v>
      </c>
    </row>
    <row r="120" spans="1:16" x14ac:dyDescent="0.25">
      <c r="A120" s="34">
        <v>61259</v>
      </c>
      <c r="B120" s="35" t="s">
        <v>113</v>
      </c>
      <c r="C120" s="35" t="s">
        <v>113</v>
      </c>
      <c r="D120" s="32">
        <v>451376.06</v>
      </c>
      <c r="E120" s="2">
        <f t="shared" si="12"/>
        <v>180550.424</v>
      </c>
      <c r="F120" s="2">
        <f>'landesw Umlage § 4_IST'!F120</f>
        <v>108453.62615859578</v>
      </c>
      <c r="G120" s="2">
        <f t="shared" si="13"/>
        <v>342922.43384140421</v>
      </c>
      <c r="H120" s="2">
        <f t="shared" si="14"/>
        <v>342922.43384140421</v>
      </c>
      <c r="I120" s="2">
        <f t="shared" si="15"/>
        <v>0</v>
      </c>
      <c r="J120" s="2">
        <f t="shared" si="11"/>
        <v>0</v>
      </c>
      <c r="K120" s="2">
        <f t="shared" si="16"/>
        <v>0</v>
      </c>
      <c r="L120" s="2">
        <f t="shared" si="17"/>
        <v>0</v>
      </c>
      <c r="M120" s="2">
        <f t="shared" si="18"/>
        <v>0</v>
      </c>
      <c r="N120" s="2">
        <f t="shared" si="19"/>
        <v>0</v>
      </c>
      <c r="O120" s="2">
        <f t="shared" si="20"/>
        <v>0</v>
      </c>
      <c r="P120" s="2">
        <f t="shared" si="21"/>
        <v>108453.62615859578</v>
      </c>
    </row>
    <row r="121" spans="1:16" x14ac:dyDescent="0.25">
      <c r="A121" s="34">
        <v>61260</v>
      </c>
      <c r="B121" s="35" t="s">
        <v>133</v>
      </c>
      <c r="C121" s="35" t="s">
        <v>113</v>
      </c>
      <c r="D121" s="32">
        <v>32875.769999999997</v>
      </c>
      <c r="E121" s="2">
        <f t="shared" si="12"/>
        <v>13150.307999999999</v>
      </c>
      <c r="F121" s="2">
        <f>'landesw Umlage § 4_IST'!F121</f>
        <v>13421.082871993476</v>
      </c>
      <c r="G121" s="2">
        <f t="shared" si="13"/>
        <v>19454.687128006521</v>
      </c>
      <c r="H121" s="2">
        <f t="shared" si="14"/>
        <v>19454.687128006521</v>
      </c>
      <c r="I121" s="2">
        <f t="shared" si="15"/>
        <v>0</v>
      </c>
      <c r="J121" s="2">
        <f t="shared" si="11"/>
        <v>0</v>
      </c>
      <c r="K121" s="2">
        <f t="shared" si="16"/>
        <v>0</v>
      </c>
      <c r="L121" s="2">
        <f t="shared" si="17"/>
        <v>0</v>
      </c>
      <c r="M121" s="2">
        <f t="shared" si="18"/>
        <v>0</v>
      </c>
      <c r="N121" s="2">
        <f t="shared" si="19"/>
        <v>0</v>
      </c>
      <c r="O121" s="2">
        <f t="shared" si="20"/>
        <v>0</v>
      </c>
      <c r="P121" s="2">
        <f t="shared" si="21"/>
        <v>13421.082871993476</v>
      </c>
    </row>
    <row r="122" spans="1:16" x14ac:dyDescent="0.25">
      <c r="A122" s="34">
        <v>61261</v>
      </c>
      <c r="B122" s="35" t="s">
        <v>134</v>
      </c>
      <c r="C122" s="35" t="s">
        <v>113</v>
      </c>
      <c r="D122" s="32">
        <v>7926.85</v>
      </c>
      <c r="E122" s="2">
        <f t="shared" si="12"/>
        <v>3170.7400000000002</v>
      </c>
      <c r="F122" s="2">
        <f>'landesw Umlage § 4_IST'!F122</f>
        <v>18835.459033806539</v>
      </c>
      <c r="G122" s="2">
        <f t="shared" si="13"/>
        <v>-10908.609033806539</v>
      </c>
      <c r="H122" s="2">
        <f t="shared" si="14"/>
        <v>0</v>
      </c>
      <c r="I122" s="2">
        <f t="shared" si="15"/>
        <v>-10908.609033806539</v>
      </c>
      <c r="J122" s="2">
        <f t="shared" si="11"/>
        <v>0</v>
      </c>
      <c r="K122" s="2">
        <f t="shared" si="16"/>
        <v>10908.609033806539</v>
      </c>
      <c r="L122" s="2">
        <f t="shared" si="17"/>
        <v>0</v>
      </c>
      <c r="M122" s="2">
        <f t="shared" si="18"/>
        <v>0</v>
      </c>
      <c r="N122" s="2">
        <f t="shared" si="19"/>
        <v>10908.609033806539</v>
      </c>
      <c r="O122" s="2">
        <f t="shared" si="20"/>
        <v>909.05</v>
      </c>
      <c r="P122" s="2">
        <f t="shared" si="21"/>
        <v>18835.459033806539</v>
      </c>
    </row>
    <row r="123" spans="1:16" x14ac:dyDescent="0.25">
      <c r="A123" s="34">
        <v>61262</v>
      </c>
      <c r="B123" s="35" t="s">
        <v>135</v>
      </c>
      <c r="C123" s="35" t="s">
        <v>113</v>
      </c>
      <c r="D123" s="32">
        <v>16151.74</v>
      </c>
      <c r="E123" s="2">
        <f t="shared" si="12"/>
        <v>6460.6959999999999</v>
      </c>
      <c r="F123" s="2">
        <f>'landesw Umlage § 4_IST'!F123</f>
        <v>18283.574640359227</v>
      </c>
      <c r="G123" s="2">
        <f t="shared" si="13"/>
        <v>-2131.8346403592277</v>
      </c>
      <c r="H123" s="2">
        <f t="shared" si="14"/>
        <v>0</v>
      </c>
      <c r="I123" s="2">
        <f t="shared" si="15"/>
        <v>-2131.8346403592277</v>
      </c>
      <c r="J123" s="2">
        <f t="shared" si="11"/>
        <v>0</v>
      </c>
      <c r="K123" s="2">
        <f t="shared" si="16"/>
        <v>2131.8346403592277</v>
      </c>
      <c r="L123" s="2">
        <f t="shared" si="17"/>
        <v>0</v>
      </c>
      <c r="M123" s="2">
        <f t="shared" si="18"/>
        <v>0</v>
      </c>
      <c r="N123" s="2">
        <f t="shared" si="19"/>
        <v>2131.8346403592277</v>
      </c>
      <c r="O123" s="2">
        <f t="shared" si="20"/>
        <v>177.65</v>
      </c>
      <c r="P123" s="2">
        <f t="shared" si="21"/>
        <v>18283.574640359227</v>
      </c>
    </row>
    <row r="124" spans="1:16" x14ac:dyDescent="0.25">
      <c r="A124" s="34">
        <v>61263</v>
      </c>
      <c r="B124" s="35" t="s">
        <v>136</v>
      </c>
      <c r="C124" s="35" t="s">
        <v>113</v>
      </c>
      <c r="D124" s="32">
        <v>76783.23</v>
      </c>
      <c r="E124" s="2">
        <f t="shared" si="12"/>
        <v>30713.292000000001</v>
      </c>
      <c r="F124" s="2">
        <f>'landesw Umlage § 4_IST'!F124</f>
        <v>60891.785568163308</v>
      </c>
      <c r="G124" s="2">
        <f t="shared" si="13"/>
        <v>15891.444431836688</v>
      </c>
      <c r="H124" s="2">
        <f t="shared" si="14"/>
        <v>15891.444431836688</v>
      </c>
      <c r="I124" s="2">
        <f t="shared" si="15"/>
        <v>0</v>
      </c>
      <c r="J124" s="2">
        <f t="shared" si="11"/>
        <v>0</v>
      </c>
      <c r="K124" s="2">
        <f t="shared" si="16"/>
        <v>0</v>
      </c>
      <c r="L124" s="2">
        <f t="shared" si="17"/>
        <v>0</v>
      </c>
      <c r="M124" s="2">
        <f t="shared" si="18"/>
        <v>0</v>
      </c>
      <c r="N124" s="2">
        <f t="shared" si="19"/>
        <v>0</v>
      </c>
      <c r="O124" s="2">
        <f t="shared" si="20"/>
        <v>0</v>
      </c>
      <c r="P124" s="2">
        <f t="shared" si="21"/>
        <v>60891.785568163308</v>
      </c>
    </row>
    <row r="125" spans="1:16" x14ac:dyDescent="0.25">
      <c r="A125" s="34">
        <v>61264</v>
      </c>
      <c r="B125" s="35" t="s">
        <v>137</v>
      </c>
      <c r="C125" s="35" t="s">
        <v>113</v>
      </c>
      <c r="D125" s="32">
        <v>261.16000000000003</v>
      </c>
      <c r="E125" s="2">
        <f t="shared" si="12"/>
        <v>104.46400000000001</v>
      </c>
      <c r="F125" s="2">
        <f>'landesw Umlage § 4_IST'!F125</f>
        <v>19032.796314865373</v>
      </c>
      <c r="G125" s="2">
        <f t="shared" si="13"/>
        <v>-18771.636314865373</v>
      </c>
      <c r="H125" s="2">
        <f t="shared" si="14"/>
        <v>0</v>
      </c>
      <c r="I125" s="2">
        <f t="shared" si="15"/>
        <v>-18771.636314865373</v>
      </c>
      <c r="J125" s="2">
        <f t="shared" si="11"/>
        <v>0</v>
      </c>
      <c r="K125" s="2">
        <f t="shared" si="16"/>
        <v>18771.636314865373</v>
      </c>
      <c r="L125" s="2">
        <f t="shared" si="17"/>
        <v>0</v>
      </c>
      <c r="M125" s="2">
        <f t="shared" si="18"/>
        <v>0</v>
      </c>
      <c r="N125" s="2">
        <f t="shared" si="19"/>
        <v>18771.636314865373</v>
      </c>
      <c r="O125" s="2">
        <f t="shared" si="20"/>
        <v>1564.3</v>
      </c>
      <c r="P125" s="2">
        <f t="shared" si="21"/>
        <v>19032.796314865373</v>
      </c>
    </row>
    <row r="126" spans="1:16" x14ac:dyDescent="0.25">
      <c r="A126" s="34">
        <v>61265</v>
      </c>
      <c r="B126" s="35" t="s">
        <v>138</v>
      </c>
      <c r="C126" s="35" t="s">
        <v>113</v>
      </c>
      <c r="D126" s="32">
        <v>155782.94</v>
      </c>
      <c r="E126" s="2">
        <f t="shared" si="12"/>
        <v>62313.176000000007</v>
      </c>
      <c r="F126" s="2">
        <f>'landesw Umlage § 4_IST'!F126</f>
        <v>103438.56761772411</v>
      </c>
      <c r="G126" s="2">
        <f t="shared" si="13"/>
        <v>52344.372382275891</v>
      </c>
      <c r="H126" s="2">
        <f t="shared" si="14"/>
        <v>52344.372382275891</v>
      </c>
      <c r="I126" s="2">
        <f t="shared" si="15"/>
        <v>0</v>
      </c>
      <c r="J126" s="2">
        <f t="shared" si="11"/>
        <v>0</v>
      </c>
      <c r="K126" s="2">
        <f t="shared" si="16"/>
        <v>0</v>
      </c>
      <c r="L126" s="2">
        <f t="shared" si="17"/>
        <v>0</v>
      </c>
      <c r="M126" s="2">
        <f t="shared" si="18"/>
        <v>0</v>
      </c>
      <c r="N126" s="2">
        <f t="shared" si="19"/>
        <v>0</v>
      </c>
      <c r="O126" s="2">
        <f t="shared" si="20"/>
        <v>0</v>
      </c>
      <c r="P126" s="2">
        <f t="shared" si="21"/>
        <v>103438.56761772411</v>
      </c>
    </row>
    <row r="127" spans="1:16" x14ac:dyDescent="0.25">
      <c r="A127" s="34">
        <v>61266</v>
      </c>
      <c r="B127" s="35" t="s">
        <v>139</v>
      </c>
      <c r="C127" s="35" t="s">
        <v>113</v>
      </c>
      <c r="D127" s="32">
        <v>103012.81</v>
      </c>
      <c r="E127" s="2">
        <f t="shared" si="12"/>
        <v>41205.124000000003</v>
      </c>
      <c r="F127" s="2">
        <f>'landesw Umlage § 4_IST'!F127</f>
        <v>13242.577241828525</v>
      </c>
      <c r="G127" s="2">
        <f t="shared" si="13"/>
        <v>89770.232758171478</v>
      </c>
      <c r="H127" s="2">
        <f t="shared" si="14"/>
        <v>89770.232758171478</v>
      </c>
      <c r="I127" s="2">
        <f t="shared" si="15"/>
        <v>0</v>
      </c>
      <c r="J127" s="2">
        <f t="shared" si="11"/>
        <v>0</v>
      </c>
      <c r="K127" s="2">
        <f t="shared" si="16"/>
        <v>0</v>
      </c>
      <c r="L127" s="2">
        <f t="shared" si="17"/>
        <v>0</v>
      </c>
      <c r="M127" s="2">
        <f t="shared" si="18"/>
        <v>0</v>
      </c>
      <c r="N127" s="2">
        <f t="shared" si="19"/>
        <v>0</v>
      </c>
      <c r="O127" s="2">
        <f t="shared" si="20"/>
        <v>0</v>
      </c>
      <c r="P127" s="2">
        <f t="shared" si="21"/>
        <v>13242.577241828525</v>
      </c>
    </row>
    <row r="128" spans="1:16" x14ac:dyDescent="0.25">
      <c r="A128" s="34">
        <v>61267</v>
      </c>
      <c r="B128" s="35" t="s">
        <v>140</v>
      </c>
      <c r="C128" s="35" t="s">
        <v>113</v>
      </c>
      <c r="D128" s="32">
        <v>51490.34</v>
      </c>
      <c r="E128" s="2">
        <f t="shared" si="12"/>
        <v>20596.135999999999</v>
      </c>
      <c r="F128" s="2">
        <f>'landesw Umlage § 4_IST'!F128</f>
        <v>34200.383147844703</v>
      </c>
      <c r="G128" s="2">
        <f t="shared" si="13"/>
        <v>17289.956852155294</v>
      </c>
      <c r="H128" s="2">
        <f t="shared" si="14"/>
        <v>17289.956852155294</v>
      </c>
      <c r="I128" s="2">
        <f t="shared" si="15"/>
        <v>0</v>
      </c>
      <c r="J128" s="2">
        <f t="shared" si="11"/>
        <v>0</v>
      </c>
      <c r="K128" s="2">
        <f t="shared" si="16"/>
        <v>0</v>
      </c>
      <c r="L128" s="2">
        <f t="shared" si="17"/>
        <v>0</v>
      </c>
      <c r="M128" s="2">
        <f t="shared" si="18"/>
        <v>0</v>
      </c>
      <c r="N128" s="2">
        <f t="shared" si="19"/>
        <v>0</v>
      </c>
      <c r="O128" s="2">
        <f t="shared" si="20"/>
        <v>0</v>
      </c>
      <c r="P128" s="2">
        <f t="shared" si="21"/>
        <v>34200.383147844703</v>
      </c>
    </row>
    <row r="129" spans="1:16" x14ac:dyDescent="0.25">
      <c r="A129" s="34">
        <v>61410</v>
      </c>
      <c r="B129" s="35" t="s">
        <v>141</v>
      </c>
      <c r="C129" s="35" t="s">
        <v>142</v>
      </c>
      <c r="D129" s="32">
        <v>7831.56</v>
      </c>
      <c r="E129" s="2">
        <f t="shared" si="12"/>
        <v>3132.6240000000003</v>
      </c>
      <c r="F129" s="2">
        <f>'landesw Umlage § 4_IST'!F129</f>
        <v>7863.9890982641509</v>
      </c>
      <c r="G129" s="2">
        <f t="shared" si="13"/>
        <v>-32.429098264150525</v>
      </c>
      <c r="H129" s="2">
        <f t="shared" si="14"/>
        <v>0</v>
      </c>
      <c r="I129" s="2">
        <f t="shared" si="15"/>
        <v>-32.429098264150525</v>
      </c>
      <c r="J129" s="2">
        <f t="shared" si="11"/>
        <v>0</v>
      </c>
      <c r="K129" s="2">
        <f t="shared" si="16"/>
        <v>32.429098264150525</v>
      </c>
      <c r="L129" s="2">
        <f t="shared" si="17"/>
        <v>0</v>
      </c>
      <c r="M129" s="2">
        <f t="shared" si="18"/>
        <v>0</v>
      </c>
      <c r="N129" s="2">
        <f t="shared" si="19"/>
        <v>32.429098264150525</v>
      </c>
      <c r="O129" s="2">
        <f t="shared" si="20"/>
        <v>2.7</v>
      </c>
      <c r="P129" s="2">
        <f t="shared" si="21"/>
        <v>7863.9890982641509</v>
      </c>
    </row>
    <row r="130" spans="1:16" x14ac:dyDescent="0.25">
      <c r="A130" s="34">
        <v>61413</v>
      </c>
      <c r="B130" s="35" t="s">
        <v>143</v>
      </c>
      <c r="C130" s="35" t="s">
        <v>142</v>
      </c>
      <c r="D130" s="32">
        <v>13267.58</v>
      </c>
      <c r="E130" s="2">
        <f t="shared" si="12"/>
        <v>5307.0320000000002</v>
      </c>
      <c r="F130" s="2">
        <f>'landesw Umlage § 4_IST'!F130</f>
        <v>6055.979019841895</v>
      </c>
      <c r="G130" s="2">
        <f t="shared" si="13"/>
        <v>7211.6009801581049</v>
      </c>
      <c r="H130" s="2">
        <f t="shared" si="14"/>
        <v>7211.6009801581049</v>
      </c>
      <c r="I130" s="2">
        <f t="shared" si="15"/>
        <v>0</v>
      </c>
      <c r="J130" s="2">
        <f t="shared" si="11"/>
        <v>0</v>
      </c>
      <c r="K130" s="2">
        <f t="shared" si="16"/>
        <v>0</v>
      </c>
      <c r="L130" s="2">
        <f t="shared" si="17"/>
        <v>0</v>
      </c>
      <c r="M130" s="2">
        <f t="shared" si="18"/>
        <v>0</v>
      </c>
      <c r="N130" s="2">
        <f t="shared" si="19"/>
        <v>0</v>
      </c>
      <c r="O130" s="2">
        <f t="shared" si="20"/>
        <v>0</v>
      </c>
      <c r="P130" s="2">
        <f t="shared" si="21"/>
        <v>6055.979019841895</v>
      </c>
    </row>
    <row r="131" spans="1:16" x14ac:dyDescent="0.25">
      <c r="A131" s="34">
        <v>61425</v>
      </c>
      <c r="B131" s="35" t="s">
        <v>144</v>
      </c>
      <c r="C131" s="35" t="s">
        <v>142</v>
      </c>
      <c r="D131" s="32">
        <v>0</v>
      </c>
      <c r="E131" s="2">
        <f t="shared" si="12"/>
        <v>0</v>
      </c>
      <c r="F131" s="2">
        <f>'landesw Umlage § 4_IST'!F131</f>
        <v>18383.035752007552</v>
      </c>
      <c r="G131" s="2">
        <f t="shared" si="13"/>
        <v>0</v>
      </c>
      <c r="H131" s="2">
        <f t="shared" si="14"/>
        <v>0</v>
      </c>
      <c r="I131" s="2">
        <f t="shared" si="15"/>
        <v>0</v>
      </c>
      <c r="J131" s="2">
        <f t="shared" ref="J131:J194" si="22">IF(E131&lt;1,F131,0)</f>
        <v>18383.035752007552</v>
      </c>
      <c r="K131" s="2">
        <f t="shared" si="16"/>
        <v>18383.035752007552</v>
      </c>
      <c r="L131" s="2">
        <f t="shared" si="17"/>
        <v>1531.9196460006294</v>
      </c>
      <c r="M131" s="2">
        <f t="shared" si="18"/>
        <v>1531.92</v>
      </c>
      <c r="N131" s="2">
        <f t="shared" si="19"/>
        <v>0</v>
      </c>
      <c r="O131" s="2">
        <f t="shared" si="20"/>
        <v>0</v>
      </c>
      <c r="P131" s="2">
        <f t="shared" si="21"/>
        <v>0</v>
      </c>
    </row>
    <row r="132" spans="1:16" x14ac:dyDescent="0.25">
      <c r="A132" s="34">
        <v>61428</v>
      </c>
      <c r="B132" s="35" t="s">
        <v>145</v>
      </c>
      <c r="C132" s="35" t="s">
        <v>142</v>
      </c>
      <c r="D132" s="32">
        <v>6679.86</v>
      </c>
      <c r="E132" s="2">
        <f t="shared" ref="E132:E195" si="23">D132*0.4</f>
        <v>2671.944</v>
      </c>
      <c r="F132" s="2">
        <f>'landesw Umlage § 4_IST'!F132</f>
        <v>8241.5972515720841</v>
      </c>
      <c r="G132" s="2">
        <f t="shared" ref="G132:G195" si="24">IF(D132&gt;0,D132-F132,0)</f>
        <v>-1561.7372515720845</v>
      </c>
      <c r="H132" s="2">
        <f t="shared" ref="H132:H195" si="25">IF(G132&lt;0,0,G132)</f>
        <v>0</v>
      </c>
      <c r="I132" s="2">
        <f t="shared" ref="I132:I195" si="26">IF(G132&lt;0,G132,0)</f>
        <v>-1561.7372515720845</v>
      </c>
      <c r="J132" s="2">
        <f t="shared" si="22"/>
        <v>0</v>
      </c>
      <c r="K132" s="2">
        <f t="shared" ref="K132:K195" si="27">IF(G132&lt;0,-G132,J132)</f>
        <v>1561.7372515720845</v>
      </c>
      <c r="L132" s="2">
        <f t="shared" ref="L132:L195" si="28">J132/12</f>
        <v>0</v>
      </c>
      <c r="M132" s="2">
        <f t="shared" ref="M132:M195" si="29">ROUND(J132/12,2)</f>
        <v>0</v>
      </c>
      <c r="N132" s="2">
        <f t="shared" ref="N132:N195" si="30">IF(I132=0,0,I132*-1)</f>
        <v>1561.7372515720845</v>
      </c>
      <c r="O132" s="2">
        <f t="shared" ref="O132:O195" si="31">ROUND(N132/12,2)</f>
        <v>130.13999999999999</v>
      </c>
      <c r="P132" s="2">
        <f t="shared" ref="P132:P195" si="32">IF(J132=0,F132,0)</f>
        <v>8241.5972515720841</v>
      </c>
    </row>
    <row r="133" spans="1:16" x14ac:dyDescent="0.25">
      <c r="A133" s="34">
        <v>61437</v>
      </c>
      <c r="B133" s="35" t="s">
        <v>146</v>
      </c>
      <c r="C133" s="35" t="s">
        <v>142</v>
      </c>
      <c r="D133" s="32">
        <v>15263.33</v>
      </c>
      <c r="E133" s="2">
        <f t="shared" si="23"/>
        <v>6105.3320000000003</v>
      </c>
      <c r="F133" s="2">
        <f>'landesw Umlage § 4_IST'!F133</f>
        <v>12312.573595300735</v>
      </c>
      <c r="G133" s="2">
        <f t="shared" si="24"/>
        <v>2950.7564046992647</v>
      </c>
      <c r="H133" s="2">
        <f t="shared" si="25"/>
        <v>2950.7564046992647</v>
      </c>
      <c r="I133" s="2">
        <f t="shared" si="26"/>
        <v>0</v>
      </c>
      <c r="J133" s="2">
        <f t="shared" si="22"/>
        <v>0</v>
      </c>
      <c r="K133" s="2">
        <f t="shared" si="27"/>
        <v>0</v>
      </c>
      <c r="L133" s="2">
        <f t="shared" si="28"/>
        <v>0</v>
      </c>
      <c r="M133" s="2">
        <f t="shared" si="29"/>
        <v>0</v>
      </c>
      <c r="N133" s="2">
        <f t="shared" si="30"/>
        <v>0</v>
      </c>
      <c r="O133" s="2">
        <f t="shared" si="31"/>
        <v>0</v>
      </c>
      <c r="P133" s="2">
        <f t="shared" si="32"/>
        <v>12312.573595300735</v>
      </c>
    </row>
    <row r="134" spans="1:16" x14ac:dyDescent="0.25">
      <c r="A134" s="34">
        <v>61438</v>
      </c>
      <c r="B134" s="35" t="s">
        <v>142</v>
      </c>
      <c r="C134" s="35" t="s">
        <v>142</v>
      </c>
      <c r="D134" s="32">
        <v>58876.18</v>
      </c>
      <c r="E134" s="2">
        <f t="shared" si="23"/>
        <v>23550.472000000002</v>
      </c>
      <c r="F134" s="2">
        <f>'landesw Umlage § 4_IST'!F134</f>
        <v>45325.088961983856</v>
      </c>
      <c r="G134" s="2">
        <f t="shared" si="24"/>
        <v>13551.091038016144</v>
      </c>
      <c r="H134" s="2">
        <f t="shared" si="25"/>
        <v>13551.091038016144</v>
      </c>
      <c r="I134" s="2">
        <f t="shared" si="26"/>
        <v>0</v>
      </c>
      <c r="J134" s="2">
        <f t="shared" si="22"/>
        <v>0</v>
      </c>
      <c r="K134" s="2">
        <f t="shared" si="27"/>
        <v>0</v>
      </c>
      <c r="L134" s="2">
        <f t="shared" si="28"/>
        <v>0</v>
      </c>
      <c r="M134" s="2">
        <f t="shared" si="29"/>
        <v>0</v>
      </c>
      <c r="N134" s="2">
        <f t="shared" si="30"/>
        <v>0</v>
      </c>
      <c r="O134" s="2">
        <f t="shared" si="31"/>
        <v>0</v>
      </c>
      <c r="P134" s="2">
        <f t="shared" si="32"/>
        <v>45325.088961983856</v>
      </c>
    </row>
    <row r="135" spans="1:16" x14ac:dyDescent="0.25">
      <c r="A135" s="34">
        <v>61439</v>
      </c>
      <c r="B135" s="35" t="s">
        <v>147</v>
      </c>
      <c r="C135" s="35" t="s">
        <v>142</v>
      </c>
      <c r="D135" s="32">
        <v>87204.84</v>
      </c>
      <c r="E135" s="2">
        <f t="shared" si="23"/>
        <v>34881.936000000002</v>
      </c>
      <c r="F135" s="2">
        <f>'landesw Umlage § 4_IST'!F135</f>
        <v>48875.764536262184</v>
      </c>
      <c r="G135" s="2">
        <f t="shared" si="24"/>
        <v>38329.075463737812</v>
      </c>
      <c r="H135" s="2">
        <f t="shared" si="25"/>
        <v>38329.075463737812</v>
      </c>
      <c r="I135" s="2">
        <f t="shared" si="26"/>
        <v>0</v>
      </c>
      <c r="J135" s="2">
        <f t="shared" si="22"/>
        <v>0</v>
      </c>
      <c r="K135" s="2">
        <f t="shared" si="27"/>
        <v>0</v>
      </c>
      <c r="L135" s="2">
        <f t="shared" si="28"/>
        <v>0</v>
      </c>
      <c r="M135" s="2">
        <f t="shared" si="29"/>
        <v>0</v>
      </c>
      <c r="N135" s="2">
        <f t="shared" si="30"/>
        <v>0</v>
      </c>
      <c r="O135" s="2">
        <f t="shared" si="31"/>
        <v>0</v>
      </c>
      <c r="P135" s="2">
        <f t="shared" si="32"/>
        <v>48875.764536262184</v>
      </c>
    </row>
    <row r="136" spans="1:16" x14ac:dyDescent="0.25">
      <c r="A136" s="34">
        <v>61440</v>
      </c>
      <c r="B136" s="35" t="s">
        <v>148</v>
      </c>
      <c r="C136" s="35" t="s">
        <v>142</v>
      </c>
      <c r="D136" s="32">
        <v>75518.98</v>
      </c>
      <c r="E136" s="2">
        <f t="shared" si="23"/>
        <v>30207.592000000001</v>
      </c>
      <c r="F136" s="2">
        <f>'landesw Umlage § 4_IST'!F136</f>
        <v>27929.57400873083</v>
      </c>
      <c r="G136" s="2">
        <f t="shared" si="24"/>
        <v>47589.405991269166</v>
      </c>
      <c r="H136" s="2">
        <f t="shared" si="25"/>
        <v>47589.405991269166</v>
      </c>
      <c r="I136" s="2">
        <f t="shared" si="26"/>
        <v>0</v>
      </c>
      <c r="J136" s="2">
        <f t="shared" si="22"/>
        <v>0</v>
      </c>
      <c r="K136" s="2">
        <f t="shared" si="27"/>
        <v>0</v>
      </c>
      <c r="L136" s="2">
        <f t="shared" si="28"/>
        <v>0</v>
      </c>
      <c r="M136" s="2">
        <f t="shared" si="29"/>
        <v>0</v>
      </c>
      <c r="N136" s="2">
        <f t="shared" si="30"/>
        <v>0</v>
      </c>
      <c r="O136" s="2">
        <f t="shared" si="31"/>
        <v>0</v>
      </c>
      <c r="P136" s="2">
        <f t="shared" si="32"/>
        <v>27929.57400873083</v>
      </c>
    </row>
    <row r="137" spans="1:16" x14ac:dyDescent="0.25">
      <c r="A137" s="34">
        <v>61441</v>
      </c>
      <c r="B137" s="35" t="s">
        <v>149</v>
      </c>
      <c r="C137" s="35" t="s">
        <v>142</v>
      </c>
      <c r="D137" s="32">
        <v>24346.23</v>
      </c>
      <c r="E137" s="2">
        <f t="shared" si="23"/>
        <v>9738.4920000000002</v>
      </c>
      <c r="F137" s="2">
        <f>'landesw Umlage § 4_IST'!F137</f>
        <v>9901.7673108702475</v>
      </c>
      <c r="G137" s="2">
        <f t="shared" si="24"/>
        <v>14444.462689129752</v>
      </c>
      <c r="H137" s="2">
        <f t="shared" si="25"/>
        <v>14444.462689129752</v>
      </c>
      <c r="I137" s="2">
        <f t="shared" si="26"/>
        <v>0</v>
      </c>
      <c r="J137" s="2">
        <f t="shared" si="22"/>
        <v>0</v>
      </c>
      <c r="K137" s="2">
        <f t="shared" si="27"/>
        <v>0</v>
      </c>
      <c r="L137" s="2">
        <f t="shared" si="28"/>
        <v>0</v>
      </c>
      <c r="M137" s="2">
        <f t="shared" si="29"/>
        <v>0</v>
      </c>
      <c r="N137" s="2">
        <f t="shared" si="30"/>
        <v>0</v>
      </c>
      <c r="O137" s="2">
        <f t="shared" si="31"/>
        <v>0</v>
      </c>
      <c r="P137" s="2">
        <f t="shared" si="32"/>
        <v>9901.7673108702475</v>
      </c>
    </row>
    <row r="138" spans="1:16" x14ac:dyDescent="0.25">
      <c r="A138" s="34">
        <v>61442</v>
      </c>
      <c r="B138" s="35" t="s">
        <v>150</v>
      </c>
      <c r="C138" s="35" t="s">
        <v>142</v>
      </c>
      <c r="D138" s="32">
        <v>0</v>
      </c>
      <c r="E138" s="2">
        <f t="shared" si="23"/>
        <v>0</v>
      </c>
      <c r="F138" s="2">
        <f>'landesw Umlage § 4_IST'!F138</f>
        <v>20536.200762022305</v>
      </c>
      <c r="G138" s="2">
        <f t="shared" si="24"/>
        <v>0</v>
      </c>
      <c r="H138" s="2">
        <f t="shared" si="25"/>
        <v>0</v>
      </c>
      <c r="I138" s="2">
        <f t="shared" si="26"/>
        <v>0</v>
      </c>
      <c r="J138" s="2">
        <f t="shared" si="22"/>
        <v>20536.200762022305</v>
      </c>
      <c r="K138" s="2">
        <f t="shared" si="27"/>
        <v>20536.200762022305</v>
      </c>
      <c r="L138" s="2">
        <f t="shared" si="28"/>
        <v>1711.3500635018588</v>
      </c>
      <c r="M138" s="2">
        <f t="shared" si="29"/>
        <v>1711.35</v>
      </c>
      <c r="N138" s="2">
        <f t="shared" si="30"/>
        <v>0</v>
      </c>
      <c r="O138" s="2">
        <f t="shared" si="31"/>
        <v>0</v>
      </c>
      <c r="P138" s="2">
        <f t="shared" si="32"/>
        <v>0</v>
      </c>
    </row>
    <row r="139" spans="1:16" x14ac:dyDescent="0.25">
      <c r="A139" s="34">
        <v>61443</v>
      </c>
      <c r="B139" s="35" t="s">
        <v>151</v>
      </c>
      <c r="C139" s="35" t="s">
        <v>142</v>
      </c>
      <c r="D139" s="32">
        <v>36823.379999999997</v>
      </c>
      <c r="E139" s="2">
        <f t="shared" si="23"/>
        <v>14729.351999999999</v>
      </c>
      <c r="F139" s="2">
        <f>'landesw Umlage § 4_IST'!F139</f>
        <v>18888.358573357735</v>
      </c>
      <c r="G139" s="2">
        <f t="shared" si="24"/>
        <v>17935.021426642263</v>
      </c>
      <c r="H139" s="2">
        <f t="shared" si="25"/>
        <v>17935.021426642263</v>
      </c>
      <c r="I139" s="2">
        <f t="shared" si="26"/>
        <v>0</v>
      </c>
      <c r="J139" s="2">
        <f t="shared" si="22"/>
        <v>0</v>
      </c>
      <c r="K139" s="2">
        <f t="shared" si="27"/>
        <v>0</v>
      </c>
      <c r="L139" s="2">
        <f t="shared" si="28"/>
        <v>0</v>
      </c>
      <c r="M139" s="2">
        <f t="shared" si="29"/>
        <v>0</v>
      </c>
      <c r="N139" s="2">
        <f t="shared" si="30"/>
        <v>0</v>
      </c>
      <c r="O139" s="2">
        <f t="shared" si="31"/>
        <v>0</v>
      </c>
      <c r="P139" s="2">
        <f t="shared" si="32"/>
        <v>18888.358573357735</v>
      </c>
    </row>
    <row r="140" spans="1:16" x14ac:dyDescent="0.25">
      <c r="A140" s="34">
        <v>61444</v>
      </c>
      <c r="B140" s="35" t="s">
        <v>152</v>
      </c>
      <c r="C140" s="35" t="s">
        <v>142</v>
      </c>
      <c r="D140" s="32">
        <v>79650.36</v>
      </c>
      <c r="E140" s="2">
        <f t="shared" si="23"/>
        <v>31860.144</v>
      </c>
      <c r="F140" s="2">
        <f>'landesw Umlage § 4_IST'!F140</f>
        <v>23551.297819588523</v>
      </c>
      <c r="G140" s="2">
        <f t="shared" si="24"/>
        <v>56099.062180411478</v>
      </c>
      <c r="H140" s="2">
        <f t="shared" si="25"/>
        <v>56099.062180411478</v>
      </c>
      <c r="I140" s="2">
        <f t="shared" si="26"/>
        <v>0</v>
      </c>
      <c r="J140" s="2">
        <f t="shared" si="22"/>
        <v>0</v>
      </c>
      <c r="K140" s="2">
        <f t="shared" si="27"/>
        <v>0</v>
      </c>
      <c r="L140" s="2">
        <f t="shared" si="28"/>
        <v>0</v>
      </c>
      <c r="M140" s="2">
        <f t="shared" si="29"/>
        <v>0</v>
      </c>
      <c r="N140" s="2">
        <f t="shared" si="30"/>
        <v>0</v>
      </c>
      <c r="O140" s="2">
        <f t="shared" si="31"/>
        <v>0</v>
      </c>
      <c r="P140" s="2">
        <f t="shared" si="32"/>
        <v>23551.297819588523</v>
      </c>
    </row>
    <row r="141" spans="1:16" x14ac:dyDescent="0.25">
      <c r="A141" s="34">
        <v>61445</v>
      </c>
      <c r="B141" s="35" t="s">
        <v>153</v>
      </c>
      <c r="C141" s="35" t="s">
        <v>142</v>
      </c>
      <c r="D141" s="32">
        <v>5267.42</v>
      </c>
      <c r="E141" s="2">
        <f t="shared" si="23"/>
        <v>2106.9680000000003</v>
      </c>
      <c r="F141" s="2">
        <f>'landesw Umlage § 4_IST'!F141</f>
        <v>21225.505539885751</v>
      </c>
      <c r="G141" s="2">
        <f t="shared" si="24"/>
        <v>-15958.085539885751</v>
      </c>
      <c r="H141" s="2">
        <f t="shared" si="25"/>
        <v>0</v>
      </c>
      <c r="I141" s="2">
        <f t="shared" si="26"/>
        <v>-15958.085539885751</v>
      </c>
      <c r="J141" s="2">
        <f t="shared" si="22"/>
        <v>0</v>
      </c>
      <c r="K141" s="2">
        <f t="shared" si="27"/>
        <v>15958.085539885751</v>
      </c>
      <c r="L141" s="2">
        <f t="shared" si="28"/>
        <v>0</v>
      </c>
      <c r="M141" s="2">
        <f t="shared" si="29"/>
        <v>0</v>
      </c>
      <c r="N141" s="2">
        <f t="shared" si="30"/>
        <v>15958.085539885751</v>
      </c>
      <c r="O141" s="2">
        <f t="shared" si="31"/>
        <v>1329.84</v>
      </c>
      <c r="P141" s="2">
        <f t="shared" si="32"/>
        <v>21225.505539885751</v>
      </c>
    </row>
    <row r="142" spans="1:16" x14ac:dyDescent="0.25">
      <c r="A142" s="34">
        <v>61446</v>
      </c>
      <c r="B142" s="35" t="s">
        <v>154</v>
      </c>
      <c r="C142" s="35" t="s">
        <v>142</v>
      </c>
      <c r="D142" s="32">
        <v>11928.4</v>
      </c>
      <c r="E142" s="2">
        <f t="shared" si="23"/>
        <v>4771.3599999999997</v>
      </c>
      <c r="F142" s="2">
        <f>'landesw Umlage § 4_IST'!F142</f>
        <v>23133.538722025216</v>
      </c>
      <c r="G142" s="2">
        <f t="shared" si="24"/>
        <v>-11205.138722025216</v>
      </c>
      <c r="H142" s="2">
        <f t="shared" si="25"/>
        <v>0</v>
      </c>
      <c r="I142" s="2">
        <f t="shared" si="26"/>
        <v>-11205.138722025216</v>
      </c>
      <c r="J142" s="2">
        <f t="shared" si="22"/>
        <v>0</v>
      </c>
      <c r="K142" s="2">
        <f t="shared" si="27"/>
        <v>11205.138722025216</v>
      </c>
      <c r="L142" s="2">
        <f t="shared" si="28"/>
        <v>0</v>
      </c>
      <c r="M142" s="2">
        <f t="shared" si="29"/>
        <v>0</v>
      </c>
      <c r="N142" s="2">
        <f t="shared" si="30"/>
        <v>11205.138722025216</v>
      </c>
      <c r="O142" s="2">
        <f t="shared" si="31"/>
        <v>933.76</v>
      </c>
      <c r="P142" s="2">
        <f t="shared" si="32"/>
        <v>23133.538722025216</v>
      </c>
    </row>
    <row r="143" spans="1:16" x14ac:dyDescent="0.25">
      <c r="A143" s="34">
        <v>61611</v>
      </c>
      <c r="B143" s="35" t="s">
        <v>155</v>
      </c>
      <c r="C143" s="35" t="s">
        <v>156</v>
      </c>
      <c r="D143" s="32">
        <v>73319.740000000005</v>
      </c>
      <c r="E143" s="2">
        <f t="shared" si="23"/>
        <v>29327.896000000004</v>
      </c>
      <c r="F143" s="2">
        <f>'landesw Umlage § 4_IST'!F143</f>
        <v>23644.131523230139</v>
      </c>
      <c r="G143" s="2">
        <f t="shared" si="24"/>
        <v>49675.608476769863</v>
      </c>
      <c r="H143" s="2">
        <f t="shared" si="25"/>
        <v>49675.608476769863</v>
      </c>
      <c r="I143" s="2">
        <f t="shared" si="26"/>
        <v>0</v>
      </c>
      <c r="J143" s="2">
        <f t="shared" si="22"/>
        <v>0</v>
      </c>
      <c r="K143" s="2">
        <f t="shared" si="27"/>
        <v>0</v>
      </c>
      <c r="L143" s="2">
        <f t="shared" si="28"/>
        <v>0</v>
      </c>
      <c r="M143" s="2">
        <f t="shared" si="29"/>
        <v>0</v>
      </c>
      <c r="N143" s="2">
        <f t="shared" si="30"/>
        <v>0</v>
      </c>
      <c r="O143" s="2">
        <f t="shared" si="31"/>
        <v>0</v>
      </c>
      <c r="P143" s="2">
        <f t="shared" si="32"/>
        <v>23644.131523230139</v>
      </c>
    </row>
    <row r="144" spans="1:16" x14ac:dyDescent="0.25">
      <c r="A144" s="34">
        <v>61612</v>
      </c>
      <c r="B144" s="35" t="s">
        <v>157</v>
      </c>
      <c r="C144" s="35" t="s">
        <v>156</v>
      </c>
      <c r="D144" s="32">
        <v>53886.69</v>
      </c>
      <c r="E144" s="2">
        <f t="shared" si="23"/>
        <v>21554.676000000003</v>
      </c>
      <c r="F144" s="2">
        <f>'landesw Umlage § 4_IST'!F144</f>
        <v>32563.113796213795</v>
      </c>
      <c r="G144" s="2">
        <f t="shared" si="24"/>
        <v>21323.576203786208</v>
      </c>
      <c r="H144" s="2">
        <f t="shared" si="25"/>
        <v>21323.576203786208</v>
      </c>
      <c r="I144" s="2">
        <f t="shared" si="26"/>
        <v>0</v>
      </c>
      <c r="J144" s="2">
        <f t="shared" si="22"/>
        <v>0</v>
      </c>
      <c r="K144" s="2">
        <f t="shared" si="27"/>
        <v>0</v>
      </c>
      <c r="L144" s="2">
        <f t="shared" si="28"/>
        <v>0</v>
      </c>
      <c r="M144" s="2">
        <f t="shared" si="29"/>
        <v>0</v>
      </c>
      <c r="N144" s="2">
        <f t="shared" si="30"/>
        <v>0</v>
      </c>
      <c r="O144" s="2">
        <f t="shared" si="31"/>
        <v>0</v>
      </c>
      <c r="P144" s="2">
        <f t="shared" si="32"/>
        <v>32563.113796213795</v>
      </c>
    </row>
    <row r="145" spans="1:16" x14ac:dyDescent="0.25">
      <c r="A145" s="34">
        <v>61615</v>
      </c>
      <c r="B145" s="35" t="s">
        <v>158</v>
      </c>
      <c r="C145" s="35" t="s">
        <v>156</v>
      </c>
      <c r="D145" s="32">
        <v>115406.43</v>
      </c>
      <c r="E145" s="2">
        <f t="shared" si="23"/>
        <v>46162.572</v>
      </c>
      <c r="F145" s="2">
        <f>'landesw Umlage § 4_IST'!F145</f>
        <v>20122.582931245783</v>
      </c>
      <c r="G145" s="2">
        <f t="shared" si="24"/>
        <v>95283.847068754214</v>
      </c>
      <c r="H145" s="2">
        <f t="shared" si="25"/>
        <v>95283.847068754214</v>
      </c>
      <c r="I145" s="2">
        <f t="shared" si="26"/>
        <v>0</v>
      </c>
      <c r="J145" s="2">
        <f t="shared" si="22"/>
        <v>0</v>
      </c>
      <c r="K145" s="2">
        <f t="shared" si="27"/>
        <v>0</v>
      </c>
      <c r="L145" s="2">
        <f t="shared" si="28"/>
        <v>0</v>
      </c>
      <c r="M145" s="2">
        <f t="shared" si="29"/>
        <v>0</v>
      </c>
      <c r="N145" s="2">
        <f t="shared" si="30"/>
        <v>0</v>
      </c>
      <c r="O145" s="2">
        <f t="shared" si="31"/>
        <v>0</v>
      </c>
      <c r="P145" s="2">
        <f t="shared" si="32"/>
        <v>20122.582931245783</v>
      </c>
    </row>
    <row r="146" spans="1:16" x14ac:dyDescent="0.25">
      <c r="A146" s="34">
        <v>61618</v>
      </c>
      <c r="B146" s="35" t="s">
        <v>159</v>
      </c>
      <c r="C146" s="35" t="s">
        <v>156</v>
      </c>
      <c r="D146" s="32">
        <v>26879.98</v>
      </c>
      <c r="E146" s="2">
        <f t="shared" si="23"/>
        <v>10751.992</v>
      </c>
      <c r="F146" s="2">
        <f>'landesw Umlage § 4_IST'!F146</f>
        <v>18384.312413034349</v>
      </c>
      <c r="G146" s="2">
        <f t="shared" si="24"/>
        <v>8495.6675869656501</v>
      </c>
      <c r="H146" s="2">
        <f t="shared" si="25"/>
        <v>8495.6675869656501</v>
      </c>
      <c r="I146" s="2">
        <f t="shared" si="26"/>
        <v>0</v>
      </c>
      <c r="J146" s="2">
        <f t="shared" si="22"/>
        <v>0</v>
      </c>
      <c r="K146" s="2">
        <f t="shared" si="27"/>
        <v>0</v>
      </c>
      <c r="L146" s="2">
        <f t="shared" si="28"/>
        <v>0</v>
      </c>
      <c r="M146" s="2">
        <f t="shared" si="29"/>
        <v>0</v>
      </c>
      <c r="N146" s="2">
        <f t="shared" si="30"/>
        <v>0</v>
      </c>
      <c r="O146" s="2">
        <f t="shared" si="31"/>
        <v>0</v>
      </c>
      <c r="P146" s="2">
        <f t="shared" si="32"/>
        <v>18384.312413034349</v>
      </c>
    </row>
    <row r="147" spans="1:16" x14ac:dyDescent="0.25">
      <c r="A147" s="34">
        <v>61621</v>
      </c>
      <c r="B147" s="35" t="s">
        <v>160</v>
      </c>
      <c r="C147" s="35" t="s">
        <v>156</v>
      </c>
      <c r="D147" s="32">
        <v>26355.89</v>
      </c>
      <c r="E147" s="2">
        <f t="shared" si="23"/>
        <v>10542.356</v>
      </c>
      <c r="F147" s="2">
        <f>'landesw Umlage § 4_IST'!F147</f>
        <v>6714.3749094779878</v>
      </c>
      <c r="G147" s="2">
        <f t="shared" si="24"/>
        <v>19641.515090522011</v>
      </c>
      <c r="H147" s="2">
        <f t="shared" si="25"/>
        <v>19641.515090522011</v>
      </c>
      <c r="I147" s="2">
        <f t="shared" si="26"/>
        <v>0</v>
      </c>
      <c r="J147" s="2">
        <f t="shared" si="22"/>
        <v>0</v>
      </c>
      <c r="K147" s="2">
        <f t="shared" si="27"/>
        <v>0</v>
      </c>
      <c r="L147" s="2">
        <f t="shared" si="28"/>
        <v>0</v>
      </c>
      <c r="M147" s="2">
        <f t="shared" si="29"/>
        <v>0</v>
      </c>
      <c r="N147" s="2">
        <f t="shared" si="30"/>
        <v>0</v>
      </c>
      <c r="O147" s="2">
        <f t="shared" si="31"/>
        <v>0</v>
      </c>
      <c r="P147" s="2">
        <f t="shared" si="32"/>
        <v>6714.3749094779878</v>
      </c>
    </row>
    <row r="148" spans="1:16" x14ac:dyDescent="0.25">
      <c r="A148" s="34">
        <v>61624</v>
      </c>
      <c r="B148" s="35" t="s">
        <v>161</v>
      </c>
      <c r="C148" s="35" t="s">
        <v>156</v>
      </c>
      <c r="D148" s="32">
        <v>28146.79</v>
      </c>
      <c r="E148" s="2">
        <f t="shared" si="23"/>
        <v>11258.716</v>
      </c>
      <c r="F148" s="2">
        <f>'landesw Umlage § 4_IST'!F148</f>
        <v>28210.990617712006</v>
      </c>
      <c r="G148" s="2">
        <f t="shared" si="24"/>
        <v>-64.200617712005624</v>
      </c>
      <c r="H148" s="2">
        <f t="shared" si="25"/>
        <v>0</v>
      </c>
      <c r="I148" s="2">
        <f t="shared" si="26"/>
        <v>-64.200617712005624</v>
      </c>
      <c r="J148" s="2">
        <f t="shared" si="22"/>
        <v>0</v>
      </c>
      <c r="K148" s="2">
        <f t="shared" si="27"/>
        <v>64.200617712005624</v>
      </c>
      <c r="L148" s="2">
        <f t="shared" si="28"/>
        <v>0</v>
      </c>
      <c r="M148" s="2">
        <f t="shared" si="29"/>
        <v>0</v>
      </c>
      <c r="N148" s="2">
        <f t="shared" si="30"/>
        <v>64.200617712005624</v>
      </c>
      <c r="O148" s="2">
        <f t="shared" si="31"/>
        <v>5.35</v>
      </c>
      <c r="P148" s="2">
        <f t="shared" si="32"/>
        <v>28210.990617712006</v>
      </c>
    </row>
    <row r="149" spans="1:16" x14ac:dyDescent="0.25">
      <c r="A149" s="34">
        <v>61625</v>
      </c>
      <c r="B149" s="35" t="s">
        <v>156</v>
      </c>
      <c r="C149" s="35" t="s">
        <v>156</v>
      </c>
      <c r="D149" s="32">
        <v>250729.59</v>
      </c>
      <c r="E149" s="2">
        <f t="shared" si="23"/>
        <v>100291.83600000001</v>
      </c>
      <c r="F149" s="2">
        <f>'landesw Umlage § 4_IST'!F149</f>
        <v>111081.68752767525</v>
      </c>
      <c r="G149" s="2">
        <f t="shared" si="24"/>
        <v>139647.90247232473</v>
      </c>
      <c r="H149" s="2">
        <f t="shared" si="25"/>
        <v>139647.90247232473</v>
      </c>
      <c r="I149" s="2">
        <f t="shared" si="26"/>
        <v>0</v>
      </c>
      <c r="J149" s="2">
        <f t="shared" si="22"/>
        <v>0</v>
      </c>
      <c r="K149" s="2">
        <f t="shared" si="27"/>
        <v>0</v>
      </c>
      <c r="L149" s="2">
        <f t="shared" si="28"/>
        <v>0</v>
      </c>
      <c r="M149" s="2">
        <f t="shared" si="29"/>
        <v>0</v>
      </c>
      <c r="N149" s="2">
        <f t="shared" si="30"/>
        <v>0</v>
      </c>
      <c r="O149" s="2">
        <f t="shared" si="31"/>
        <v>0</v>
      </c>
      <c r="P149" s="2">
        <f t="shared" si="32"/>
        <v>111081.68752767525</v>
      </c>
    </row>
    <row r="150" spans="1:16" x14ac:dyDescent="0.25">
      <c r="A150" s="34">
        <v>61626</v>
      </c>
      <c r="B150" s="35" t="s">
        <v>162</v>
      </c>
      <c r="C150" s="35" t="s">
        <v>156</v>
      </c>
      <c r="D150" s="32">
        <v>161399.99</v>
      </c>
      <c r="E150" s="2">
        <f t="shared" si="23"/>
        <v>64559.995999999999</v>
      </c>
      <c r="F150" s="2">
        <f>'landesw Umlage § 4_IST'!F150</f>
        <v>55054.480236965283</v>
      </c>
      <c r="G150" s="2">
        <f t="shared" si="24"/>
        <v>106345.5097630347</v>
      </c>
      <c r="H150" s="2">
        <f t="shared" si="25"/>
        <v>106345.5097630347</v>
      </c>
      <c r="I150" s="2">
        <f t="shared" si="26"/>
        <v>0</v>
      </c>
      <c r="J150" s="2">
        <f t="shared" si="22"/>
        <v>0</v>
      </c>
      <c r="K150" s="2">
        <f t="shared" si="27"/>
        <v>0</v>
      </c>
      <c r="L150" s="2">
        <f t="shared" si="28"/>
        <v>0</v>
      </c>
      <c r="M150" s="2">
        <f t="shared" si="29"/>
        <v>0</v>
      </c>
      <c r="N150" s="2">
        <f t="shared" si="30"/>
        <v>0</v>
      </c>
      <c r="O150" s="2">
        <f t="shared" si="31"/>
        <v>0</v>
      </c>
      <c r="P150" s="2">
        <f t="shared" si="32"/>
        <v>55054.480236965283</v>
      </c>
    </row>
    <row r="151" spans="1:16" x14ac:dyDescent="0.25">
      <c r="A151" s="34">
        <v>61627</v>
      </c>
      <c r="B151" s="35" t="s">
        <v>163</v>
      </c>
      <c r="C151" s="35" t="s">
        <v>156</v>
      </c>
      <c r="D151" s="32">
        <v>56731.83</v>
      </c>
      <c r="E151" s="2">
        <f t="shared" si="23"/>
        <v>22692.732000000004</v>
      </c>
      <c r="F151" s="2">
        <f>'landesw Umlage § 4_IST'!F151</f>
        <v>15158.895809912137</v>
      </c>
      <c r="G151" s="2">
        <f t="shared" si="24"/>
        <v>41572.934190087864</v>
      </c>
      <c r="H151" s="2">
        <f t="shared" si="25"/>
        <v>41572.934190087864</v>
      </c>
      <c r="I151" s="2">
        <f t="shared" si="26"/>
        <v>0</v>
      </c>
      <c r="J151" s="2">
        <f t="shared" si="22"/>
        <v>0</v>
      </c>
      <c r="K151" s="2">
        <f t="shared" si="27"/>
        <v>0</v>
      </c>
      <c r="L151" s="2">
        <f t="shared" si="28"/>
        <v>0</v>
      </c>
      <c r="M151" s="2">
        <f t="shared" si="29"/>
        <v>0</v>
      </c>
      <c r="N151" s="2">
        <f t="shared" si="30"/>
        <v>0</v>
      </c>
      <c r="O151" s="2">
        <f t="shared" si="31"/>
        <v>0</v>
      </c>
      <c r="P151" s="2">
        <f t="shared" si="32"/>
        <v>15158.895809912137</v>
      </c>
    </row>
    <row r="152" spans="1:16" x14ac:dyDescent="0.25">
      <c r="A152" s="34">
        <v>61628</v>
      </c>
      <c r="B152" s="35" t="s">
        <v>164</v>
      </c>
      <c r="C152" s="35" t="s">
        <v>156</v>
      </c>
      <c r="D152" s="32">
        <v>6032.42</v>
      </c>
      <c r="E152" s="2">
        <f t="shared" si="23"/>
        <v>2412.9680000000003</v>
      </c>
      <c r="F152" s="2">
        <f>'landesw Umlage § 4_IST'!F152</f>
        <v>12757.38134787025</v>
      </c>
      <c r="G152" s="2">
        <f t="shared" si="24"/>
        <v>-6724.9613478702504</v>
      </c>
      <c r="H152" s="2">
        <f t="shared" si="25"/>
        <v>0</v>
      </c>
      <c r="I152" s="2">
        <f t="shared" si="26"/>
        <v>-6724.9613478702504</v>
      </c>
      <c r="J152" s="2">
        <f t="shared" si="22"/>
        <v>0</v>
      </c>
      <c r="K152" s="2">
        <f t="shared" si="27"/>
        <v>6724.9613478702504</v>
      </c>
      <c r="L152" s="2">
        <f t="shared" si="28"/>
        <v>0</v>
      </c>
      <c r="M152" s="2">
        <f t="shared" si="29"/>
        <v>0</v>
      </c>
      <c r="N152" s="2">
        <f t="shared" si="30"/>
        <v>6724.9613478702504</v>
      </c>
      <c r="O152" s="2">
        <f t="shared" si="31"/>
        <v>560.41</v>
      </c>
      <c r="P152" s="2">
        <f t="shared" si="32"/>
        <v>12757.38134787025</v>
      </c>
    </row>
    <row r="153" spans="1:16" x14ac:dyDescent="0.25">
      <c r="A153" s="34">
        <v>61629</v>
      </c>
      <c r="B153" s="35" t="s">
        <v>165</v>
      </c>
      <c r="C153" s="35" t="s">
        <v>156</v>
      </c>
      <c r="D153" s="32">
        <v>10104.719999999999</v>
      </c>
      <c r="E153" s="2">
        <f t="shared" si="23"/>
        <v>4041.8879999999999</v>
      </c>
      <c r="F153" s="2">
        <f>'landesw Umlage § 4_IST'!F153</f>
        <v>9042.3517297418421</v>
      </c>
      <c r="G153" s="2">
        <f t="shared" si="24"/>
        <v>1062.3682702581573</v>
      </c>
      <c r="H153" s="2">
        <f t="shared" si="25"/>
        <v>1062.3682702581573</v>
      </c>
      <c r="I153" s="2">
        <f t="shared" si="26"/>
        <v>0</v>
      </c>
      <c r="J153" s="2">
        <f t="shared" si="22"/>
        <v>0</v>
      </c>
      <c r="K153" s="2">
        <f t="shared" si="27"/>
        <v>0</v>
      </c>
      <c r="L153" s="2">
        <f t="shared" si="28"/>
        <v>0</v>
      </c>
      <c r="M153" s="2">
        <f t="shared" si="29"/>
        <v>0</v>
      </c>
      <c r="N153" s="2">
        <f t="shared" si="30"/>
        <v>0</v>
      </c>
      <c r="O153" s="2">
        <f t="shared" si="31"/>
        <v>0</v>
      </c>
      <c r="P153" s="2">
        <f t="shared" si="32"/>
        <v>9042.3517297418421</v>
      </c>
    </row>
    <row r="154" spans="1:16" x14ac:dyDescent="0.25">
      <c r="A154" s="34">
        <v>61630</v>
      </c>
      <c r="B154" s="35" t="s">
        <v>166</v>
      </c>
      <c r="C154" s="35" t="s">
        <v>156</v>
      </c>
      <c r="D154" s="32">
        <v>17309.669999999998</v>
      </c>
      <c r="E154" s="2">
        <f t="shared" si="23"/>
        <v>6923.8679999999995</v>
      </c>
      <c r="F154" s="2">
        <f>'landesw Umlage § 4_IST'!F154</f>
        <v>13830.40195510163</v>
      </c>
      <c r="G154" s="2">
        <f t="shared" si="24"/>
        <v>3479.2680448983683</v>
      </c>
      <c r="H154" s="2">
        <f t="shared" si="25"/>
        <v>3479.2680448983683</v>
      </c>
      <c r="I154" s="2">
        <f t="shared" si="26"/>
        <v>0</v>
      </c>
      <c r="J154" s="2">
        <f t="shared" si="22"/>
        <v>0</v>
      </c>
      <c r="K154" s="2">
        <f t="shared" si="27"/>
        <v>0</v>
      </c>
      <c r="L154" s="2">
        <f t="shared" si="28"/>
        <v>0</v>
      </c>
      <c r="M154" s="2">
        <f t="shared" si="29"/>
        <v>0</v>
      </c>
      <c r="N154" s="2">
        <f t="shared" si="30"/>
        <v>0</v>
      </c>
      <c r="O154" s="2">
        <f t="shared" si="31"/>
        <v>0</v>
      </c>
      <c r="P154" s="2">
        <f t="shared" si="32"/>
        <v>13830.40195510163</v>
      </c>
    </row>
    <row r="155" spans="1:16" x14ac:dyDescent="0.25">
      <c r="A155" s="34">
        <v>61631</v>
      </c>
      <c r="B155" s="35" t="s">
        <v>167</v>
      </c>
      <c r="C155" s="35" t="s">
        <v>156</v>
      </c>
      <c r="D155" s="32">
        <v>179489.47</v>
      </c>
      <c r="E155" s="2">
        <f t="shared" si="23"/>
        <v>71795.788</v>
      </c>
      <c r="F155" s="2">
        <f>'landesw Umlage § 4_IST'!F155</f>
        <v>109364.57672019696</v>
      </c>
      <c r="G155" s="2">
        <f t="shared" si="24"/>
        <v>70124.893279803044</v>
      </c>
      <c r="H155" s="2">
        <f t="shared" si="25"/>
        <v>70124.893279803044</v>
      </c>
      <c r="I155" s="2">
        <f t="shared" si="26"/>
        <v>0</v>
      </c>
      <c r="J155" s="2">
        <f t="shared" si="22"/>
        <v>0</v>
      </c>
      <c r="K155" s="2">
        <f t="shared" si="27"/>
        <v>0</v>
      </c>
      <c r="L155" s="2">
        <f t="shared" si="28"/>
        <v>0</v>
      </c>
      <c r="M155" s="2">
        <f t="shared" si="29"/>
        <v>0</v>
      </c>
      <c r="N155" s="2">
        <f t="shared" si="30"/>
        <v>0</v>
      </c>
      <c r="O155" s="2">
        <f t="shared" si="31"/>
        <v>0</v>
      </c>
      <c r="P155" s="2">
        <f t="shared" si="32"/>
        <v>109364.57672019696</v>
      </c>
    </row>
    <row r="156" spans="1:16" x14ac:dyDescent="0.25">
      <c r="A156" s="34">
        <v>61632</v>
      </c>
      <c r="B156" s="35" t="s">
        <v>168</v>
      </c>
      <c r="C156" s="35" t="s">
        <v>156</v>
      </c>
      <c r="D156" s="32">
        <v>56794.58</v>
      </c>
      <c r="E156" s="2">
        <f t="shared" si="23"/>
        <v>22717.832000000002</v>
      </c>
      <c r="F156" s="2">
        <f>'landesw Umlage § 4_IST'!F156</f>
        <v>24758.581612303289</v>
      </c>
      <c r="G156" s="2">
        <f t="shared" si="24"/>
        <v>32035.998387696713</v>
      </c>
      <c r="H156" s="2">
        <f t="shared" si="25"/>
        <v>32035.998387696713</v>
      </c>
      <c r="I156" s="2">
        <f t="shared" si="26"/>
        <v>0</v>
      </c>
      <c r="J156" s="2">
        <f t="shared" si="22"/>
        <v>0</v>
      </c>
      <c r="K156" s="2">
        <f t="shared" si="27"/>
        <v>0</v>
      </c>
      <c r="L156" s="2">
        <f t="shared" si="28"/>
        <v>0</v>
      </c>
      <c r="M156" s="2">
        <f t="shared" si="29"/>
        <v>0</v>
      </c>
      <c r="N156" s="2">
        <f t="shared" si="30"/>
        <v>0</v>
      </c>
      <c r="O156" s="2">
        <f t="shared" si="31"/>
        <v>0</v>
      </c>
      <c r="P156" s="2">
        <f t="shared" si="32"/>
        <v>24758.581612303289</v>
      </c>
    </row>
    <row r="157" spans="1:16" x14ac:dyDescent="0.25">
      <c r="A157" s="34">
        <v>61633</v>
      </c>
      <c r="B157" s="35" t="s">
        <v>169</v>
      </c>
      <c r="C157" s="35" t="s">
        <v>156</v>
      </c>
      <c r="D157" s="32">
        <v>128208.66</v>
      </c>
      <c r="E157" s="2">
        <f t="shared" si="23"/>
        <v>51283.464000000007</v>
      </c>
      <c r="F157" s="2">
        <f>'landesw Umlage § 4_IST'!F157</f>
        <v>42021.478822592246</v>
      </c>
      <c r="G157" s="2">
        <f t="shared" si="24"/>
        <v>86187.181177407765</v>
      </c>
      <c r="H157" s="2">
        <f t="shared" si="25"/>
        <v>86187.181177407765</v>
      </c>
      <c r="I157" s="2">
        <f t="shared" si="26"/>
        <v>0</v>
      </c>
      <c r="J157" s="2">
        <f t="shared" si="22"/>
        <v>0</v>
      </c>
      <c r="K157" s="2">
        <f t="shared" si="27"/>
        <v>0</v>
      </c>
      <c r="L157" s="2">
        <f t="shared" si="28"/>
        <v>0</v>
      </c>
      <c r="M157" s="2">
        <f t="shared" si="29"/>
        <v>0</v>
      </c>
      <c r="N157" s="2">
        <f t="shared" si="30"/>
        <v>0</v>
      </c>
      <c r="O157" s="2">
        <f t="shared" si="31"/>
        <v>0</v>
      </c>
      <c r="P157" s="2">
        <f t="shared" si="32"/>
        <v>42021.478822592246</v>
      </c>
    </row>
    <row r="158" spans="1:16" x14ac:dyDescent="0.25">
      <c r="A158" s="34">
        <v>61701</v>
      </c>
      <c r="B158" s="35" t="s">
        <v>170</v>
      </c>
      <c r="C158" s="35" t="s">
        <v>171</v>
      </c>
      <c r="D158" s="32">
        <v>95527.63</v>
      </c>
      <c r="E158" s="2">
        <f t="shared" si="23"/>
        <v>38211.052000000003</v>
      </c>
      <c r="F158" s="2">
        <f>'landesw Umlage § 4_IST'!F158</f>
        <v>38868.275010170742</v>
      </c>
      <c r="G158" s="2">
        <f t="shared" si="24"/>
        <v>56659.354989829262</v>
      </c>
      <c r="H158" s="2">
        <f t="shared" si="25"/>
        <v>56659.354989829262</v>
      </c>
      <c r="I158" s="2">
        <f t="shared" si="26"/>
        <v>0</v>
      </c>
      <c r="J158" s="2">
        <f t="shared" si="22"/>
        <v>0</v>
      </c>
      <c r="K158" s="2">
        <f t="shared" si="27"/>
        <v>0</v>
      </c>
      <c r="L158" s="2">
        <f t="shared" si="28"/>
        <v>0</v>
      </c>
      <c r="M158" s="2">
        <f t="shared" si="29"/>
        <v>0</v>
      </c>
      <c r="N158" s="2">
        <f t="shared" si="30"/>
        <v>0</v>
      </c>
      <c r="O158" s="2">
        <f t="shared" si="31"/>
        <v>0</v>
      </c>
      <c r="P158" s="2">
        <f t="shared" si="32"/>
        <v>38868.275010170742</v>
      </c>
    </row>
    <row r="159" spans="1:16" x14ac:dyDescent="0.25">
      <c r="A159" s="34">
        <v>61708</v>
      </c>
      <c r="B159" s="35" t="s">
        <v>172</v>
      </c>
      <c r="C159" s="35" t="s">
        <v>171</v>
      </c>
      <c r="D159" s="32">
        <v>0</v>
      </c>
      <c r="E159" s="2">
        <f t="shared" si="23"/>
        <v>0</v>
      </c>
      <c r="F159" s="2">
        <f>'landesw Umlage § 4_IST'!F159</f>
        <v>14731.472280286142</v>
      </c>
      <c r="G159" s="2">
        <f t="shared" si="24"/>
        <v>0</v>
      </c>
      <c r="H159" s="2">
        <f t="shared" si="25"/>
        <v>0</v>
      </c>
      <c r="I159" s="2">
        <f t="shared" si="26"/>
        <v>0</v>
      </c>
      <c r="J159" s="2">
        <f t="shared" si="22"/>
        <v>14731.472280286142</v>
      </c>
      <c r="K159" s="2">
        <f t="shared" si="27"/>
        <v>14731.472280286142</v>
      </c>
      <c r="L159" s="2">
        <f t="shared" si="28"/>
        <v>1227.6226900238451</v>
      </c>
      <c r="M159" s="2">
        <f t="shared" si="29"/>
        <v>1227.6199999999999</v>
      </c>
      <c r="N159" s="2">
        <f t="shared" si="30"/>
        <v>0</v>
      </c>
      <c r="O159" s="2">
        <f t="shared" si="31"/>
        <v>0</v>
      </c>
      <c r="P159" s="2">
        <f t="shared" si="32"/>
        <v>0</v>
      </c>
    </row>
    <row r="160" spans="1:16" x14ac:dyDescent="0.25">
      <c r="A160" s="34">
        <v>61710</v>
      </c>
      <c r="B160" s="35" t="s">
        <v>173</v>
      </c>
      <c r="C160" s="35" t="s">
        <v>171</v>
      </c>
      <c r="D160" s="32">
        <v>20945.330000000002</v>
      </c>
      <c r="E160" s="2">
        <f t="shared" si="23"/>
        <v>8378.1320000000014</v>
      </c>
      <c r="F160" s="2">
        <f>'landesw Umlage § 4_IST'!F160</f>
        <v>10628.789885812226</v>
      </c>
      <c r="G160" s="2">
        <f t="shared" si="24"/>
        <v>10316.540114187776</v>
      </c>
      <c r="H160" s="2">
        <f t="shared" si="25"/>
        <v>10316.540114187776</v>
      </c>
      <c r="I160" s="2">
        <f t="shared" si="26"/>
        <v>0</v>
      </c>
      <c r="J160" s="2">
        <f t="shared" si="22"/>
        <v>0</v>
      </c>
      <c r="K160" s="2">
        <f t="shared" si="27"/>
        <v>0</v>
      </c>
      <c r="L160" s="2">
        <f t="shared" si="28"/>
        <v>0</v>
      </c>
      <c r="M160" s="2">
        <f t="shared" si="29"/>
        <v>0</v>
      </c>
      <c r="N160" s="2">
        <f t="shared" si="30"/>
        <v>0</v>
      </c>
      <c r="O160" s="2">
        <f t="shared" si="31"/>
        <v>0</v>
      </c>
      <c r="P160" s="2">
        <f t="shared" si="32"/>
        <v>10628.789885812226</v>
      </c>
    </row>
    <row r="161" spans="1:16" x14ac:dyDescent="0.25">
      <c r="A161" s="34">
        <v>61711</v>
      </c>
      <c r="B161" s="35" t="s">
        <v>174</v>
      </c>
      <c r="C161" s="35" t="s">
        <v>171</v>
      </c>
      <c r="D161" s="32">
        <v>0</v>
      </c>
      <c r="E161" s="2">
        <f t="shared" si="23"/>
        <v>0</v>
      </c>
      <c r="F161" s="2">
        <f>'landesw Umlage § 4_IST'!F161</f>
        <v>8662.1798957713254</v>
      </c>
      <c r="G161" s="2">
        <f t="shared" si="24"/>
        <v>0</v>
      </c>
      <c r="H161" s="2">
        <f t="shared" si="25"/>
        <v>0</v>
      </c>
      <c r="I161" s="2">
        <f t="shared" si="26"/>
        <v>0</v>
      </c>
      <c r="J161" s="2">
        <f t="shared" si="22"/>
        <v>8662.1798957713254</v>
      </c>
      <c r="K161" s="2">
        <f t="shared" si="27"/>
        <v>8662.1798957713254</v>
      </c>
      <c r="L161" s="2">
        <f t="shared" si="28"/>
        <v>721.84832464761041</v>
      </c>
      <c r="M161" s="2">
        <f t="shared" si="29"/>
        <v>721.85</v>
      </c>
      <c r="N161" s="2">
        <f t="shared" si="30"/>
        <v>0</v>
      </c>
      <c r="O161" s="2">
        <f t="shared" si="31"/>
        <v>0</v>
      </c>
      <c r="P161" s="2">
        <f t="shared" si="32"/>
        <v>0</v>
      </c>
    </row>
    <row r="162" spans="1:16" x14ac:dyDescent="0.25">
      <c r="A162" s="34">
        <v>61716</v>
      </c>
      <c r="B162" s="35" t="s">
        <v>175</v>
      </c>
      <c r="C162" s="35" t="s">
        <v>171</v>
      </c>
      <c r="D162" s="32">
        <v>155454.85</v>
      </c>
      <c r="E162" s="2">
        <f t="shared" si="23"/>
        <v>62181.94</v>
      </c>
      <c r="F162" s="2">
        <f>'landesw Umlage § 4_IST'!F162</f>
        <v>27386.596067392744</v>
      </c>
      <c r="G162" s="2">
        <f t="shared" si="24"/>
        <v>128068.25393260726</v>
      </c>
      <c r="H162" s="2">
        <f t="shared" si="25"/>
        <v>128068.25393260726</v>
      </c>
      <c r="I162" s="2">
        <f t="shared" si="26"/>
        <v>0</v>
      </c>
      <c r="J162" s="2">
        <f t="shared" si="22"/>
        <v>0</v>
      </c>
      <c r="K162" s="2">
        <f t="shared" si="27"/>
        <v>0</v>
      </c>
      <c r="L162" s="2">
        <f t="shared" si="28"/>
        <v>0</v>
      </c>
      <c r="M162" s="2">
        <f t="shared" si="29"/>
        <v>0</v>
      </c>
      <c r="N162" s="2">
        <f t="shared" si="30"/>
        <v>0</v>
      </c>
      <c r="O162" s="2">
        <f t="shared" si="31"/>
        <v>0</v>
      </c>
      <c r="P162" s="2">
        <f t="shared" si="32"/>
        <v>27386.596067392744</v>
      </c>
    </row>
    <row r="163" spans="1:16" x14ac:dyDescent="0.25">
      <c r="A163" s="34">
        <v>61719</v>
      </c>
      <c r="B163" s="35" t="s">
        <v>176</v>
      </c>
      <c r="C163" s="35" t="s">
        <v>171</v>
      </c>
      <c r="D163" s="32">
        <v>312897.01</v>
      </c>
      <c r="E163" s="2">
        <f t="shared" si="23"/>
        <v>125158.804</v>
      </c>
      <c r="F163" s="2">
        <f>'landesw Umlage § 4_IST'!F163</f>
        <v>28121.895846479008</v>
      </c>
      <c r="G163" s="2">
        <f t="shared" si="24"/>
        <v>284775.11415352102</v>
      </c>
      <c r="H163" s="2">
        <f t="shared" si="25"/>
        <v>284775.11415352102</v>
      </c>
      <c r="I163" s="2">
        <f t="shared" si="26"/>
        <v>0</v>
      </c>
      <c r="J163" s="2">
        <f t="shared" si="22"/>
        <v>0</v>
      </c>
      <c r="K163" s="2">
        <f t="shared" si="27"/>
        <v>0</v>
      </c>
      <c r="L163" s="2">
        <f t="shared" si="28"/>
        <v>0</v>
      </c>
      <c r="M163" s="2">
        <f t="shared" si="29"/>
        <v>0</v>
      </c>
      <c r="N163" s="2">
        <f t="shared" si="30"/>
        <v>0</v>
      </c>
      <c r="O163" s="2">
        <f t="shared" si="31"/>
        <v>0</v>
      </c>
      <c r="P163" s="2">
        <f t="shared" si="32"/>
        <v>28121.895846479008</v>
      </c>
    </row>
    <row r="164" spans="1:16" x14ac:dyDescent="0.25">
      <c r="A164" s="34">
        <v>61727</v>
      </c>
      <c r="B164" s="35" t="s">
        <v>177</v>
      </c>
      <c r="C164" s="35" t="s">
        <v>171</v>
      </c>
      <c r="D164" s="32">
        <v>82354.960000000006</v>
      </c>
      <c r="E164" s="2">
        <f t="shared" si="23"/>
        <v>32941.984000000004</v>
      </c>
      <c r="F164" s="2">
        <f>'landesw Umlage § 4_IST'!F164</f>
        <v>27248.320947610184</v>
      </c>
      <c r="G164" s="2">
        <f t="shared" si="24"/>
        <v>55106.639052389823</v>
      </c>
      <c r="H164" s="2">
        <f t="shared" si="25"/>
        <v>55106.639052389823</v>
      </c>
      <c r="I164" s="2">
        <f t="shared" si="26"/>
        <v>0</v>
      </c>
      <c r="J164" s="2">
        <f t="shared" si="22"/>
        <v>0</v>
      </c>
      <c r="K164" s="2">
        <f t="shared" si="27"/>
        <v>0</v>
      </c>
      <c r="L164" s="2">
        <f t="shared" si="28"/>
        <v>0</v>
      </c>
      <c r="M164" s="2">
        <f t="shared" si="29"/>
        <v>0</v>
      </c>
      <c r="N164" s="2">
        <f t="shared" si="30"/>
        <v>0</v>
      </c>
      <c r="O164" s="2">
        <f t="shared" si="31"/>
        <v>0</v>
      </c>
      <c r="P164" s="2">
        <f t="shared" si="32"/>
        <v>27248.320947610184</v>
      </c>
    </row>
    <row r="165" spans="1:16" x14ac:dyDescent="0.25">
      <c r="A165" s="34">
        <v>61728</v>
      </c>
      <c r="B165" s="35" t="s">
        <v>178</v>
      </c>
      <c r="C165" s="35" t="s">
        <v>171</v>
      </c>
      <c r="D165" s="32">
        <v>0</v>
      </c>
      <c r="E165" s="2">
        <f t="shared" si="23"/>
        <v>0</v>
      </c>
      <c r="F165" s="2">
        <f>'landesw Umlage § 4_IST'!F165</f>
        <v>6034.4722957075965</v>
      </c>
      <c r="G165" s="2">
        <f t="shared" si="24"/>
        <v>0</v>
      </c>
      <c r="H165" s="2">
        <f t="shared" si="25"/>
        <v>0</v>
      </c>
      <c r="I165" s="2">
        <f t="shared" si="26"/>
        <v>0</v>
      </c>
      <c r="J165" s="2">
        <f t="shared" si="22"/>
        <v>6034.4722957075965</v>
      </c>
      <c r="K165" s="2">
        <f t="shared" si="27"/>
        <v>6034.4722957075965</v>
      </c>
      <c r="L165" s="2">
        <f t="shared" si="28"/>
        <v>502.87269130896635</v>
      </c>
      <c r="M165" s="2">
        <f t="shared" si="29"/>
        <v>502.87</v>
      </c>
      <c r="N165" s="2">
        <f t="shared" si="30"/>
        <v>0</v>
      </c>
      <c r="O165" s="2">
        <f t="shared" si="31"/>
        <v>0</v>
      </c>
      <c r="P165" s="2">
        <f t="shared" si="32"/>
        <v>0</v>
      </c>
    </row>
    <row r="166" spans="1:16" x14ac:dyDescent="0.25">
      <c r="A166" s="34">
        <v>61729</v>
      </c>
      <c r="B166" s="35" t="s">
        <v>179</v>
      </c>
      <c r="C166" s="35" t="s">
        <v>171</v>
      </c>
      <c r="D166" s="32">
        <v>31677.55</v>
      </c>
      <c r="E166" s="2">
        <f t="shared" si="23"/>
        <v>12671.02</v>
      </c>
      <c r="F166" s="2">
        <f>'landesw Umlage § 4_IST'!F166</f>
        <v>17729.457516300314</v>
      </c>
      <c r="G166" s="2">
        <f t="shared" si="24"/>
        <v>13948.092483699686</v>
      </c>
      <c r="H166" s="2">
        <f t="shared" si="25"/>
        <v>13948.092483699686</v>
      </c>
      <c r="I166" s="2">
        <f t="shared" si="26"/>
        <v>0</v>
      </c>
      <c r="J166" s="2">
        <f t="shared" si="22"/>
        <v>0</v>
      </c>
      <c r="K166" s="2">
        <f t="shared" si="27"/>
        <v>0</v>
      </c>
      <c r="L166" s="2">
        <f t="shared" si="28"/>
        <v>0</v>
      </c>
      <c r="M166" s="2">
        <f t="shared" si="29"/>
        <v>0</v>
      </c>
      <c r="N166" s="2">
        <f t="shared" si="30"/>
        <v>0</v>
      </c>
      <c r="O166" s="2">
        <f t="shared" si="31"/>
        <v>0</v>
      </c>
      <c r="P166" s="2">
        <f t="shared" si="32"/>
        <v>17729.457516300314</v>
      </c>
    </row>
    <row r="167" spans="1:16" x14ac:dyDescent="0.25">
      <c r="A167" s="34">
        <v>61730</v>
      </c>
      <c r="B167" s="35" t="s">
        <v>180</v>
      </c>
      <c r="C167" s="35" t="s">
        <v>171</v>
      </c>
      <c r="D167" s="32">
        <v>105128.05</v>
      </c>
      <c r="E167" s="2">
        <f t="shared" si="23"/>
        <v>42051.22</v>
      </c>
      <c r="F167" s="2">
        <f>'landesw Umlage § 4_IST'!F167</f>
        <v>18395.210120065902</v>
      </c>
      <c r="G167" s="2">
        <f t="shared" si="24"/>
        <v>86732.839879934094</v>
      </c>
      <c r="H167" s="2">
        <f t="shared" si="25"/>
        <v>86732.839879934094</v>
      </c>
      <c r="I167" s="2">
        <f t="shared" si="26"/>
        <v>0</v>
      </c>
      <c r="J167" s="2">
        <f t="shared" si="22"/>
        <v>0</v>
      </c>
      <c r="K167" s="2">
        <f t="shared" si="27"/>
        <v>0</v>
      </c>
      <c r="L167" s="2">
        <f t="shared" si="28"/>
        <v>0</v>
      </c>
      <c r="M167" s="2">
        <f t="shared" si="29"/>
        <v>0</v>
      </c>
      <c r="N167" s="2">
        <f t="shared" si="30"/>
        <v>0</v>
      </c>
      <c r="O167" s="2">
        <f t="shared" si="31"/>
        <v>0</v>
      </c>
      <c r="P167" s="2">
        <f t="shared" si="32"/>
        <v>18395.210120065902</v>
      </c>
    </row>
    <row r="168" spans="1:16" x14ac:dyDescent="0.25">
      <c r="A168" s="34">
        <v>61731</v>
      </c>
      <c r="B168" s="35" t="s">
        <v>181</v>
      </c>
      <c r="C168" s="35" t="s">
        <v>171</v>
      </c>
      <c r="D168" s="32">
        <v>81574.87</v>
      </c>
      <c r="E168" s="2">
        <f t="shared" si="23"/>
        <v>32629.948</v>
      </c>
      <c r="F168" s="2">
        <f>'landesw Umlage § 4_IST'!F168</f>
        <v>14466.535917958161</v>
      </c>
      <c r="G168" s="2">
        <f t="shared" si="24"/>
        <v>67108.334082041838</v>
      </c>
      <c r="H168" s="2">
        <f t="shared" si="25"/>
        <v>67108.334082041838</v>
      </c>
      <c r="I168" s="2">
        <f t="shared" si="26"/>
        <v>0</v>
      </c>
      <c r="J168" s="2">
        <f t="shared" si="22"/>
        <v>0</v>
      </c>
      <c r="K168" s="2">
        <f t="shared" si="27"/>
        <v>0</v>
      </c>
      <c r="L168" s="2">
        <f t="shared" si="28"/>
        <v>0</v>
      </c>
      <c r="M168" s="2">
        <f t="shared" si="29"/>
        <v>0</v>
      </c>
      <c r="N168" s="2">
        <f t="shared" si="30"/>
        <v>0</v>
      </c>
      <c r="O168" s="2">
        <f t="shared" si="31"/>
        <v>0</v>
      </c>
      <c r="P168" s="2">
        <f t="shared" si="32"/>
        <v>14466.535917958161</v>
      </c>
    </row>
    <row r="169" spans="1:16" x14ac:dyDescent="0.25">
      <c r="A169" s="34">
        <v>61740</v>
      </c>
      <c r="B169" s="35" t="s">
        <v>182</v>
      </c>
      <c r="C169" s="35" t="s">
        <v>171</v>
      </c>
      <c r="D169" s="32">
        <v>75744.27</v>
      </c>
      <c r="E169" s="2">
        <f t="shared" si="23"/>
        <v>30297.708000000002</v>
      </c>
      <c r="F169" s="2">
        <f>'landesw Umlage § 4_IST'!F169</f>
        <v>18587.177813486447</v>
      </c>
      <c r="G169" s="2">
        <f t="shared" si="24"/>
        <v>57157.092186513561</v>
      </c>
      <c r="H169" s="2">
        <f t="shared" si="25"/>
        <v>57157.092186513561</v>
      </c>
      <c r="I169" s="2">
        <f t="shared" si="26"/>
        <v>0</v>
      </c>
      <c r="J169" s="2">
        <f t="shared" si="22"/>
        <v>0</v>
      </c>
      <c r="K169" s="2">
        <f t="shared" si="27"/>
        <v>0</v>
      </c>
      <c r="L169" s="2">
        <f t="shared" si="28"/>
        <v>0</v>
      </c>
      <c r="M169" s="2">
        <f t="shared" si="29"/>
        <v>0</v>
      </c>
      <c r="N169" s="2">
        <f t="shared" si="30"/>
        <v>0</v>
      </c>
      <c r="O169" s="2">
        <f t="shared" si="31"/>
        <v>0</v>
      </c>
      <c r="P169" s="2">
        <f t="shared" si="32"/>
        <v>18587.177813486447</v>
      </c>
    </row>
    <row r="170" spans="1:16" x14ac:dyDescent="0.25">
      <c r="A170" s="34">
        <v>61741</v>
      </c>
      <c r="B170" s="35" t="s">
        <v>183</v>
      </c>
      <c r="C170" s="35" t="s">
        <v>171</v>
      </c>
      <c r="D170" s="32">
        <v>43826.78</v>
      </c>
      <c r="E170" s="2">
        <f t="shared" si="23"/>
        <v>17530.712</v>
      </c>
      <c r="F170" s="2">
        <f>'landesw Umlage § 4_IST'!F170</f>
        <v>11925.68127596737</v>
      </c>
      <c r="G170" s="2">
        <f t="shared" si="24"/>
        <v>31901.098724032629</v>
      </c>
      <c r="H170" s="2">
        <f t="shared" si="25"/>
        <v>31901.098724032629</v>
      </c>
      <c r="I170" s="2">
        <f t="shared" si="26"/>
        <v>0</v>
      </c>
      <c r="J170" s="2">
        <f t="shared" si="22"/>
        <v>0</v>
      </c>
      <c r="K170" s="2">
        <f t="shared" si="27"/>
        <v>0</v>
      </c>
      <c r="L170" s="2">
        <f t="shared" si="28"/>
        <v>0</v>
      </c>
      <c r="M170" s="2">
        <f t="shared" si="29"/>
        <v>0</v>
      </c>
      <c r="N170" s="2">
        <f t="shared" si="30"/>
        <v>0</v>
      </c>
      <c r="O170" s="2">
        <f t="shared" si="31"/>
        <v>0</v>
      </c>
      <c r="P170" s="2">
        <f t="shared" si="32"/>
        <v>11925.68127596737</v>
      </c>
    </row>
    <row r="171" spans="1:16" x14ac:dyDescent="0.25">
      <c r="A171" s="34">
        <v>61743</v>
      </c>
      <c r="B171" s="35" t="s">
        <v>184</v>
      </c>
      <c r="C171" s="35" t="s">
        <v>171</v>
      </c>
      <c r="D171" s="32">
        <v>0</v>
      </c>
      <c r="E171" s="2">
        <f t="shared" si="23"/>
        <v>0</v>
      </c>
      <c r="F171" s="2">
        <f>'landesw Umlage § 4_IST'!F171</f>
        <v>6724.0584073862137</v>
      </c>
      <c r="G171" s="2">
        <f t="shared" si="24"/>
        <v>0</v>
      </c>
      <c r="H171" s="2">
        <f t="shared" si="25"/>
        <v>0</v>
      </c>
      <c r="I171" s="2">
        <f t="shared" si="26"/>
        <v>0</v>
      </c>
      <c r="J171" s="2">
        <f t="shared" si="22"/>
        <v>6724.0584073862137</v>
      </c>
      <c r="K171" s="2">
        <f t="shared" si="27"/>
        <v>6724.0584073862137</v>
      </c>
      <c r="L171" s="2">
        <f t="shared" si="28"/>
        <v>560.33820061551785</v>
      </c>
      <c r="M171" s="2">
        <f t="shared" si="29"/>
        <v>560.34</v>
      </c>
      <c r="N171" s="2">
        <f t="shared" si="30"/>
        <v>0</v>
      </c>
      <c r="O171" s="2">
        <f t="shared" si="31"/>
        <v>0</v>
      </c>
      <c r="P171" s="2">
        <f t="shared" si="32"/>
        <v>0</v>
      </c>
    </row>
    <row r="172" spans="1:16" x14ac:dyDescent="0.25">
      <c r="A172" s="34">
        <v>61744</v>
      </c>
      <c r="B172" s="35" t="s">
        <v>185</v>
      </c>
      <c r="C172" s="35" t="s">
        <v>171</v>
      </c>
      <c r="D172" s="32">
        <v>0</v>
      </c>
      <c r="E172" s="2">
        <f t="shared" si="23"/>
        <v>0</v>
      </c>
      <c r="F172" s="2">
        <f>'landesw Umlage § 4_IST'!F172</f>
        <v>5567.1266119726124</v>
      </c>
      <c r="G172" s="2">
        <f t="shared" si="24"/>
        <v>0</v>
      </c>
      <c r="H172" s="2">
        <f t="shared" si="25"/>
        <v>0</v>
      </c>
      <c r="I172" s="2">
        <f t="shared" si="26"/>
        <v>0</v>
      </c>
      <c r="J172" s="2">
        <f t="shared" si="22"/>
        <v>5567.1266119726124</v>
      </c>
      <c r="K172" s="2">
        <f t="shared" si="27"/>
        <v>5567.1266119726124</v>
      </c>
      <c r="L172" s="2">
        <f t="shared" si="28"/>
        <v>463.92721766438439</v>
      </c>
      <c r="M172" s="2">
        <f t="shared" si="29"/>
        <v>463.93</v>
      </c>
      <c r="N172" s="2">
        <f t="shared" si="30"/>
        <v>0</v>
      </c>
      <c r="O172" s="2">
        <f t="shared" si="31"/>
        <v>0</v>
      </c>
      <c r="P172" s="2">
        <f t="shared" si="32"/>
        <v>0</v>
      </c>
    </row>
    <row r="173" spans="1:16" x14ac:dyDescent="0.25">
      <c r="A173" s="34">
        <v>61745</v>
      </c>
      <c r="B173" s="35" t="s">
        <v>186</v>
      </c>
      <c r="C173" s="35" t="s">
        <v>171</v>
      </c>
      <c r="D173" s="32">
        <v>36232.18</v>
      </c>
      <c r="E173" s="2">
        <f t="shared" si="23"/>
        <v>14492.872000000001</v>
      </c>
      <c r="F173" s="2">
        <f>'landesw Umlage § 4_IST'!F173</f>
        <v>9890.0469951726209</v>
      </c>
      <c r="G173" s="2">
        <f t="shared" si="24"/>
        <v>26342.133004827381</v>
      </c>
      <c r="H173" s="2">
        <f t="shared" si="25"/>
        <v>26342.133004827381</v>
      </c>
      <c r="I173" s="2">
        <f t="shared" si="26"/>
        <v>0</v>
      </c>
      <c r="J173" s="2">
        <f t="shared" si="22"/>
        <v>0</v>
      </c>
      <c r="K173" s="2">
        <f t="shared" si="27"/>
        <v>0</v>
      </c>
      <c r="L173" s="2">
        <f t="shared" si="28"/>
        <v>0</v>
      </c>
      <c r="M173" s="2">
        <f t="shared" si="29"/>
        <v>0</v>
      </c>
      <c r="N173" s="2">
        <f t="shared" si="30"/>
        <v>0</v>
      </c>
      <c r="O173" s="2">
        <f t="shared" si="31"/>
        <v>0</v>
      </c>
      <c r="P173" s="2">
        <f t="shared" si="32"/>
        <v>9890.0469951726209</v>
      </c>
    </row>
    <row r="174" spans="1:16" x14ac:dyDescent="0.25">
      <c r="A174" s="34">
        <v>61746</v>
      </c>
      <c r="B174" s="35" t="s">
        <v>187</v>
      </c>
      <c r="C174" s="35" t="s">
        <v>171</v>
      </c>
      <c r="D174" s="32">
        <v>123269.44</v>
      </c>
      <c r="E174" s="2">
        <f t="shared" si="23"/>
        <v>49307.776000000005</v>
      </c>
      <c r="F174" s="2">
        <f>'landesw Umlage § 4_IST'!F174</f>
        <v>43226.872844727834</v>
      </c>
      <c r="G174" s="2">
        <f t="shared" si="24"/>
        <v>80042.567155272176</v>
      </c>
      <c r="H174" s="2">
        <f t="shared" si="25"/>
        <v>80042.567155272176</v>
      </c>
      <c r="I174" s="2">
        <f t="shared" si="26"/>
        <v>0</v>
      </c>
      <c r="J174" s="2">
        <f t="shared" si="22"/>
        <v>0</v>
      </c>
      <c r="K174" s="2">
        <f t="shared" si="27"/>
        <v>0</v>
      </c>
      <c r="L174" s="2">
        <f t="shared" si="28"/>
        <v>0</v>
      </c>
      <c r="M174" s="2">
        <f t="shared" si="29"/>
        <v>0</v>
      </c>
      <c r="N174" s="2">
        <f t="shared" si="30"/>
        <v>0</v>
      </c>
      <c r="O174" s="2">
        <f t="shared" si="31"/>
        <v>0</v>
      </c>
      <c r="P174" s="2">
        <f t="shared" si="32"/>
        <v>43226.872844727834</v>
      </c>
    </row>
    <row r="175" spans="1:16" x14ac:dyDescent="0.25">
      <c r="A175" s="34">
        <v>61748</v>
      </c>
      <c r="B175" s="35" t="s">
        <v>188</v>
      </c>
      <c r="C175" s="35" t="s">
        <v>171</v>
      </c>
      <c r="D175" s="32">
        <v>108484.89</v>
      </c>
      <c r="E175" s="2">
        <f t="shared" si="23"/>
        <v>43393.956000000006</v>
      </c>
      <c r="F175" s="2">
        <f>'landesw Umlage § 4_IST'!F175</f>
        <v>50062.37352124435</v>
      </c>
      <c r="G175" s="2">
        <f t="shared" si="24"/>
        <v>58422.51647875565</v>
      </c>
      <c r="H175" s="2">
        <f t="shared" si="25"/>
        <v>58422.51647875565</v>
      </c>
      <c r="I175" s="2">
        <f t="shared" si="26"/>
        <v>0</v>
      </c>
      <c r="J175" s="2">
        <f t="shared" si="22"/>
        <v>0</v>
      </c>
      <c r="K175" s="2">
        <f t="shared" si="27"/>
        <v>0</v>
      </c>
      <c r="L175" s="2">
        <f t="shared" si="28"/>
        <v>0</v>
      </c>
      <c r="M175" s="2">
        <f t="shared" si="29"/>
        <v>0</v>
      </c>
      <c r="N175" s="2">
        <f t="shared" si="30"/>
        <v>0</v>
      </c>
      <c r="O175" s="2">
        <f t="shared" si="31"/>
        <v>0</v>
      </c>
      <c r="P175" s="2">
        <f t="shared" si="32"/>
        <v>50062.37352124435</v>
      </c>
    </row>
    <row r="176" spans="1:16" x14ac:dyDescent="0.25">
      <c r="A176" s="34">
        <v>61750</v>
      </c>
      <c r="B176" s="35" t="s">
        <v>189</v>
      </c>
      <c r="C176" s="35" t="s">
        <v>171</v>
      </c>
      <c r="D176" s="32">
        <v>29899.9</v>
      </c>
      <c r="E176" s="2">
        <f t="shared" si="23"/>
        <v>11959.960000000001</v>
      </c>
      <c r="F176" s="2">
        <f>'landesw Umlage § 4_IST'!F176</f>
        <v>16647.72434309754</v>
      </c>
      <c r="G176" s="2">
        <f t="shared" si="24"/>
        <v>13252.175656902462</v>
      </c>
      <c r="H176" s="2">
        <f t="shared" si="25"/>
        <v>13252.175656902462</v>
      </c>
      <c r="I176" s="2">
        <f t="shared" si="26"/>
        <v>0</v>
      </c>
      <c r="J176" s="2">
        <f t="shared" si="22"/>
        <v>0</v>
      </c>
      <c r="K176" s="2">
        <f t="shared" si="27"/>
        <v>0</v>
      </c>
      <c r="L176" s="2">
        <f t="shared" si="28"/>
        <v>0</v>
      </c>
      <c r="M176" s="2">
        <f t="shared" si="29"/>
        <v>0</v>
      </c>
      <c r="N176" s="2">
        <f t="shared" si="30"/>
        <v>0</v>
      </c>
      <c r="O176" s="2">
        <f t="shared" si="31"/>
        <v>0</v>
      </c>
      <c r="P176" s="2">
        <f t="shared" si="32"/>
        <v>16647.72434309754</v>
      </c>
    </row>
    <row r="177" spans="1:16" x14ac:dyDescent="0.25">
      <c r="A177" s="34">
        <v>61751</v>
      </c>
      <c r="B177" s="35" t="s">
        <v>190</v>
      </c>
      <c r="C177" s="35" t="s">
        <v>171</v>
      </c>
      <c r="D177" s="32">
        <v>29132.240000000002</v>
      </c>
      <c r="E177" s="2">
        <f t="shared" si="23"/>
        <v>11652.896000000001</v>
      </c>
      <c r="F177" s="2">
        <f>'landesw Umlage § 4_IST'!F177</f>
        <v>21896.881066835573</v>
      </c>
      <c r="G177" s="2">
        <f t="shared" si="24"/>
        <v>7235.3589331644289</v>
      </c>
      <c r="H177" s="2">
        <f t="shared" si="25"/>
        <v>7235.3589331644289</v>
      </c>
      <c r="I177" s="2">
        <f t="shared" si="26"/>
        <v>0</v>
      </c>
      <c r="J177" s="2">
        <f t="shared" si="22"/>
        <v>0</v>
      </c>
      <c r="K177" s="2">
        <f t="shared" si="27"/>
        <v>0</v>
      </c>
      <c r="L177" s="2">
        <f t="shared" si="28"/>
        <v>0</v>
      </c>
      <c r="M177" s="2">
        <f t="shared" si="29"/>
        <v>0</v>
      </c>
      <c r="N177" s="2">
        <f t="shared" si="30"/>
        <v>0</v>
      </c>
      <c r="O177" s="2">
        <f t="shared" si="31"/>
        <v>0</v>
      </c>
      <c r="P177" s="2">
        <f t="shared" si="32"/>
        <v>21896.881066835573</v>
      </c>
    </row>
    <row r="178" spans="1:16" x14ac:dyDescent="0.25">
      <c r="A178" s="34">
        <v>61756</v>
      </c>
      <c r="B178" s="35" t="s">
        <v>191</v>
      </c>
      <c r="C178" s="35" t="s">
        <v>171</v>
      </c>
      <c r="D178" s="32">
        <v>171046.11</v>
      </c>
      <c r="E178" s="2">
        <f t="shared" si="23"/>
        <v>68418.444000000003</v>
      </c>
      <c r="F178" s="2">
        <f>'landesw Umlage § 4_IST'!F178</f>
        <v>43992.054733690937</v>
      </c>
      <c r="G178" s="2">
        <f t="shared" si="24"/>
        <v>127054.05526630905</v>
      </c>
      <c r="H178" s="2">
        <f t="shared" si="25"/>
        <v>127054.05526630905</v>
      </c>
      <c r="I178" s="2">
        <f t="shared" si="26"/>
        <v>0</v>
      </c>
      <c r="J178" s="2">
        <f t="shared" si="22"/>
        <v>0</v>
      </c>
      <c r="K178" s="2">
        <f t="shared" si="27"/>
        <v>0</v>
      </c>
      <c r="L178" s="2">
        <f t="shared" si="28"/>
        <v>0</v>
      </c>
      <c r="M178" s="2">
        <f t="shared" si="29"/>
        <v>0</v>
      </c>
      <c r="N178" s="2">
        <f t="shared" si="30"/>
        <v>0</v>
      </c>
      <c r="O178" s="2">
        <f t="shared" si="31"/>
        <v>0</v>
      </c>
      <c r="P178" s="2">
        <f t="shared" si="32"/>
        <v>43992.054733690937</v>
      </c>
    </row>
    <row r="179" spans="1:16" x14ac:dyDescent="0.25">
      <c r="A179" s="34">
        <v>61757</v>
      </c>
      <c r="B179" s="35" t="s">
        <v>192</v>
      </c>
      <c r="C179" s="35" t="s">
        <v>171</v>
      </c>
      <c r="D179" s="32">
        <v>157891.21</v>
      </c>
      <c r="E179" s="2">
        <f t="shared" si="23"/>
        <v>63156.483999999997</v>
      </c>
      <c r="F179" s="2">
        <f>'landesw Umlage § 4_IST'!F179</f>
        <v>49385.15904156919</v>
      </c>
      <c r="G179" s="2">
        <f t="shared" si="24"/>
        <v>108506.0509584308</v>
      </c>
      <c r="H179" s="2">
        <f t="shared" si="25"/>
        <v>108506.0509584308</v>
      </c>
      <c r="I179" s="2">
        <f t="shared" si="26"/>
        <v>0</v>
      </c>
      <c r="J179" s="2">
        <f t="shared" si="22"/>
        <v>0</v>
      </c>
      <c r="K179" s="2">
        <f t="shared" si="27"/>
        <v>0</v>
      </c>
      <c r="L179" s="2">
        <f t="shared" si="28"/>
        <v>0</v>
      </c>
      <c r="M179" s="2">
        <f t="shared" si="29"/>
        <v>0</v>
      </c>
      <c r="N179" s="2">
        <f t="shared" si="30"/>
        <v>0</v>
      </c>
      <c r="O179" s="2">
        <f t="shared" si="31"/>
        <v>0</v>
      </c>
      <c r="P179" s="2">
        <f t="shared" si="32"/>
        <v>49385.15904156919</v>
      </c>
    </row>
    <row r="180" spans="1:16" x14ac:dyDescent="0.25">
      <c r="A180" s="34">
        <v>61758</v>
      </c>
      <c r="B180" s="35" t="s">
        <v>193</v>
      </c>
      <c r="C180" s="35" t="s">
        <v>171</v>
      </c>
      <c r="D180" s="32">
        <v>14920.62</v>
      </c>
      <c r="E180" s="2">
        <f t="shared" si="23"/>
        <v>5968.2480000000005</v>
      </c>
      <c r="F180" s="2">
        <f>'landesw Umlage § 4_IST'!F180</f>
        <v>20450.554957208602</v>
      </c>
      <c r="G180" s="2">
        <f t="shared" si="24"/>
        <v>-5529.9349572086012</v>
      </c>
      <c r="H180" s="2">
        <f t="shared" si="25"/>
        <v>0</v>
      </c>
      <c r="I180" s="2">
        <f t="shared" si="26"/>
        <v>-5529.9349572086012</v>
      </c>
      <c r="J180" s="2">
        <f t="shared" si="22"/>
        <v>0</v>
      </c>
      <c r="K180" s="2">
        <f t="shared" si="27"/>
        <v>5529.9349572086012</v>
      </c>
      <c r="L180" s="2">
        <f t="shared" si="28"/>
        <v>0</v>
      </c>
      <c r="M180" s="2">
        <f t="shared" si="29"/>
        <v>0</v>
      </c>
      <c r="N180" s="2">
        <f t="shared" si="30"/>
        <v>5529.9349572086012</v>
      </c>
      <c r="O180" s="2">
        <f t="shared" si="31"/>
        <v>460.83</v>
      </c>
      <c r="P180" s="2">
        <f t="shared" si="32"/>
        <v>20450.554957208602</v>
      </c>
    </row>
    <row r="181" spans="1:16" x14ac:dyDescent="0.25">
      <c r="A181" s="34">
        <v>61759</v>
      </c>
      <c r="B181" s="35" t="s">
        <v>194</v>
      </c>
      <c r="C181" s="35" t="s">
        <v>171</v>
      </c>
      <c r="D181" s="32">
        <v>38497.42</v>
      </c>
      <c r="E181" s="2">
        <f t="shared" si="23"/>
        <v>15398.968000000001</v>
      </c>
      <c r="F181" s="2">
        <f>'landesw Umlage § 4_IST'!F181</f>
        <v>18541.033363057115</v>
      </c>
      <c r="G181" s="2">
        <f t="shared" si="24"/>
        <v>19956.386636942883</v>
      </c>
      <c r="H181" s="2">
        <f t="shared" si="25"/>
        <v>19956.386636942883</v>
      </c>
      <c r="I181" s="2">
        <f t="shared" si="26"/>
        <v>0</v>
      </c>
      <c r="J181" s="2">
        <f t="shared" si="22"/>
        <v>0</v>
      </c>
      <c r="K181" s="2">
        <f t="shared" si="27"/>
        <v>0</v>
      </c>
      <c r="L181" s="2">
        <f t="shared" si="28"/>
        <v>0</v>
      </c>
      <c r="M181" s="2">
        <f t="shared" si="29"/>
        <v>0</v>
      </c>
      <c r="N181" s="2">
        <f t="shared" si="30"/>
        <v>0</v>
      </c>
      <c r="O181" s="2">
        <f t="shared" si="31"/>
        <v>0</v>
      </c>
      <c r="P181" s="2">
        <f t="shared" si="32"/>
        <v>18541.033363057115</v>
      </c>
    </row>
    <row r="182" spans="1:16" x14ac:dyDescent="0.25">
      <c r="A182" s="34">
        <v>61760</v>
      </c>
      <c r="B182" s="35" t="s">
        <v>195</v>
      </c>
      <c r="C182" s="35" t="s">
        <v>171</v>
      </c>
      <c r="D182" s="32">
        <v>1423701.35</v>
      </c>
      <c r="E182" s="2">
        <f t="shared" si="23"/>
        <v>569480.54</v>
      </c>
      <c r="F182" s="2">
        <f>'landesw Umlage § 4_IST'!F182</f>
        <v>150846.63000383554</v>
      </c>
      <c r="G182" s="2">
        <f t="shared" si="24"/>
        <v>1272854.7199961646</v>
      </c>
      <c r="H182" s="2">
        <f t="shared" si="25"/>
        <v>1272854.7199961646</v>
      </c>
      <c r="I182" s="2">
        <f t="shared" si="26"/>
        <v>0</v>
      </c>
      <c r="J182" s="2">
        <f t="shared" si="22"/>
        <v>0</v>
      </c>
      <c r="K182" s="2">
        <f t="shared" si="27"/>
        <v>0</v>
      </c>
      <c r="L182" s="2">
        <f t="shared" si="28"/>
        <v>0</v>
      </c>
      <c r="M182" s="2">
        <f t="shared" si="29"/>
        <v>0</v>
      </c>
      <c r="N182" s="2">
        <f t="shared" si="30"/>
        <v>0</v>
      </c>
      <c r="O182" s="2">
        <f t="shared" si="31"/>
        <v>0</v>
      </c>
      <c r="P182" s="2">
        <f t="shared" si="32"/>
        <v>150846.63000383554</v>
      </c>
    </row>
    <row r="183" spans="1:16" x14ac:dyDescent="0.25">
      <c r="A183" s="34">
        <v>61761</v>
      </c>
      <c r="B183" s="35" t="s">
        <v>321</v>
      </c>
      <c r="C183" s="35" t="s">
        <v>171</v>
      </c>
      <c r="D183" s="32">
        <v>8624.27</v>
      </c>
      <c r="E183" s="2">
        <f t="shared" si="23"/>
        <v>3449.7080000000005</v>
      </c>
      <c r="F183" s="2">
        <f>'landesw Umlage § 4_IST'!F183</f>
        <v>13674.385615677325</v>
      </c>
      <c r="G183" s="2">
        <f t="shared" si="24"/>
        <v>-5050.115615677325</v>
      </c>
      <c r="H183" s="2">
        <f t="shared" si="25"/>
        <v>0</v>
      </c>
      <c r="I183" s="2">
        <f t="shared" si="26"/>
        <v>-5050.115615677325</v>
      </c>
      <c r="J183" s="2">
        <f t="shared" si="22"/>
        <v>0</v>
      </c>
      <c r="K183" s="2">
        <f t="shared" si="27"/>
        <v>5050.115615677325</v>
      </c>
      <c r="L183" s="2">
        <f t="shared" si="28"/>
        <v>0</v>
      </c>
      <c r="M183" s="2">
        <f t="shared" si="29"/>
        <v>0</v>
      </c>
      <c r="N183" s="2">
        <f t="shared" si="30"/>
        <v>5050.115615677325</v>
      </c>
      <c r="O183" s="2">
        <f t="shared" si="31"/>
        <v>420.84</v>
      </c>
      <c r="P183" s="2">
        <f t="shared" si="32"/>
        <v>13674.385615677325</v>
      </c>
    </row>
    <row r="184" spans="1:16" x14ac:dyDescent="0.25">
      <c r="A184" s="34">
        <v>61762</v>
      </c>
      <c r="B184" s="35" t="s">
        <v>197</v>
      </c>
      <c r="C184" s="35" t="s">
        <v>171</v>
      </c>
      <c r="D184" s="32">
        <v>0</v>
      </c>
      <c r="E184" s="2">
        <f t="shared" si="23"/>
        <v>0</v>
      </c>
      <c r="F184" s="2">
        <f>'landesw Umlage § 4_IST'!F184</f>
        <v>19863.854077948501</v>
      </c>
      <c r="G184" s="2">
        <f t="shared" si="24"/>
        <v>0</v>
      </c>
      <c r="H184" s="2">
        <f t="shared" si="25"/>
        <v>0</v>
      </c>
      <c r="I184" s="2">
        <f t="shared" si="26"/>
        <v>0</v>
      </c>
      <c r="J184" s="2">
        <f t="shared" si="22"/>
        <v>19863.854077948501</v>
      </c>
      <c r="K184" s="2">
        <f t="shared" si="27"/>
        <v>19863.854077948501</v>
      </c>
      <c r="L184" s="2">
        <f t="shared" si="28"/>
        <v>1655.3211731623751</v>
      </c>
      <c r="M184" s="2">
        <f t="shared" si="29"/>
        <v>1655.32</v>
      </c>
      <c r="N184" s="2">
        <f t="shared" si="30"/>
        <v>0</v>
      </c>
      <c r="O184" s="2">
        <f t="shared" si="31"/>
        <v>0</v>
      </c>
      <c r="P184" s="2">
        <f t="shared" si="32"/>
        <v>0</v>
      </c>
    </row>
    <row r="185" spans="1:16" x14ac:dyDescent="0.25">
      <c r="A185" s="34">
        <v>61763</v>
      </c>
      <c r="B185" s="35" t="s">
        <v>198</v>
      </c>
      <c r="C185" s="35" t="s">
        <v>171</v>
      </c>
      <c r="D185" s="32">
        <v>201404.08</v>
      </c>
      <c r="E185" s="2">
        <f t="shared" si="23"/>
        <v>80561.631999999998</v>
      </c>
      <c r="F185" s="2">
        <f>'landesw Umlage § 4_IST'!F185</f>
        <v>44137.820629020782</v>
      </c>
      <c r="G185" s="2">
        <f t="shared" si="24"/>
        <v>157266.25937097921</v>
      </c>
      <c r="H185" s="2">
        <f t="shared" si="25"/>
        <v>157266.25937097921</v>
      </c>
      <c r="I185" s="2">
        <f t="shared" si="26"/>
        <v>0</v>
      </c>
      <c r="J185" s="2">
        <f t="shared" si="22"/>
        <v>0</v>
      </c>
      <c r="K185" s="2">
        <f t="shared" si="27"/>
        <v>0</v>
      </c>
      <c r="L185" s="2">
        <f t="shared" si="28"/>
        <v>0</v>
      </c>
      <c r="M185" s="2">
        <f t="shared" si="29"/>
        <v>0</v>
      </c>
      <c r="N185" s="2">
        <f t="shared" si="30"/>
        <v>0</v>
      </c>
      <c r="O185" s="2">
        <f t="shared" si="31"/>
        <v>0</v>
      </c>
      <c r="P185" s="2">
        <f t="shared" si="32"/>
        <v>44137.820629020782</v>
      </c>
    </row>
    <row r="186" spans="1:16" x14ac:dyDescent="0.25">
      <c r="A186" s="34">
        <v>61764</v>
      </c>
      <c r="B186" s="35" t="s">
        <v>199</v>
      </c>
      <c r="C186" s="35" t="s">
        <v>171</v>
      </c>
      <c r="D186" s="32">
        <v>77943.460000000006</v>
      </c>
      <c r="E186" s="2">
        <f t="shared" si="23"/>
        <v>31177.384000000005</v>
      </c>
      <c r="F186" s="2">
        <f>'landesw Umlage § 4_IST'!F186</f>
        <v>42074.632373250839</v>
      </c>
      <c r="G186" s="2">
        <f t="shared" si="24"/>
        <v>35868.827626749167</v>
      </c>
      <c r="H186" s="2">
        <f t="shared" si="25"/>
        <v>35868.827626749167</v>
      </c>
      <c r="I186" s="2">
        <f t="shared" si="26"/>
        <v>0</v>
      </c>
      <c r="J186" s="2">
        <f t="shared" si="22"/>
        <v>0</v>
      </c>
      <c r="K186" s="2">
        <f t="shared" si="27"/>
        <v>0</v>
      </c>
      <c r="L186" s="2">
        <f t="shared" si="28"/>
        <v>0</v>
      </c>
      <c r="M186" s="2">
        <f t="shared" si="29"/>
        <v>0</v>
      </c>
      <c r="N186" s="2">
        <f t="shared" si="30"/>
        <v>0</v>
      </c>
      <c r="O186" s="2">
        <f t="shared" si="31"/>
        <v>0</v>
      </c>
      <c r="P186" s="2">
        <f t="shared" si="32"/>
        <v>42074.632373250839</v>
      </c>
    </row>
    <row r="187" spans="1:16" x14ac:dyDescent="0.25">
      <c r="A187" s="34">
        <v>61765</v>
      </c>
      <c r="B187" s="35" t="s">
        <v>200</v>
      </c>
      <c r="C187" s="35" t="s">
        <v>171</v>
      </c>
      <c r="D187" s="32">
        <v>235739.02</v>
      </c>
      <c r="E187" s="2">
        <f t="shared" si="23"/>
        <v>94295.608000000007</v>
      </c>
      <c r="F187" s="2">
        <f>'landesw Umlage § 4_IST'!F187</f>
        <v>68514.241254177978</v>
      </c>
      <c r="G187" s="2">
        <f t="shared" si="24"/>
        <v>167224.77874582203</v>
      </c>
      <c r="H187" s="2">
        <f t="shared" si="25"/>
        <v>167224.77874582203</v>
      </c>
      <c r="I187" s="2">
        <f t="shared" si="26"/>
        <v>0</v>
      </c>
      <c r="J187" s="2">
        <f t="shared" si="22"/>
        <v>0</v>
      </c>
      <c r="K187" s="2">
        <f t="shared" si="27"/>
        <v>0</v>
      </c>
      <c r="L187" s="2">
        <f t="shared" si="28"/>
        <v>0</v>
      </c>
      <c r="M187" s="2">
        <f t="shared" si="29"/>
        <v>0</v>
      </c>
      <c r="N187" s="2">
        <f t="shared" si="30"/>
        <v>0</v>
      </c>
      <c r="O187" s="2">
        <f t="shared" si="31"/>
        <v>0</v>
      </c>
      <c r="P187" s="2">
        <f t="shared" si="32"/>
        <v>68514.241254177978</v>
      </c>
    </row>
    <row r="188" spans="1:16" x14ac:dyDescent="0.25">
      <c r="A188" s="34">
        <v>61766</v>
      </c>
      <c r="B188" s="35" t="s">
        <v>171</v>
      </c>
      <c r="C188" s="35" t="s">
        <v>171</v>
      </c>
      <c r="D188" s="32">
        <v>1335346.47</v>
      </c>
      <c r="E188" s="2">
        <f t="shared" si="23"/>
        <v>534138.58799999999</v>
      </c>
      <c r="F188" s="2">
        <f>'landesw Umlage § 4_IST'!F188</f>
        <v>205798.59439037388</v>
      </c>
      <c r="G188" s="2">
        <f t="shared" si="24"/>
        <v>1129547.8756096261</v>
      </c>
      <c r="H188" s="2">
        <f t="shared" si="25"/>
        <v>1129547.8756096261</v>
      </c>
      <c r="I188" s="2">
        <f t="shared" si="26"/>
        <v>0</v>
      </c>
      <c r="J188" s="2">
        <f t="shared" si="22"/>
        <v>0</v>
      </c>
      <c r="K188" s="2">
        <f t="shared" si="27"/>
        <v>0</v>
      </c>
      <c r="L188" s="2">
        <f t="shared" si="28"/>
        <v>0</v>
      </c>
      <c r="M188" s="2">
        <f t="shared" si="29"/>
        <v>0</v>
      </c>
      <c r="N188" s="2">
        <f t="shared" si="30"/>
        <v>0</v>
      </c>
      <c r="O188" s="2">
        <f t="shared" si="31"/>
        <v>0</v>
      </c>
      <c r="P188" s="2">
        <f t="shared" si="32"/>
        <v>205798.59439037388</v>
      </c>
    </row>
    <row r="189" spans="1:16" x14ac:dyDescent="0.25">
      <c r="A189" s="34">
        <v>62007</v>
      </c>
      <c r="B189" s="35" t="s">
        <v>201</v>
      </c>
      <c r="C189" s="35" t="s">
        <v>202</v>
      </c>
      <c r="D189" s="32">
        <v>120297.2</v>
      </c>
      <c r="E189" s="2">
        <f t="shared" si="23"/>
        <v>48118.880000000005</v>
      </c>
      <c r="F189" s="2">
        <f>'landesw Umlage § 4_IST'!F189</f>
        <v>84696.397315730894</v>
      </c>
      <c r="G189" s="2">
        <f t="shared" si="24"/>
        <v>35600.802684269103</v>
      </c>
      <c r="H189" s="2">
        <f t="shared" si="25"/>
        <v>35600.802684269103</v>
      </c>
      <c r="I189" s="2">
        <f t="shared" si="26"/>
        <v>0</v>
      </c>
      <c r="J189" s="2">
        <f t="shared" si="22"/>
        <v>0</v>
      </c>
      <c r="K189" s="2">
        <f t="shared" si="27"/>
        <v>0</v>
      </c>
      <c r="L189" s="2">
        <f t="shared" si="28"/>
        <v>0</v>
      </c>
      <c r="M189" s="2">
        <f t="shared" si="29"/>
        <v>0</v>
      </c>
      <c r="N189" s="2">
        <f t="shared" si="30"/>
        <v>0</v>
      </c>
      <c r="O189" s="2">
        <f t="shared" si="31"/>
        <v>0</v>
      </c>
      <c r="P189" s="2">
        <f t="shared" si="32"/>
        <v>84696.397315730894</v>
      </c>
    </row>
    <row r="190" spans="1:16" x14ac:dyDescent="0.25">
      <c r="A190" s="34">
        <v>62008</v>
      </c>
      <c r="B190" s="35" t="s">
        <v>203</v>
      </c>
      <c r="C190" s="35" t="s">
        <v>202</v>
      </c>
      <c r="D190" s="32">
        <v>25829.98</v>
      </c>
      <c r="E190" s="2">
        <f t="shared" si="23"/>
        <v>10331.992</v>
      </c>
      <c r="F190" s="2">
        <f>'landesw Umlage § 4_IST'!F190</f>
        <v>12243.400230652293</v>
      </c>
      <c r="G190" s="2">
        <f t="shared" si="24"/>
        <v>13586.579769347707</v>
      </c>
      <c r="H190" s="2">
        <f t="shared" si="25"/>
        <v>13586.579769347707</v>
      </c>
      <c r="I190" s="2">
        <f t="shared" si="26"/>
        <v>0</v>
      </c>
      <c r="J190" s="2">
        <f t="shared" si="22"/>
        <v>0</v>
      </c>
      <c r="K190" s="2">
        <f t="shared" si="27"/>
        <v>0</v>
      </c>
      <c r="L190" s="2">
        <f t="shared" si="28"/>
        <v>0</v>
      </c>
      <c r="M190" s="2">
        <f t="shared" si="29"/>
        <v>0</v>
      </c>
      <c r="N190" s="2">
        <f t="shared" si="30"/>
        <v>0</v>
      </c>
      <c r="O190" s="2">
        <f t="shared" si="31"/>
        <v>0</v>
      </c>
      <c r="P190" s="2">
        <f t="shared" si="32"/>
        <v>12243.400230652293</v>
      </c>
    </row>
    <row r="191" spans="1:16" x14ac:dyDescent="0.25">
      <c r="A191" s="34">
        <v>62010</v>
      </c>
      <c r="B191" s="35" t="s">
        <v>204</v>
      </c>
      <c r="C191" s="35" t="s">
        <v>202</v>
      </c>
      <c r="D191" s="32">
        <v>0</v>
      </c>
      <c r="E191" s="2">
        <f t="shared" si="23"/>
        <v>0</v>
      </c>
      <c r="F191" s="2">
        <f>'landesw Umlage § 4_IST'!F191</f>
        <v>4844.3179642051073</v>
      </c>
      <c r="G191" s="2">
        <f t="shared" si="24"/>
        <v>0</v>
      </c>
      <c r="H191" s="2">
        <f t="shared" si="25"/>
        <v>0</v>
      </c>
      <c r="I191" s="2">
        <f t="shared" si="26"/>
        <v>0</v>
      </c>
      <c r="J191" s="2">
        <f t="shared" si="22"/>
        <v>4844.3179642051073</v>
      </c>
      <c r="K191" s="2">
        <f t="shared" si="27"/>
        <v>4844.3179642051073</v>
      </c>
      <c r="L191" s="2">
        <f t="shared" si="28"/>
        <v>403.69316368375894</v>
      </c>
      <c r="M191" s="2">
        <f t="shared" si="29"/>
        <v>403.69</v>
      </c>
      <c r="N191" s="2">
        <f t="shared" si="30"/>
        <v>0</v>
      </c>
      <c r="O191" s="2">
        <f t="shared" si="31"/>
        <v>0</v>
      </c>
      <c r="P191" s="2">
        <f t="shared" si="32"/>
        <v>0</v>
      </c>
    </row>
    <row r="192" spans="1:16" x14ac:dyDescent="0.25">
      <c r="A192" s="34">
        <v>62014</v>
      </c>
      <c r="B192" s="35" t="s">
        <v>205</v>
      </c>
      <c r="C192" s="35" t="s">
        <v>202</v>
      </c>
      <c r="D192" s="32">
        <v>28102.95</v>
      </c>
      <c r="E192" s="2">
        <f t="shared" si="23"/>
        <v>11241.18</v>
      </c>
      <c r="F192" s="2">
        <f>'landesw Umlage § 4_IST'!F192</f>
        <v>20601.256129223006</v>
      </c>
      <c r="G192" s="2">
        <f t="shared" si="24"/>
        <v>7501.693870776995</v>
      </c>
      <c r="H192" s="2">
        <f t="shared" si="25"/>
        <v>7501.693870776995</v>
      </c>
      <c r="I192" s="2">
        <f t="shared" si="26"/>
        <v>0</v>
      </c>
      <c r="J192" s="2">
        <f t="shared" si="22"/>
        <v>0</v>
      </c>
      <c r="K192" s="2">
        <f t="shared" si="27"/>
        <v>0</v>
      </c>
      <c r="L192" s="2">
        <f t="shared" si="28"/>
        <v>0</v>
      </c>
      <c r="M192" s="2">
        <f t="shared" si="29"/>
        <v>0</v>
      </c>
      <c r="N192" s="2">
        <f t="shared" si="30"/>
        <v>0</v>
      </c>
      <c r="O192" s="2">
        <f t="shared" si="31"/>
        <v>0</v>
      </c>
      <c r="P192" s="2">
        <f t="shared" si="32"/>
        <v>20601.256129223006</v>
      </c>
    </row>
    <row r="193" spans="1:16" x14ac:dyDescent="0.25">
      <c r="A193" s="34">
        <v>62021</v>
      </c>
      <c r="B193" s="35" t="s">
        <v>206</v>
      </c>
      <c r="C193" s="35" t="s">
        <v>202</v>
      </c>
      <c r="D193" s="32">
        <v>0</v>
      </c>
      <c r="E193" s="2">
        <f t="shared" si="23"/>
        <v>0</v>
      </c>
      <c r="F193" s="2">
        <f>'landesw Umlage § 4_IST'!F193</f>
        <v>4003.0793398574729</v>
      </c>
      <c r="G193" s="2">
        <f t="shared" si="24"/>
        <v>0</v>
      </c>
      <c r="H193" s="2">
        <f t="shared" si="25"/>
        <v>0</v>
      </c>
      <c r="I193" s="2">
        <f t="shared" si="26"/>
        <v>0</v>
      </c>
      <c r="J193" s="2">
        <f t="shared" si="22"/>
        <v>4003.0793398574729</v>
      </c>
      <c r="K193" s="2">
        <f t="shared" si="27"/>
        <v>4003.0793398574729</v>
      </c>
      <c r="L193" s="2">
        <f t="shared" si="28"/>
        <v>333.58994498812274</v>
      </c>
      <c r="M193" s="2">
        <f t="shared" si="29"/>
        <v>333.59</v>
      </c>
      <c r="N193" s="2">
        <f t="shared" si="30"/>
        <v>0</v>
      </c>
      <c r="O193" s="2">
        <f t="shared" si="31"/>
        <v>0</v>
      </c>
      <c r="P193" s="2">
        <f t="shared" si="32"/>
        <v>0</v>
      </c>
    </row>
    <row r="194" spans="1:16" x14ac:dyDescent="0.25">
      <c r="A194" s="34">
        <v>62026</v>
      </c>
      <c r="B194" s="35" t="s">
        <v>207</v>
      </c>
      <c r="C194" s="35" t="s">
        <v>202</v>
      </c>
      <c r="D194" s="32">
        <v>0</v>
      </c>
      <c r="E194" s="2">
        <f t="shared" si="23"/>
        <v>0</v>
      </c>
      <c r="F194" s="2">
        <f>'landesw Umlage § 4_IST'!F194</f>
        <v>8170.7961591269541</v>
      </c>
      <c r="G194" s="2">
        <f t="shared" si="24"/>
        <v>0</v>
      </c>
      <c r="H194" s="2">
        <f t="shared" si="25"/>
        <v>0</v>
      </c>
      <c r="I194" s="2">
        <f t="shared" si="26"/>
        <v>0</v>
      </c>
      <c r="J194" s="2">
        <f t="shared" si="22"/>
        <v>8170.7961591269541</v>
      </c>
      <c r="K194" s="2">
        <f t="shared" si="27"/>
        <v>8170.7961591269541</v>
      </c>
      <c r="L194" s="2">
        <f t="shared" si="28"/>
        <v>680.89967992724621</v>
      </c>
      <c r="M194" s="2">
        <f t="shared" si="29"/>
        <v>680.9</v>
      </c>
      <c r="N194" s="2">
        <f t="shared" si="30"/>
        <v>0</v>
      </c>
      <c r="O194" s="2">
        <f t="shared" si="31"/>
        <v>0</v>
      </c>
      <c r="P194" s="2">
        <f t="shared" si="32"/>
        <v>0</v>
      </c>
    </row>
    <row r="195" spans="1:16" x14ac:dyDescent="0.25">
      <c r="A195" s="34">
        <v>62032</v>
      </c>
      <c r="B195" s="35" t="s">
        <v>208</v>
      </c>
      <c r="C195" s="35" t="s">
        <v>202</v>
      </c>
      <c r="D195" s="32">
        <v>5222.3999999999996</v>
      </c>
      <c r="E195" s="2">
        <f t="shared" si="23"/>
        <v>2088.96</v>
      </c>
      <c r="F195" s="2">
        <f>'landesw Umlage § 4_IST'!F195</f>
        <v>11102.270568314983</v>
      </c>
      <c r="G195" s="2">
        <f t="shared" si="24"/>
        <v>-5879.8705683149838</v>
      </c>
      <c r="H195" s="2">
        <f t="shared" si="25"/>
        <v>0</v>
      </c>
      <c r="I195" s="2">
        <f t="shared" si="26"/>
        <v>-5879.8705683149838</v>
      </c>
      <c r="J195" s="2">
        <f t="shared" ref="J195:J258" si="33">IF(E195&lt;1,F195,0)</f>
        <v>0</v>
      </c>
      <c r="K195" s="2">
        <f t="shared" si="27"/>
        <v>5879.8705683149838</v>
      </c>
      <c r="L195" s="2">
        <f t="shared" si="28"/>
        <v>0</v>
      </c>
      <c r="M195" s="2">
        <f t="shared" si="29"/>
        <v>0</v>
      </c>
      <c r="N195" s="2">
        <f t="shared" si="30"/>
        <v>5879.8705683149838</v>
      </c>
      <c r="O195" s="2">
        <f t="shared" si="31"/>
        <v>489.99</v>
      </c>
      <c r="P195" s="2">
        <f t="shared" si="32"/>
        <v>11102.270568314983</v>
      </c>
    </row>
    <row r="196" spans="1:16" x14ac:dyDescent="0.25">
      <c r="A196" s="34">
        <v>62034</v>
      </c>
      <c r="B196" s="35" t="s">
        <v>209</v>
      </c>
      <c r="C196" s="35" t="s">
        <v>202</v>
      </c>
      <c r="D196" s="32">
        <v>99711.88</v>
      </c>
      <c r="E196" s="2">
        <f t="shared" ref="E196:E259" si="34">D196*0.4</f>
        <v>39884.752000000008</v>
      </c>
      <c r="F196" s="2">
        <f>'landesw Umlage § 4_IST'!F196</f>
        <v>12204.228625320764</v>
      </c>
      <c r="G196" s="2">
        <f t="shared" ref="G196:G259" si="35">IF(D196&gt;0,D196-F196,0)</f>
        <v>87507.651374679233</v>
      </c>
      <c r="H196" s="2">
        <f t="shared" ref="H196:H259" si="36">IF(G196&lt;0,0,G196)</f>
        <v>87507.651374679233</v>
      </c>
      <c r="I196" s="2">
        <f t="shared" ref="I196:I259" si="37">IF(G196&lt;0,G196,0)</f>
        <v>0</v>
      </c>
      <c r="J196" s="2">
        <f t="shared" si="33"/>
        <v>0</v>
      </c>
      <c r="K196" s="2">
        <f t="shared" ref="K196:K259" si="38">IF(G196&lt;0,-G196,J196)</f>
        <v>0</v>
      </c>
      <c r="L196" s="2">
        <f t="shared" ref="L196:L259" si="39">J196/12</f>
        <v>0</v>
      </c>
      <c r="M196" s="2">
        <f t="shared" ref="M196:M259" si="40">ROUND(J196/12,2)</f>
        <v>0</v>
      </c>
      <c r="N196" s="2">
        <f t="shared" ref="N196:N259" si="41">IF(I196=0,0,I196*-1)</f>
        <v>0</v>
      </c>
      <c r="O196" s="2">
        <f t="shared" ref="O196:O259" si="42">ROUND(N196/12,2)</f>
        <v>0</v>
      </c>
      <c r="P196" s="2">
        <f t="shared" ref="P196:P259" si="43">IF(J196=0,F196,0)</f>
        <v>12204.228625320764</v>
      </c>
    </row>
    <row r="197" spans="1:16" x14ac:dyDescent="0.25">
      <c r="A197" s="34">
        <v>62036</v>
      </c>
      <c r="B197" s="35" t="s">
        <v>210</v>
      </c>
      <c r="C197" s="35" t="s">
        <v>202</v>
      </c>
      <c r="D197" s="32">
        <v>0</v>
      </c>
      <c r="E197" s="2">
        <f t="shared" si="34"/>
        <v>0</v>
      </c>
      <c r="F197" s="2">
        <f>'landesw Umlage § 4_IST'!F197</f>
        <v>12797.211025122167</v>
      </c>
      <c r="G197" s="2">
        <f t="shared" si="35"/>
        <v>0</v>
      </c>
      <c r="H197" s="2">
        <f t="shared" si="36"/>
        <v>0</v>
      </c>
      <c r="I197" s="2">
        <f t="shared" si="37"/>
        <v>0</v>
      </c>
      <c r="J197" s="2">
        <f t="shared" si="33"/>
        <v>12797.211025122167</v>
      </c>
      <c r="K197" s="2">
        <f t="shared" si="38"/>
        <v>12797.211025122167</v>
      </c>
      <c r="L197" s="2">
        <f t="shared" si="39"/>
        <v>1066.434252093514</v>
      </c>
      <c r="M197" s="2">
        <f t="shared" si="40"/>
        <v>1066.43</v>
      </c>
      <c r="N197" s="2">
        <f t="shared" si="41"/>
        <v>0</v>
      </c>
      <c r="O197" s="2">
        <f t="shared" si="42"/>
        <v>0</v>
      </c>
      <c r="P197" s="2">
        <f t="shared" si="43"/>
        <v>0</v>
      </c>
    </row>
    <row r="198" spans="1:16" x14ac:dyDescent="0.25">
      <c r="A198" s="34">
        <v>62038</v>
      </c>
      <c r="B198" s="35" t="s">
        <v>211</v>
      </c>
      <c r="C198" s="35" t="s">
        <v>202</v>
      </c>
      <c r="D198" s="32">
        <v>191001.25</v>
      </c>
      <c r="E198" s="2">
        <f t="shared" si="34"/>
        <v>76400.5</v>
      </c>
      <c r="F198" s="2">
        <f>'landesw Umlage § 4_IST'!F198</f>
        <v>96508.115727713783</v>
      </c>
      <c r="G198" s="2">
        <f t="shared" si="35"/>
        <v>94493.134272286217</v>
      </c>
      <c r="H198" s="2">
        <f t="shared" si="36"/>
        <v>94493.134272286217</v>
      </c>
      <c r="I198" s="2">
        <f t="shared" si="37"/>
        <v>0</v>
      </c>
      <c r="J198" s="2">
        <f t="shared" si="33"/>
        <v>0</v>
      </c>
      <c r="K198" s="2">
        <f t="shared" si="38"/>
        <v>0</v>
      </c>
      <c r="L198" s="2">
        <f t="shared" si="39"/>
        <v>0</v>
      </c>
      <c r="M198" s="2">
        <f t="shared" si="40"/>
        <v>0</v>
      </c>
      <c r="N198" s="2">
        <f t="shared" si="41"/>
        <v>0</v>
      </c>
      <c r="O198" s="2">
        <f t="shared" si="42"/>
        <v>0</v>
      </c>
      <c r="P198" s="2">
        <f t="shared" si="43"/>
        <v>96508.115727713783</v>
      </c>
    </row>
    <row r="199" spans="1:16" x14ac:dyDescent="0.25">
      <c r="A199" s="34">
        <v>62039</v>
      </c>
      <c r="B199" s="35" t="s">
        <v>212</v>
      </c>
      <c r="C199" s="35" t="s">
        <v>202</v>
      </c>
      <c r="D199" s="32">
        <v>44973.34</v>
      </c>
      <c r="E199" s="2">
        <f t="shared" si="34"/>
        <v>17989.335999999999</v>
      </c>
      <c r="F199" s="2">
        <f>'landesw Umlage § 4_IST'!F199</f>
        <v>17984.546144223907</v>
      </c>
      <c r="G199" s="2">
        <f t="shared" si="35"/>
        <v>26988.79385577609</v>
      </c>
      <c r="H199" s="2">
        <f t="shared" si="36"/>
        <v>26988.79385577609</v>
      </c>
      <c r="I199" s="2">
        <f t="shared" si="37"/>
        <v>0</v>
      </c>
      <c r="J199" s="2">
        <f t="shared" si="33"/>
        <v>0</v>
      </c>
      <c r="K199" s="2">
        <f t="shared" si="38"/>
        <v>0</v>
      </c>
      <c r="L199" s="2">
        <f t="shared" si="39"/>
        <v>0</v>
      </c>
      <c r="M199" s="2">
        <f t="shared" si="40"/>
        <v>0</v>
      </c>
      <c r="N199" s="2">
        <f t="shared" si="41"/>
        <v>0</v>
      </c>
      <c r="O199" s="2">
        <f t="shared" si="42"/>
        <v>0</v>
      </c>
      <c r="P199" s="2">
        <f t="shared" si="43"/>
        <v>17984.546144223907</v>
      </c>
    </row>
    <row r="200" spans="1:16" x14ac:dyDescent="0.25">
      <c r="A200" s="34">
        <v>62040</v>
      </c>
      <c r="B200" s="35" t="s">
        <v>213</v>
      </c>
      <c r="C200" s="35" t="s">
        <v>202</v>
      </c>
      <c r="D200" s="32">
        <v>503645.03</v>
      </c>
      <c r="E200" s="2">
        <f t="shared" si="34"/>
        <v>201458.01200000002</v>
      </c>
      <c r="F200" s="2">
        <f>'landesw Umlage § 4_IST'!F200</f>
        <v>117338.4019777613</v>
      </c>
      <c r="G200" s="2">
        <f t="shared" si="35"/>
        <v>386306.62802223873</v>
      </c>
      <c r="H200" s="2">
        <f t="shared" si="36"/>
        <v>386306.62802223873</v>
      </c>
      <c r="I200" s="2">
        <f t="shared" si="37"/>
        <v>0</v>
      </c>
      <c r="J200" s="2">
        <f t="shared" si="33"/>
        <v>0</v>
      </c>
      <c r="K200" s="2">
        <f t="shared" si="38"/>
        <v>0</v>
      </c>
      <c r="L200" s="2">
        <f t="shared" si="39"/>
        <v>0</v>
      </c>
      <c r="M200" s="2">
        <f t="shared" si="40"/>
        <v>0</v>
      </c>
      <c r="N200" s="2">
        <f t="shared" si="41"/>
        <v>0</v>
      </c>
      <c r="O200" s="2">
        <f t="shared" si="42"/>
        <v>0</v>
      </c>
      <c r="P200" s="2">
        <f t="shared" si="43"/>
        <v>117338.4019777613</v>
      </c>
    </row>
    <row r="201" spans="1:16" x14ac:dyDescent="0.25">
      <c r="A201" s="34">
        <v>62041</v>
      </c>
      <c r="B201" s="35" t="s">
        <v>214</v>
      </c>
      <c r="C201" s="35" t="s">
        <v>202</v>
      </c>
      <c r="D201" s="32">
        <v>307645.76</v>
      </c>
      <c r="E201" s="2">
        <f t="shared" si="34"/>
        <v>123058.304</v>
      </c>
      <c r="F201" s="2">
        <f>'landesw Umlage § 4_IST'!F201</f>
        <v>150921.89190363607</v>
      </c>
      <c r="G201" s="2">
        <f t="shared" si="35"/>
        <v>156723.86809636393</v>
      </c>
      <c r="H201" s="2">
        <f t="shared" si="36"/>
        <v>156723.86809636393</v>
      </c>
      <c r="I201" s="2">
        <f t="shared" si="37"/>
        <v>0</v>
      </c>
      <c r="J201" s="2">
        <f t="shared" si="33"/>
        <v>0</v>
      </c>
      <c r="K201" s="2">
        <f t="shared" si="38"/>
        <v>0</v>
      </c>
      <c r="L201" s="2">
        <f t="shared" si="39"/>
        <v>0</v>
      </c>
      <c r="M201" s="2">
        <f t="shared" si="40"/>
        <v>0</v>
      </c>
      <c r="N201" s="2">
        <f t="shared" si="41"/>
        <v>0</v>
      </c>
      <c r="O201" s="2">
        <f t="shared" si="42"/>
        <v>0</v>
      </c>
      <c r="P201" s="2">
        <f t="shared" si="43"/>
        <v>150921.89190363607</v>
      </c>
    </row>
    <row r="202" spans="1:16" x14ac:dyDescent="0.25">
      <c r="A202" s="34">
        <v>62042</v>
      </c>
      <c r="B202" s="35" t="s">
        <v>215</v>
      </c>
      <c r="C202" s="35" t="s">
        <v>202</v>
      </c>
      <c r="D202" s="32">
        <v>25694.65</v>
      </c>
      <c r="E202" s="2">
        <f t="shared" si="34"/>
        <v>10277.86</v>
      </c>
      <c r="F202" s="2">
        <f>'landesw Umlage § 4_IST'!F202</f>
        <v>41747.374415746861</v>
      </c>
      <c r="G202" s="2">
        <f t="shared" si="35"/>
        <v>-16052.724415746859</v>
      </c>
      <c r="H202" s="2">
        <f t="shared" si="36"/>
        <v>0</v>
      </c>
      <c r="I202" s="2">
        <f t="shared" si="37"/>
        <v>-16052.724415746859</v>
      </c>
      <c r="J202" s="2">
        <f t="shared" si="33"/>
        <v>0</v>
      </c>
      <c r="K202" s="2">
        <f t="shared" si="38"/>
        <v>16052.724415746859</v>
      </c>
      <c r="L202" s="2">
        <f t="shared" si="39"/>
        <v>0</v>
      </c>
      <c r="M202" s="2">
        <f t="shared" si="40"/>
        <v>0</v>
      </c>
      <c r="N202" s="2">
        <f t="shared" si="41"/>
        <v>16052.724415746859</v>
      </c>
      <c r="O202" s="2">
        <f t="shared" si="42"/>
        <v>1337.73</v>
      </c>
      <c r="P202" s="2">
        <f t="shared" si="43"/>
        <v>41747.374415746861</v>
      </c>
    </row>
    <row r="203" spans="1:16" x14ac:dyDescent="0.25">
      <c r="A203" s="34">
        <v>62043</v>
      </c>
      <c r="B203" s="35" t="s">
        <v>216</v>
      </c>
      <c r="C203" s="35" t="s">
        <v>202</v>
      </c>
      <c r="D203" s="32">
        <v>95108.28</v>
      </c>
      <c r="E203" s="2">
        <f t="shared" si="34"/>
        <v>38043.311999999998</v>
      </c>
      <c r="F203" s="2">
        <f>'landesw Umlage § 4_IST'!F203</f>
        <v>34330.767184386183</v>
      </c>
      <c r="G203" s="2">
        <f t="shared" si="35"/>
        <v>60777.512815613816</v>
      </c>
      <c r="H203" s="2">
        <f t="shared" si="36"/>
        <v>60777.512815613816</v>
      </c>
      <c r="I203" s="2">
        <f t="shared" si="37"/>
        <v>0</v>
      </c>
      <c r="J203" s="2">
        <f t="shared" si="33"/>
        <v>0</v>
      </c>
      <c r="K203" s="2">
        <f t="shared" si="38"/>
        <v>0</v>
      </c>
      <c r="L203" s="2">
        <f t="shared" si="39"/>
        <v>0</v>
      </c>
      <c r="M203" s="2">
        <f t="shared" si="40"/>
        <v>0</v>
      </c>
      <c r="N203" s="2">
        <f t="shared" si="41"/>
        <v>0</v>
      </c>
      <c r="O203" s="2">
        <f t="shared" si="42"/>
        <v>0</v>
      </c>
      <c r="P203" s="2">
        <f t="shared" si="43"/>
        <v>34330.767184386183</v>
      </c>
    </row>
    <row r="204" spans="1:16" x14ac:dyDescent="0.25">
      <c r="A204" s="34">
        <v>62044</v>
      </c>
      <c r="B204" s="35" t="s">
        <v>217</v>
      </c>
      <c r="C204" s="35" t="s">
        <v>202</v>
      </c>
      <c r="D204" s="32">
        <v>29944.7</v>
      </c>
      <c r="E204" s="2">
        <f t="shared" si="34"/>
        <v>11977.880000000001</v>
      </c>
      <c r="F204" s="2">
        <f>'landesw Umlage § 4_IST'!F204</f>
        <v>26229.917082088399</v>
      </c>
      <c r="G204" s="2">
        <f t="shared" si="35"/>
        <v>3714.7829179116015</v>
      </c>
      <c r="H204" s="2">
        <f t="shared" si="36"/>
        <v>3714.7829179116015</v>
      </c>
      <c r="I204" s="2">
        <f t="shared" si="37"/>
        <v>0</v>
      </c>
      <c r="J204" s="2">
        <f t="shared" si="33"/>
        <v>0</v>
      </c>
      <c r="K204" s="2">
        <f t="shared" si="38"/>
        <v>0</v>
      </c>
      <c r="L204" s="2">
        <f t="shared" si="39"/>
        <v>0</v>
      </c>
      <c r="M204" s="2">
        <f t="shared" si="40"/>
        <v>0</v>
      </c>
      <c r="N204" s="2">
        <f t="shared" si="41"/>
        <v>0</v>
      </c>
      <c r="O204" s="2">
        <f t="shared" si="42"/>
        <v>0</v>
      </c>
      <c r="P204" s="2">
        <f t="shared" si="43"/>
        <v>26229.917082088399</v>
      </c>
    </row>
    <row r="205" spans="1:16" x14ac:dyDescent="0.25">
      <c r="A205" s="34">
        <v>62045</v>
      </c>
      <c r="B205" s="35" t="s">
        <v>218</v>
      </c>
      <c r="C205" s="35" t="s">
        <v>202</v>
      </c>
      <c r="D205" s="32">
        <v>7858.25</v>
      </c>
      <c r="E205" s="2">
        <f t="shared" si="34"/>
        <v>3143.3</v>
      </c>
      <c r="F205" s="2">
        <f>'landesw Umlage § 4_IST'!F205</f>
        <v>18281.482426530445</v>
      </c>
      <c r="G205" s="2">
        <f t="shared" si="35"/>
        <v>-10423.232426530445</v>
      </c>
      <c r="H205" s="2">
        <f t="shared" si="36"/>
        <v>0</v>
      </c>
      <c r="I205" s="2">
        <f t="shared" si="37"/>
        <v>-10423.232426530445</v>
      </c>
      <c r="J205" s="2">
        <f t="shared" si="33"/>
        <v>0</v>
      </c>
      <c r="K205" s="2">
        <f t="shared" si="38"/>
        <v>10423.232426530445</v>
      </c>
      <c r="L205" s="2">
        <f t="shared" si="39"/>
        <v>0</v>
      </c>
      <c r="M205" s="2">
        <f t="shared" si="40"/>
        <v>0</v>
      </c>
      <c r="N205" s="2">
        <f t="shared" si="41"/>
        <v>10423.232426530445</v>
      </c>
      <c r="O205" s="2">
        <f t="shared" si="42"/>
        <v>868.6</v>
      </c>
      <c r="P205" s="2">
        <f t="shared" si="43"/>
        <v>18281.482426530445</v>
      </c>
    </row>
    <row r="206" spans="1:16" x14ac:dyDescent="0.25">
      <c r="A206" s="34">
        <v>62046</v>
      </c>
      <c r="B206" s="35" t="s">
        <v>219</v>
      </c>
      <c r="C206" s="35" t="s">
        <v>202</v>
      </c>
      <c r="D206" s="32">
        <v>22195.39</v>
      </c>
      <c r="E206" s="2">
        <f t="shared" si="34"/>
        <v>8878.1560000000009</v>
      </c>
      <c r="F206" s="2">
        <f>'landesw Umlage § 4_IST'!F206</f>
        <v>25630.988540477327</v>
      </c>
      <c r="G206" s="2">
        <f t="shared" si="35"/>
        <v>-3435.5985404773273</v>
      </c>
      <c r="H206" s="2">
        <f t="shared" si="36"/>
        <v>0</v>
      </c>
      <c r="I206" s="2">
        <f t="shared" si="37"/>
        <v>-3435.5985404773273</v>
      </c>
      <c r="J206" s="2">
        <f t="shared" si="33"/>
        <v>0</v>
      </c>
      <c r="K206" s="2">
        <f t="shared" si="38"/>
        <v>3435.5985404773273</v>
      </c>
      <c r="L206" s="2">
        <f t="shared" si="39"/>
        <v>0</v>
      </c>
      <c r="M206" s="2">
        <f t="shared" si="40"/>
        <v>0</v>
      </c>
      <c r="N206" s="2">
        <f t="shared" si="41"/>
        <v>3435.5985404773273</v>
      </c>
      <c r="O206" s="2">
        <f t="shared" si="42"/>
        <v>286.3</v>
      </c>
      <c r="P206" s="2">
        <f t="shared" si="43"/>
        <v>25630.988540477327</v>
      </c>
    </row>
    <row r="207" spans="1:16" x14ac:dyDescent="0.25">
      <c r="A207" s="34">
        <v>62047</v>
      </c>
      <c r="B207" s="35" t="s">
        <v>220</v>
      </c>
      <c r="C207" s="35" t="s">
        <v>202</v>
      </c>
      <c r="D207" s="32">
        <v>30952.19</v>
      </c>
      <c r="E207" s="2">
        <f t="shared" si="34"/>
        <v>12380.876</v>
      </c>
      <c r="F207" s="2">
        <f>'landesw Umlage § 4_IST'!F207</f>
        <v>63484.111913037159</v>
      </c>
      <c r="G207" s="2">
        <f t="shared" si="35"/>
        <v>-32531.92191303716</v>
      </c>
      <c r="H207" s="2">
        <f t="shared" si="36"/>
        <v>0</v>
      </c>
      <c r="I207" s="2">
        <f t="shared" si="37"/>
        <v>-32531.92191303716</v>
      </c>
      <c r="J207" s="2">
        <f t="shared" si="33"/>
        <v>0</v>
      </c>
      <c r="K207" s="2">
        <f t="shared" si="38"/>
        <v>32531.92191303716</v>
      </c>
      <c r="L207" s="2">
        <f t="shared" si="39"/>
        <v>0</v>
      </c>
      <c r="M207" s="2">
        <f t="shared" si="40"/>
        <v>0</v>
      </c>
      <c r="N207" s="2">
        <f t="shared" si="41"/>
        <v>32531.92191303716</v>
      </c>
      <c r="O207" s="2">
        <f t="shared" si="42"/>
        <v>2710.99</v>
      </c>
      <c r="P207" s="2">
        <f t="shared" si="43"/>
        <v>63484.111913037159</v>
      </c>
    </row>
    <row r="208" spans="1:16" x14ac:dyDescent="0.25">
      <c r="A208" s="34">
        <v>62048</v>
      </c>
      <c r="B208" s="35" t="s">
        <v>221</v>
      </c>
      <c r="C208" s="35" t="s">
        <v>202</v>
      </c>
      <c r="D208" s="32">
        <v>67013.759999999995</v>
      </c>
      <c r="E208" s="2">
        <f t="shared" si="34"/>
        <v>26805.504000000001</v>
      </c>
      <c r="F208" s="2">
        <f>'landesw Umlage § 4_IST'!F208</f>
        <v>48666.665655194534</v>
      </c>
      <c r="G208" s="2">
        <f t="shared" si="35"/>
        <v>18347.09434480546</v>
      </c>
      <c r="H208" s="2">
        <f t="shared" si="36"/>
        <v>18347.09434480546</v>
      </c>
      <c r="I208" s="2">
        <f t="shared" si="37"/>
        <v>0</v>
      </c>
      <c r="J208" s="2">
        <f t="shared" si="33"/>
        <v>0</v>
      </c>
      <c r="K208" s="2">
        <f t="shared" si="38"/>
        <v>0</v>
      </c>
      <c r="L208" s="2">
        <f t="shared" si="39"/>
        <v>0</v>
      </c>
      <c r="M208" s="2">
        <f t="shared" si="40"/>
        <v>0</v>
      </c>
      <c r="N208" s="2">
        <f t="shared" si="41"/>
        <v>0</v>
      </c>
      <c r="O208" s="2">
        <f t="shared" si="42"/>
        <v>0</v>
      </c>
      <c r="P208" s="2">
        <f t="shared" si="43"/>
        <v>48666.665655194534</v>
      </c>
    </row>
    <row r="209" spans="1:16" x14ac:dyDescent="0.25">
      <c r="A209" s="34">
        <v>62105</v>
      </c>
      <c r="B209" s="35" t="s">
        <v>222</v>
      </c>
      <c r="C209" s="35" t="s">
        <v>223</v>
      </c>
      <c r="D209" s="32">
        <v>35227.85</v>
      </c>
      <c r="E209" s="2">
        <f t="shared" si="34"/>
        <v>14091.14</v>
      </c>
      <c r="F209" s="2">
        <f>'landesw Umlage § 4_IST'!F209</f>
        <v>17413.14050176106</v>
      </c>
      <c r="G209" s="2">
        <f t="shared" si="35"/>
        <v>17814.709498238939</v>
      </c>
      <c r="H209" s="2">
        <f t="shared" si="36"/>
        <v>17814.709498238939</v>
      </c>
      <c r="I209" s="2">
        <f t="shared" si="37"/>
        <v>0</v>
      </c>
      <c r="J209" s="2">
        <f t="shared" si="33"/>
        <v>0</v>
      </c>
      <c r="K209" s="2">
        <f t="shared" si="38"/>
        <v>0</v>
      </c>
      <c r="L209" s="2">
        <f t="shared" si="39"/>
        <v>0</v>
      </c>
      <c r="M209" s="2">
        <f t="shared" si="40"/>
        <v>0</v>
      </c>
      <c r="N209" s="2">
        <f t="shared" si="41"/>
        <v>0</v>
      </c>
      <c r="O209" s="2">
        <f t="shared" si="42"/>
        <v>0</v>
      </c>
      <c r="P209" s="2">
        <f t="shared" si="43"/>
        <v>17413.14050176106</v>
      </c>
    </row>
    <row r="210" spans="1:16" x14ac:dyDescent="0.25">
      <c r="A210" s="34">
        <v>62115</v>
      </c>
      <c r="B210" s="35" t="s">
        <v>224</v>
      </c>
      <c r="C210" s="35" t="s">
        <v>223</v>
      </c>
      <c r="D210" s="32">
        <v>377171.92</v>
      </c>
      <c r="E210" s="2">
        <f t="shared" si="34"/>
        <v>150868.76800000001</v>
      </c>
      <c r="F210" s="2">
        <f>'landesw Umlage § 4_IST'!F210</f>
        <v>54804.582848455633</v>
      </c>
      <c r="G210" s="2">
        <f t="shared" si="35"/>
        <v>322367.33715154434</v>
      </c>
      <c r="H210" s="2">
        <f t="shared" si="36"/>
        <v>322367.33715154434</v>
      </c>
      <c r="I210" s="2">
        <f t="shared" si="37"/>
        <v>0</v>
      </c>
      <c r="J210" s="2">
        <f t="shared" si="33"/>
        <v>0</v>
      </c>
      <c r="K210" s="2">
        <f t="shared" si="38"/>
        <v>0</v>
      </c>
      <c r="L210" s="2">
        <f t="shared" si="39"/>
        <v>0</v>
      </c>
      <c r="M210" s="2">
        <f t="shared" si="40"/>
        <v>0</v>
      </c>
      <c r="N210" s="2">
        <f t="shared" si="41"/>
        <v>0</v>
      </c>
      <c r="O210" s="2">
        <f t="shared" si="42"/>
        <v>0</v>
      </c>
      <c r="P210" s="2">
        <f t="shared" si="43"/>
        <v>54804.582848455633</v>
      </c>
    </row>
    <row r="211" spans="1:16" x14ac:dyDescent="0.25">
      <c r="A211" s="34">
        <v>62116</v>
      </c>
      <c r="B211" s="35" t="s">
        <v>225</v>
      </c>
      <c r="C211" s="35" t="s">
        <v>223</v>
      </c>
      <c r="D211" s="32">
        <v>130782.78</v>
      </c>
      <c r="E211" s="2">
        <f t="shared" si="34"/>
        <v>52313.112000000001</v>
      </c>
      <c r="F211" s="2">
        <f>'landesw Umlage § 4_IST'!F211</f>
        <v>37819.741253842585</v>
      </c>
      <c r="G211" s="2">
        <f t="shared" si="35"/>
        <v>92963.038746157414</v>
      </c>
      <c r="H211" s="2">
        <f t="shared" si="36"/>
        <v>92963.038746157414</v>
      </c>
      <c r="I211" s="2">
        <f t="shared" si="37"/>
        <v>0</v>
      </c>
      <c r="J211" s="2">
        <f t="shared" si="33"/>
        <v>0</v>
      </c>
      <c r="K211" s="2">
        <f t="shared" si="38"/>
        <v>0</v>
      </c>
      <c r="L211" s="2">
        <f t="shared" si="39"/>
        <v>0</v>
      </c>
      <c r="M211" s="2">
        <f t="shared" si="40"/>
        <v>0</v>
      </c>
      <c r="N211" s="2">
        <f t="shared" si="41"/>
        <v>0</v>
      </c>
      <c r="O211" s="2">
        <f t="shared" si="42"/>
        <v>0</v>
      </c>
      <c r="P211" s="2">
        <f t="shared" si="43"/>
        <v>37819.741253842585</v>
      </c>
    </row>
    <row r="212" spans="1:16" x14ac:dyDescent="0.25">
      <c r="A212" s="34">
        <v>62125</v>
      </c>
      <c r="B212" s="35" t="s">
        <v>226</v>
      </c>
      <c r="C212" s="35" t="s">
        <v>223</v>
      </c>
      <c r="D212" s="32">
        <v>46633.440000000002</v>
      </c>
      <c r="E212" s="2">
        <f t="shared" si="34"/>
        <v>18653.376</v>
      </c>
      <c r="F212" s="2">
        <f>'landesw Umlage § 4_IST'!F212</f>
        <v>22834.197891310145</v>
      </c>
      <c r="G212" s="2">
        <f t="shared" si="35"/>
        <v>23799.242108689858</v>
      </c>
      <c r="H212" s="2">
        <f t="shared" si="36"/>
        <v>23799.242108689858</v>
      </c>
      <c r="I212" s="2">
        <f t="shared" si="37"/>
        <v>0</v>
      </c>
      <c r="J212" s="2">
        <f t="shared" si="33"/>
        <v>0</v>
      </c>
      <c r="K212" s="2">
        <f t="shared" si="38"/>
        <v>0</v>
      </c>
      <c r="L212" s="2">
        <f t="shared" si="39"/>
        <v>0</v>
      </c>
      <c r="M212" s="2">
        <f t="shared" si="40"/>
        <v>0</v>
      </c>
      <c r="N212" s="2">
        <f t="shared" si="41"/>
        <v>0</v>
      </c>
      <c r="O212" s="2">
        <f t="shared" si="42"/>
        <v>0</v>
      </c>
      <c r="P212" s="2">
        <f t="shared" si="43"/>
        <v>22834.197891310145</v>
      </c>
    </row>
    <row r="213" spans="1:16" x14ac:dyDescent="0.25">
      <c r="A213" s="34">
        <v>62128</v>
      </c>
      <c r="B213" s="35" t="s">
        <v>227</v>
      </c>
      <c r="C213" s="35" t="s">
        <v>223</v>
      </c>
      <c r="D213" s="32">
        <v>13401.85</v>
      </c>
      <c r="E213" s="2">
        <f t="shared" si="34"/>
        <v>5360.7400000000007</v>
      </c>
      <c r="F213" s="2">
        <f>'landesw Umlage § 4_IST'!F213</f>
        <v>36666.429642146148</v>
      </c>
      <c r="G213" s="2">
        <f t="shared" si="35"/>
        <v>-23264.579642146149</v>
      </c>
      <c r="H213" s="2">
        <f t="shared" si="36"/>
        <v>0</v>
      </c>
      <c r="I213" s="2">
        <f t="shared" si="37"/>
        <v>-23264.579642146149</v>
      </c>
      <c r="J213" s="2">
        <f t="shared" si="33"/>
        <v>0</v>
      </c>
      <c r="K213" s="2">
        <f t="shared" si="38"/>
        <v>23264.579642146149</v>
      </c>
      <c r="L213" s="2">
        <f t="shared" si="39"/>
        <v>0</v>
      </c>
      <c r="M213" s="2">
        <f t="shared" si="40"/>
        <v>0</v>
      </c>
      <c r="N213" s="2">
        <f t="shared" si="41"/>
        <v>23264.579642146149</v>
      </c>
      <c r="O213" s="2">
        <f t="shared" si="42"/>
        <v>1938.71</v>
      </c>
      <c r="P213" s="2">
        <f t="shared" si="43"/>
        <v>36666.429642146148</v>
      </c>
    </row>
    <row r="214" spans="1:16" x14ac:dyDescent="0.25">
      <c r="A214" s="34">
        <v>62131</v>
      </c>
      <c r="B214" s="35" t="s">
        <v>228</v>
      </c>
      <c r="C214" s="35" t="s">
        <v>223</v>
      </c>
      <c r="D214" s="32">
        <v>16742.830000000002</v>
      </c>
      <c r="E214" s="2">
        <f t="shared" si="34"/>
        <v>6697.1320000000014</v>
      </c>
      <c r="F214" s="2">
        <f>'landesw Umlage § 4_IST'!F214</f>
        <v>28517.665944090917</v>
      </c>
      <c r="G214" s="2">
        <f t="shared" si="35"/>
        <v>-11774.835944090915</v>
      </c>
      <c r="H214" s="2">
        <f t="shared" si="36"/>
        <v>0</v>
      </c>
      <c r="I214" s="2">
        <f t="shared" si="37"/>
        <v>-11774.835944090915</v>
      </c>
      <c r="J214" s="2">
        <f t="shared" si="33"/>
        <v>0</v>
      </c>
      <c r="K214" s="2">
        <f t="shared" si="38"/>
        <v>11774.835944090915</v>
      </c>
      <c r="L214" s="2">
        <f t="shared" si="39"/>
        <v>0</v>
      </c>
      <c r="M214" s="2">
        <f t="shared" si="40"/>
        <v>0</v>
      </c>
      <c r="N214" s="2">
        <f t="shared" si="41"/>
        <v>11774.835944090915</v>
      </c>
      <c r="O214" s="2">
        <f t="shared" si="42"/>
        <v>981.24</v>
      </c>
      <c r="P214" s="2">
        <f t="shared" si="43"/>
        <v>28517.665944090917</v>
      </c>
    </row>
    <row r="215" spans="1:16" x14ac:dyDescent="0.25">
      <c r="A215" s="34">
        <v>62132</v>
      </c>
      <c r="B215" s="35" t="s">
        <v>229</v>
      </c>
      <c r="C215" s="35" t="s">
        <v>223</v>
      </c>
      <c r="D215" s="32">
        <v>13892.12</v>
      </c>
      <c r="E215" s="2">
        <f t="shared" si="34"/>
        <v>5556.8480000000009</v>
      </c>
      <c r="F215" s="2">
        <f>'landesw Umlage § 4_IST'!F215</f>
        <v>15800.925097344381</v>
      </c>
      <c r="G215" s="2">
        <f t="shared" si="35"/>
        <v>-1908.8050973443806</v>
      </c>
      <c r="H215" s="2">
        <f t="shared" si="36"/>
        <v>0</v>
      </c>
      <c r="I215" s="2">
        <f t="shared" si="37"/>
        <v>-1908.8050973443806</v>
      </c>
      <c r="J215" s="2">
        <f t="shared" si="33"/>
        <v>0</v>
      </c>
      <c r="K215" s="2">
        <f t="shared" si="38"/>
        <v>1908.8050973443806</v>
      </c>
      <c r="L215" s="2">
        <f t="shared" si="39"/>
        <v>0</v>
      </c>
      <c r="M215" s="2">
        <f t="shared" si="40"/>
        <v>0</v>
      </c>
      <c r="N215" s="2">
        <f t="shared" si="41"/>
        <v>1908.8050973443806</v>
      </c>
      <c r="O215" s="2">
        <f t="shared" si="42"/>
        <v>159.07</v>
      </c>
      <c r="P215" s="2">
        <f t="shared" si="43"/>
        <v>15800.925097344381</v>
      </c>
    </row>
    <row r="216" spans="1:16" x14ac:dyDescent="0.25">
      <c r="A216" s="34">
        <v>62135</v>
      </c>
      <c r="B216" s="35" t="s">
        <v>230</v>
      </c>
      <c r="C216" s="35" t="s">
        <v>223</v>
      </c>
      <c r="D216" s="32">
        <v>0</v>
      </c>
      <c r="E216" s="2">
        <f t="shared" si="34"/>
        <v>0</v>
      </c>
      <c r="F216" s="2">
        <f>'landesw Umlage § 4_IST'!F216</f>
        <v>14523.333747359176</v>
      </c>
      <c r="G216" s="2">
        <f t="shared" si="35"/>
        <v>0</v>
      </c>
      <c r="H216" s="2">
        <f t="shared" si="36"/>
        <v>0</v>
      </c>
      <c r="I216" s="2">
        <f t="shared" si="37"/>
        <v>0</v>
      </c>
      <c r="J216" s="2">
        <f t="shared" si="33"/>
        <v>14523.333747359176</v>
      </c>
      <c r="K216" s="2">
        <f t="shared" si="38"/>
        <v>14523.333747359176</v>
      </c>
      <c r="L216" s="2">
        <f t="shared" si="39"/>
        <v>1210.2778122799314</v>
      </c>
      <c r="M216" s="2">
        <f t="shared" si="40"/>
        <v>1210.28</v>
      </c>
      <c r="N216" s="2">
        <f t="shared" si="41"/>
        <v>0</v>
      </c>
      <c r="O216" s="2">
        <f t="shared" si="42"/>
        <v>0</v>
      </c>
      <c r="P216" s="2">
        <f t="shared" si="43"/>
        <v>0</v>
      </c>
    </row>
    <row r="217" spans="1:16" x14ac:dyDescent="0.25">
      <c r="A217" s="34">
        <v>62138</v>
      </c>
      <c r="B217" s="35" t="s">
        <v>231</v>
      </c>
      <c r="C217" s="35" t="s">
        <v>223</v>
      </c>
      <c r="D217" s="32">
        <v>22197.759999999998</v>
      </c>
      <c r="E217" s="2">
        <f t="shared" si="34"/>
        <v>8879.1039999999994</v>
      </c>
      <c r="F217" s="2">
        <f>'landesw Umlage § 4_IST'!F217</f>
        <v>23709.452311020606</v>
      </c>
      <c r="G217" s="2">
        <f t="shared" si="35"/>
        <v>-1511.692311020608</v>
      </c>
      <c r="H217" s="2">
        <f t="shared" si="36"/>
        <v>0</v>
      </c>
      <c r="I217" s="2">
        <f t="shared" si="37"/>
        <v>-1511.692311020608</v>
      </c>
      <c r="J217" s="2">
        <f t="shared" si="33"/>
        <v>0</v>
      </c>
      <c r="K217" s="2">
        <f t="shared" si="38"/>
        <v>1511.692311020608</v>
      </c>
      <c r="L217" s="2">
        <f t="shared" si="39"/>
        <v>0</v>
      </c>
      <c r="M217" s="2">
        <f t="shared" si="40"/>
        <v>0</v>
      </c>
      <c r="N217" s="2">
        <f t="shared" si="41"/>
        <v>1511.692311020608</v>
      </c>
      <c r="O217" s="2">
        <f t="shared" si="42"/>
        <v>125.97</v>
      </c>
      <c r="P217" s="2">
        <f t="shared" si="43"/>
        <v>23709.452311020606</v>
      </c>
    </row>
    <row r="218" spans="1:16" x14ac:dyDescent="0.25">
      <c r="A218" s="34">
        <v>62139</v>
      </c>
      <c r="B218" s="35" t="s">
        <v>232</v>
      </c>
      <c r="C218" s="35" t="s">
        <v>223</v>
      </c>
      <c r="D218" s="32">
        <v>618113.79</v>
      </c>
      <c r="E218" s="2">
        <f t="shared" si="34"/>
        <v>247245.51600000003</v>
      </c>
      <c r="F218" s="2">
        <f>'landesw Umlage § 4_IST'!F218</f>
        <v>197807.95996278973</v>
      </c>
      <c r="G218" s="2">
        <f t="shared" si="35"/>
        <v>420305.83003721031</v>
      </c>
      <c r="H218" s="2">
        <f t="shared" si="36"/>
        <v>420305.83003721031</v>
      </c>
      <c r="I218" s="2">
        <f t="shared" si="37"/>
        <v>0</v>
      </c>
      <c r="J218" s="2">
        <f t="shared" si="33"/>
        <v>0</v>
      </c>
      <c r="K218" s="2">
        <f t="shared" si="38"/>
        <v>0</v>
      </c>
      <c r="L218" s="2">
        <f t="shared" si="39"/>
        <v>0</v>
      </c>
      <c r="M218" s="2">
        <f t="shared" si="40"/>
        <v>0</v>
      </c>
      <c r="N218" s="2">
        <f t="shared" si="41"/>
        <v>0</v>
      </c>
      <c r="O218" s="2">
        <f t="shared" si="42"/>
        <v>0</v>
      </c>
      <c r="P218" s="2">
        <f t="shared" si="43"/>
        <v>197807.95996278973</v>
      </c>
    </row>
    <row r="219" spans="1:16" x14ac:dyDescent="0.25">
      <c r="A219" s="34">
        <v>62140</v>
      </c>
      <c r="B219" s="35" t="s">
        <v>233</v>
      </c>
      <c r="C219" s="35" t="s">
        <v>223</v>
      </c>
      <c r="D219" s="32">
        <v>1076297.6599999999</v>
      </c>
      <c r="E219" s="2">
        <f t="shared" si="34"/>
        <v>430519.06400000001</v>
      </c>
      <c r="F219" s="2">
        <f>'landesw Umlage § 4_IST'!F219</f>
        <v>359263.04507730436</v>
      </c>
      <c r="G219" s="2">
        <f t="shared" si="35"/>
        <v>717034.61492269556</v>
      </c>
      <c r="H219" s="2">
        <f t="shared" si="36"/>
        <v>717034.61492269556</v>
      </c>
      <c r="I219" s="2">
        <f t="shared" si="37"/>
        <v>0</v>
      </c>
      <c r="J219" s="2">
        <f t="shared" si="33"/>
        <v>0</v>
      </c>
      <c r="K219" s="2">
        <f t="shared" si="38"/>
        <v>0</v>
      </c>
      <c r="L219" s="2">
        <f t="shared" si="39"/>
        <v>0</v>
      </c>
      <c r="M219" s="2">
        <f t="shared" si="40"/>
        <v>0</v>
      </c>
      <c r="N219" s="2">
        <f t="shared" si="41"/>
        <v>0</v>
      </c>
      <c r="O219" s="2">
        <f t="shared" si="42"/>
        <v>0</v>
      </c>
      <c r="P219" s="2">
        <f t="shared" si="43"/>
        <v>359263.04507730436</v>
      </c>
    </row>
    <row r="220" spans="1:16" x14ac:dyDescent="0.25">
      <c r="A220" s="34">
        <v>62141</v>
      </c>
      <c r="B220" s="35" t="s">
        <v>234</v>
      </c>
      <c r="C220" s="35" t="s">
        <v>223</v>
      </c>
      <c r="D220" s="32">
        <v>260778.04</v>
      </c>
      <c r="E220" s="2">
        <f t="shared" si="34"/>
        <v>104311.21600000001</v>
      </c>
      <c r="F220" s="2">
        <f>'landesw Umlage § 4_IST'!F220</f>
        <v>92261.222580381407</v>
      </c>
      <c r="G220" s="2">
        <f t="shared" si="35"/>
        <v>168516.8174196186</v>
      </c>
      <c r="H220" s="2">
        <f t="shared" si="36"/>
        <v>168516.8174196186</v>
      </c>
      <c r="I220" s="2">
        <f t="shared" si="37"/>
        <v>0</v>
      </c>
      <c r="J220" s="2">
        <f t="shared" si="33"/>
        <v>0</v>
      </c>
      <c r="K220" s="2">
        <f t="shared" si="38"/>
        <v>0</v>
      </c>
      <c r="L220" s="2">
        <f t="shared" si="39"/>
        <v>0</v>
      </c>
      <c r="M220" s="2">
        <f t="shared" si="40"/>
        <v>0</v>
      </c>
      <c r="N220" s="2">
        <f t="shared" si="41"/>
        <v>0</v>
      </c>
      <c r="O220" s="2">
        <f t="shared" si="42"/>
        <v>0</v>
      </c>
      <c r="P220" s="2">
        <f t="shared" si="43"/>
        <v>92261.222580381407</v>
      </c>
    </row>
    <row r="221" spans="1:16" x14ac:dyDescent="0.25">
      <c r="A221" s="34">
        <v>62142</v>
      </c>
      <c r="B221" s="35" t="s">
        <v>235</v>
      </c>
      <c r="C221" s="35" t="s">
        <v>223</v>
      </c>
      <c r="D221" s="32">
        <v>9511.32</v>
      </c>
      <c r="E221" s="2">
        <f t="shared" si="34"/>
        <v>3804.5280000000002</v>
      </c>
      <c r="F221" s="2">
        <f>'landesw Umlage § 4_IST'!F221</f>
        <v>40468.775053007135</v>
      </c>
      <c r="G221" s="2">
        <f t="shared" si="35"/>
        <v>-30957.455053007136</v>
      </c>
      <c r="H221" s="2">
        <f t="shared" si="36"/>
        <v>0</v>
      </c>
      <c r="I221" s="2">
        <f t="shared" si="37"/>
        <v>-30957.455053007136</v>
      </c>
      <c r="J221" s="2">
        <f t="shared" si="33"/>
        <v>0</v>
      </c>
      <c r="K221" s="2">
        <f t="shared" si="38"/>
        <v>30957.455053007136</v>
      </c>
      <c r="L221" s="2">
        <f t="shared" si="39"/>
        <v>0</v>
      </c>
      <c r="M221" s="2">
        <f t="shared" si="40"/>
        <v>0</v>
      </c>
      <c r="N221" s="2">
        <f t="shared" si="41"/>
        <v>30957.455053007136</v>
      </c>
      <c r="O221" s="2">
        <f t="shared" si="42"/>
        <v>2579.79</v>
      </c>
      <c r="P221" s="2">
        <f t="shared" si="43"/>
        <v>40468.775053007135</v>
      </c>
    </row>
    <row r="222" spans="1:16" x14ac:dyDescent="0.25">
      <c r="A222" s="34">
        <v>62143</v>
      </c>
      <c r="B222" s="35" t="s">
        <v>236</v>
      </c>
      <c r="C222" s="35" t="s">
        <v>223</v>
      </c>
      <c r="D222" s="32">
        <v>93233.24</v>
      </c>
      <c r="E222" s="2">
        <f t="shared" si="34"/>
        <v>37293.296000000002</v>
      </c>
      <c r="F222" s="2">
        <f>'landesw Umlage § 4_IST'!F222</f>
        <v>94278.976100562591</v>
      </c>
      <c r="G222" s="2">
        <f t="shared" si="35"/>
        <v>-1045.7361005625862</v>
      </c>
      <c r="H222" s="2">
        <f t="shared" si="36"/>
        <v>0</v>
      </c>
      <c r="I222" s="2">
        <f t="shared" si="37"/>
        <v>-1045.7361005625862</v>
      </c>
      <c r="J222" s="2">
        <f t="shared" si="33"/>
        <v>0</v>
      </c>
      <c r="K222" s="2">
        <f t="shared" si="38"/>
        <v>1045.7361005625862</v>
      </c>
      <c r="L222" s="2">
        <f t="shared" si="39"/>
        <v>0</v>
      </c>
      <c r="M222" s="2">
        <f t="shared" si="40"/>
        <v>0</v>
      </c>
      <c r="N222" s="2">
        <f t="shared" si="41"/>
        <v>1045.7361005625862</v>
      </c>
      <c r="O222" s="2">
        <f t="shared" si="42"/>
        <v>87.14</v>
      </c>
      <c r="P222" s="2">
        <f t="shared" si="43"/>
        <v>94278.976100562591</v>
      </c>
    </row>
    <row r="223" spans="1:16" x14ac:dyDescent="0.25">
      <c r="A223" s="34">
        <v>62144</v>
      </c>
      <c r="B223" s="35" t="s">
        <v>237</v>
      </c>
      <c r="C223" s="35" t="s">
        <v>223</v>
      </c>
      <c r="D223" s="32">
        <v>27811.919999999998</v>
      </c>
      <c r="E223" s="2">
        <f t="shared" si="34"/>
        <v>11124.768</v>
      </c>
      <c r="F223" s="2">
        <f>'landesw Umlage § 4_IST'!F223</f>
        <v>24112.081684343346</v>
      </c>
      <c r="G223" s="2">
        <f t="shared" si="35"/>
        <v>3699.8383156566524</v>
      </c>
      <c r="H223" s="2">
        <f t="shared" si="36"/>
        <v>3699.8383156566524</v>
      </c>
      <c r="I223" s="2">
        <f t="shared" si="37"/>
        <v>0</v>
      </c>
      <c r="J223" s="2">
        <f t="shared" si="33"/>
        <v>0</v>
      </c>
      <c r="K223" s="2">
        <f t="shared" si="38"/>
        <v>0</v>
      </c>
      <c r="L223" s="2">
        <f t="shared" si="39"/>
        <v>0</v>
      </c>
      <c r="M223" s="2">
        <f t="shared" si="40"/>
        <v>0</v>
      </c>
      <c r="N223" s="2">
        <f t="shared" si="41"/>
        <v>0</v>
      </c>
      <c r="O223" s="2">
        <f t="shared" si="42"/>
        <v>0</v>
      </c>
      <c r="P223" s="2">
        <f t="shared" si="43"/>
        <v>24112.081684343346</v>
      </c>
    </row>
    <row r="224" spans="1:16" x14ac:dyDescent="0.25">
      <c r="A224" s="34">
        <v>62145</v>
      </c>
      <c r="B224" s="35" t="s">
        <v>238</v>
      </c>
      <c r="C224" s="35" t="s">
        <v>223</v>
      </c>
      <c r="D224" s="32">
        <v>143125.37</v>
      </c>
      <c r="E224" s="2">
        <f t="shared" si="34"/>
        <v>57250.148000000001</v>
      </c>
      <c r="F224" s="2">
        <f>'landesw Umlage § 4_IST'!F224</f>
        <v>73067.914965351622</v>
      </c>
      <c r="G224" s="2">
        <f t="shared" si="35"/>
        <v>70057.455034648374</v>
      </c>
      <c r="H224" s="2">
        <f t="shared" si="36"/>
        <v>70057.455034648374</v>
      </c>
      <c r="I224" s="2">
        <f t="shared" si="37"/>
        <v>0</v>
      </c>
      <c r="J224" s="2">
        <f t="shared" si="33"/>
        <v>0</v>
      </c>
      <c r="K224" s="2">
        <f t="shared" si="38"/>
        <v>0</v>
      </c>
      <c r="L224" s="2">
        <f t="shared" si="39"/>
        <v>0</v>
      </c>
      <c r="M224" s="2">
        <f t="shared" si="40"/>
        <v>0</v>
      </c>
      <c r="N224" s="2">
        <f t="shared" si="41"/>
        <v>0</v>
      </c>
      <c r="O224" s="2">
        <f t="shared" si="42"/>
        <v>0</v>
      </c>
      <c r="P224" s="2">
        <f t="shared" si="43"/>
        <v>73067.914965351622</v>
      </c>
    </row>
    <row r="225" spans="1:16" x14ac:dyDescent="0.25">
      <c r="A225" s="34">
        <v>62146</v>
      </c>
      <c r="B225" s="35" t="s">
        <v>239</v>
      </c>
      <c r="C225" s="35" t="s">
        <v>223</v>
      </c>
      <c r="D225" s="32">
        <v>103241.23</v>
      </c>
      <c r="E225" s="2">
        <f t="shared" si="34"/>
        <v>41296.491999999998</v>
      </c>
      <c r="F225" s="2">
        <f>'landesw Umlage § 4_IST'!F225</f>
        <v>27063.928324794146</v>
      </c>
      <c r="G225" s="2">
        <f t="shared" si="35"/>
        <v>76177.301675205847</v>
      </c>
      <c r="H225" s="2">
        <f t="shared" si="36"/>
        <v>76177.301675205847</v>
      </c>
      <c r="I225" s="2">
        <f t="shared" si="37"/>
        <v>0</v>
      </c>
      <c r="J225" s="2">
        <f t="shared" si="33"/>
        <v>0</v>
      </c>
      <c r="K225" s="2">
        <f t="shared" si="38"/>
        <v>0</v>
      </c>
      <c r="L225" s="2">
        <f t="shared" si="39"/>
        <v>0</v>
      </c>
      <c r="M225" s="2">
        <f t="shared" si="40"/>
        <v>0</v>
      </c>
      <c r="N225" s="2">
        <f t="shared" si="41"/>
        <v>0</v>
      </c>
      <c r="O225" s="2">
        <f t="shared" si="42"/>
        <v>0</v>
      </c>
      <c r="P225" s="2">
        <f t="shared" si="43"/>
        <v>27063.928324794146</v>
      </c>
    </row>
    <row r="226" spans="1:16" x14ac:dyDescent="0.25">
      <c r="A226" s="34">
        <v>62147</v>
      </c>
      <c r="B226" s="35" t="s">
        <v>240</v>
      </c>
      <c r="C226" s="35" t="s">
        <v>223</v>
      </c>
      <c r="D226" s="32">
        <v>42588.34</v>
      </c>
      <c r="E226" s="2">
        <f t="shared" si="34"/>
        <v>17035.335999999999</v>
      </c>
      <c r="F226" s="2">
        <f>'landesw Umlage § 4_IST'!F226</f>
        <v>23335.10944647836</v>
      </c>
      <c r="G226" s="2">
        <f t="shared" si="35"/>
        <v>19253.230553521636</v>
      </c>
      <c r="H226" s="2">
        <f t="shared" si="36"/>
        <v>19253.230553521636</v>
      </c>
      <c r="I226" s="2">
        <f t="shared" si="37"/>
        <v>0</v>
      </c>
      <c r="J226" s="2">
        <f t="shared" si="33"/>
        <v>0</v>
      </c>
      <c r="K226" s="2">
        <f t="shared" si="38"/>
        <v>0</v>
      </c>
      <c r="L226" s="2">
        <f t="shared" si="39"/>
        <v>0</v>
      </c>
      <c r="M226" s="2">
        <f t="shared" si="40"/>
        <v>0</v>
      </c>
      <c r="N226" s="2">
        <f t="shared" si="41"/>
        <v>0</v>
      </c>
      <c r="O226" s="2">
        <f t="shared" si="42"/>
        <v>0</v>
      </c>
      <c r="P226" s="2">
        <f t="shared" si="43"/>
        <v>23335.10944647836</v>
      </c>
    </row>
    <row r="227" spans="1:16" x14ac:dyDescent="0.25">
      <c r="A227" s="34">
        <v>62148</v>
      </c>
      <c r="B227" s="35" t="s">
        <v>241</v>
      </c>
      <c r="C227" s="35" t="s">
        <v>223</v>
      </c>
      <c r="D227" s="32">
        <v>81992.69</v>
      </c>
      <c r="E227" s="2">
        <f t="shared" si="34"/>
        <v>32797.076000000001</v>
      </c>
      <c r="F227" s="2">
        <f>'landesw Umlage § 4_IST'!F227</f>
        <v>17216.383903304726</v>
      </c>
      <c r="G227" s="2">
        <f t="shared" si="35"/>
        <v>64776.306096695276</v>
      </c>
      <c r="H227" s="2">
        <f t="shared" si="36"/>
        <v>64776.306096695276</v>
      </c>
      <c r="I227" s="2">
        <f t="shared" si="37"/>
        <v>0</v>
      </c>
      <c r="J227" s="2">
        <f t="shared" si="33"/>
        <v>0</v>
      </c>
      <c r="K227" s="2">
        <f t="shared" si="38"/>
        <v>0</v>
      </c>
      <c r="L227" s="2">
        <f t="shared" si="39"/>
        <v>0</v>
      </c>
      <c r="M227" s="2">
        <f t="shared" si="40"/>
        <v>0</v>
      </c>
      <c r="N227" s="2">
        <f t="shared" si="41"/>
        <v>0</v>
      </c>
      <c r="O227" s="2">
        <f t="shared" si="42"/>
        <v>0</v>
      </c>
      <c r="P227" s="2">
        <f t="shared" si="43"/>
        <v>17216.383903304726</v>
      </c>
    </row>
    <row r="228" spans="1:16" x14ac:dyDescent="0.25">
      <c r="A228" s="34">
        <v>62202</v>
      </c>
      <c r="B228" s="35" t="s">
        <v>242</v>
      </c>
      <c r="C228" s="35" t="s">
        <v>243</v>
      </c>
      <c r="D228" s="32">
        <v>41281.5</v>
      </c>
      <c r="E228" s="2">
        <f t="shared" si="34"/>
        <v>16512.600000000002</v>
      </c>
      <c r="F228" s="2">
        <f>'landesw Umlage § 4_IST'!F228</f>
        <v>19679.469186558013</v>
      </c>
      <c r="G228" s="2">
        <f t="shared" si="35"/>
        <v>21602.030813441987</v>
      </c>
      <c r="H228" s="2">
        <f t="shared" si="36"/>
        <v>21602.030813441987</v>
      </c>
      <c r="I228" s="2">
        <f t="shared" si="37"/>
        <v>0</v>
      </c>
      <c r="J228" s="2">
        <f t="shared" si="33"/>
        <v>0</v>
      </c>
      <c r="K228" s="2">
        <f t="shared" si="38"/>
        <v>0</v>
      </c>
      <c r="L228" s="2">
        <f t="shared" si="39"/>
        <v>0</v>
      </c>
      <c r="M228" s="2">
        <f t="shared" si="40"/>
        <v>0</v>
      </c>
      <c r="N228" s="2">
        <f t="shared" si="41"/>
        <v>0</v>
      </c>
      <c r="O228" s="2">
        <f t="shared" si="42"/>
        <v>0</v>
      </c>
      <c r="P228" s="2">
        <f t="shared" si="43"/>
        <v>19679.469186558013</v>
      </c>
    </row>
    <row r="229" spans="1:16" x14ac:dyDescent="0.25">
      <c r="A229" s="34">
        <v>62205</v>
      </c>
      <c r="B229" s="35" t="s">
        <v>244</v>
      </c>
      <c r="C229" s="35" t="s">
        <v>243</v>
      </c>
      <c r="D229" s="32">
        <v>39220.68</v>
      </c>
      <c r="E229" s="2">
        <f t="shared" si="34"/>
        <v>15688.272000000001</v>
      </c>
      <c r="F229" s="2">
        <f>'landesw Umlage § 4_IST'!F229</f>
        <v>19601.623039001686</v>
      </c>
      <c r="G229" s="2">
        <f t="shared" si="35"/>
        <v>19619.056960998314</v>
      </c>
      <c r="H229" s="2">
        <f t="shared" si="36"/>
        <v>19619.056960998314</v>
      </c>
      <c r="I229" s="2">
        <f t="shared" si="37"/>
        <v>0</v>
      </c>
      <c r="J229" s="2">
        <f t="shared" si="33"/>
        <v>0</v>
      </c>
      <c r="K229" s="2">
        <f t="shared" si="38"/>
        <v>0</v>
      </c>
      <c r="L229" s="2">
        <f t="shared" si="39"/>
        <v>0</v>
      </c>
      <c r="M229" s="2">
        <f t="shared" si="40"/>
        <v>0</v>
      </c>
      <c r="N229" s="2">
        <f t="shared" si="41"/>
        <v>0</v>
      </c>
      <c r="O229" s="2">
        <f t="shared" si="42"/>
        <v>0</v>
      </c>
      <c r="P229" s="2">
        <f t="shared" si="43"/>
        <v>19601.623039001686</v>
      </c>
    </row>
    <row r="230" spans="1:16" x14ac:dyDescent="0.25">
      <c r="A230" s="34">
        <v>62206</v>
      </c>
      <c r="B230" s="35" t="s">
        <v>245</v>
      </c>
      <c r="C230" s="35" t="s">
        <v>243</v>
      </c>
      <c r="D230" s="32">
        <v>8387.81</v>
      </c>
      <c r="E230" s="2">
        <f t="shared" si="34"/>
        <v>3355.1239999999998</v>
      </c>
      <c r="F230" s="2">
        <f>'landesw Umlage § 4_IST'!F230</f>
        <v>10739.933256529501</v>
      </c>
      <c r="G230" s="2">
        <f t="shared" si="35"/>
        <v>-2352.1232565295013</v>
      </c>
      <c r="H230" s="2">
        <f t="shared" si="36"/>
        <v>0</v>
      </c>
      <c r="I230" s="2">
        <f t="shared" si="37"/>
        <v>-2352.1232565295013</v>
      </c>
      <c r="J230" s="2">
        <f t="shared" si="33"/>
        <v>0</v>
      </c>
      <c r="K230" s="2">
        <f t="shared" si="38"/>
        <v>2352.1232565295013</v>
      </c>
      <c r="L230" s="2">
        <f t="shared" si="39"/>
        <v>0</v>
      </c>
      <c r="M230" s="2">
        <f t="shared" si="40"/>
        <v>0</v>
      </c>
      <c r="N230" s="2">
        <f t="shared" si="41"/>
        <v>2352.1232565295013</v>
      </c>
      <c r="O230" s="2">
        <f t="shared" si="42"/>
        <v>196.01</v>
      </c>
      <c r="P230" s="2">
        <f t="shared" si="43"/>
        <v>10739.933256529501</v>
      </c>
    </row>
    <row r="231" spans="1:16" x14ac:dyDescent="0.25">
      <c r="A231" s="34">
        <v>62209</v>
      </c>
      <c r="B231" s="35" t="s">
        <v>246</v>
      </c>
      <c r="C231" s="35" t="s">
        <v>243</v>
      </c>
      <c r="D231" s="32">
        <v>2073.39</v>
      </c>
      <c r="E231" s="2">
        <f t="shared" si="34"/>
        <v>829.35599999999999</v>
      </c>
      <c r="F231" s="2">
        <f>'landesw Umlage § 4_IST'!F231</f>
        <v>12487.05362981263</v>
      </c>
      <c r="G231" s="2">
        <f t="shared" si="35"/>
        <v>-10413.66362981263</v>
      </c>
      <c r="H231" s="2">
        <f t="shared" si="36"/>
        <v>0</v>
      </c>
      <c r="I231" s="2">
        <f t="shared" si="37"/>
        <v>-10413.66362981263</v>
      </c>
      <c r="J231" s="2">
        <f t="shared" si="33"/>
        <v>0</v>
      </c>
      <c r="K231" s="2">
        <f t="shared" si="38"/>
        <v>10413.66362981263</v>
      </c>
      <c r="L231" s="2">
        <f t="shared" si="39"/>
        <v>0</v>
      </c>
      <c r="M231" s="2">
        <f t="shared" si="40"/>
        <v>0</v>
      </c>
      <c r="N231" s="2">
        <f t="shared" si="41"/>
        <v>10413.66362981263</v>
      </c>
      <c r="O231" s="2">
        <f t="shared" si="42"/>
        <v>867.81</v>
      </c>
      <c r="P231" s="2">
        <f t="shared" si="43"/>
        <v>12487.05362981263</v>
      </c>
    </row>
    <row r="232" spans="1:16" x14ac:dyDescent="0.25">
      <c r="A232" s="34">
        <v>62211</v>
      </c>
      <c r="B232" s="35" t="s">
        <v>247</v>
      </c>
      <c r="C232" s="35" t="s">
        <v>243</v>
      </c>
      <c r="D232" s="32">
        <v>210728.35</v>
      </c>
      <c r="E232" s="2">
        <f t="shared" si="34"/>
        <v>84291.340000000011</v>
      </c>
      <c r="F232" s="2">
        <f>'landesw Umlage § 4_IST'!F232</f>
        <v>24752.199583229827</v>
      </c>
      <c r="G232" s="2">
        <f t="shared" si="35"/>
        <v>185976.15041677019</v>
      </c>
      <c r="H232" s="2">
        <f t="shared" si="36"/>
        <v>185976.15041677019</v>
      </c>
      <c r="I232" s="2">
        <f t="shared" si="37"/>
        <v>0</v>
      </c>
      <c r="J232" s="2">
        <f t="shared" si="33"/>
        <v>0</v>
      </c>
      <c r="K232" s="2">
        <f t="shared" si="38"/>
        <v>0</v>
      </c>
      <c r="L232" s="2">
        <f t="shared" si="39"/>
        <v>0</v>
      </c>
      <c r="M232" s="2">
        <f t="shared" si="40"/>
        <v>0</v>
      </c>
      <c r="N232" s="2">
        <f t="shared" si="41"/>
        <v>0</v>
      </c>
      <c r="O232" s="2">
        <f t="shared" si="42"/>
        <v>0</v>
      </c>
      <c r="P232" s="2">
        <f t="shared" si="43"/>
        <v>24752.199583229827</v>
      </c>
    </row>
    <row r="233" spans="1:16" x14ac:dyDescent="0.25">
      <c r="A233" s="34">
        <v>62214</v>
      </c>
      <c r="B233" s="35" t="s">
        <v>248</v>
      </c>
      <c r="C233" s="35" t="s">
        <v>243</v>
      </c>
      <c r="D233" s="32">
        <v>17587.97</v>
      </c>
      <c r="E233" s="2">
        <f t="shared" si="34"/>
        <v>7035.188000000001</v>
      </c>
      <c r="F233" s="2">
        <f>'landesw Umlage § 4_IST'!F233</f>
        <v>21441.644446884868</v>
      </c>
      <c r="G233" s="2">
        <f t="shared" si="35"/>
        <v>-3853.6744468848665</v>
      </c>
      <c r="H233" s="2">
        <f t="shared" si="36"/>
        <v>0</v>
      </c>
      <c r="I233" s="2">
        <f t="shared" si="37"/>
        <v>-3853.6744468848665</v>
      </c>
      <c r="J233" s="2">
        <f t="shared" si="33"/>
        <v>0</v>
      </c>
      <c r="K233" s="2">
        <f t="shared" si="38"/>
        <v>3853.6744468848665</v>
      </c>
      <c r="L233" s="2">
        <f t="shared" si="39"/>
        <v>0</v>
      </c>
      <c r="M233" s="2">
        <f t="shared" si="40"/>
        <v>0</v>
      </c>
      <c r="N233" s="2">
        <f t="shared" si="41"/>
        <v>3853.6744468848665</v>
      </c>
      <c r="O233" s="2">
        <f t="shared" si="42"/>
        <v>321.14</v>
      </c>
      <c r="P233" s="2">
        <f t="shared" si="43"/>
        <v>21441.644446884868</v>
      </c>
    </row>
    <row r="234" spans="1:16" x14ac:dyDescent="0.25">
      <c r="A234" s="34">
        <v>62216</v>
      </c>
      <c r="B234" s="35" t="s">
        <v>249</v>
      </c>
      <c r="C234" s="35" t="s">
        <v>243</v>
      </c>
      <c r="D234" s="32">
        <v>84935.979820000008</v>
      </c>
      <c r="E234" s="2">
        <f t="shared" si="34"/>
        <v>33974.391928000005</v>
      </c>
      <c r="F234" s="2">
        <f>'landesw Umlage § 4_IST'!F234</f>
        <v>11417.239537500274</v>
      </c>
      <c r="G234" s="2">
        <f t="shared" si="35"/>
        <v>73518.740282499726</v>
      </c>
      <c r="H234" s="2">
        <f t="shared" si="36"/>
        <v>73518.740282499726</v>
      </c>
      <c r="I234" s="2">
        <f t="shared" si="37"/>
        <v>0</v>
      </c>
      <c r="J234" s="2">
        <f t="shared" si="33"/>
        <v>0</v>
      </c>
      <c r="K234" s="2">
        <f t="shared" si="38"/>
        <v>0</v>
      </c>
      <c r="L234" s="2">
        <f t="shared" si="39"/>
        <v>0</v>
      </c>
      <c r="M234" s="2">
        <f t="shared" si="40"/>
        <v>0</v>
      </c>
      <c r="N234" s="2">
        <f t="shared" si="41"/>
        <v>0</v>
      </c>
      <c r="O234" s="2">
        <f t="shared" si="42"/>
        <v>0</v>
      </c>
      <c r="P234" s="2">
        <f t="shared" si="43"/>
        <v>11417.239537500274</v>
      </c>
    </row>
    <row r="235" spans="1:16" x14ac:dyDescent="0.25">
      <c r="A235" s="34">
        <v>62219</v>
      </c>
      <c r="B235" s="35" t="s">
        <v>250</v>
      </c>
      <c r="C235" s="35" t="s">
        <v>243</v>
      </c>
      <c r="D235" s="32">
        <v>546024.21</v>
      </c>
      <c r="E235" s="2">
        <f t="shared" si="34"/>
        <v>218409.68400000001</v>
      </c>
      <c r="F235" s="2">
        <f>'landesw Umlage § 4_IST'!F235</f>
        <v>95094.742530092437</v>
      </c>
      <c r="G235" s="2">
        <f t="shared" si="35"/>
        <v>450929.46746990754</v>
      </c>
      <c r="H235" s="2">
        <f t="shared" si="36"/>
        <v>450929.46746990754</v>
      </c>
      <c r="I235" s="2">
        <f t="shared" si="37"/>
        <v>0</v>
      </c>
      <c r="J235" s="2">
        <f t="shared" si="33"/>
        <v>0</v>
      </c>
      <c r="K235" s="2">
        <f t="shared" si="38"/>
        <v>0</v>
      </c>
      <c r="L235" s="2">
        <f t="shared" si="39"/>
        <v>0</v>
      </c>
      <c r="M235" s="2">
        <f t="shared" si="40"/>
        <v>0</v>
      </c>
      <c r="N235" s="2">
        <f t="shared" si="41"/>
        <v>0</v>
      </c>
      <c r="O235" s="2">
        <f t="shared" si="42"/>
        <v>0</v>
      </c>
      <c r="P235" s="2">
        <f t="shared" si="43"/>
        <v>95094.742530092437</v>
      </c>
    </row>
    <row r="236" spans="1:16" x14ac:dyDescent="0.25">
      <c r="A236" s="34">
        <v>62220</v>
      </c>
      <c r="B236" s="35" t="s">
        <v>251</v>
      </c>
      <c r="C236" s="35" t="s">
        <v>243</v>
      </c>
      <c r="D236" s="32">
        <v>32543.38</v>
      </c>
      <c r="E236" s="2">
        <f t="shared" si="34"/>
        <v>13017.352000000001</v>
      </c>
      <c r="F236" s="2">
        <f>'landesw Umlage § 4_IST'!F236</f>
        <v>24241.225765363804</v>
      </c>
      <c r="G236" s="2">
        <f t="shared" si="35"/>
        <v>8302.1542346361966</v>
      </c>
      <c r="H236" s="2">
        <f t="shared" si="36"/>
        <v>8302.1542346361966</v>
      </c>
      <c r="I236" s="2">
        <f t="shared" si="37"/>
        <v>0</v>
      </c>
      <c r="J236" s="2">
        <f t="shared" si="33"/>
        <v>0</v>
      </c>
      <c r="K236" s="2">
        <f t="shared" si="38"/>
        <v>0</v>
      </c>
      <c r="L236" s="2">
        <f t="shared" si="39"/>
        <v>0</v>
      </c>
      <c r="M236" s="2">
        <f t="shared" si="40"/>
        <v>0</v>
      </c>
      <c r="N236" s="2">
        <f t="shared" si="41"/>
        <v>0</v>
      </c>
      <c r="O236" s="2">
        <f t="shared" si="42"/>
        <v>0</v>
      </c>
      <c r="P236" s="2">
        <f t="shared" si="43"/>
        <v>24241.225765363804</v>
      </c>
    </row>
    <row r="237" spans="1:16" x14ac:dyDescent="0.25">
      <c r="A237" s="34">
        <v>62226</v>
      </c>
      <c r="B237" s="35" t="s">
        <v>252</v>
      </c>
      <c r="C237" s="35" t="s">
        <v>243</v>
      </c>
      <c r="D237" s="32">
        <v>20526.02</v>
      </c>
      <c r="E237" s="2">
        <f t="shared" si="34"/>
        <v>8210.4080000000013</v>
      </c>
      <c r="F237" s="2">
        <f>'landesw Umlage § 4_IST'!F237</f>
        <v>21555.90463297231</v>
      </c>
      <c r="G237" s="2">
        <f t="shared" si="35"/>
        <v>-1029.8846329723092</v>
      </c>
      <c r="H237" s="2">
        <f t="shared" si="36"/>
        <v>0</v>
      </c>
      <c r="I237" s="2">
        <f t="shared" si="37"/>
        <v>-1029.8846329723092</v>
      </c>
      <c r="J237" s="2">
        <f t="shared" si="33"/>
        <v>0</v>
      </c>
      <c r="K237" s="2">
        <f t="shared" si="38"/>
        <v>1029.8846329723092</v>
      </c>
      <c r="L237" s="2">
        <f t="shared" si="39"/>
        <v>0</v>
      </c>
      <c r="M237" s="2">
        <f t="shared" si="40"/>
        <v>0</v>
      </c>
      <c r="N237" s="2">
        <f t="shared" si="41"/>
        <v>1029.8846329723092</v>
      </c>
      <c r="O237" s="2">
        <f t="shared" si="42"/>
        <v>85.82</v>
      </c>
      <c r="P237" s="2">
        <f t="shared" si="43"/>
        <v>21555.90463297231</v>
      </c>
    </row>
    <row r="238" spans="1:16" x14ac:dyDescent="0.25">
      <c r="A238" s="34">
        <v>62232</v>
      </c>
      <c r="B238" s="35" t="s">
        <v>253</v>
      </c>
      <c r="C238" s="35" t="s">
        <v>243</v>
      </c>
      <c r="D238" s="32">
        <v>29387.58</v>
      </c>
      <c r="E238" s="2">
        <f t="shared" si="34"/>
        <v>11755.032000000001</v>
      </c>
      <c r="F238" s="2">
        <f>'landesw Umlage § 4_IST'!F238</f>
        <v>13609.553934380898</v>
      </c>
      <c r="G238" s="2">
        <f t="shared" si="35"/>
        <v>15778.026065619104</v>
      </c>
      <c r="H238" s="2">
        <f t="shared" si="36"/>
        <v>15778.026065619104</v>
      </c>
      <c r="I238" s="2">
        <f t="shared" si="37"/>
        <v>0</v>
      </c>
      <c r="J238" s="2">
        <f t="shared" si="33"/>
        <v>0</v>
      </c>
      <c r="K238" s="2">
        <f t="shared" si="38"/>
        <v>0</v>
      </c>
      <c r="L238" s="2">
        <f t="shared" si="39"/>
        <v>0</v>
      </c>
      <c r="M238" s="2">
        <f t="shared" si="40"/>
        <v>0</v>
      </c>
      <c r="N238" s="2">
        <f t="shared" si="41"/>
        <v>0</v>
      </c>
      <c r="O238" s="2">
        <f t="shared" si="42"/>
        <v>0</v>
      </c>
      <c r="P238" s="2">
        <f t="shared" si="43"/>
        <v>13609.553934380898</v>
      </c>
    </row>
    <row r="239" spans="1:16" x14ac:dyDescent="0.25">
      <c r="A239" s="34">
        <v>62233</v>
      </c>
      <c r="B239" s="35" t="s">
        <v>254</v>
      </c>
      <c r="C239" s="35" t="s">
        <v>243</v>
      </c>
      <c r="D239" s="32">
        <v>53207.35</v>
      </c>
      <c r="E239" s="2">
        <f t="shared" si="34"/>
        <v>21282.940000000002</v>
      </c>
      <c r="F239" s="2">
        <f>'landesw Umlage § 4_IST'!F239</f>
        <v>33060.931430038967</v>
      </c>
      <c r="G239" s="2">
        <f t="shared" si="35"/>
        <v>20146.418569961032</v>
      </c>
      <c r="H239" s="2">
        <f t="shared" si="36"/>
        <v>20146.418569961032</v>
      </c>
      <c r="I239" s="2">
        <f t="shared" si="37"/>
        <v>0</v>
      </c>
      <c r="J239" s="2">
        <f t="shared" si="33"/>
        <v>0</v>
      </c>
      <c r="K239" s="2">
        <f t="shared" si="38"/>
        <v>0</v>
      </c>
      <c r="L239" s="2">
        <f t="shared" si="39"/>
        <v>0</v>
      </c>
      <c r="M239" s="2">
        <f t="shared" si="40"/>
        <v>0</v>
      </c>
      <c r="N239" s="2">
        <f t="shared" si="41"/>
        <v>0</v>
      </c>
      <c r="O239" s="2">
        <f t="shared" si="42"/>
        <v>0</v>
      </c>
      <c r="P239" s="2">
        <f t="shared" si="43"/>
        <v>33060.931430038967</v>
      </c>
    </row>
    <row r="240" spans="1:16" x14ac:dyDescent="0.25">
      <c r="A240" s="34">
        <v>62235</v>
      </c>
      <c r="B240" s="35" t="s">
        <v>255</v>
      </c>
      <c r="C240" s="35" t="s">
        <v>243</v>
      </c>
      <c r="D240" s="32">
        <v>0</v>
      </c>
      <c r="E240" s="2">
        <f t="shared" si="34"/>
        <v>0</v>
      </c>
      <c r="F240" s="2">
        <f>'landesw Umlage § 4_IST'!F240</f>
        <v>19203.993571076116</v>
      </c>
      <c r="G240" s="2">
        <f t="shared" si="35"/>
        <v>0</v>
      </c>
      <c r="H240" s="2">
        <f t="shared" si="36"/>
        <v>0</v>
      </c>
      <c r="I240" s="2">
        <f t="shared" si="37"/>
        <v>0</v>
      </c>
      <c r="J240" s="2">
        <f t="shared" si="33"/>
        <v>19203.993571076116</v>
      </c>
      <c r="K240" s="2">
        <f t="shared" si="38"/>
        <v>19203.993571076116</v>
      </c>
      <c r="L240" s="2">
        <f t="shared" si="39"/>
        <v>1600.3327975896764</v>
      </c>
      <c r="M240" s="2">
        <f t="shared" si="40"/>
        <v>1600.33</v>
      </c>
      <c r="N240" s="2">
        <f t="shared" si="41"/>
        <v>0</v>
      </c>
      <c r="O240" s="2">
        <f t="shared" si="42"/>
        <v>0</v>
      </c>
      <c r="P240" s="2">
        <f t="shared" si="43"/>
        <v>0</v>
      </c>
    </row>
    <row r="241" spans="1:16" x14ac:dyDescent="0.25">
      <c r="A241" s="34">
        <v>62242</v>
      </c>
      <c r="B241" s="35" t="s">
        <v>256</v>
      </c>
      <c r="C241" s="35" t="s">
        <v>243</v>
      </c>
      <c r="D241" s="32">
        <v>3216</v>
      </c>
      <c r="E241" s="2">
        <f t="shared" si="34"/>
        <v>1286.4000000000001</v>
      </c>
      <c r="F241" s="2">
        <f>'landesw Umlage § 4_IST'!F241</f>
        <v>9846.7053741612453</v>
      </c>
      <c r="G241" s="2">
        <f t="shared" si="35"/>
        <v>-6630.7053741612453</v>
      </c>
      <c r="H241" s="2">
        <f t="shared" si="36"/>
        <v>0</v>
      </c>
      <c r="I241" s="2">
        <f t="shared" si="37"/>
        <v>-6630.7053741612453</v>
      </c>
      <c r="J241" s="2">
        <f t="shared" si="33"/>
        <v>0</v>
      </c>
      <c r="K241" s="2">
        <f t="shared" si="38"/>
        <v>6630.7053741612453</v>
      </c>
      <c r="L241" s="2">
        <f t="shared" si="39"/>
        <v>0</v>
      </c>
      <c r="M241" s="2">
        <f t="shared" si="40"/>
        <v>0</v>
      </c>
      <c r="N241" s="2">
        <f t="shared" si="41"/>
        <v>6630.7053741612453</v>
      </c>
      <c r="O241" s="2">
        <f t="shared" si="42"/>
        <v>552.55999999999995</v>
      </c>
      <c r="P241" s="2">
        <f t="shared" si="43"/>
        <v>9846.7053741612453</v>
      </c>
    </row>
    <row r="242" spans="1:16" x14ac:dyDescent="0.25">
      <c r="A242" s="34">
        <v>62244</v>
      </c>
      <c r="B242" s="35" t="s">
        <v>257</v>
      </c>
      <c r="C242" s="35" t="s">
        <v>243</v>
      </c>
      <c r="D242" s="32">
        <v>21211.48</v>
      </c>
      <c r="E242" s="2">
        <f t="shared" si="34"/>
        <v>8484.5920000000006</v>
      </c>
      <c r="F242" s="2">
        <f>'landesw Umlage § 4_IST'!F242</f>
        <v>28378.858031506843</v>
      </c>
      <c r="G242" s="2">
        <f t="shared" si="35"/>
        <v>-7167.3780315068434</v>
      </c>
      <c r="H242" s="2">
        <f t="shared" si="36"/>
        <v>0</v>
      </c>
      <c r="I242" s="2">
        <f t="shared" si="37"/>
        <v>-7167.3780315068434</v>
      </c>
      <c r="J242" s="2">
        <f t="shared" si="33"/>
        <v>0</v>
      </c>
      <c r="K242" s="2">
        <f t="shared" si="38"/>
        <v>7167.3780315068434</v>
      </c>
      <c r="L242" s="2">
        <f t="shared" si="39"/>
        <v>0</v>
      </c>
      <c r="M242" s="2">
        <f t="shared" si="40"/>
        <v>0</v>
      </c>
      <c r="N242" s="2">
        <f t="shared" si="41"/>
        <v>7167.3780315068434</v>
      </c>
      <c r="O242" s="2">
        <f t="shared" si="42"/>
        <v>597.28</v>
      </c>
      <c r="P242" s="2">
        <f t="shared" si="43"/>
        <v>28378.858031506843</v>
      </c>
    </row>
    <row r="243" spans="1:16" x14ac:dyDescent="0.25">
      <c r="A243" s="34">
        <v>62245</v>
      </c>
      <c r="B243" s="35" t="s">
        <v>258</v>
      </c>
      <c r="C243" s="35" t="s">
        <v>243</v>
      </c>
      <c r="D243" s="32">
        <v>27657.18</v>
      </c>
      <c r="E243" s="2">
        <f t="shared" si="34"/>
        <v>11062.872000000001</v>
      </c>
      <c r="F243" s="2">
        <f>'landesw Umlage § 4_IST'!F243</f>
        <v>12973.983990277622</v>
      </c>
      <c r="G243" s="2">
        <f t="shared" si="35"/>
        <v>14683.196009722378</v>
      </c>
      <c r="H243" s="2">
        <f t="shared" si="36"/>
        <v>14683.196009722378</v>
      </c>
      <c r="I243" s="2">
        <f t="shared" si="37"/>
        <v>0</v>
      </c>
      <c r="J243" s="2">
        <f t="shared" si="33"/>
        <v>0</v>
      </c>
      <c r="K243" s="2">
        <f t="shared" si="38"/>
        <v>0</v>
      </c>
      <c r="L243" s="2">
        <f t="shared" si="39"/>
        <v>0</v>
      </c>
      <c r="M243" s="2">
        <f t="shared" si="40"/>
        <v>0</v>
      </c>
      <c r="N243" s="2">
        <f t="shared" si="41"/>
        <v>0</v>
      </c>
      <c r="O243" s="2">
        <f t="shared" si="42"/>
        <v>0</v>
      </c>
      <c r="P243" s="2">
        <f t="shared" si="43"/>
        <v>12973.983990277622</v>
      </c>
    </row>
    <row r="244" spans="1:16" x14ac:dyDescent="0.25">
      <c r="A244" s="34">
        <v>62247</v>
      </c>
      <c r="B244" s="35" t="s">
        <v>259</v>
      </c>
      <c r="C244" s="35" t="s">
        <v>243</v>
      </c>
      <c r="D244" s="32">
        <v>27580.59</v>
      </c>
      <c r="E244" s="2">
        <f t="shared" si="34"/>
        <v>11032.236000000001</v>
      </c>
      <c r="F244" s="2">
        <f>'landesw Umlage § 4_IST'!F244</f>
        <v>12174.277833362581</v>
      </c>
      <c r="G244" s="2">
        <f t="shared" si="35"/>
        <v>15406.312166637419</v>
      </c>
      <c r="H244" s="2">
        <f t="shared" si="36"/>
        <v>15406.312166637419</v>
      </c>
      <c r="I244" s="2">
        <f t="shared" si="37"/>
        <v>0</v>
      </c>
      <c r="J244" s="2">
        <f t="shared" si="33"/>
        <v>0</v>
      </c>
      <c r="K244" s="2">
        <f t="shared" si="38"/>
        <v>0</v>
      </c>
      <c r="L244" s="2">
        <f t="shared" si="39"/>
        <v>0</v>
      </c>
      <c r="M244" s="2">
        <f t="shared" si="40"/>
        <v>0</v>
      </c>
      <c r="N244" s="2">
        <f t="shared" si="41"/>
        <v>0</v>
      </c>
      <c r="O244" s="2">
        <f t="shared" si="42"/>
        <v>0</v>
      </c>
      <c r="P244" s="2">
        <f t="shared" si="43"/>
        <v>12174.277833362581</v>
      </c>
    </row>
    <row r="245" spans="1:16" x14ac:dyDescent="0.25">
      <c r="A245" s="34">
        <v>62256</v>
      </c>
      <c r="B245" s="35" t="s">
        <v>260</v>
      </c>
      <c r="C245" s="35" t="s">
        <v>243</v>
      </c>
      <c r="D245" s="32">
        <v>27037.46</v>
      </c>
      <c r="E245" s="2">
        <f t="shared" si="34"/>
        <v>10814.984</v>
      </c>
      <c r="F245" s="2">
        <f>'landesw Umlage § 4_IST'!F245</f>
        <v>22740.278860658502</v>
      </c>
      <c r="G245" s="2">
        <f t="shared" si="35"/>
        <v>4297.1811393414973</v>
      </c>
      <c r="H245" s="2">
        <f t="shared" si="36"/>
        <v>4297.1811393414973</v>
      </c>
      <c r="I245" s="2">
        <f t="shared" si="37"/>
        <v>0</v>
      </c>
      <c r="J245" s="2">
        <f t="shared" si="33"/>
        <v>0</v>
      </c>
      <c r="K245" s="2">
        <f t="shared" si="38"/>
        <v>0</v>
      </c>
      <c r="L245" s="2">
        <f t="shared" si="39"/>
        <v>0</v>
      </c>
      <c r="M245" s="2">
        <f t="shared" si="40"/>
        <v>0</v>
      </c>
      <c r="N245" s="2">
        <f t="shared" si="41"/>
        <v>0</v>
      </c>
      <c r="O245" s="2">
        <f t="shared" si="42"/>
        <v>0</v>
      </c>
      <c r="P245" s="2">
        <f t="shared" si="43"/>
        <v>22740.278860658502</v>
      </c>
    </row>
    <row r="246" spans="1:16" x14ac:dyDescent="0.25">
      <c r="A246" s="34">
        <v>62262</v>
      </c>
      <c r="B246" s="35" t="s">
        <v>261</v>
      </c>
      <c r="C246" s="35" t="s">
        <v>243</v>
      </c>
      <c r="D246" s="32">
        <v>29930.91</v>
      </c>
      <c r="E246" s="2">
        <f t="shared" si="34"/>
        <v>11972.364000000001</v>
      </c>
      <c r="F246" s="2">
        <f>'landesw Umlage § 4_IST'!F246</f>
        <v>13534.538914761295</v>
      </c>
      <c r="G246" s="2">
        <f t="shared" si="35"/>
        <v>16396.371085238705</v>
      </c>
      <c r="H246" s="2">
        <f t="shared" si="36"/>
        <v>16396.371085238705</v>
      </c>
      <c r="I246" s="2">
        <f t="shared" si="37"/>
        <v>0</v>
      </c>
      <c r="J246" s="2">
        <f t="shared" si="33"/>
        <v>0</v>
      </c>
      <c r="K246" s="2">
        <f t="shared" si="38"/>
        <v>0</v>
      </c>
      <c r="L246" s="2">
        <f t="shared" si="39"/>
        <v>0</v>
      </c>
      <c r="M246" s="2">
        <f t="shared" si="40"/>
        <v>0</v>
      </c>
      <c r="N246" s="2">
        <f t="shared" si="41"/>
        <v>0</v>
      </c>
      <c r="O246" s="2">
        <f t="shared" si="42"/>
        <v>0</v>
      </c>
      <c r="P246" s="2">
        <f t="shared" si="43"/>
        <v>13534.538914761295</v>
      </c>
    </row>
    <row r="247" spans="1:16" x14ac:dyDescent="0.25">
      <c r="A247" s="34">
        <v>62264</v>
      </c>
      <c r="B247" s="35" t="s">
        <v>262</v>
      </c>
      <c r="C247" s="35" t="s">
        <v>243</v>
      </c>
      <c r="D247" s="32">
        <v>254091.17</v>
      </c>
      <c r="E247" s="2">
        <f t="shared" si="34"/>
        <v>101636.46800000001</v>
      </c>
      <c r="F247" s="2">
        <f>'landesw Umlage § 4_IST'!F247</f>
        <v>45256.871591857838</v>
      </c>
      <c r="G247" s="2">
        <f t="shared" si="35"/>
        <v>208834.29840814217</v>
      </c>
      <c r="H247" s="2">
        <f t="shared" si="36"/>
        <v>208834.29840814217</v>
      </c>
      <c r="I247" s="2">
        <f t="shared" si="37"/>
        <v>0</v>
      </c>
      <c r="J247" s="2">
        <f t="shared" si="33"/>
        <v>0</v>
      </c>
      <c r="K247" s="2">
        <f t="shared" si="38"/>
        <v>0</v>
      </c>
      <c r="L247" s="2">
        <f t="shared" si="39"/>
        <v>0</v>
      </c>
      <c r="M247" s="2">
        <f t="shared" si="40"/>
        <v>0</v>
      </c>
      <c r="N247" s="2">
        <f t="shared" si="41"/>
        <v>0</v>
      </c>
      <c r="O247" s="2">
        <f t="shared" si="42"/>
        <v>0</v>
      </c>
      <c r="P247" s="2">
        <f t="shared" si="43"/>
        <v>45256.871591857838</v>
      </c>
    </row>
    <row r="248" spans="1:16" x14ac:dyDescent="0.25">
      <c r="A248" s="34">
        <v>62265</v>
      </c>
      <c r="B248" s="35" t="s">
        <v>263</v>
      </c>
      <c r="C248" s="35" t="s">
        <v>243</v>
      </c>
      <c r="D248" s="32">
        <v>5971.9</v>
      </c>
      <c r="E248" s="2">
        <f t="shared" si="34"/>
        <v>2388.7599999999998</v>
      </c>
      <c r="F248" s="2">
        <f>'landesw Umlage § 4_IST'!F248</f>
        <v>18231.40680892711</v>
      </c>
      <c r="G248" s="2">
        <f t="shared" si="35"/>
        <v>-12259.50680892711</v>
      </c>
      <c r="H248" s="2">
        <f t="shared" si="36"/>
        <v>0</v>
      </c>
      <c r="I248" s="2">
        <f t="shared" si="37"/>
        <v>-12259.50680892711</v>
      </c>
      <c r="J248" s="2">
        <f t="shared" si="33"/>
        <v>0</v>
      </c>
      <c r="K248" s="2">
        <f t="shared" si="38"/>
        <v>12259.50680892711</v>
      </c>
      <c r="L248" s="2">
        <f t="shared" si="39"/>
        <v>0</v>
      </c>
      <c r="M248" s="2">
        <f t="shared" si="40"/>
        <v>0</v>
      </c>
      <c r="N248" s="2">
        <f t="shared" si="41"/>
        <v>12259.50680892711</v>
      </c>
      <c r="O248" s="2">
        <f t="shared" si="42"/>
        <v>1021.63</v>
      </c>
      <c r="P248" s="2">
        <f t="shared" si="43"/>
        <v>18231.40680892711</v>
      </c>
    </row>
    <row r="249" spans="1:16" x14ac:dyDescent="0.25">
      <c r="A249" s="34">
        <v>62266</v>
      </c>
      <c r="B249" s="35" t="s">
        <v>264</v>
      </c>
      <c r="C249" s="35" t="s">
        <v>243</v>
      </c>
      <c r="D249" s="32">
        <v>76707.76999999999</v>
      </c>
      <c r="E249" s="2">
        <f t="shared" si="34"/>
        <v>30683.107999999997</v>
      </c>
      <c r="F249" s="2">
        <f>'landesw Umlage § 4_IST'!F249</f>
        <v>23212.741547109668</v>
      </c>
      <c r="G249" s="2">
        <f t="shared" si="35"/>
        <v>53495.028452890321</v>
      </c>
      <c r="H249" s="2">
        <f t="shared" si="36"/>
        <v>53495.028452890321</v>
      </c>
      <c r="I249" s="2">
        <f t="shared" si="37"/>
        <v>0</v>
      </c>
      <c r="J249" s="2">
        <f t="shared" si="33"/>
        <v>0</v>
      </c>
      <c r="K249" s="2">
        <f t="shared" si="38"/>
        <v>0</v>
      </c>
      <c r="L249" s="2">
        <f t="shared" si="39"/>
        <v>0</v>
      </c>
      <c r="M249" s="2">
        <f t="shared" si="40"/>
        <v>0</v>
      </c>
      <c r="N249" s="2">
        <f t="shared" si="41"/>
        <v>0</v>
      </c>
      <c r="O249" s="2">
        <f t="shared" si="42"/>
        <v>0</v>
      </c>
      <c r="P249" s="2">
        <f t="shared" si="43"/>
        <v>23212.741547109668</v>
      </c>
    </row>
    <row r="250" spans="1:16" x14ac:dyDescent="0.25">
      <c r="A250" s="34">
        <v>62268</v>
      </c>
      <c r="B250" s="35" t="s">
        <v>265</v>
      </c>
      <c r="C250" s="35" t="s">
        <v>243</v>
      </c>
      <c r="D250" s="32">
        <v>72780.98</v>
      </c>
      <c r="E250" s="2">
        <f t="shared" si="34"/>
        <v>29112.392</v>
      </c>
      <c r="F250" s="2">
        <f>'landesw Umlage § 4_IST'!F250</f>
        <v>33434.981626346067</v>
      </c>
      <c r="G250" s="2">
        <f t="shared" si="35"/>
        <v>39345.998373653929</v>
      </c>
      <c r="H250" s="2">
        <f t="shared" si="36"/>
        <v>39345.998373653929</v>
      </c>
      <c r="I250" s="2">
        <f t="shared" si="37"/>
        <v>0</v>
      </c>
      <c r="J250" s="2">
        <f t="shared" si="33"/>
        <v>0</v>
      </c>
      <c r="K250" s="2">
        <f t="shared" si="38"/>
        <v>0</v>
      </c>
      <c r="L250" s="2">
        <f t="shared" si="39"/>
        <v>0</v>
      </c>
      <c r="M250" s="2">
        <f t="shared" si="40"/>
        <v>0</v>
      </c>
      <c r="N250" s="2">
        <f t="shared" si="41"/>
        <v>0</v>
      </c>
      <c r="O250" s="2">
        <f t="shared" si="42"/>
        <v>0</v>
      </c>
      <c r="P250" s="2">
        <f t="shared" si="43"/>
        <v>33434.981626346067</v>
      </c>
    </row>
    <row r="251" spans="1:16" x14ac:dyDescent="0.25">
      <c r="A251" s="34">
        <v>62269</v>
      </c>
      <c r="B251" s="35" t="s">
        <v>266</v>
      </c>
      <c r="C251" s="35" t="s">
        <v>243</v>
      </c>
      <c r="D251" s="32">
        <v>5943.8</v>
      </c>
      <c r="E251" s="2">
        <f t="shared" si="34"/>
        <v>2377.52</v>
      </c>
      <c r="F251" s="2">
        <f>'landesw Umlage § 4_IST'!F251</f>
        <v>26403.673365093924</v>
      </c>
      <c r="G251" s="2">
        <f t="shared" si="35"/>
        <v>-20459.873365093925</v>
      </c>
      <c r="H251" s="2">
        <f t="shared" si="36"/>
        <v>0</v>
      </c>
      <c r="I251" s="2">
        <f t="shared" si="37"/>
        <v>-20459.873365093925</v>
      </c>
      <c r="J251" s="2">
        <f t="shared" si="33"/>
        <v>0</v>
      </c>
      <c r="K251" s="2">
        <f t="shared" si="38"/>
        <v>20459.873365093925</v>
      </c>
      <c r="L251" s="2">
        <f t="shared" si="39"/>
        <v>0</v>
      </c>
      <c r="M251" s="2">
        <f t="shared" si="40"/>
        <v>0</v>
      </c>
      <c r="N251" s="2">
        <f t="shared" si="41"/>
        <v>20459.873365093925</v>
      </c>
      <c r="O251" s="2">
        <f t="shared" si="42"/>
        <v>1704.99</v>
      </c>
      <c r="P251" s="2">
        <f t="shared" si="43"/>
        <v>26403.673365093924</v>
      </c>
    </row>
    <row r="252" spans="1:16" x14ac:dyDescent="0.25">
      <c r="A252" s="34">
        <v>62270</v>
      </c>
      <c r="B252" s="35" t="s">
        <v>267</v>
      </c>
      <c r="C252" s="35" t="s">
        <v>243</v>
      </c>
      <c r="D252" s="32">
        <v>0</v>
      </c>
      <c r="E252" s="2">
        <f t="shared" si="34"/>
        <v>0</v>
      </c>
      <c r="F252" s="2">
        <f>'landesw Umlage § 4_IST'!F252</f>
        <v>26104.432967848614</v>
      </c>
      <c r="G252" s="2">
        <f t="shared" si="35"/>
        <v>0</v>
      </c>
      <c r="H252" s="2">
        <f t="shared" si="36"/>
        <v>0</v>
      </c>
      <c r="I252" s="2">
        <f t="shared" si="37"/>
        <v>0</v>
      </c>
      <c r="J252" s="2">
        <f t="shared" si="33"/>
        <v>26104.432967848614</v>
      </c>
      <c r="K252" s="2">
        <f t="shared" si="38"/>
        <v>26104.432967848614</v>
      </c>
      <c r="L252" s="2">
        <f t="shared" si="39"/>
        <v>2175.3694139873846</v>
      </c>
      <c r="M252" s="2">
        <f t="shared" si="40"/>
        <v>2175.37</v>
      </c>
      <c r="N252" s="2">
        <f t="shared" si="41"/>
        <v>0</v>
      </c>
      <c r="O252" s="2">
        <f t="shared" si="42"/>
        <v>0</v>
      </c>
      <c r="P252" s="2">
        <f t="shared" si="43"/>
        <v>0</v>
      </c>
    </row>
    <row r="253" spans="1:16" x14ac:dyDescent="0.25">
      <c r="A253" s="34">
        <v>62271</v>
      </c>
      <c r="B253" s="35" t="s">
        <v>268</v>
      </c>
      <c r="C253" s="35" t="s">
        <v>243</v>
      </c>
      <c r="D253" s="32">
        <v>137463.67999999999</v>
      </c>
      <c r="E253" s="2">
        <f t="shared" si="34"/>
        <v>54985.472000000002</v>
      </c>
      <c r="F253" s="2">
        <f>'landesw Umlage § 4_IST'!F253</f>
        <v>52281.984128873562</v>
      </c>
      <c r="G253" s="2">
        <f t="shared" si="35"/>
        <v>85181.695871126431</v>
      </c>
      <c r="H253" s="2">
        <f t="shared" si="36"/>
        <v>85181.695871126431</v>
      </c>
      <c r="I253" s="2">
        <f t="shared" si="37"/>
        <v>0</v>
      </c>
      <c r="J253" s="2">
        <f t="shared" si="33"/>
        <v>0</v>
      </c>
      <c r="K253" s="2">
        <f t="shared" si="38"/>
        <v>0</v>
      </c>
      <c r="L253" s="2">
        <f t="shared" si="39"/>
        <v>0</v>
      </c>
      <c r="M253" s="2">
        <f t="shared" si="40"/>
        <v>0</v>
      </c>
      <c r="N253" s="2">
        <f t="shared" si="41"/>
        <v>0</v>
      </c>
      <c r="O253" s="2">
        <f t="shared" si="42"/>
        <v>0</v>
      </c>
      <c r="P253" s="2">
        <f t="shared" si="43"/>
        <v>52281.984128873562</v>
      </c>
    </row>
    <row r="254" spans="1:16" x14ac:dyDescent="0.25">
      <c r="A254" s="34">
        <v>62272</v>
      </c>
      <c r="B254" s="35" t="s">
        <v>269</v>
      </c>
      <c r="C254" s="35" t="s">
        <v>243</v>
      </c>
      <c r="D254" s="32">
        <v>242047.49</v>
      </c>
      <c r="E254" s="2">
        <f t="shared" si="34"/>
        <v>96818.995999999999</v>
      </c>
      <c r="F254" s="2">
        <f>'landesw Umlage § 4_IST'!F254</f>
        <v>30753.5319865333</v>
      </c>
      <c r="G254" s="2">
        <f t="shared" si="35"/>
        <v>211293.95801346668</v>
      </c>
      <c r="H254" s="2">
        <f t="shared" si="36"/>
        <v>211293.95801346668</v>
      </c>
      <c r="I254" s="2">
        <f t="shared" si="37"/>
        <v>0</v>
      </c>
      <c r="J254" s="2">
        <f t="shared" si="33"/>
        <v>0</v>
      </c>
      <c r="K254" s="2">
        <f t="shared" si="38"/>
        <v>0</v>
      </c>
      <c r="L254" s="2">
        <f t="shared" si="39"/>
        <v>0</v>
      </c>
      <c r="M254" s="2">
        <f t="shared" si="40"/>
        <v>0</v>
      </c>
      <c r="N254" s="2">
        <f t="shared" si="41"/>
        <v>0</v>
      </c>
      <c r="O254" s="2">
        <f t="shared" si="42"/>
        <v>0</v>
      </c>
      <c r="P254" s="2">
        <f t="shared" si="43"/>
        <v>30753.5319865333</v>
      </c>
    </row>
    <row r="255" spans="1:16" x14ac:dyDescent="0.25">
      <c r="A255" s="34">
        <v>62273</v>
      </c>
      <c r="B255" s="35" t="s">
        <v>270</v>
      </c>
      <c r="C255" s="35" t="s">
        <v>243</v>
      </c>
      <c r="D255" s="32">
        <v>71636.88</v>
      </c>
      <c r="E255" s="2">
        <f t="shared" si="34"/>
        <v>28654.752000000004</v>
      </c>
      <c r="F255" s="2">
        <f>'landesw Umlage § 4_IST'!F255</f>
        <v>22451.064846291461</v>
      </c>
      <c r="G255" s="2">
        <f t="shared" si="35"/>
        <v>49185.815153708543</v>
      </c>
      <c r="H255" s="2">
        <f t="shared" si="36"/>
        <v>49185.815153708543</v>
      </c>
      <c r="I255" s="2">
        <f t="shared" si="37"/>
        <v>0</v>
      </c>
      <c r="J255" s="2">
        <f t="shared" si="33"/>
        <v>0</v>
      </c>
      <c r="K255" s="2">
        <f t="shared" si="38"/>
        <v>0</v>
      </c>
      <c r="L255" s="2">
        <f t="shared" si="39"/>
        <v>0</v>
      </c>
      <c r="M255" s="2">
        <f t="shared" si="40"/>
        <v>0</v>
      </c>
      <c r="N255" s="2">
        <f t="shared" si="41"/>
        <v>0</v>
      </c>
      <c r="O255" s="2">
        <f t="shared" si="42"/>
        <v>0</v>
      </c>
      <c r="P255" s="2">
        <f t="shared" si="43"/>
        <v>22451.064846291461</v>
      </c>
    </row>
    <row r="256" spans="1:16" x14ac:dyDescent="0.25">
      <c r="A256" s="34">
        <v>62274</v>
      </c>
      <c r="B256" s="35" t="s">
        <v>271</v>
      </c>
      <c r="C256" s="35" t="s">
        <v>243</v>
      </c>
      <c r="D256" s="32">
        <v>135206.66</v>
      </c>
      <c r="E256" s="2">
        <f t="shared" si="34"/>
        <v>54082.664000000004</v>
      </c>
      <c r="F256" s="2">
        <f>'landesw Umlage § 4_IST'!F256</f>
        <v>13575.175062266739</v>
      </c>
      <c r="G256" s="2">
        <f t="shared" si="35"/>
        <v>121631.48493773327</v>
      </c>
      <c r="H256" s="2">
        <f t="shared" si="36"/>
        <v>121631.48493773327</v>
      </c>
      <c r="I256" s="2">
        <f t="shared" si="37"/>
        <v>0</v>
      </c>
      <c r="J256" s="2">
        <f t="shared" si="33"/>
        <v>0</v>
      </c>
      <c r="K256" s="2">
        <f t="shared" si="38"/>
        <v>0</v>
      </c>
      <c r="L256" s="2">
        <f t="shared" si="39"/>
        <v>0</v>
      </c>
      <c r="M256" s="2">
        <f t="shared" si="40"/>
        <v>0</v>
      </c>
      <c r="N256" s="2">
        <f t="shared" si="41"/>
        <v>0</v>
      </c>
      <c r="O256" s="2">
        <f t="shared" si="42"/>
        <v>0</v>
      </c>
      <c r="P256" s="2">
        <f t="shared" si="43"/>
        <v>13575.175062266739</v>
      </c>
    </row>
    <row r="257" spans="1:16" x14ac:dyDescent="0.25">
      <c r="A257" s="34">
        <v>62275</v>
      </c>
      <c r="B257" s="35" t="s">
        <v>272</v>
      </c>
      <c r="C257" s="35" t="s">
        <v>243</v>
      </c>
      <c r="D257" s="32">
        <v>108119.9</v>
      </c>
      <c r="E257" s="2">
        <f t="shared" si="34"/>
        <v>43247.96</v>
      </c>
      <c r="F257" s="2">
        <f>'landesw Umlage § 4_IST'!F257</f>
        <v>60075.748238489665</v>
      </c>
      <c r="G257" s="2">
        <f t="shared" si="35"/>
        <v>48044.151761510329</v>
      </c>
      <c r="H257" s="2">
        <f t="shared" si="36"/>
        <v>48044.151761510329</v>
      </c>
      <c r="I257" s="2">
        <f t="shared" si="37"/>
        <v>0</v>
      </c>
      <c r="J257" s="2">
        <f t="shared" si="33"/>
        <v>0</v>
      </c>
      <c r="K257" s="2">
        <f t="shared" si="38"/>
        <v>0</v>
      </c>
      <c r="L257" s="2">
        <f t="shared" si="39"/>
        <v>0</v>
      </c>
      <c r="M257" s="2">
        <f t="shared" si="40"/>
        <v>0</v>
      </c>
      <c r="N257" s="2">
        <f t="shared" si="41"/>
        <v>0</v>
      </c>
      <c r="O257" s="2">
        <f t="shared" si="42"/>
        <v>0</v>
      </c>
      <c r="P257" s="2">
        <f t="shared" si="43"/>
        <v>60075.748238489665</v>
      </c>
    </row>
    <row r="258" spans="1:16" x14ac:dyDescent="0.25">
      <c r="A258" s="34">
        <v>62276</v>
      </c>
      <c r="B258" s="35" t="s">
        <v>273</v>
      </c>
      <c r="C258" s="35" t="s">
        <v>243</v>
      </c>
      <c r="D258" s="32">
        <v>34478.49</v>
      </c>
      <c r="E258" s="2">
        <f t="shared" si="34"/>
        <v>13791.396000000001</v>
      </c>
      <c r="F258" s="2">
        <f>'landesw Umlage § 4_IST'!F258</f>
        <v>12918.205282863957</v>
      </c>
      <c r="G258" s="2">
        <f t="shared" si="35"/>
        <v>21560.284717136041</v>
      </c>
      <c r="H258" s="2">
        <f t="shared" si="36"/>
        <v>21560.284717136041</v>
      </c>
      <c r="I258" s="2">
        <f t="shared" si="37"/>
        <v>0</v>
      </c>
      <c r="J258" s="2">
        <f t="shared" si="33"/>
        <v>0</v>
      </c>
      <c r="K258" s="2">
        <f t="shared" si="38"/>
        <v>0</v>
      </c>
      <c r="L258" s="2">
        <f t="shared" si="39"/>
        <v>0</v>
      </c>
      <c r="M258" s="2">
        <f t="shared" si="40"/>
        <v>0</v>
      </c>
      <c r="N258" s="2">
        <f t="shared" si="41"/>
        <v>0</v>
      </c>
      <c r="O258" s="2">
        <f t="shared" si="42"/>
        <v>0</v>
      </c>
      <c r="P258" s="2">
        <f t="shared" si="43"/>
        <v>12918.205282863957</v>
      </c>
    </row>
    <row r="259" spans="1:16" x14ac:dyDescent="0.25">
      <c r="A259" s="34">
        <v>62277</v>
      </c>
      <c r="B259" s="35" t="s">
        <v>274</v>
      </c>
      <c r="C259" s="35" t="s">
        <v>243</v>
      </c>
      <c r="D259" s="32">
        <v>67492.34</v>
      </c>
      <c r="E259" s="2">
        <f t="shared" si="34"/>
        <v>26996.936000000002</v>
      </c>
      <c r="F259" s="2">
        <f>'landesw Umlage § 4_IST'!F259</f>
        <v>28386.516646544715</v>
      </c>
      <c r="G259" s="2">
        <f t="shared" si="35"/>
        <v>39105.823353455286</v>
      </c>
      <c r="H259" s="2">
        <f t="shared" si="36"/>
        <v>39105.823353455286</v>
      </c>
      <c r="I259" s="2">
        <f t="shared" si="37"/>
        <v>0</v>
      </c>
      <c r="J259" s="2">
        <f t="shared" ref="J259:J287" si="44">IF(E259&lt;1,F259,0)</f>
        <v>0</v>
      </c>
      <c r="K259" s="2">
        <f t="shared" si="38"/>
        <v>0</v>
      </c>
      <c r="L259" s="2">
        <f t="shared" si="39"/>
        <v>0</v>
      </c>
      <c r="M259" s="2">
        <f t="shared" si="40"/>
        <v>0</v>
      </c>
      <c r="N259" s="2">
        <f t="shared" si="41"/>
        <v>0</v>
      </c>
      <c r="O259" s="2">
        <f t="shared" si="42"/>
        <v>0</v>
      </c>
      <c r="P259" s="2">
        <f t="shared" si="43"/>
        <v>28386.516646544715</v>
      </c>
    </row>
    <row r="260" spans="1:16" x14ac:dyDescent="0.25">
      <c r="A260" s="34">
        <v>62278</v>
      </c>
      <c r="B260" s="35" t="s">
        <v>275</v>
      </c>
      <c r="C260" s="35" t="s">
        <v>243</v>
      </c>
      <c r="D260" s="32">
        <v>69683.759999999995</v>
      </c>
      <c r="E260" s="2">
        <f t="shared" ref="E260:E287" si="45">D260*0.4</f>
        <v>27873.504000000001</v>
      </c>
      <c r="F260" s="2">
        <f>'landesw Umlage § 4_IST'!F260</f>
        <v>44156.551396070587</v>
      </c>
      <c r="G260" s="2">
        <f t="shared" ref="G260:G287" si="46">IF(D260&gt;0,D260-F260,0)</f>
        <v>25527.208603929408</v>
      </c>
      <c r="H260" s="2">
        <f t="shared" ref="H260:H287" si="47">IF(G260&lt;0,0,G260)</f>
        <v>25527.208603929408</v>
      </c>
      <c r="I260" s="2">
        <f t="shared" ref="I260:I287" si="48">IF(G260&lt;0,G260,0)</f>
        <v>0</v>
      </c>
      <c r="J260" s="2">
        <f t="shared" si="44"/>
        <v>0</v>
      </c>
      <c r="K260" s="2">
        <f t="shared" ref="K260:K287" si="49">IF(G260&lt;0,-G260,J260)</f>
        <v>0</v>
      </c>
      <c r="L260" s="2">
        <f t="shared" ref="L260:L287" si="50">J260/12</f>
        <v>0</v>
      </c>
      <c r="M260" s="2">
        <f t="shared" ref="M260:M287" si="51">ROUND(J260/12,2)</f>
        <v>0</v>
      </c>
      <c r="N260" s="2">
        <f t="shared" ref="N260:N287" si="52">IF(I260=0,0,I260*-1)</f>
        <v>0</v>
      </c>
      <c r="O260" s="2">
        <f t="shared" ref="O260:O287" si="53">ROUND(N260/12,2)</f>
        <v>0</v>
      </c>
      <c r="P260" s="2">
        <f t="shared" ref="P260:P287" si="54">IF(J260=0,F260,0)</f>
        <v>44156.551396070587</v>
      </c>
    </row>
    <row r="261" spans="1:16" x14ac:dyDescent="0.25">
      <c r="A261" s="34">
        <v>62279</v>
      </c>
      <c r="B261" s="35" t="s">
        <v>276</v>
      </c>
      <c r="C261" s="35" t="s">
        <v>243</v>
      </c>
      <c r="D261" s="32">
        <v>109679.66</v>
      </c>
      <c r="E261" s="2">
        <f t="shared" si="45"/>
        <v>43871.864000000001</v>
      </c>
      <c r="F261" s="2">
        <f>'landesw Umlage § 4_IST'!F261</f>
        <v>14168.566326873704</v>
      </c>
      <c r="G261" s="2">
        <f t="shared" si="46"/>
        <v>95511.093673126306</v>
      </c>
      <c r="H261" s="2">
        <f t="shared" si="47"/>
        <v>95511.093673126306</v>
      </c>
      <c r="I261" s="2">
        <f t="shared" si="48"/>
        <v>0</v>
      </c>
      <c r="J261" s="2">
        <f t="shared" si="44"/>
        <v>0</v>
      </c>
      <c r="K261" s="2">
        <f t="shared" si="49"/>
        <v>0</v>
      </c>
      <c r="L261" s="2">
        <f t="shared" si="50"/>
        <v>0</v>
      </c>
      <c r="M261" s="2">
        <f t="shared" si="51"/>
        <v>0</v>
      </c>
      <c r="N261" s="2">
        <f t="shared" si="52"/>
        <v>0</v>
      </c>
      <c r="O261" s="2">
        <f t="shared" si="53"/>
        <v>0</v>
      </c>
      <c r="P261" s="2">
        <f t="shared" si="54"/>
        <v>14168.566326873704</v>
      </c>
    </row>
    <row r="262" spans="1:16" x14ac:dyDescent="0.25">
      <c r="A262" s="34">
        <v>62280</v>
      </c>
      <c r="B262" s="35" t="s">
        <v>277</v>
      </c>
      <c r="C262" s="35" t="s">
        <v>243</v>
      </c>
      <c r="D262" s="32">
        <v>254001.28</v>
      </c>
      <c r="E262" s="2">
        <f t="shared" si="45"/>
        <v>101600.512</v>
      </c>
      <c r="F262" s="2">
        <f>'landesw Umlage § 4_IST'!F262</f>
        <v>123096.59043030455</v>
      </c>
      <c r="G262" s="2">
        <f t="shared" si="46"/>
        <v>130904.68956969545</v>
      </c>
      <c r="H262" s="2">
        <f t="shared" si="47"/>
        <v>130904.68956969545</v>
      </c>
      <c r="I262" s="2">
        <f t="shared" si="48"/>
        <v>0</v>
      </c>
      <c r="J262" s="2">
        <f t="shared" si="44"/>
        <v>0</v>
      </c>
      <c r="K262" s="2">
        <f t="shared" si="49"/>
        <v>0</v>
      </c>
      <c r="L262" s="2">
        <f t="shared" si="50"/>
        <v>0</v>
      </c>
      <c r="M262" s="2">
        <f t="shared" si="51"/>
        <v>0</v>
      </c>
      <c r="N262" s="2">
        <f t="shared" si="52"/>
        <v>0</v>
      </c>
      <c r="O262" s="2">
        <f t="shared" si="53"/>
        <v>0</v>
      </c>
      <c r="P262" s="2">
        <f t="shared" si="54"/>
        <v>123096.59043030455</v>
      </c>
    </row>
    <row r="263" spans="1:16" x14ac:dyDescent="0.25">
      <c r="A263" s="34">
        <v>62311</v>
      </c>
      <c r="B263" s="35" t="s">
        <v>278</v>
      </c>
      <c r="C263" s="35" t="s">
        <v>279</v>
      </c>
      <c r="D263" s="32">
        <v>27370.99</v>
      </c>
      <c r="E263" s="2">
        <f t="shared" si="45"/>
        <v>10948.396000000001</v>
      </c>
      <c r="F263" s="2">
        <f>'landesw Umlage § 4_IST'!F263</f>
        <v>13343.028576446366</v>
      </c>
      <c r="G263" s="2">
        <f t="shared" si="46"/>
        <v>14027.961423553636</v>
      </c>
      <c r="H263" s="2">
        <f t="shared" si="47"/>
        <v>14027.961423553636</v>
      </c>
      <c r="I263" s="2">
        <f t="shared" si="48"/>
        <v>0</v>
      </c>
      <c r="J263" s="2">
        <f t="shared" si="44"/>
        <v>0</v>
      </c>
      <c r="K263" s="2">
        <f t="shared" si="49"/>
        <v>0</v>
      </c>
      <c r="L263" s="2">
        <f t="shared" si="50"/>
        <v>0</v>
      </c>
      <c r="M263" s="2">
        <f t="shared" si="51"/>
        <v>0</v>
      </c>
      <c r="N263" s="2">
        <f t="shared" si="52"/>
        <v>0</v>
      </c>
      <c r="O263" s="2">
        <f t="shared" si="53"/>
        <v>0</v>
      </c>
      <c r="P263" s="2">
        <f t="shared" si="54"/>
        <v>13343.028576446366</v>
      </c>
    </row>
    <row r="264" spans="1:16" x14ac:dyDescent="0.25">
      <c r="A264" s="34">
        <v>62314</v>
      </c>
      <c r="B264" s="35" t="s">
        <v>280</v>
      </c>
      <c r="C264" s="35" t="s">
        <v>279</v>
      </c>
      <c r="D264" s="32">
        <v>5279.04</v>
      </c>
      <c r="E264" s="2">
        <f t="shared" si="45"/>
        <v>2111.616</v>
      </c>
      <c r="F264" s="2">
        <f>'landesw Umlage § 4_IST'!F264</f>
        <v>11631.581526089203</v>
      </c>
      <c r="G264" s="2">
        <f t="shared" si="46"/>
        <v>-6352.5415260892032</v>
      </c>
      <c r="H264" s="2">
        <f t="shared" si="47"/>
        <v>0</v>
      </c>
      <c r="I264" s="2">
        <f t="shared" si="48"/>
        <v>-6352.5415260892032</v>
      </c>
      <c r="J264" s="2">
        <f t="shared" si="44"/>
        <v>0</v>
      </c>
      <c r="K264" s="2">
        <f t="shared" si="49"/>
        <v>6352.5415260892032</v>
      </c>
      <c r="L264" s="2">
        <f t="shared" si="50"/>
        <v>0</v>
      </c>
      <c r="M264" s="2">
        <f t="shared" si="51"/>
        <v>0</v>
      </c>
      <c r="N264" s="2">
        <f t="shared" si="52"/>
        <v>6352.5415260892032</v>
      </c>
      <c r="O264" s="2">
        <f t="shared" si="53"/>
        <v>529.38</v>
      </c>
      <c r="P264" s="2">
        <f t="shared" si="54"/>
        <v>11631.581526089203</v>
      </c>
    </row>
    <row r="265" spans="1:16" x14ac:dyDescent="0.25">
      <c r="A265" s="34">
        <v>62326</v>
      </c>
      <c r="B265" s="35" t="s">
        <v>281</v>
      </c>
      <c r="C265" s="35" t="s">
        <v>279</v>
      </c>
      <c r="D265" s="32">
        <v>29912.54</v>
      </c>
      <c r="E265" s="2">
        <f t="shared" si="45"/>
        <v>11965.016000000001</v>
      </c>
      <c r="F265" s="2">
        <f>'landesw Umlage § 4_IST'!F265</f>
        <v>17202.585560568885</v>
      </c>
      <c r="G265" s="2">
        <f t="shared" si="46"/>
        <v>12709.954439431116</v>
      </c>
      <c r="H265" s="2">
        <f t="shared" si="47"/>
        <v>12709.954439431116</v>
      </c>
      <c r="I265" s="2">
        <f t="shared" si="48"/>
        <v>0</v>
      </c>
      <c r="J265" s="2">
        <f t="shared" si="44"/>
        <v>0</v>
      </c>
      <c r="K265" s="2">
        <f t="shared" si="49"/>
        <v>0</v>
      </c>
      <c r="L265" s="2">
        <f t="shared" si="50"/>
        <v>0</v>
      </c>
      <c r="M265" s="2">
        <f t="shared" si="51"/>
        <v>0</v>
      </c>
      <c r="N265" s="2">
        <f t="shared" si="52"/>
        <v>0</v>
      </c>
      <c r="O265" s="2">
        <f t="shared" si="53"/>
        <v>0</v>
      </c>
      <c r="P265" s="2">
        <f t="shared" si="54"/>
        <v>17202.585560568885</v>
      </c>
    </row>
    <row r="266" spans="1:16" x14ac:dyDescent="0.25">
      <c r="A266" s="34">
        <v>62330</v>
      </c>
      <c r="B266" s="35" t="s">
        <v>282</v>
      </c>
      <c r="C266" s="35" t="s">
        <v>279</v>
      </c>
      <c r="D266" s="32">
        <v>12824.84</v>
      </c>
      <c r="E266" s="2">
        <f t="shared" si="45"/>
        <v>5129.9360000000006</v>
      </c>
      <c r="F266" s="2">
        <f>'landesw Umlage § 4_IST'!F266</f>
        <v>15824.680990752373</v>
      </c>
      <c r="G266" s="2">
        <f t="shared" si="46"/>
        <v>-2999.8409907523728</v>
      </c>
      <c r="H266" s="2">
        <f t="shared" si="47"/>
        <v>0</v>
      </c>
      <c r="I266" s="2">
        <f t="shared" si="48"/>
        <v>-2999.8409907523728</v>
      </c>
      <c r="J266" s="2">
        <f t="shared" si="44"/>
        <v>0</v>
      </c>
      <c r="K266" s="2">
        <f t="shared" si="49"/>
        <v>2999.8409907523728</v>
      </c>
      <c r="L266" s="2">
        <f t="shared" si="50"/>
        <v>0</v>
      </c>
      <c r="M266" s="2">
        <f t="shared" si="51"/>
        <v>0</v>
      </c>
      <c r="N266" s="2">
        <f t="shared" si="52"/>
        <v>2999.8409907523728</v>
      </c>
      <c r="O266" s="2">
        <f t="shared" si="53"/>
        <v>249.99</v>
      </c>
      <c r="P266" s="2">
        <f t="shared" si="54"/>
        <v>15824.680990752373</v>
      </c>
    </row>
    <row r="267" spans="1:16" x14ac:dyDescent="0.25">
      <c r="A267" s="34">
        <v>62332</v>
      </c>
      <c r="B267" s="35" t="s">
        <v>283</v>
      </c>
      <c r="C267" s="35" t="s">
        <v>279</v>
      </c>
      <c r="D267" s="32">
        <v>16690.810000000001</v>
      </c>
      <c r="E267" s="2">
        <f t="shared" si="45"/>
        <v>6676.3240000000005</v>
      </c>
      <c r="F267" s="2">
        <f>'landesw Umlage § 4_IST'!F267</f>
        <v>14969.287177095437</v>
      </c>
      <c r="G267" s="2">
        <f t="shared" si="46"/>
        <v>1721.5228229045642</v>
      </c>
      <c r="H267" s="2">
        <f t="shared" si="47"/>
        <v>1721.5228229045642</v>
      </c>
      <c r="I267" s="2">
        <f t="shared" si="48"/>
        <v>0</v>
      </c>
      <c r="J267" s="2">
        <f t="shared" si="44"/>
        <v>0</v>
      </c>
      <c r="K267" s="2">
        <f t="shared" si="49"/>
        <v>0</v>
      </c>
      <c r="L267" s="2">
        <f t="shared" si="50"/>
        <v>0</v>
      </c>
      <c r="M267" s="2">
        <f t="shared" si="51"/>
        <v>0</v>
      </c>
      <c r="N267" s="2">
        <f t="shared" si="52"/>
        <v>0</v>
      </c>
      <c r="O267" s="2">
        <f t="shared" si="53"/>
        <v>0</v>
      </c>
      <c r="P267" s="2">
        <f t="shared" si="54"/>
        <v>14969.287177095437</v>
      </c>
    </row>
    <row r="268" spans="1:16" x14ac:dyDescent="0.25">
      <c r="A268" s="34">
        <v>62335</v>
      </c>
      <c r="B268" s="35" t="s">
        <v>284</v>
      </c>
      <c r="C268" s="35" t="s">
        <v>279</v>
      </c>
      <c r="D268" s="32">
        <v>28656.12</v>
      </c>
      <c r="E268" s="2">
        <f t="shared" si="45"/>
        <v>11462.448</v>
      </c>
      <c r="F268" s="2">
        <f>'landesw Umlage § 4_IST'!F268</f>
        <v>12171.237506561696</v>
      </c>
      <c r="G268" s="2">
        <f t="shared" si="46"/>
        <v>16484.882493438301</v>
      </c>
      <c r="H268" s="2">
        <f t="shared" si="47"/>
        <v>16484.882493438301</v>
      </c>
      <c r="I268" s="2">
        <f t="shared" si="48"/>
        <v>0</v>
      </c>
      <c r="J268" s="2">
        <f t="shared" si="44"/>
        <v>0</v>
      </c>
      <c r="K268" s="2">
        <f t="shared" si="49"/>
        <v>0</v>
      </c>
      <c r="L268" s="2">
        <f t="shared" si="50"/>
        <v>0</v>
      </c>
      <c r="M268" s="2">
        <f t="shared" si="51"/>
        <v>0</v>
      </c>
      <c r="N268" s="2">
        <f t="shared" si="52"/>
        <v>0</v>
      </c>
      <c r="O268" s="2">
        <f t="shared" si="53"/>
        <v>0</v>
      </c>
      <c r="P268" s="2">
        <f t="shared" si="54"/>
        <v>12171.237506561696</v>
      </c>
    </row>
    <row r="269" spans="1:16" x14ac:dyDescent="0.25">
      <c r="A269" s="34">
        <v>62343</v>
      </c>
      <c r="B269" s="35" t="s">
        <v>285</v>
      </c>
      <c r="C269" s="35" t="s">
        <v>279</v>
      </c>
      <c r="D269" s="32">
        <v>26790.86</v>
      </c>
      <c r="E269" s="2">
        <f t="shared" si="45"/>
        <v>10716.344000000001</v>
      </c>
      <c r="F269" s="2">
        <f>'landesw Umlage § 4_IST'!F269</f>
        <v>16005.06205458116</v>
      </c>
      <c r="G269" s="2">
        <f t="shared" si="46"/>
        <v>10785.797945418841</v>
      </c>
      <c r="H269" s="2">
        <f t="shared" si="47"/>
        <v>10785.797945418841</v>
      </c>
      <c r="I269" s="2">
        <f t="shared" si="48"/>
        <v>0</v>
      </c>
      <c r="J269" s="2">
        <f t="shared" si="44"/>
        <v>0</v>
      </c>
      <c r="K269" s="2">
        <f t="shared" si="49"/>
        <v>0</v>
      </c>
      <c r="L269" s="2">
        <f t="shared" si="50"/>
        <v>0</v>
      </c>
      <c r="M269" s="2">
        <f t="shared" si="51"/>
        <v>0</v>
      </c>
      <c r="N269" s="2">
        <f t="shared" si="52"/>
        <v>0</v>
      </c>
      <c r="O269" s="2">
        <f t="shared" si="53"/>
        <v>0</v>
      </c>
      <c r="P269" s="2">
        <f t="shared" si="54"/>
        <v>16005.06205458116</v>
      </c>
    </row>
    <row r="270" spans="1:16" x14ac:dyDescent="0.25">
      <c r="A270" s="34">
        <v>62368</v>
      </c>
      <c r="B270" s="35" t="s">
        <v>286</v>
      </c>
      <c r="C270" s="35" t="s">
        <v>279</v>
      </c>
      <c r="D270" s="32">
        <v>0</v>
      </c>
      <c r="E270" s="2">
        <f t="shared" si="45"/>
        <v>0</v>
      </c>
      <c r="F270" s="2">
        <f>'landesw Umlage § 4_IST'!F270</f>
        <v>11473.447526687944</v>
      </c>
      <c r="G270" s="2">
        <f t="shared" si="46"/>
        <v>0</v>
      </c>
      <c r="H270" s="2">
        <f t="shared" si="47"/>
        <v>0</v>
      </c>
      <c r="I270" s="2">
        <f t="shared" si="48"/>
        <v>0</v>
      </c>
      <c r="J270" s="2">
        <f t="shared" si="44"/>
        <v>11473.447526687944</v>
      </c>
      <c r="K270" s="2">
        <f t="shared" si="49"/>
        <v>11473.447526687944</v>
      </c>
      <c r="L270" s="2">
        <f t="shared" si="50"/>
        <v>956.12062722399526</v>
      </c>
      <c r="M270" s="2">
        <f t="shared" si="51"/>
        <v>956.12</v>
      </c>
      <c r="N270" s="2">
        <f t="shared" si="52"/>
        <v>0</v>
      </c>
      <c r="O270" s="2">
        <f t="shared" si="53"/>
        <v>0</v>
      </c>
      <c r="P270" s="2">
        <f t="shared" si="54"/>
        <v>0</v>
      </c>
    </row>
    <row r="271" spans="1:16" x14ac:dyDescent="0.25">
      <c r="A271" s="34">
        <v>62372</v>
      </c>
      <c r="B271" s="35" t="s">
        <v>287</v>
      </c>
      <c r="C271" s="35" t="s">
        <v>279</v>
      </c>
      <c r="D271" s="32">
        <v>0</v>
      </c>
      <c r="E271" s="2">
        <f t="shared" si="45"/>
        <v>0</v>
      </c>
      <c r="F271" s="2">
        <f>'landesw Umlage § 4_IST'!F271</f>
        <v>11252.651449136929</v>
      </c>
      <c r="G271" s="2">
        <f t="shared" si="46"/>
        <v>0</v>
      </c>
      <c r="H271" s="2">
        <f t="shared" si="47"/>
        <v>0</v>
      </c>
      <c r="I271" s="2">
        <f t="shared" si="48"/>
        <v>0</v>
      </c>
      <c r="J271" s="2">
        <f t="shared" si="44"/>
        <v>11252.651449136929</v>
      </c>
      <c r="K271" s="2">
        <f t="shared" si="49"/>
        <v>11252.651449136929</v>
      </c>
      <c r="L271" s="2">
        <f t="shared" si="50"/>
        <v>937.72095409474412</v>
      </c>
      <c r="M271" s="2">
        <f t="shared" si="51"/>
        <v>937.72</v>
      </c>
      <c r="N271" s="2">
        <f t="shared" si="52"/>
        <v>0</v>
      </c>
      <c r="O271" s="2">
        <f t="shared" si="53"/>
        <v>0</v>
      </c>
      <c r="P271" s="2">
        <f t="shared" si="54"/>
        <v>0</v>
      </c>
    </row>
    <row r="272" spans="1:16" x14ac:dyDescent="0.25">
      <c r="A272" s="34">
        <v>62375</v>
      </c>
      <c r="B272" s="35" t="s">
        <v>288</v>
      </c>
      <c r="C272" s="35" t="s">
        <v>279</v>
      </c>
      <c r="D272" s="32">
        <v>112094.86</v>
      </c>
      <c r="E272" s="2">
        <f t="shared" si="45"/>
        <v>44837.944000000003</v>
      </c>
      <c r="F272" s="2">
        <f>'landesw Umlage § 4_IST'!F272</f>
        <v>62468.07604054291</v>
      </c>
      <c r="G272" s="2">
        <f t="shared" si="46"/>
        <v>49626.783959457091</v>
      </c>
      <c r="H272" s="2">
        <f t="shared" si="47"/>
        <v>49626.783959457091</v>
      </c>
      <c r="I272" s="2">
        <f t="shared" si="48"/>
        <v>0</v>
      </c>
      <c r="J272" s="2">
        <f t="shared" si="44"/>
        <v>0</v>
      </c>
      <c r="K272" s="2">
        <f t="shared" si="49"/>
        <v>0</v>
      </c>
      <c r="L272" s="2">
        <f t="shared" si="50"/>
        <v>0</v>
      </c>
      <c r="M272" s="2">
        <f t="shared" si="51"/>
        <v>0</v>
      </c>
      <c r="N272" s="2">
        <f t="shared" si="52"/>
        <v>0</v>
      </c>
      <c r="O272" s="2">
        <f t="shared" si="53"/>
        <v>0</v>
      </c>
      <c r="P272" s="2">
        <f t="shared" si="54"/>
        <v>62468.07604054291</v>
      </c>
    </row>
    <row r="273" spans="1:16" x14ac:dyDescent="0.25">
      <c r="A273" s="34">
        <v>62376</v>
      </c>
      <c r="B273" s="35" t="s">
        <v>289</v>
      </c>
      <c r="C273" s="35" t="s">
        <v>279</v>
      </c>
      <c r="D273" s="32">
        <v>249414.41</v>
      </c>
      <c r="E273" s="2">
        <f t="shared" si="45"/>
        <v>99765.76400000001</v>
      </c>
      <c r="F273" s="2">
        <f>'landesw Umlage § 4_IST'!F273</f>
        <v>45421.312633010959</v>
      </c>
      <c r="G273" s="2">
        <f t="shared" si="46"/>
        <v>203993.09736698904</v>
      </c>
      <c r="H273" s="2">
        <f t="shared" si="47"/>
        <v>203993.09736698904</v>
      </c>
      <c r="I273" s="2">
        <f t="shared" si="48"/>
        <v>0</v>
      </c>
      <c r="J273" s="2">
        <f t="shared" si="44"/>
        <v>0</v>
      </c>
      <c r="K273" s="2">
        <f t="shared" si="49"/>
        <v>0</v>
      </c>
      <c r="L273" s="2">
        <f t="shared" si="50"/>
        <v>0</v>
      </c>
      <c r="M273" s="2">
        <f t="shared" si="51"/>
        <v>0</v>
      </c>
      <c r="N273" s="2">
        <f t="shared" si="52"/>
        <v>0</v>
      </c>
      <c r="O273" s="2">
        <f t="shared" si="53"/>
        <v>0</v>
      </c>
      <c r="P273" s="2">
        <f t="shared" si="54"/>
        <v>45421.312633010959</v>
      </c>
    </row>
    <row r="274" spans="1:16" x14ac:dyDescent="0.25">
      <c r="A274" s="34">
        <v>62377</v>
      </c>
      <c r="B274" s="35" t="s">
        <v>290</v>
      </c>
      <c r="C274" s="35" t="s">
        <v>279</v>
      </c>
      <c r="D274" s="32">
        <v>128632.17</v>
      </c>
      <c r="E274" s="2">
        <f t="shared" si="45"/>
        <v>51452.868000000002</v>
      </c>
      <c r="F274" s="2">
        <f>'landesw Umlage § 4_IST'!F274</f>
        <v>20746.004478875566</v>
      </c>
      <c r="G274" s="2">
        <f t="shared" si="46"/>
        <v>107886.16552112444</v>
      </c>
      <c r="H274" s="2">
        <f t="shared" si="47"/>
        <v>107886.16552112444</v>
      </c>
      <c r="I274" s="2">
        <f t="shared" si="48"/>
        <v>0</v>
      </c>
      <c r="J274" s="2">
        <f t="shared" si="44"/>
        <v>0</v>
      </c>
      <c r="K274" s="2">
        <f t="shared" si="49"/>
        <v>0</v>
      </c>
      <c r="L274" s="2">
        <f t="shared" si="50"/>
        <v>0</v>
      </c>
      <c r="M274" s="2">
        <f t="shared" si="51"/>
        <v>0</v>
      </c>
      <c r="N274" s="2">
        <f t="shared" si="52"/>
        <v>0</v>
      </c>
      <c r="O274" s="2">
        <f t="shared" si="53"/>
        <v>0</v>
      </c>
      <c r="P274" s="2">
        <f t="shared" si="54"/>
        <v>20746.004478875566</v>
      </c>
    </row>
    <row r="275" spans="1:16" x14ac:dyDescent="0.25">
      <c r="A275" s="34">
        <v>62378</v>
      </c>
      <c r="B275" s="35" t="s">
        <v>291</v>
      </c>
      <c r="C275" s="35" t="s">
        <v>279</v>
      </c>
      <c r="D275" s="32">
        <v>193365.01</v>
      </c>
      <c r="E275" s="2">
        <f t="shared" si="45"/>
        <v>77346.004000000001</v>
      </c>
      <c r="F275" s="2">
        <f>'landesw Umlage § 4_IST'!F275</f>
        <v>73748.749178369631</v>
      </c>
      <c r="G275" s="2">
        <f t="shared" si="46"/>
        <v>119616.26082163038</v>
      </c>
      <c r="H275" s="2">
        <f t="shared" si="47"/>
        <v>119616.26082163038</v>
      </c>
      <c r="I275" s="2">
        <f t="shared" si="48"/>
        <v>0</v>
      </c>
      <c r="J275" s="2">
        <f t="shared" si="44"/>
        <v>0</v>
      </c>
      <c r="K275" s="2">
        <f t="shared" si="49"/>
        <v>0</v>
      </c>
      <c r="L275" s="2">
        <f t="shared" si="50"/>
        <v>0</v>
      </c>
      <c r="M275" s="2">
        <f t="shared" si="51"/>
        <v>0</v>
      </c>
      <c r="N275" s="2">
        <f t="shared" si="52"/>
        <v>0</v>
      </c>
      <c r="O275" s="2">
        <f t="shared" si="53"/>
        <v>0</v>
      </c>
      <c r="P275" s="2">
        <f t="shared" si="54"/>
        <v>73748.749178369631</v>
      </c>
    </row>
    <row r="276" spans="1:16" x14ac:dyDescent="0.25">
      <c r="A276" s="34">
        <v>62379</v>
      </c>
      <c r="B276" s="35" t="s">
        <v>292</v>
      </c>
      <c r="C276" s="35" t="s">
        <v>279</v>
      </c>
      <c r="D276" s="32">
        <v>662081.35</v>
      </c>
      <c r="E276" s="2">
        <f t="shared" si="45"/>
        <v>264832.53999999998</v>
      </c>
      <c r="F276" s="2">
        <f>'landesw Umlage § 4_IST'!F276</f>
        <v>164849.62785254867</v>
      </c>
      <c r="G276" s="2">
        <f t="shared" si="46"/>
        <v>497231.72214745131</v>
      </c>
      <c r="H276" s="2">
        <f t="shared" si="47"/>
        <v>497231.72214745131</v>
      </c>
      <c r="I276" s="2">
        <f t="shared" si="48"/>
        <v>0</v>
      </c>
      <c r="J276" s="2">
        <f t="shared" si="44"/>
        <v>0</v>
      </c>
      <c r="K276" s="2">
        <f t="shared" si="49"/>
        <v>0</v>
      </c>
      <c r="L276" s="2">
        <f t="shared" si="50"/>
        <v>0</v>
      </c>
      <c r="M276" s="2">
        <f t="shared" si="51"/>
        <v>0</v>
      </c>
      <c r="N276" s="2">
        <f t="shared" si="52"/>
        <v>0</v>
      </c>
      <c r="O276" s="2">
        <f t="shared" si="53"/>
        <v>0</v>
      </c>
      <c r="P276" s="2">
        <f t="shared" si="54"/>
        <v>164849.62785254867</v>
      </c>
    </row>
    <row r="277" spans="1:16" x14ac:dyDescent="0.25">
      <c r="A277" s="34">
        <v>62380</v>
      </c>
      <c r="B277" s="35" t="s">
        <v>293</v>
      </c>
      <c r="C277" s="35" t="s">
        <v>279</v>
      </c>
      <c r="D277" s="32">
        <v>224144.42</v>
      </c>
      <c r="E277" s="2">
        <f t="shared" si="45"/>
        <v>89657.768000000011</v>
      </c>
      <c r="F277" s="2">
        <f>'landesw Umlage § 4_IST'!F277</f>
        <v>58477.24590594061</v>
      </c>
      <c r="G277" s="2">
        <f t="shared" si="46"/>
        <v>165667.17409405939</v>
      </c>
      <c r="H277" s="2">
        <f t="shared" si="47"/>
        <v>165667.17409405939</v>
      </c>
      <c r="I277" s="2">
        <f t="shared" si="48"/>
        <v>0</v>
      </c>
      <c r="J277" s="2">
        <f t="shared" si="44"/>
        <v>0</v>
      </c>
      <c r="K277" s="2">
        <f t="shared" si="49"/>
        <v>0</v>
      </c>
      <c r="L277" s="2">
        <f t="shared" si="50"/>
        <v>0</v>
      </c>
      <c r="M277" s="2">
        <f t="shared" si="51"/>
        <v>0</v>
      </c>
      <c r="N277" s="2">
        <f t="shared" si="52"/>
        <v>0</v>
      </c>
      <c r="O277" s="2">
        <f t="shared" si="53"/>
        <v>0</v>
      </c>
      <c r="P277" s="2">
        <f t="shared" si="54"/>
        <v>58477.24590594061</v>
      </c>
    </row>
    <row r="278" spans="1:16" x14ac:dyDescent="0.25">
      <c r="A278" s="34">
        <v>62381</v>
      </c>
      <c r="B278" s="35" t="s">
        <v>294</v>
      </c>
      <c r="C278" s="35" t="s">
        <v>279</v>
      </c>
      <c r="D278" s="32">
        <v>128290.18</v>
      </c>
      <c r="E278" s="2">
        <f t="shared" si="45"/>
        <v>51316.072</v>
      </c>
      <c r="F278" s="2">
        <f>'landesw Umlage § 4_IST'!F278</f>
        <v>33451.218070376082</v>
      </c>
      <c r="G278" s="2">
        <f t="shared" si="46"/>
        <v>94838.961929623911</v>
      </c>
      <c r="H278" s="2">
        <f t="shared" si="47"/>
        <v>94838.961929623911</v>
      </c>
      <c r="I278" s="2">
        <f t="shared" si="48"/>
        <v>0</v>
      </c>
      <c r="J278" s="2">
        <f t="shared" si="44"/>
        <v>0</v>
      </c>
      <c r="K278" s="2">
        <f t="shared" si="49"/>
        <v>0</v>
      </c>
      <c r="L278" s="2">
        <f t="shared" si="50"/>
        <v>0</v>
      </c>
      <c r="M278" s="2">
        <f t="shared" si="51"/>
        <v>0</v>
      </c>
      <c r="N278" s="2">
        <f t="shared" si="52"/>
        <v>0</v>
      </c>
      <c r="O278" s="2">
        <f t="shared" si="53"/>
        <v>0</v>
      </c>
      <c r="P278" s="2">
        <f t="shared" si="54"/>
        <v>33451.218070376082</v>
      </c>
    </row>
    <row r="279" spans="1:16" x14ac:dyDescent="0.25">
      <c r="A279" s="34">
        <v>62382</v>
      </c>
      <c r="B279" s="35" t="s">
        <v>295</v>
      </c>
      <c r="C279" s="35" t="s">
        <v>279</v>
      </c>
      <c r="D279" s="32">
        <v>164027.19</v>
      </c>
      <c r="E279" s="2">
        <f t="shared" si="45"/>
        <v>65610.876000000004</v>
      </c>
      <c r="F279" s="2">
        <f>'landesw Umlage § 4_IST'!F279</f>
        <v>49078.532280552718</v>
      </c>
      <c r="G279" s="2">
        <f t="shared" si="46"/>
        <v>114948.65771944728</v>
      </c>
      <c r="H279" s="2">
        <f t="shared" si="47"/>
        <v>114948.65771944728</v>
      </c>
      <c r="I279" s="2">
        <f t="shared" si="48"/>
        <v>0</v>
      </c>
      <c r="J279" s="2">
        <f t="shared" si="44"/>
        <v>0</v>
      </c>
      <c r="K279" s="2">
        <f t="shared" si="49"/>
        <v>0</v>
      </c>
      <c r="L279" s="2">
        <f t="shared" si="50"/>
        <v>0</v>
      </c>
      <c r="M279" s="2">
        <f t="shared" si="51"/>
        <v>0</v>
      </c>
      <c r="N279" s="2">
        <f t="shared" si="52"/>
        <v>0</v>
      </c>
      <c r="O279" s="2">
        <f t="shared" si="53"/>
        <v>0</v>
      </c>
      <c r="P279" s="2">
        <f t="shared" si="54"/>
        <v>49078.532280552718</v>
      </c>
    </row>
    <row r="280" spans="1:16" x14ac:dyDescent="0.25">
      <c r="A280" s="34">
        <v>62383</v>
      </c>
      <c r="B280" s="35" t="s">
        <v>296</v>
      </c>
      <c r="C280" s="35" t="s">
        <v>279</v>
      </c>
      <c r="D280" s="32">
        <v>229388.37</v>
      </c>
      <c r="E280" s="2">
        <f t="shared" si="45"/>
        <v>91755.347999999998</v>
      </c>
      <c r="F280" s="2">
        <f>'landesw Umlage § 4_IST'!F280</f>
        <v>35882.668386961734</v>
      </c>
      <c r="G280" s="2">
        <f t="shared" si="46"/>
        <v>193505.70161303825</v>
      </c>
      <c r="H280" s="2">
        <f t="shared" si="47"/>
        <v>193505.70161303825</v>
      </c>
      <c r="I280" s="2">
        <f t="shared" si="48"/>
        <v>0</v>
      </c>
      <c r="J280" s="2">
        <f t="shared" si="44"/>
        <v>0</v>
      </c>
      <c r="K280" s="2">
        <f t="shared" si="49"/>
        <v>0</v>
      </c>
      <c r="L280" s="2">
        <f t="shared" si="50"/>
        <v>0</v>
      </c>
      <c r="M280" s="2">
        <f t="shared" si="51"/>
        <v>0</v>
      </c>
      <c r="N280" s="2">
        <f t="shared" si="52"/>
        <v>0</v>
      </c>
      <c r="O280" s="2">
        <f t="shared" si="53"/>
        <v>0</v>
      </c>
      <c r="P280" s="2">
        <f t="shared" si="54"/>
        <v>35882.668386961734</v>
      </c>
    </row>
    <row r="281" spans="1:16" x14ac:dyDescent="0.25">
      <c r="A281" s="34">
        <v>62384</v>
      </c>
      <c r="B281" s="35" t="s">
        <v>297</v>
      </c>
      <c r="C281" s="35" t="s">
        <v>279</v>
      </c>
      <c r="D281" s="32">
        <v>197128.52</v>
      </c>
      <c r="E281" s="2">
        <f t="shared" si="45"/>
        <v>78851.407999999996</v>
      </c>
      <c r="F281" s="2">
        <f>'landesw Umlage § 4_IST'!F281</f>
        <v>30640.187561530467</v>
      </c>
      <c r="G281" s="2">
        <f t="shared" si="46"/>
        <v>166488.33243846952</v>
      </c>
      <c r="H281" s="2">
        <f t="shared" si="47"/>
        <v>166488.33243846952</v>
      </c>
      <c r="I281" s="2">
        <f t="shared" si="48"/>
        <v>0</v>
      </c>
      <c r="J281" s="2">
        <f t="shared" si="44"/>
        <v>0</v>
      </c>
      <c r="K281" s="2">
        <f t="shared" si="49"/>
        <v>0</v>
      </c>
      <c r="L281" s="2">
        <f t="shared" si="50"/>
        <v>0</v>
      </c>
      <c r="M281" s="2">
        <f t="shared" si="51"/>
        <v>0</v>
      </c>
      <c r="N281" s="2">
        <f t="shared" si="52"/>
        <v>0</v>
      </c>
      <c r="O281" s="2">
        <f t="shared" si="53"/>
        <v>0</v>
      </c>
      <c r="P281" s="2">
        <f t="shared" si="54"/>
        <v>30640.187561530467</v>
      </c>
    </row>
    <row r="282" spans="1:16" x14ac:dyDescent="0.25">
      <c r="A282" s="34">
        <v>62385</v>
      </c>
      <c r="B282" s="35" t="s">
        <v>298</v>
      </c>
      <c r="C282" s="35" t="s">
        <v>279</v>
      </c>
      <c r="D282" s="32">
        <v>31945.52</v>
      </c>
      <c r="E282" s="2">
        <f t="shared" si="45"/>
        <v>12778.208000000001</v>
      </c>
      <c r="F282" s="2">
        <f>'landesw Umlage § 4_IST'!F282</f>
        <v>22641.559290301557</v>
      </c>
      <c r="G282" s="2">
        <f t="shared" si="46"/>
        <v>9303.9607096984437</v>
      </c>
      <c r="H282" s="2">
        <f t="shared" si="47"/>
        <v>9303.9607096984437</v>
      </c>
      <c r="I282" s="2">
        <f t="shared" si="48"/>
        <v>0</v>
      </c>
      <c r="J282" s="2">
        <f t="shared" si="44"/>
        <v>0</v>
      </c>
      <c r="K282" s="2">
        <f t="shared" si="49"/>
        <v>0</v>
      </c>
      <c r="L282" s="2">
        <f t="shared" si="50"/>
        <v>0</v>
      </c>
      <c r="M282" s="2">
        <f t="shared" si="51"/>
        <v>0</v>
      </c>
      <c r="N282" s="2">
        <f t="shared" si="52"/>
        <v>0</v>
      </c>
      <c r="O282" s="2">
        <f t="shared" si="53"/>
        <v>0</v>
      </c>
      <c r="P282" s="2">
        <f t="shared" si="54"/>
        <v>22641.559290301557</v>
      </c>
    </row>
    <row r="283" spans="1:16" x14ac:dyDescent="0.25">
      <c r="A283" s="34">
        <v>62386</v>
      </c>
      <c r="B283" s="35" t="s">
        <v>299</v>
      </c>
      <c r="C283" s="35" t="s">
        <v>279</v>
      </c>
      <c r="D283" s="32">
        <v>98051.23</v>
      </c>
      <c r="E283" s="2">
        <f t="shared" si="45"/>
        <v>39220.491999999998</v>
      </c>
      <c r="F283" s="2">
        <f>'landesw Umlage § 4_IST'!F283</f>
        <v>47498.997762062092</v>
      </c>
      <c r="G283" s="2">
        <f t="shared" si="46"/>
        <v>50552.232237937904</v>
      </c>
      <c r="H283" s="2">
        <f t="shared" si="47"/>
        <v>50552.232237937904</v>
      </c>
      <c r="I283" s="2">
        <f t="shared" si="48"/>
        <v>0</v>
      </c>
      <c r="J283" s="2">
        <f t="shared" si="44"/>
        <v>0</v>
      </c>
      <c r="K283" s="2">
        <f t="shared" si="49"/>
        <v>0</v>
      </c>
      <c r="L283" s="2">
        <f t="shared" si="50"/>
        <v>0</v>
      </c>
      <c r="M283" s="2">
        <f t="shared" si="51"/>
        <v>0</v>
      </c>
      <c r="N283" s="2">
        <f t="shared" si="52"/>
        <v>0</v>
      </c>
      <c r="O283" s="2">
        <f t="shared" si="53"/>
        <v>0</v>
      </c>
      <c r="P283" s="2">
        <f t="shared" si="54"/>
        <v>47498.997762062092</v>
      </c>
    </row>
    <row r="284" spans="1:16" x14ac:dyDescent="0.25">
      <c r="A284" s="34">
        <v>62387</v>
      </c>
      <c r="B284" s="35" t="s">
        <v>300</v>
      </c>
      <c r="C284" s="35" t="s">
        <v>279</v>
      </c>
      <c r="D284" s="32">
        <v>0</v>
      </c>
      <c r="E284" s="2">
        <f t="shared" si="45"/>
        <v>0</v>
      </c>
      <c r="F284" s="2">
        <f>'landesw Umlage § 4_IST'!F284</f>
        <v>20928.455387942711</v>
      </c>
      <c r="G284" s="2">
        <f t="shared" si="46"/>
        <v>0</v>
      </c>
      <c r="H284" s="2">
        <f t="shared" si="47"/>
        <v>0</v>
      </c>
      <c r="I284" s="2">
        <f t="shared" si="48"/>
        <v>0</v>
      </c>
      <c r="J284" s="2">
        <f t="shared" si="44"/>
        <v>20928.455387942711</v>
      </c>
      <c r="K284" s="2">
        <f t="shared" si="49"/>
        <v>20928.455387942711</v>
      </c>
      <c r="L284" s="2">
        <f t="shared" si="50"/>
        <v>1744.0379489952259</v>
      </c>
      <c r="M284" s="2">
        <f t="shared" si="51"/>
        <v>1744.04</v>
      </c>
      <c r="N284" s="2">
        <f t="shared" si="52"/>
        <v>0</v>
      </c>
      <c r="O284" s="2">
        <f t="shared" si="53"/>
        <v>0</v>
      </c>
      <c r="P284" s="2">
        <f t="shared" si="54"/>
        <v>0</v>
      </c>
    </row>
    <row r="285" spans="1:16" x14ac:dyDescent="0.25">
      <c r="A285" s="34">
        <v>62388</v>
      </c>
      <c r="B285" s="35" t="s">
        <v>301</v>
      </c>
      <c r="C285" s="35" t="s">
        <v>279</v>
      </c>
      <c r="D285" s="32">
        <v>173486.83</v>
      </c>
      <c r="E285" s="2">
        <f t="shared" si="45"/>
        <v>69394.732000000004</v>
      </c>
      <c r="F285" s="2">
        <f>'landesw Umlage § 4_IST'!F285</f>
        <v>27607.864512526168</v>
      </c>
      <c r="G285" s="2">
        <f t="shared" si="46"/>
        <v>145878.96548747382</v>
      </c>
      <c r="H285" s="2">
        <f t="shared" si="47"/>
        <v>145878.96548747382</v>
      </c>
      <c r="I285" s="2">
        <f t="shared" si="48"/>
        <v>0</v>
      </c>
      <c r="J285" s="2">
        <f t="shared" si="44"/>
        <v>0</v>
      </c>
      <c r="K285" s="2">
        <f t="shared" si="49"/>
        <v>0</v>
      </c>
      <c r="L285" s="2">
        <f t="shared" si="50"/>
        <v>0</v>
      </c>
      <c r="M285" s="2">
        <f t="shared" si="51"/>
        <v>0</v>
      </c>
      <c r="N285" s="2">
        <f t="shared" si="52"/>
        <v>0</v>
      </c>
      <c r="O285" s="2">
        <f t="shared" si="53"/>
        <v>0</v>
      </c>
      <c r="P285" s="2">
        <f t="shared" si="54"/>
        <v>27607.864512526168</v>
      </c>
    </row>
    <row r="286" spans="1:16" x14ac:dyDescent="0.25">
      <c r="A286" s="34">
        <v>62389</v>
      </c>
      <c r="B286" s="35" t="s">
        <v>302</v>
      </c>
      <c r="C286" s="35" t="s">
        <v>279</v>
      </c>
      <c r="D286" s="32">
        <v>126915.04</v>
      </c>
      <c r="E286" s="2">
        <f t="shared" si="45"/>
        <v>50766.016000000003</v>
      </c>
      <c r="F286" s="2">
        <f>'landesw Umlage § 4_IST'!F286</f>
        <v>40633.2979121588</v>
      </c>
      <c r="G286" s="2">
        <f t="shared" si="46"/>
        <v>86281.742087841194</v>
      </c>
      <c r="H286" s="2">
        <f t="shared" si="47"/>
        <v>86281.742087841194</v>
      </c>
      <c r="I286" s="2">
        <f t="shared" si="48"/>
        <v>0</v>
      </c>
      <c r="J286" s="2">
        <f t="shared" si="44"/>
        <v>0</v>
      </c>
      <c r="K286" s="2">
        <f t="shared" si="49"/>
        <v>0</v>
      </c>
      <c r="L286" s="2">
        <f t="shared" si="50"/>
        <v>0</v>
      </c>
      <c r="M286" s="2">
        <f t="shared" si="51"/>
        <v>0</v>
      </c>
      <c r="N286" s="2">
        <f t="shared" si="52"/>
        <v>0</v>
      </c>
      <c r="O286" s="2">
        <f t="shared" si="53"/>
        <v>0</v>
      </c>
      <c r="P286" s="2">
        <f t="shared" si="54"/>
        <v>40633.2979121588</v>
      </c>
    </row>
    <row r="287" spans="1:16" ht="15.75" thickBot="1" x14ac:dyDescent="0.3">
      <c r="A287" s="36">
        <v>62390</v>
      </c>
      <c r="B287" s="37" t="s">
        <v>303</v>
      </c>
      <c r="C287" s="37" t="s">
        <v>279</v>
      </c>
      <c r="D287" s="38">
        <v>116673.51</v>
      </c>
      <c r="E287" s="14">
        <f t="shared" si="45"/>
        <v>46669.404000000002</v>
      </c>
      <c r="F287" s="14">
        <f>'landesw Umlage § 4_IST'!F287</f>
        <v>36620.205175215488</v>
      </c>
      <c r="G287" s="14">
        <f t="shared" si="46"/>
        <v>80053.304824784514</v>
      </c>
      <c r="H287" s="14">
        <f t="shared" si="47"/>
        <v>80053.304824784514</v>
      </c>
      <c r="I287" s="14">
        <f t="shared" si="48"/>
        <v>0</v>
      </c>
      <c r="J287" s="14">
        <f t="shared" si="44"/>
        <v>0</v>
      </c>
      <c r="K287" s="14">
        <f t="shared" si="49"/>
        <v>0</v>
      </c>
      <c r="L287" s="14">
        <f t="shared" si="50"/>
        <v>0</v>
      </c>
      <c r="M287" s="14">
        <f t="shared" si="51"/>
        <v>0</v>
      </c>
      <c r="N287" s="14">
        <f t="shared" si="52"/>
        <v>0</v>
      </c>
      <c r="O287" s="14">
        <f t="shared" si="53"/>
        <v>0</v>
      </c>
      <c r="P287" s="14">
        <f t="shared" si="54"/>
        <v>36620.205175215488</v>
      </c>
    </row>
    <row r="288" spans="1:16" x14ac:dyDescent="0.25">
      <c r="A288" s="39"/>
      <c r="D288" s="40">
        <f t="shared" ref="D288:K288" si="55">SUM(D3:D287)</f>
        <v>40157508.19981999</v>
      </c>
      <c r="E288" s="19">
        <f t="shared" si="55"/>
        <v>16063003.279928006</v>
      </c>
      <c r="F288" s="19">
        <f t="shared" si="55"/>
        <v>16063003.279928016</v>
      </c>
      <c r="G288" s="19">
        <f t="shared" si="55"/>
        <v>24424975.598172646</v>
      </c>
      <c r="H288" s="19">
        <f t="shared" si="55"/>
        <v>24990898.05354042</v>
      </c>
      <c r="I288" s="76">
        <f t="shared" si="55"/>
        <v>-565922.45536777575</v>
      </c>
      <c r="J288" s="76">
        <f t="shared" si="55"/>
        <v>330470.67828066478</v>
      </c>
      <c r="K288" s="76">
        <f t="shared" si="55"/>
        <v>896393.13364844071</v>
      </c>
      <c r="L288" s="76">
        <f>SUM(L5:L287)</f>
        <v>27539.2231900554</v>
      </c>
      <c r="M288" s="77">
        <f>SUM(M3:M287)</f>
        <v>27539.230000000003</v>
      </c>
      <c r="N288" s="77">
        <f>SUM(N3:N287)</f>
        <v>565922.45536777575</v>
      </c>
      <c r="O288" s="77">
        <f>SUM(O3:O287)</f>
        <v>47160.189999999981</v>
      </c>
      <c r="P288" s="77">
        <f>SUM(P3:P287)</f>
        <v>15732532.601647351</v>
      </c>
    </row>
    <row r="289" spans="1:13" x14ac:dyDescent="0.25">
      <c r="A289" s="39"/>
      <c r="B289" s="41"/>
      <c r="C289" s="41"/>
      <c r="D289" s="40"/>
      <c r="E289" s="2">
        <f>'landesw Umlage § 4_IST'!F288</f>
        <v>16063003.279928016</v>
      </c>
      <c r="F289" s="2">
        <f>'landesw Umlage § 4_IST'!F288</f>
        <v>16063003.279928016</v>
      </c>
      <c r="M289" s="2"/>
    </row>
    <row r="290" spans="1:13" x14ac:dyDescent="0.25">
      <c r="A290" s="39"/>
      <c r="B290" s="2"/>
    </row>
    <row r="291" spans="1:13" x14ac:dyDescent="0.25">
      <c r="A291" s="39"/>
    </row>
    <row r="294" spans="1:13" x14ac:dyDescent="0.25">
      <c r="M294" s="19"/>
    </row>
    <row r="299" spans="1:13" x14ac:dyDescent="0.25">
      <c r="B299" s="44"/>
      <c r="C299" s="44"/>
    </row>
    <row r="305" spans="2:3" x14ac:dyDescent="0.25">
      <c r="B305" s="44"/>
      <c r="C305" s="44"/>
    </row>
    <row r="311" spans="2:3" x14ac:dyDescent="0.25">
      <c r="B311" s="44"/>
      <c r="C311" s="44"/>
    </row>
    <row r="313" spans="2:3" x14ac:dyDescent="0.25">
      <c r="B313" s="44"/>
      <c r="C313" s="44"/>
    </row>
    <row r="314" spans="2:3" x14ac:dyDescent="0.25">
      <c r="B314" s="44"/>
      <c r="C314" s="44"/>
    </row>
  </sheetData>
  <mergeCells count="1">
    <mergeCell ref="A1:L1"/>
  </mergeCells>
  <pageMargins left="0.7" right="0.7" top="0.78740157499999996" bottom="0.78740157499999996" header="0.3" footer="0.3"/>
  <pageSetup paperSize="8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2DD2B-47A5-43ED-9866-39FA2F850646}">
  <sheetPr>
    <tabColor rgb="FFFFC000"/>
  </sheetPr>
  <dimension ref="A1:H290"/>
  <sheetViews>
    <sheetView workbookViewId="0">
      <selection activeCell="B37" sqref="B37"/>
    </sheetView>
  </sheetViews>
  <sheetFormatPr baseColWidth="10" defaultRowHeight="15" x14ac:dyDescent="0.25"/>
  <cols>
    <col min="1" max="1" width="10" customWidth="1"/>
    <col min="2" max="2" width="29.28515625" customWidth="1"/>
    <col min="3" max="3" width="20.28515625" customWidth="1"/>
    <col min="4" max="4" width="23.28515625" style="2" customWidth="1"/>
    <col min="5" max="5" width="13.85546875" style="52" bestFit="1" customWidth="1"/>
    <col min="6" max="6" width="20" style="2" customWidth="1"/>
    <col min="8" max="8" width="21.7109375" customWidth="1"/>
    <col min="10" max="10" width="21.140625" customWidth="1"/>
    <col min="12" max="12" width="15" customWidth="1"/>
  </cols>
  <sheetData>
    <row r="1" spans="1:6" ht="30" customHeight="1" x14ac:dyDescent="0.25">
      <c r="A1" s="73" t="s">
        <v>322</v>
      </c>
      <c r="B1" s="73"/>
      <c r="C1" s="73"/>
      <c r="D1" s="73"/>
      <c r="E1" s="73"/>
      <c r="F1" s="45"/>
    </row>
    <row r="2" spans="1:6" ht="30" customHeight="1" x14ac:dyDescent="0.25">
      <c r="A2" s="7" t="s">
        <v>306</v>
      </c>
      <c r="B2" s="7" t="s">
        <v>2</v>
      </c>
      <c r="C2" s="7" t="s">
        <v>3</v>
      </c>
      <c r="D2" s="5" t="s">
        <v>323</v>
      </c>
      <c r="E2" s="46" t="s">
        <v>324</v>
      </c>
      <c r="F2" s="47" t="s">
        <v>310</v>
      </c>
    </row>
    <row r="3" spans="1:6" x14ac:dyDescent="0.25">
      <c r="A3">
        <v>60101</v>
      </c>
      <c r="B3" t="s">
        <v>10</v>
      </c>
      <c r="C3" t="s">
        <v>10</v>
      </c>
      <c r="D3" s="2">
        <f>Finanzkraft!H3</f>
        <v>656894333.25</v>
      </c>
      <c r="E3" s="48">
        <f t="shared" ref="E3:E66" si="0">D3/$D$288</f>
        <v>0.30696659783959146</v>
      </c>
      <c r="F3" s="2">
        <f>'Grunddaten Umlage § 4_IST'!$E$288*E3</f>
        <v>4930805.4679256985</v>
      </c>
    </row>
    <row r="4" spans="1:6" x14ac:dyDescent="0.25">
      <c r="A4">
        <v>60305</v>
      </c>
      <c r="B4" t="s">
        <v>12</v>
      </c>
      <c r="C4" t="s">
        <v>13</v>
      </c>
      <c r="D4" s="2">
        <f>Finanzkraft!H4</f>
        <v>5236058.28</v>
      </c>
      <c r="E4" s="48">
        <f t="shared" si="0"/>
        <v>2.446809045146262E-3</v>
      </c>
      <c r="F4" s="2">
        <f>'Grunddaten Umlage § 4_IST'!$E$288*E4</f>
        <v>39303.101717541918</v>
      </c>
    </row>
    <row r="5" spans="1:6" x14ac:dyDescent="0.25">
      <c r="A5">
        <v>60318</v>
      </c>
      <c r="B5" t="s">
        <v>14</v>
      </c>
      <c r="C5" t="s">
        <v>13</v>
      </c>
      <c r="D5" s="2">
        <f>Finanzkraft!H5</f>
        <v>10846804.029999999</v>
      </c>
      <c r="E5" s="48">
        <f t="shared" si="0"/>
        <v>5.0687094742446082E-3</v>
      </c>
      <c r="F5" s="2">
        <f>'Grunddaten Umlage § 4_IST'!$E$288*E5</f>
        <v>81418.696909793303</v>
      </c>
    </row>
    <row r="6" spans="1:6" x14ac:dyDescent="0.25">
      <c r="A6">
        <v>60323</v>
      </c>
      <c r="B6" t="s">
        <v>15</v>
      </c>
      <c r="C6" t="s">
        <v>13</v>
      </c>
      <c r="D6" s="2">
        <f>Finanzkraft!H6</f>
        <v>2169990.37</v>
      </c>
      <c r="E6" s="48">
        <f t="shared" si="0"/>
        <v>1.0140360899871964E-3</v>
      </c>
      <c r="F6" s="2">
        <f>'Grunddaten Umlage § 4_IST'!$E$288*E6</f>
        <v>16288.465039429706</v>
      </c>
    </row>
    <row r="7" spans="1:6" x14ac:dyDescent="0.25">
      <c r="A7">
        <v>60324</v>
      </c>
      <c r="B7" t="s">
        <v>16</v>
      </c>
      <c r="C7" t="s">
        <v>13</v>
      </c>
      <c r="D7" s="2">
        <f>Finanzkraft!H7</f>
        <v>2647877.4500000002</v>
      </c>
      <c r="E7" s="48">
        <f t="shared" si="0"/>
        <v>1.2373526321977494E-3</v>
      </c>
      <c r="F7" s="2">
        <f>'Grunddaten Umlage § 4_IST'!$E$288*E7</f>
        <v>19875.59938942</v>
      </c>
    </row>
    <row r="8" spans="1:6" x14ac:dyDescent="0.25">
      <c r="A8">
        <v>60326</v>
      </c>
      <c r="B8" t="s">
        <v>17</v>
      </c>
      <c r="C8" t="s">
        <v>13</v>
      </c>
      <c r="D8" s="2">
        <f>Finanzkraft!H8</f>
        <v>2014824.33</v>
      </c>
      <c r="E8" s="48">
        <f t="shared" si="0"/>
        <v>9.4152702880624878E-4</v>
      </c>
      <c r="F8" s="2">
        <f>'Grunddaten Umlage § 4_IST'!$E$288*E8</f>
        <v>15123.751751855645</v>
      </c>
    </row>
    <row r="9" spans="1:6" x14ac:dyDescent="0.25">
      <c r="A9">
        <v>60329</v>
      </c>
      <c r="B9" t="s">
        <v>18</v>
      </c>
      <c r="C9" t="s">
        <v>13</v>
      </c>
      <c r="D9" s="2">
        <f>Finanzkraft!H9</f>
        <v>1742574.19</v>
      </c>
      <c r="E9" s="48">
        <f t="shared" si="0"/>
        <v>8.1430458981262925E-4</v>
      </c>
      <c r="F9" s="2">
        <f>'Grunddaten Umlage § 4_IST'!$E$288*E9</f>
        <v>13080.177297020693</v>
      </c>
    </row>
    <row r="10" spans="1:6" x14ac:dyDescent="0.25">
      <c r="A10">
        <v>60341</v>
      </c>
      <c r="B10" t="s">
        <v>19</v>
      </c>
      <c r="C10" t="s">
        <v>13</v>
      </c>
      <c r="D10" s="2">
        <f>Finanzkraft!H10</f>
        <v>2583853.7999999998</v>
      </c>
      <c r="E10" s="48">
        <f t="shared" si="0"/>
        <v>1.207434392646894E-3</v>
      </c>
      <c r="F10" s="2">
        <f>'Grunddaten Umlage § 4_IST'!$E$288*E10</f>
        <v>19395.022609384938</v>
      </c>
    </row>
    <row r="11" spans="1:6" x14ac:dyDescent="0.25">
      <c r="A11">
        <v>60344</v>
      </c>
      <c r="B11" t="s">
        <v>13</v>
      </c>
      <c r="C11" t="s">
        <v>13</v>
      </c>
      <c r="D11" s="2">
        <f>Finanzkraft!H11</f>
        <v>20795884.02</v>
      </c>
      <c r="E11" s="48">
        <f t="shared" si="0"/>
        <v>9.7179126741783733E-3</v>
      </c>
      <c r="F11" s="2">
        <f>'Grunddaten Umlage § 4_IST'!$E$288*E11</f>
        <v>156098.86315938114</v>
      </c>
    </row>
    <row r="12" spans="1:6" x14ac:dyDescent="0.25">
      <c r="A12">
        <v>60345</v>
      </c>
      <c r="B12" t="s">
        <v>20</v>
      </c>
      <c r="C12" t="s">
        <v>13</v>
      </c>
      <c r="D12" s="2">
        <f>Finanzkraft!H12</f>
        <v>8348248.2300000004</v>
      </c>
      <c r="E12" s="48">
        <f t="shared" si="0"/>
        <v>3.901134820884819E-3</v>
      </c>
      <c r="F12" s="2">
        <f>'Grunddaten Umlage § 4_IST'!$E$288*E12</f>
        <v>62663.941423314202</v>
      </c>
    </row>
    <row r="13" spans="1:6" x14ac:dyDescent="0.25">
      <c r="A13">
        <v>60346</v>
      </c>
      <c r="B13" t="s">
        <v>21</v>
      </c>
      <c r="C13" t="s">
        <v>13</v>
      </c>
      <c r="D13" s="2">
        <f>Finanzkraft!H13</f>
        <v>5576387.0099999998</v>
      </c>
      <c r="E13" s="48">
        <f t="shared" si="0"/>
        <v>2.6058445963867537E-3</v>
      </c>
      <c r="F13" s="2">
        <f>'Grunddaten Umlage § 4_IST'!$E$288*E13</f>
        <v>41857.690298743095</v>
      </c>
    </row>
    <row r="14" spans="1:6" x14ac:dyDescent="0.25">
      <c r="A14">
        <v>60347</v>
      </c>
      <c r="B14" t="s">
        <v>22</v>
      </c>
      <c r="C14" t="s">
        <v>13</v>
      </c>
      <c r="D14" s="2">
        <f>Finanzkraft!H14</f>
        <v>4454895.4400000004</v>
      </c>
      <c r="E14" s="48">
        <f t="shared" si="0"/>
        <v>2.081771797576867E-3</v>
      </c>
      <c r="F14" s="2">
        <f>'Grunddaten Umlage § 4_IST'!$E$288*E14</f>
        <v>33439.50721253884</v>
      </c>
    </row>
    <row r="15" spans="1:6" x14ac:dyDescent="0.25">
      <c r="A15">
        <v>60348</v>
      </c>
      <c r="B15" t="s">
        <v>23</v>
      </c>
      <c r="C15" t="s">
        <v>13</v>
      </c>
      <c r="D15" s="2">
        <f>Finanzkraft!H15</f>
        <v>4402859.38</v>
      </c>
      <c r="E15" s="48">
        <f t="shared" si="0"/>
        <v>2.0574553565685413E-3</v>
      </c>
      <c r="F15" s="2">
        <f>'Grunddaten Umlage § 4_IST'!$E$288*E15</f>
        <v>33048.912140865927</v>
      </c>
    </row>
    <row r="16" spans="1:6" x14ac:dyDescent="0.25">
      <c r="A16">
        <v>60349</v>
      </c>
      <c r="B16" t="s">
        <v>24</v>
      </c>
      <c r="C16" t="s">
        <v>13</v>
      </c>
      <c r="D16" s="2">
        <f>Finanzkraft!H16</f>
        <v>5806499.5999999996</v>
      </c>
      <c r="E16" s="48">
        <f t="shared" si="0"/>
        <v>2.7133761662252072E-3</v>
      </c>
      <c r="F16" s="2">
        <f>'Grunddaten Umlage § 4_IST'!$E$288*E16</f>
        <v>43584.970257753979</v>
      </c>
    </row>
    <row r="17" spans="1:6" x14ac:dyDescent="0.25">
      <c r="A17">
        <v>60350</v>
      </c>
      <c r="B17" t="s">
        <v>25</v>
      </c>
      <c r="C17" t="s">
        <v>13</v>
      </c>
      <c r="D17" s="2">
        <f>Finanzkraft!H17</f>
        <v>11381924.42</v>
      </c>
      <c r="E17" s="48">
        <f t="shared" si="0"/>
        <v>5.3187711314067196E-3</v>
      </c>
      <c r="F17" s="2">
        <f>'Grunddaten Umlage § 4_IST'!$E$288*E17</f>
        <v>85435.438128972528</v>
      </c>
    </row>
    <row r="18" spans="1:6" x14ac:dyDescent="0.25">
      <c r="A18">
        <v>60351</v>
      </c>
      <c r="B18" t="s">
        <v>26</v>
      </c>
      <c r="C18" t="s">
        <v>13</v>
      </c>
      <c r="D18" s="2">
        <f>Finanzkraft!H18</f>
        <v>5891742.04</v>
      </c>
      <c r="E18" s="48">
        <f t="shared" si="0"/>
        <v>2.7532099423348074E-3</v>
      </c>
      <c r="F18" s="2">
        <f>'Grunddaten Umlage § 4_IST'!$E$288*E18</f>
        <v>44224.820334054406</v>
      </c>
    </row>
    <row r="19" spans="1:6" x14ac:dyDescent="0.25">
      <c r="A19">
        <v>60608</v>
      </c>
      <c r="B19" t="s">
        <v>27</v>
      </c>
      <c r="C19" t="s">
        <v>28</v>
      </c>
      <c r="D19" s="2">
        <f>Finanzkraft!H19</f>
        <v>11808398.470000001</v>
      </c>
      <c r="E19" s="48">
        <f t="shared" si="0"/>
        <v>5.5180623744102569E-3</v>
      </c>
      <c r="F19" s="2">
        <f>'Grunddaten Umlage § 4_IST'!$E$288*E19</f>
        <v>88636.654018999281</v>
      </c>
    </row>
    <row r="20" spans="1:6" x14ac:dyDescent="0.25">
      <c r="A20">
        <v>60611</v>
      </c>
      <c r="B20" t="s">
        <v>29</v>
      </c>
      <c r="C20" t="s">
        <v>28</v>
      </c>
      <c r="D20" s="2">
        <f>Finanzkraft!H20</f>
        <v>6521398.1399999997</v>
      </c>
      <c r="E20" s="48">
        <f t="shared" si="0"/>
        <v>3.0474481189220089E-3</v>
      </c>
      <c r="F20" s="2">
        <f>'Grunddaten Umlage § 4_IST'!$E$288*E20</f>
        <v>48951.169129654663</v>
      </c>
    </row>
    <row r="21" spans="1:6" x14ac:dyDescent="0.25">
      <c r="A21">
        <v>60613</v>
      </c>
      <c r="B21" t="s">
        <v>31</v>
      </c>
      <c r="C21" t="s">
        <v>28</v>
      </c>
      <c r="D21" s="2">
        <f>Finanzkraft!H21</f>
        <v>16962888.48</v>
      </c>
      <c r="E21" s="48">
        <f t="shared" si="0"/>
        <v>7.9267545823938634E-3</v>
      </c>
      <c r="F21" s="2">
        <f>'Grunddaten Umlage § 4_IST'!$E$288*E21</f>
        <v>127327.48485617698</v>
      </c>
    </row>
    <row r="22" spans="1:6" x14ac:dyDescent="0.25">
      <c r="A22">
        <v>60617</v>
      </c>
      <c r="B22" t="s">
        <v>32</v>
      </c>
      <c r="C22" t="s">
        <v>28</v>
      </c>
      <c r="D22" s="2">
        <f>Finanzkraft!H22</f>
        <v>13134901.720000001</v>
      </c>
      <c r="E22" s="48">
        <f t="shared" si="0"/>
        <v>6.1379370925571898E-3</v>
      </c>
      <c r="F22" s="2">
        <f>'Grunddaten Umlage § 4_IST'!$E$288*E22</f>
        <v>98593.703649737916</v>
      </c>
    </row>
    <row r="23" spans="1:6" x14ac:dyDescent="0.25">
      <c r="A23">
        <v>60618</v>
      </c>
      <c r="B23" t="s">
        <v>34</v>
      </c>
      <c r="C23" t="s">
        <v>28</v>
      </c>
      <c r="D23" s="2">
        <f>Finanzkraft!H23</f>
        <v>1982738.25</v>
      </c>
      <c r="E23" s="48">
        <f t="shared" si="0"/>
        <v>9.2653320968334805E-4</v>
      </c>
      <c r="F23" s="2">
        <f>'Grunddaten Umlage § 4_IST'!$E$288*E23</f>
        <v>14882.905986105843</v>
      </c>
    </row>
    <row r="24" spans="1:6" x14ac:dyDescent="0.25">
      <c r="A24">
        <v>60619</v>
      </c>
      <c r="B24" t="s">
        <v>36</v>
      </c>
      <c r="C24" t="s">
        <v>28</v>
      </c>
      <c r="D24" s="2">
        <f>Finanzkraft!H24</f>
        <v>4993166.6100000003</v>
      </c>
      <c r="E24" s="48">
        <f t="shared" si="0"/>
        <v>2.3333058136377925E-3</v>
      </c>
      <c r="F24" s="2">
        <f>'Grunddaten Umlage § 4_IST'!$E$288*E24</f>
        <v>37479.898937538943</v>
      </c>
    </row>
    <row r="25" spans="1:6" x14ac:dyDescent="0.25">
      <c r="A25">
        <v>60623</v>
      </c>
      <c r="B25" t="s">
        <v>37</v>
      </c>
      <c r="C25" t="s">
        <v>28</v>
      </c>
      <c r="D25" s="2">
        <f>Finanzkraft!H25</f>
        <v>3223596.71</v>
      </c>
      <c r="E25" s="48">
        <f t="shared" si="0"/>
        <v>1.5063861336416851E-3</v>
      </c>
      <c r="F25" s="2">
        <f>'Grunddaten Umlage § 4_IST'!$E$288*E25</f>
        <v>24197.085405524456</v>
      </c>
    </row>
    <row r="26" spans="1:6" x14ac:dyDescent="0.25">
      <c r="A26">
        <v>60624</v>
      </c>
      <c r="B26" t="s">
        <v>38</v>
      </c>
      <c r="C26" t="s">
        <v>28</v>
      </c>
      <c r="D26" s="2">
        <f>Finanzkraft!H26</f>
        <v>16744465.75</v>
      </c>
      <c r="E26" s="48">
        <f t="shared" si="0"/>
        <v>7.8246856819251809E-3</v>
      </c>
      <c r="F26" s="2">
        <f>'Grunddaten Umlage § 4_IST'!$E$288*E26</f>
        <v>125687.95177316989</v>
      </c>
    </row>
    <row r="27" spans="1:6" x14ac:dyDescent="0.25">
      <c r="A27">
        <v>60626</v>
      </c>
      <c r="B27" t="s">
        <v>39</v>
      </c>
      <c r="C27" t="s">
        <v>28</v>
      </c>
      <c r="D27" s="2">
        <f>Finanzkraft!H27</f>
        <v>4673055.4400000004</v>
      </c>
      <c r="E27" s="48">
        <f t="shared" si="0"/>
        <v>2.1837179243661795E-3</v>
      </c>
      <c r="F27" s="2">
        <f>'Grunddaten Umlage § 4_IST'!$E$288*E27</f>
        <v>35077.068181531518</v>
      </c>
    </row>
    <row r="28" spans="1:6" x14ac:dyDescent="0.25">
      <c r="A28">
        <v>60628</v>
      </c>
      <c r="B28" t="s">
        <v>40</v>
      </c>
      <c r="C28" t="s">
        <v>28</v>
      </c>
      <c r="D28" s="2">
        <f>Finanzkraft!H28</f>
        <v>4156255.06</v>
      </c>
      <c r="E28" s="48">
        <f t="shared" si="0"/>
        <v>1.9422172044163955E-3</v>
      </c>
      <c r="F28" s="2">
        <f>'Grunddaten Umlage § 4_IST'!$E$288*E28</f>
        <v>31197.841324873163</v>
      </c>
    </row>
    <row r="29" spans="1:6" x14ac:dyDescent="0.25">
      <c r="A29">
        <v>60629</v>
      </c>
      <c r="B29" t="s">
        <v>41</v>
      </c>
      <c r="C29" t="s">
        <v>28</v>
      </c>
      <c r="D29" s="2">
        <f>Finanzkraft!H29</f>
        <v>9630494.7400000002</v>
      </c>
      <c r="E29" s="48">
        <f t="shared" si="0"/>
        <v>4.5003283727899036E-3</v>
      </c>
      <c r="F29" s="2">
        <f>'Grunddaten Umlage § 4_IST'!$E$288*E29</f>
        <v>72288.78941287729</v>
      </c>
    </row>
    <row r="30" spans="1:6" x14ac:dyDescent="0.25">
      <c r="A30">
        <v>60632</v>
      </c>
      <c r="B30" t="s">
        <v>42</v>
      </c>
      <c r="C30" t="s">
        <v>28</v>
      </c>
      <c r="D30" s="2">
        <f>Finanzkraft!H30</f>
        <v>4679629.4400000004</v>
      </c>
      <c r="E30" s="48">
        <f t="shared" si="0"/>
        <v>2.1867899533243428E-3</v>
      </c>
      <c r="F30" s="2">
        <f>'Grunddaten Umlage § 4_IST'!$E$288*E30</f>
        <v>35126.414192762531</v>
      </c>
    </row>
    <row r="31" spans="1:6" x14ac:dyDescent="0.25">
      <c r="A31">
        <v>60639</v>
      </c>
      <c r="B31" t="s">
        <v>43</v>
      </c>
      <c r="C31" t="s">
        <v>28</v>
      </c>
      <c r="D31" s="2">
        <f>Finanzkraft!H31</f>
        <v>1916855.95</v>
      </c>
      <c r="E31" s="48">
        <f t="shared" si="0"/>
        <v>8.957464233385941E-4</v>
      </c>
      <c r="F31" s="2">
        <f>'Grunddaten Umlage § 4_IST'!$E$288*E31</f>
        <v>14388.377736071618</v>
      </c>
    </row>
    <row r="32" spans="1:6" x14ac:dyDescent="0.25">
      <c r="A32">
        <v>60641</v>
      </c>
      <c r="B32" t="s">
        <v>44</v>
      </c>
      <c r="C32" t="s">
        <v>28</v>
      </c>
      <c r="D32" s="2">
        <f>Finanzkraft!H32</f>
        <v>1419404.03</v>
      </c>
      <c r="E32" s="48">
        <f t="shared" si="0"/>
        <v>6.6328723509186311E-4</v>
      </c>
      <c r="F32" s="2">
        <f>'Grunddaten Umlage § 4_IST'!$E$288*E32</f>
        <v>10654.385032814977</v>
      </c>
    </row>
    <row r="33" spans="1:6" x14ac:dyDescent="0.25">
      <c r="A33">
        <v>60642</v>
      </c>
      <c r="B33" t="s">
        <v>45</v>
      </c>
      <c r="C33" t="s">
        <v>28</v>
      </c>
      <c r="D33" s="2">
        <f>Finanzkraft!H33</f>
        <v>2878064</v>
      </c>
      <c r="E33" s="48">
        <f t="shared" si="0"/>
        <v>1.3449187635302317E-3</v>
      </c>
      <c r="F33" s="2">
        <f>'Grunddaten Umlage § 4_IST'!$E$288*E33</f>
        <v>21603.43450982283</v>
      </c>
    </row>
    <row r="34" spans="1:6" x14ac:dyDescent="0.25">
      <c r="A34">
        <v>60645</v>
      </c>
      <c r="B34" t="s">
        <v>46</v>
      </c>
      <c r="C34" t="s">
        <v>28</v>
      </c>
      <c r="D34" s="2">
        <f>Finanzkraft!H34</f>
        <v>4110324.82</v>
      </c>
      <c r="E34" s="48">
        <f t="shared" si="0"/>
        <v>1.9207540119406733E-3</v>
      </c>
      <c r="F34" s="2">
        <f>'Grunddaten Umlage § 4_IST'!$E$288*E34</f>
        <v>30853.077993737912</v>
      </c>
    </row>
    <row r="35" spans="1:6" x14ac:dyDescent="0.25">
      <c r="A35">
        <v>60646</v>
      </c>
      <c r="B35" t="s">
        <v>47</v>
      </c>
      <c r="C35" t="s">
        <v>28</v>
      </c>
      <c r="D35" s="2">
        <f>Finanzkraft!H35</f>
        <v>3420171.26</v>
      </c>
      <c r="E35" s="48">
        <f t="shared" si="0"/>
        <v>1.5982453837235149E-3</v>
      </c>
      <c r="F35" s="2">
        <f>'Grunddaten Umlage § 4_IST'!$E$288*E35</f>
        <v>25672.620840880612</v>
      </c>
    </row>
    <row r="36" spans="1:6" x14ac:dyDescent="0.25">
      <c r="A36">
        <v>60647</v>
      </c>
      <c r="B36" t="s">
        <v>48</v>
      </c>
      <c r="C36" t="s">
        <v>28</v>
      </c>
      <c r="D36" s="2">
        <f>Finanzkraft!H36</f>
        <v>787129.55</v>
      </c>
      <c r="E36" s="48">
        <f t="shared" si="0"/>
        <v>3.678254900252766E-4</v>
      </c>
      <c r="F36" s="2">
        <f>'Grunddaten Umlage § 4_IST'!$E$288*E36</f>
        <v>5908.3820527171447</v>
      </c>
    </row>
    <row r="37" spans="1:6" x14ac:dyDescent="0.25">
      <c r="A37">
        <v>60648</v>
      </c>
      <c r="B37" t="s">
        <v>49</v>
      </c>
      <c r="C37" t="s">
        <v>28</v>
      </c>
      <c r="D37" s="2">
        <f>Finanzkraft!H37</f>
        <v>2806562.15</v>
      </c>
      <c r="E37" s="48">
        <f t="shared" si="0"/>
        <v>1.3115059625320176E-3</v>
      </c>
      <c r="F37" s="2">
        <f>'Grunddaten Umlage § 4_IST'!$E$288*E37</f>
        <v>21066.724577796937</v>
      </c>
    </row>
    <row r="38" spans="1:6" x14ac:dyDescent="0.25">
      <c r="A38">
        <v>60651</v>
      </c>
      <c r="B38" t="s">
        <v>50</v>
      </c>
      <c r="C38" t="s">
        <v>28</v>
      </c>
      <c r="D38" s="2">
        <f>Finanzkraft!H38</f>
        <v>2933234.19</v>
      </c>
      <c r="E38" s="48">
        <f t="shared" si="0"/>
        <v>1.3706997828955162E-3</v>
      </c>
      <c r="F38" s="2">
        <f>'Grunddaten Umlage § 4_IST'!$E$288*E38</f>
        <v>22017.555108447283</v>
      </c>
    </row>
    <row r="39" spans="1:6" x14ac:dyDescent="0.25">
      <c r="A39">
        <v>60653</v>
      </c>
      <c r="B39" t="s">
        <v>51</v>
      </c>
      <c r="C39" t="s">
        <v>28</v>
      </c>
      <c r="D39" s="2">
        <f>Finanzkraft!H39</f>
        <v>5633594.9299999997</v>
      </c>
      <c r="E39" s="48">
        <f t="shared" si="0"/>
        <v>2.6325778465961084E-3</v>
      </c>
      <c r="F39" s="2">
        <f>'Grunddaten Umlage § 4_IST'!$E$288*E39</f>
        <v>42287.106584539099</v>
      </c>
    </row>
    <row r="40" spans="1:6" x14ac:dyDescent="0.25">
      <c r="A40">
        <v>60654</v>
      </c>
      <c r="B40" t="s">
        <v>52</v>
      </c>
      <c r="C40" t="s">
        <v>28</v>
      </c>
      <c r="D40" s="2">
        <f>Finanzkraft!H40</f>
        <v>3277017</v>
      </c>
      <c r="E40" s="48">
        <f t="shared" si="0"/>
        <v>1.5313494250675278E-3</v>
      </c>
      <c r="F40" s="2">
        <f>'Grunddaten Umlage § 4_IST'!$E$288*E40</f>
        <v>24598.070837575568</v>
      </c>
    </row>
    <row r="41" spans="1:6" x14ac:dyDescent="0.25">
      <c r="A41">
        <v>60655</v>
      </c>
      <c r="B41" t="s">
        <v>53</v>
      </c>
      <c r="C41" t="s">
        <v>28</v>
      </c>
      <c r="D41" s="2">
        <f>Finanzkraft!H41</f>
        <v>5286942.58</v>
      </c>
      <c r="E41" s="48">
        <f t="shared" si="0"/>
        <v>2.4705872689241566E-3</v>
      </c>
      <c r="F41" s="2">
        <f>'Grunddaten Umlage § 4_IST'!$E$288*E41</f>
        <v>39685.051404077101</v>
      </c>
    </row>
    <row r="42" spans="1:6" x14ac:dyDescent="0.25">
      <c r="A42">
        <v>60656</v>
      </c>
      <c r="B42" t="s">
        <v>54</v>
      </c>
      <c r="C42" t="s">
        <v>28</v>
      </c>
      <c r="D42" s="2">
        <f>Finanzkraft!H42</f>
        <v>4158535.03</v>
      </c>
      <c r="E42" s="48">
        <f t="shared" si="0"/>
        <v>1.9432826339667063E-3</v>
      </c>
      <c r="F42" s="2">
        <f>'Grunddaten Umlage § 4_IST'!$E$288*E42</f>
        <v>31214.955323234339</v>
      </c>
    </row>
    <row r="43" spans="1:6" x14ac:dyDescent="0.25">
      <c r="A43">
        <v>60659</v>
      </c>
      <c r="B43" t="s">
        <v>55</v>
      </c>
      <c r="C43" t="s">
        <v>28</v>
      </c>
      <c r="D43" s="2">
        <f>Finanzkraft!H43</f>
        <v>5441236.9199999999</v>
      </c>
      <c r="E43" s="48">
        <f t="shared" si="0"/>
        <v>2.5426889848597688E-3</v>
      </c>
      <c r="F43" s="2">
        <f>'Grunddaten Umlage § 4_IST'!$E$288*E43</f>
        <v>40843.221503639281</v>
      </c>
    </row>
    <row r="44" spans="1:6" x14ac:dyDescent="0.25">
      <c r="A44">
        <v>60660</v>
      </c>
      <c r="B44" t="s">
        <v>56</v>
      </c>
      <c r="C44" t="s">
        <v>28</v>
      </c>
      <c r="D44" s="2">
        <f>Finanzkraft!H44</f>
        <v>6569574.9500000002</v>
      </c>
      <c r="E44" s="48">
        <f t="shared" si="0"/>
        <v>3.0699611331343516E-3</v>
      </c>
      <c r="F44" s="2">
        <f>'Grunddaten Umlage § 4_IST'!$E$288*E44</f>
        <v>49312.795750788588</v>
      </c>
    </row>
    <row r="45" spans="1:6" x14ac:dyDescent="0.25">
      <c r="A45">
        <v>60661</v>
      </c>
      <c r="B45" t="s">
        <v>57</v>
      </c>
      <c r="C45" t="s">
        <v>28</v>
      </c>
      <c r="D45" s="2">
        <f>Finanzkraft!H45</f>
        <v>8349920.4000000004</v>
      </c>
      <c r="E45" s="48">
        <f t="shared" si="0"/>
        <v>3.901916225609944E-3</v>
      </c>
      <c r="F45" s="2">
        <f>'Grunddaten Umlage § 4_IST'!$E$288*E45</f>
        <v>62676.493129976836</v>
      </c>
    </row>
    <row r="46" spans="1:6" x14ac:dyDescent="0.25">
      <c r="A46">
        <v>60662</v>
      </c>
      <c r="B46" t="s">
        <v>58</v>
      </c>
      <c r="C46" t="s">
        <v>28</v>
      </c>
      <c r="D46" s="2">
        <f>Finanzkraft!H46</f>
        <v>6797046.3700000001</v>
      </c>
      <c r="E46" s="48">
        <f t="shared" si="0"/>
        <v>3.1762584847307251E-3</v>
      </c>
      <c r="F46" s="2">
        <f>'Grunddaten Umlage § 4_IST'!$E$288*E46</f>
        <v>51020.250458128794</v>
      </c>
    </row>
    <row r="47" spans="1:6" x14ac:dyDescent="0.25">
      <c r="A47">
        <v>60663</v>
      </c>
      <c r="B47" t="s">
        <v>59</v>
      </c>
      <c r="C47" t="s">
        <v>28</v>
      </c>
      <c r="D47" s="2">
        <f>Finanzkraft!H47</f>
        <v>10375271.74</v>
      </c>
      <c r="E47" s="48">
        <f t="shared" si="0"/>
        <v>4.8483625242006275E-3</v>
      </c>
      <c r="F47" s="2">
        <f>'Grunddaten Umlage § 4_IST'!$E$288*E47</f>
        <v>77879.263128514707</v>
      </c>
    </row>
    <row r="48" spans="1:6" x14ac:dyDescent="0.25">
      <c r="A48">
        <v>60664</v>
      </c>
      <c r="B48" t="s">
        <v>60</v>
      </c>
      <c r="C48" t="s">
        <v>28</v>
      </c>
      <c r="D48" s="2">
        <f>Finanzkraft!H48</f>
        <v>18038703.199999999</v>
      </c>
      <c r="E48" s="48">
        <f t="shared" si="0"/>
        <v>8.4294825978271613E-3</v>
      </c>
      <c r="F48" s="2">
        <f>'Grunddaten Umlage § 4_IST'!$E$288*E48</f>
        <v>135402.80661699374</v>
      </c>
    </row>
    <row r="49" spans="1:6" x14ac:dyDescent="0.25">
      <c r="A49">
        <v>60665</v>
      </c>
      <c r="B49" t="s">
        <v>61</v>
      </c>
      <c r="C49" t="s">
        <v>28</v>
      </c>
      <c r="D49" s="2">
        <f>Finanzkraft!H49</f>
        <v>8508911.8399999999</v>
      </c>
      <c r="E49" s="48">
        <f t="shared" si="0"/>
        <v>3.9762128954882684E-3</v>
      </c>
      <c r="F49" s="2">
        <f>'Grunddaten Umlage § 4_IST'!$E$288*E49</f>
        <v>63869.920781920089</v>
      </c>
    </row>
    <row r="50" spans="1:6" x14ac:dyDescent="0.25">
      <c r="A50">
        <v>60666</v>
      </c>
      <c r="B50" t="s">
        <v>62</v>
      </c>
      <c r="C50" t="s">
        <v>28</v>
      </c>
      <c r="D50" s="2">
        <f>Finanzkraft!H50</f>
        <v>3142250.08</v>
      </c>
      <c r="E50" s="48">
        <f t="shared" si="0"/>
        <v>1.4683728688091619E-3</v>
      </c>
      <c r="F50" s="2">
        <f>'Grunddaten Umlage § 4_IST'!$E$288*E50</f>
        <v>23586.478207838863</v>
      </c>
    </row>
    <row r="51" spans="1:6" x14ac:dyDescent="0.25">
      <c r="A51">
        <v>60667</v>
      </c>
      <c r="B51" t="s">
        <v>63</v>
      </c>
      <c r="C51" t="s">
        <v>28</v>
      </c>
      <c r="D51" s="2">
        <f>Finanzkraft!H51</f>
        <v>17475008.530000001</v>
      </c>
      <c r="E51" s="48">
        <f t="shared" si="0"/>
        <v>8.166068185018768E-3</v>
      </c>
      <c r="F51" s="2">
        <f>'Grunddaten Umlage § 4_IST'!$E$288*E51</f>
        <v>131171.58004007221</v>
      </c>
    </row>
    <row r="52" spans="1:6" x14ac:dyDescent="0.25">
      <c r="A52">
        <v>60668</v>
      </c>
      <c r="B52" t="s">
        <v>64</v>
      </c>
      <c r="C52" t="s">
        <v>28</v>
      </c>
      <c r="D52" s="2">
        <f>Finanzkraft!H52</f>
        <v>4235654.51</v>
      </c>
      <c r="E52" s="48">
        <f t="shared" si="0"/>
        <v>1.9793205524027435E-3</v>
      </c>
      <c r="F52" s="2">
        <f>'Grunddaten Umlage § 4_IST'!$E$288*E52</f>
        <v>31793.832525274182</v>
      </c>
    </row>
    <row r="53" spans="1:6" x14ac:dyDescent="0.25">
      <c r="A53">
        <v>60669</v>
      </c>
      <c r="B53" t="s">
        <v>65</v>
      </c>
      <c r="C53" t="s">
        <v>28</v>
      </c>
      <c r="D53" s="2">
        <f>Finanzkraft!H53</f>
        <v>22799610.890000001</v>
      </c>
      <c r="E53" s="48">
        <f t="shared" si="0"/>
        <v>1.0654253862022945E-2</v>
      </c>
      <c r="F53" s="2">
        <f>'Grunddaten Umlage § 4_IST'!$E$288*E53</f>
        <v>171139.31473086021</v>
      </c>
    </row>
    <row r="54" spans="1:6" x14ac:dyDescent="0.25">
      <c r="A54">
        <v>60670</v>
      </c>
      <c r="B54" t="s">
        <v>66</v>
      </c>
      <c r="C54" t="s">
        <v>28</v>
      </c>
      <c r="D54" s="2">
        <f>Finanzkraft!H54</f>
        <v>17081061.390000001</v>
      </c>
      <c r="E54" s="48">
        <f t="shared" si="0"/>
        <v>7.981976760913858E-3</v>
      </c>
      <c r="F54" s="2">
        <f>'Grunddaten Umlage § 4_IST'!$E$288*E54</f>
        <v>128214.51889086842</v>
      </c>
    </row>
    <row r="55" spans="1:6" x14ac:dyDescent="0.25">
      <c r="A55">
        <v>61001</v>
      </c>
      <c r="B55" t="s">
        <v>67</v>
      </c>
      <c r="C55" t="s">
        <v>68</v>
      </c>
      <c r="D55" s="2">
        <f>Finanzkraft!H55</f>
        <v>1908252.37</v>
      </c>
      <c r="E55" s="48">
        <f t="shared" si="0"/>
        <v>8.917259720298209E-4</v>
      </c>
      <c r="F55" s="2">
        <f>'Grunddaten Umlage § 4_IST'!$E$288*E55</f>
        <v>14323.797213512004</v>
      </c>
    </row>
    <row r="56" spans="1:6" x14ac:dyDescent="0.25">
      <c r="A56">
        <v>61002</v>
      </c>
      <c r="B56" t="s">
        <v>69</v>
      </c>
      <c r="C56" t="s">
        <v>68</v>
      </c>
      <c r="D56" s="2">
        <f>Finanzkraft!H56</f>
        <v>1308671.58</v>
      </c>
      <c r="E56" s="48">
        <f t="shared" si="0"/>
        <v>6.1154198212435684E-4</v>
      </c>
      <c r="F56" s="2">
        <f>'Grunddaten Umlage § 4_IST'!$E$288*E56</f>
        <v>9823.2008646772174</v>
      </c>
    </row>
    <row r="57" spans="1:6" x14ac:dyDescent="0.25">
      <c r="A57">
        <v>61007</v>
      </c>
      <c r="B57" t="s">
        <v>70</v>
      </c>
      <c r="C57" t="s">
        <v>68</v>
      </c>
      <c r="D57" s="2">
        <f>Finanzkraft!H57</f>
        <v>1652175.91</v>
      </c>
      <c r="E57" s="48">
        <f t="shared" si="0"/>
        <v>7.7206149064497364E-4</v>
      </c>
      <c r="F57" s="2">
        <f>'Grunddaten Umlage § 4_IST'!$E$288*E57</f>
        <v>12401.626256536318</v>
      </c>
    </row>
    <row r="58" spans="1:6" x14ac:dyDescent="0.25">
      <c r="A58">
        <v>61008</v>
      </c>
      <c r="B58" t="s">
        <v>71</v>
      </c>
      <c r="C58" t="s">
        <v>68</v>
      </c>
      <c r="D58" s="2">
        <f>Finanzkraft!H58</f>
        <v>2393531.83</v>
      </c>
      <c r="E58" s="48">
        <f t="shared" si="0"/>
        <v>1.1184969720179443E-3</v>
      </c>
      <c r="F58" s="2">
        <f>'Grunddaten Umlage § 4_IST'!$E$288*E58</f>
        <v>17966.420530113781</v>
      </c>
    </row>
    <row r="59" spans="1:6" x14ac:dyDescent="0.25">
      <c r="A59">
        <v>61012</v>
      </c>
      <c r="B59" t="s">
        <v>72</v>
      </c>
      <c r="C59" t="s">
        <v>68</v>
      </c>
      <c r="D59" s="2">
        <f>Finanzkraft!H59</f>
        <v>4035803.15</v>
      </c>
      <c r="E59" s="48">
        <f t="shared" si="0"/>
        <v>1.8859300496269068E-3</v>
      </c>
      <c r="F59" s="2">
        <f>'Grunddaten Umlage § 4_IST'!$E$288*E59</f>
        <v>30293.700572871792</v>
      </c>
    </row>
    <row r="60" spans="1:6" x14ac:dyDescent="0.25">
      <c r="A60">
        <v>61013</v>
      </c>
      <c r="B60" t="s">
        <v>73</v>
      </c>
      <c r="C60" t="s">
        <v>68</v>
      </c>
      <c r="D60" s="2">
        <f>Finanzkraft!H60</f>
        <v>2918732.79</v>
      </c>
      <c r="E60" s="48">
        <f t="shared" si="0"/>
        <v>1.3639232814148482E-3</v>
      </c>
      <c r="F60" s="2">
        <f>'Grunddaten Umlage § 4_IST'!$E$288*E60</f>
        <v>21908.704142936876</v>
      </c>
    </row>
    <row r="61" spans="1:6" x14ac:dyDescent="0.25">
      <c r="A61">
        <v>61016</v>
      </c>
      <c r="B61" t="s">
        <v>74</v>
      </c>
      <c r="C61" t="s">
        <v>68</v>
      </c>
      <c r="D61" s="2">
        <f>Finanzkraft!H61</f>
        <v>2448992.71</v>
      </c>
      <c r="E61" s="48">
        <f t="shared" si="0"/>
        <v>1.1444138307653169E-3</v>
      </c>
      <c r="F61" s="2">
        <f>'Grunddaten Umlage § 4_IST'!$E$288*E61</f>
        <v>18382.723117178259</v>
      </c>
    </row>
    <row r="62" spans="1:6" x14ac:dyDescent="0.25">
      <c r="A62">
        <v>61017</v>
      </c>
      <c r="B62" t="s">
        <v>75</v>
      </c>
      <c r="C62" t="s">
        <v>68</v>
      </c>
      <c r="D62" s="2">
        <f>Finanzkraft!H62</f>
        <v>1715471.54</v>
      </c>
      <c r="E62" s="48">
        <f t="shared" si="0"/>
        <v>8.0163952658735265E-4</v>
      </c>
      <c r="F62" s="2">
        <f>'Grunddaten Umlage § 4_IST'!$E$288*E62</f>
        <v>12876.738344892579</v>
      </c>
    </row>
    <row r="63" spans="1:6" x14ac:dyDescent="0.25">
      <c r="A63">
        <v>61019</v>
      </c>
      <c r="B63" t="s">
        <v>76</v>
      </c>
      <c r="C63" t="s">
        <v>68</v>
      </c>
      <c r="D63" s="2">
        <f>Finanzkraft!H63</f>
        <v>2123157.08</v>
      </c>
      <c r="E63" s="48">
        <f t="shared" si="0"/>
        <v>9.9215090241706145E-4</v>
      </c>
      <c r="F63" s="2">
        <f>'Grunddaten Umlage § 4_IST'!$E$288*E63</f>
        <v>15936.92319970879</v>
      </c>
    </row>
    <row r="64" spans="1:6" x14ac:dyDescent="0.25">
      <c r="A64">
        <v>61020</v>
      </c>
      <c r="B64" t="s">
        <v>77</v>
      </c>
      <c r="C64" t="s">
        <v>68</v>
      </c>
      <c r="D64" s="2">
        <f>Finanzkraft!H64</f>
        <v>2068309.96</v>
      </c>
      <c r="E64" s="48">
        <f t="shared" si="0"/>
        <v>9.6652085360174854E-4</v>
      </c>
      <c r="F64" s="2">
        <f>'Grunddaten Umlage § 4_IST'!$E$288*E64</f>
        <v>15525.227641523703</v>
      </c>
    </row>
    <row r="65" spans="1:6" x14ac:dyDescent="0.25">
      <c r="A65">
        <v>61021</v>
      </c>
      <c r="B65" t="s">
        <v>78</v>
      </c>
      <c r="C65" t="s">
        <v>68</v>
      </c>
      <c r="D65" s="2">
        <f>Finanzkraft!H65</f>
        <v>5421074.3499999996</v>
      </c>
      <c r="E65" s="48">
        <f t="shared" si="0"/>
        <v>2.5332670197075026E-3</v>
      </c>
      <c r="F65" s="2">
        <f>'Grunddaten Umlage § 4_IST'!$E$288*E65</f>
        <v>40691.876446495058</v>
      </c>
    </row>
    <row r="66" spans="1:6" x14ac:dyDescent="0.25">
      <c r="A66">
        <v>61024</v>
      </c>
      <c r="B66" t="s">
        <v>79</v>
      </c>
      <c r="C66" t="s">
        <v>68</v>
      </c>
      <c r="D66" s="2">
        <f>Finanzkraft!H66</f>
        <v>2541384.4</v>
      </c>
      <c r="E66" s="48">
        <f t="shared" si="0"/>
        <v>1.1875884500494151E-3</v>
      </c>
      <c r="F66" s="2">
        <f>'Grunddaten Umlage § 4_IST'!$E$288*E66</f>
        <v>19076.237168348373</v>
      </c>
    </row>
    <row r="67" spans="1:6" x14ac:dyDescent="0.25">
      <c r="A67">
        <v>61027</v>
      </c>
      <c r="B67" t="s">
        <v>80</v>
      </c>
      <c r="C67" t="s">
        <v>68</v>
      </c>
      <c r="D67" s="2">
        <f>Finanzkraft!H67</f>
        <v>2061188.61</v>
      </c>
      <c r="E67" s="48">
        <f t="shared" ref="E67:E130" si="1">D67/$D$288</f>
        <v>9.6319304809198026E-4</v>
      </c>
      <c r="F67" s="2">
        <f>'Grunddaten Umlage § 4_IST'!$E$288*E67</f>
        <v>15471.773090705332</v>
      </c>
    </row>
    <row r="68" spans="1:6" x14ac:dyDescent="0.25">
      <c r="A68">
        <v>61030</v>
      </c>
      <c r="B68" t="s">
        <v>81</v>
      </c>
      <c r="C68" t="s">
        <v>68</v>
      </c>
      <c r="D68" s="2">
        <f>Finanzkraft!H68</f>
        <v>2022580.9</v>
      </c>
      <c r="E68" s="48">
        <f t="shared" si="1"/>
        <v>9.4515167250202323E-4</v>
      </c>
      <c r="F68" s="2">
        <f>'Grunddaten Umlage § 4_IST'!$E$288*E68</f>
        <v>15181.97441542944</v>
      </c>
    </row>
    <row r="69" spans="1:6" x14ac:dyDescent="0.25">
      <c r="A69">
        <v>61032</v>
      </c>
      <c r="B69" t="s">
        <v>82</v>
      </c>
      <c r="C69" t="s">
        <v>68</v>
      </c>
      <c r="D69" s="2">
        <f>Finanzkraft!H69</f>
        <v>2472634.87</v>
      </c>
      <c r="E69" s="48">
        <f t="shared" si="1"/>
        <v>1.1554618076672844E-3</v>
      </c>
      <c r="F69" s="2">
        <f>'Grunddaten Umlage § 4_IST'!$E$288*E69</f>
        <v>18560.186806391132</v>
      </c>
    </row>
    <row r="70" spans="1:6" x14ac:dyDescent="0.25">
      <c r="A70">
        <v>61033</v>
      </c>
      <c r="B70" t="s">
        <v>83</v>
      </c>
      <c r="C70" t="s">
        <v>68</v>
      </c>
      <c r="D70" s="2">
        <f>Finanzkraft!H70</f>
        <v>2766562.51</v>
      </c>
      <c r="E70" s="48">
        <f t="shared" si="1"/>
        <v>1.2928141383159977E-3</v>
      </c>
      <c r="F70" s="2">
        <f>'Grunddaten Umlage § 4_IST'!$E$288*E70</f>
        <v>20766.477744107171</v>
      </c>
    </row>
    <row r="71" spans="1:6" x14ac:dyDescent="0.25">
      <c r="A71">
        <v>61043</v>
      </c>
      <c r="B71" t="s">
        <v>84</v>
      </c>
      <c r="C71" t="s">
        <v>68</v>
      </c>
      <c r="D71" s="2">
        <f>Finanzkraft!H71</f>
        <v>5352305.54</v>
      </c>
      <c r="E71" s="48">
        <f t="shared" si="1"/>
        <v>2.5011313677850144E-3</v>
      </c>
      <c r="F71" s="2">
        <f>'Grunddaten Umlage § 4_IST'!$E$288*E71</f>
        <v>40175.681364261509</v>
      </c>
    </row>
    <row r="72" spans="1:6" x14ac:dyDescent="0.25">
      <c r="A72">
        <v>61045</v>
      </c>
      <c r="B72" t="s">
        <v>85</v>
      </c>
      <c r="C72" t="s">
        <v>68</v>
      </c>
      <c r="D72" s="2">
        <f>Finanzkraft!H72</f>
        <v>8578275.4900000002</v>
      </c>
      <c r="E72" s="48">
        <f t="shared" si="1"/>
        <v>4.0086265160303915E-3</v>
      </c>
      <c r="F72" s="2">
        <f>'Grunddaten Umlage § 4_IST'!$E$288*E72</f>
        <v>64390.580875002554</v>
      </c>
    </row>
    <row r="73" spans="1:6" x14ac:dyDescent="0.25">
      <c r="A73">
        <v>61049</v>
      </c>
      <c r="B73" t="s">
        <v>86</v>
      </c>
      <c r="C73" t="s">
        <v>68</v>
      </c>
      <c r="D73" s="2">
        <f>Finanzkraft!H73</f>
        <v>3663338.59</v>
      </c>
      <c r="E73" s="48">
        <f t="shared" si="1"/>
        <v>1.7118774310979125E-3</v>
      </c>
      <c r="F73" s="2">
        <f>'Grunddaten Umlage § 4_IST'!$E$288*E73</f>
        <v>27497.892790560498</v>
      </c>
    </row>
    <row r="74" spans="1:6" x14ac:dyDescent="0.25">
      <c r="A74">
        <v>61050</v>
      </c>
      <c r="B74" t="s">
        <v>87</v>
      </c>
      <c r="C74" t="s">
        <v>68</v>
      </c>
      <c r="D74" s="2">
        <f>Finanzkraft!H74</f>
        <v>4441983.88</v>
      </c>
      <c r="E74" s="48">
        <f t="shared" si="1"/>
        <v>2.0757382280278758E-3</v>
      </c>
      <c r="F74" s="2">
        <f>'Grunddaten Umlage § 4_IST'!$E$288*E74</f>
        <v>33342.589965083716</v>
      </c>
    </row>
    <row r="75" spans="1:6" x14ac:dyDescent="0.25">
      <c r="A75">
        <v>61051</v>
      </c>
      <c r="B75" t="s">
        <v>88</v>
      </c>
      <c r="C75" t="s">
        <v>68</v>
      </c>
      <c r="D75" s="2">
        <f>Finanzkraft!H75</f>
        <v>4073141.36</v>
      </c>
      <c r="E75" s="48">
        <f t="shared" si="1"/>
        <v>1.903378188106674E-3</v>
      </c>
      <c r="F75" s="2">
        <f>'Grunddaten Umlage § 4_IST'!$E$288*E75</f>
        <v>30573.97007850093</v>
      </c>
    </row>
    <row r="76" spans="1:6" x14ac:dyDescent="0.25">
      <c r="A76">
        <v>61052</v>
      </c>
      <c r="B76" t="s">
        <v>89</v>
      </c>
      <c r="C76" t="s">
        <v>68</v>
      </c>
      <c r="D76" s="2">
        <f>Finanzkraft!H76</f>
        <v>3428542.68</v>
      </c>
      <c r="E76" s="48">
        <f t="shared" si="1"/>
        <v>1.6021573467081439E-3</v>
      </c>
      <c r="F76" s="2">
        <f>'Grunddaten Umlage § 4_IST'!$E$288*E76</f>
        <v>25735.458715133667</v>
      </c>
    </row>
    <row r="77" spans="1:6" x14ac:dyDescent="0.25">
      <c r="A77">
        <v>61053</v>
      </c>
      <c r="B77" t="s">
        <v>68</v>
      </c>
      <c r="C77" t="s">
        <v>68</v>
      </c>
      <c r="D77" s="2">
        <f>Finanzkraft!H77</f>
        <v>21747322.620000001</v>
      </c>
      <c r="E77" s="48">
        <f t="shared" si="1"/>
        <v>1.0162519752230472E-2</v>
      </c>
      <c r="F77" s="2">
        <f>'Grunddaten Umlage § 4_IST'!$E$288*E77</f>
        <v>163240.58811241123</v>
      </c>
    </row>
    <row r="78" spans="1:6" x14ac:dyDescent="0.25">
      <c r="A78">
        <v>61054</v>
      </c>
      <c r="B78" t="s">
        <v>90</v>
      </c>
      <c r="C78" t="s">
        <v>68</v>
      </c>
      <c r="D78" s="2">
        <f>Finanzkraft!H78</f>
        <v>4566233.71</v>
      </c>
      <c r="E78" s="48">
        <f t="shared" si="1"/>
        <v>2.1338001501159331E-3</v>
      </c>
      <c r="F78" s="2">
        <f>'Grunddaten Umlage § 4_IST'!$E$288*E78</f>
        <v>34275.238810023104</v>
      </c>
    </row>
    <row r="79" spans="1:6" x14ac:dyDescent="0.25">
      <c r="A79">
        <v>61055</v>
      </c>
      <c r="B79" t="s">
        <v>91</v>
      </c>
      <c r="C79" t="s">
        <v>68</v>
      </c>
      <c r="D79" s="2">
        <f>Finanzkraft!H79</f>
        <v>1872686.31</v>
      </c>
      <c r="E79" s="48">
        <f t="shared" si="1"/>
        <v>8.7510595891029258E-4</v>
      </c>
      <c r="F79" s="2">
        <f>'Grunddaten Umlage § 4_IST'!$E$288*E79</f>
        <v>14056.829888260572</v>
      </c>
    </row>
    <row r="80" spans="1:6" x14ac:dyDescent="0.25">
      <c r="A80">
        <v>61057</v>
      </c>
      <c r="B80" t="s">
        <v>92</v>
      </c>
      <c r="C80" t="s">
        <v>68</v>
      </c>
      <c r="D80" s="2">
        <f>Finanzkraft!H80</f>
        <v>3581092.62</v>
      </c>
      <c r="E80" s="48">
        <f t="shared" si="1"/>
        <v>1.6734439048532758E-3</v>
      </c>
      <c r="F80" s="2">
        <f>'Grunddaten Umlage § 4_IST'!$E$288*E80</f>
        <v>26880.5349324337</v>
      </c>
    </row>
    <row r="81" spans="1:6" x14ac:dyDescent="0.25">
      <c r="A81">
        <v>61059</v>
      </c>
      <c r="B81" t="s">
        <v>93</v>
      </c>
      <c r="C81" t="s">
        <v>68</v>
      </c>
      <c r="D81" s="2">
        <f>Finanzkraft!H81</f>
        <v>7673922.3600000003</v>
      </c>
      <c r="E81" s="48">
        <f t="shared" si="1"/>
        <v>3.5860224692147911E-3</v>
      </c>
      <c r="F81" s="2">
        <f>'Grunddaten Umlage § 4_IST'!$E$288*E81</f>
        <v>57602.290684892716</v>
      </c>
    </row>
    <row r="82" spans="1:6" x14ac:dyDescent="0.25">
      <c r="A82">
        <v>61060</v>
      </c>
      <c r="B82" t="s">
        <v>94</v>
      </c>
      <c r="C82" t="s">
        <v>68</v>
      </c>
      <c r="D82" s="2">
        <f>Finanzkraft!H82</f>
        <v>5679162.9000000004</v>
      </c>
      <c r="E82" s="48">
        <f t="shared" si="1"/>
        <v>2.653871750369264E-3</v>
      </c>
      <c r="F82" s="2">
        <f>'Grunddaten Umlage § 4_IST'!$E$288*E82</f>
        <v>42629.150630689765</v>
      </c>
    </row>
    <row r="83" spans="1:6" x14ac:dyDescent="0.25">
      <c r="A83">
        <v>61061</v>
      </c>
      <c r="B83" t="s">
        <v>95</v>
      </c>
      <c r="C83" t="s">
        <v>68</v>
      </c>
      <c r="D83" s="2">
        <f>Finanzkraft!H83</f>
        <v>8707728.0999999996</v>
      </c>
      <c r="E83" s="48">
        <f t="shared" si="1"/>
        <v>4.0691196962296368E-3</v>
      </c>
      <c r="F83" s="2">
        <f>'Grunddaten Umlage § 4_IST'!$E$288*E83</f>
        <v>65362.283026956306</v>
      </c>
    </row>
    <row r="84" spans="1:6" x14ac:dyDescent="0.25">
      <c r="A84">
        <v>61101</v>
      </c>
      <c r="B84" t="s">
        <v>96</v>
      </c>
      <c r="C84" t="s">
        <v>97</v>
      </c>
      <c r="D84" s="2">
        <f>Finanzkraft!H84</f>
        <v>5323752.53</v>
      </c>
      <c r="E84" s="48">
        <f t="shared" si="1"/>
        <v>2.4877885516057124E-3</v>
      </c>
      <c r="F84" s="2">
        <f>'Grunddaten Umlage § 4_IST'!$E$288*E84</f>
        <v>39961.355664209899</v>
      </c>
    </row>
    <row r="85" spans="1:6" x14ac:dyDescent="0.25">
      <c r="A85">
        <v>61105</v>
      </c>
      <c r="B85" t="s">
        <v>98</v>
      </c>
      <c r="C85" t="s">
        <v>97</v>
      </c>
      <c r="D85" s="2">
        <f>Finanzkraft!H85</f>
        <v>1390655.34</v>
      </c>
      <c r="E85" s="48">
        <f t="shared" si="1"/>
        <v>6.4985297768552545E-4</v>
      </c>
      <c r="F85" s="2">
        <f>'Grunddaten Umlage § 4_IST'!$E$288*E85</f>
        <v>10438.590512033577</v>
      </c>
    </row>
    <row r="86" spans="1:6" x14ac:dyDescent="0.25">
      <c r="A86">
        <v>61106</v>
      </c>
      <c r="B86" t="s">
        <v>99</v>
      </c>
      <c r="C86" t="s">
        <v>97</v>
      </c>
      <c r="D86" s="2">
        <f>Finanzkraft!H86</f>
        <v>2209507.6800000002</v>
      </c>
      <c r="E86" s="48">
        <f t="shared" si="1"/>
        <v>1.0325025214853287E-3</v>
      </c>
      <c r="F86" s="2">
        <f>'Grunddaten Umlage § 4_IST'!$E$288*E86</f>
        <v>16585.091389152771</v>
      </c>
    </row>
    <row r="87" spans="1:6" x14ac:dyDescent="0.25">
      <c r="A87">
        <v>61107</v>
      </c>
      <c r="B87" t="s">
        <v>100</v>
      </c>
      <c r="C87" t="s">
        <v>97</v>
      </c>
      <c r="D87" s="2">
        <f>Finanzkraft!H87</f>
        <v>1621281.28</v>
      </c>
      <c r="E87" s="48">
        <f t="shared" si="1"/>
        <v>7.5762443588200663E-4</v>
      </c>
      <c r="F87" s="2">
        <f>'Grunddaten Umlage § 4_IST'!$E$288*E87</f>
        <v>12169.723798526278</v>
      </c>
    </row>
    <row r="88" spans="1:6" x14ac:dyDescent="0.25">
      <c r="A88">
        <v>61108</v>
      </c>
      <c r="B88" t="s">
        <v>97</v>
      </c>
      <c r="C88" t="s">
        <v>97</v>
      </c>
      <c r="D88" s="2">
        <f>Finanzkraft!H88</f>
        <v>53896935.25</v>
      </c>
      <c r="E88" s="48">
        <f t="shared" si="1"/>
        <v>2.5186027661128787E-2</v>
      </c>
      <c r="F88" s="2">
        <f>'Grunddaten Umlage § 4_IST'!$E$288*E88</f>
        <v>404563.24492906919</v>
      </c>
    </row>
    <row r="89" spans="1:6" x14ac:dyDescent="0.25">
      <c r="A89">
        <v>61109</v>
      </c>
      <c r="B89" t="s">
        <v>101</v>
      </c>
      <c r="C89" t="s">
        <v>97</v>
      </c>
      <c r="D89" s="2">
        <f>Finanzkraft!H89</f>
        <v>2221481.17</v>
      </c>
      <c r="E89" s="48">
        <f t="shared" si="1"/>
        <v>1.0380977311005219E-3</v>
      </c>
      <c r="F89" s="2">
        <f>'Grunddaten Umlage § 4_IST'!$E$288*E89</f>
        <v>16674.967259553505</v>
      </c>
    </row>
    <row r="90" spans="1:6" x14ac:dyDescent="0.25">
      <c r="A90">
        <v>61110</v>
      </c>
      <c r="B90" t="s">
        <v>102</v>
      </c>
      <c r="C90" t="s">
        <v>97</v>
      </c>
      <c r="D90" s="2">
        <f>Finanzkraft!H90</f>
        <v>4323746.2699999996</v>
      </c>
      <c r="E90" s="48">
        <f t="shared" si="1"/>
        <v>2.0204858152101032E-3</v>
      </c>
      <c r="F90" s="2">
        <f>'Grunddaten Umlage § 4_IST'!$E$288*E90</f>
        <v>32455.070276767899</v>
      </c>
    </row>
    <row r="91" spans="1:6" x14ac:dyDescent="0.25">
      <c r="A91">
        <v>61111</v>
      </c>
      <c r="B91" t="s">
        <v>103</v>
      </c>
      <c r="C91" t="s">
        <v>97</v>
      </c>
      <c r="D91" s="2">
        <f>Finanzkraft!H91</f>
        <v>1806984.95</v>
      </c>
      <c r="E91" s="48">
        <f t="shared" si="1"/>
        <v>8.4440372579335887E-4</v>
      </c>
      <c r="F91" s="2">
        <f>'Grunddaten Umlage § 4_IST'!$E$288*E91</f>
        <v>13563.659817002152</v>
      </c>
    </row>
    <row r="92" spans="1:6" x14ac:dyDescent="0.25">
      <c r="A92">
        <v>61112</v>
      </c>
      <c r="B92" t="s">
        <v>104</v>
      </c>
      <c r="C92" t="s">
        <v>97</v>
      </c>
      <c r="D92" s="2">
        <f>Finanzkraft!H92</f>
        <v>684063.13</v>
      </c>
      <c r="E92" s="48">
        <f t="shared" si="1"/>
        <v>3.1966257142864791E-4</v>
      </c>
      <c r="F92" s="2">
        <f>'Grunddaten Umlage § 4_IST'!$E$288*E92</f>
        <v>5134.7409333285923</v>
      </c>
    </row>
    <row r="93" spans="1:6" x14ac:dyDescent="0.25">
      <c r="A93">
        <v>61113</v>
      </c>
      <c r="B93" t="s">
        <v>105</v>
      </c>
      <c r="C93" t="s">
        <v>97</v>
      </c>
      <c r="D93" s="2">
        <f>Finanzkraft!H93</f>
        <v>4129356.68</v>
      </c>
      <c r="E93" s="48">
        <f t="shared" si="1"/>
        <v>1.929647596523532E-3</v>
      </c>
      <c r="F93" s="2">
        <f>'Grunddaten Umlage § 4_IST'!$E$288*E93</f>
        <v>30995.935672062689</v>
      </c>
    </row>
    <row r="94" spans="1:6" x14ac:dyDescent="0.25">
      <c r="A94">
        <v>61114</v>
      </c>
      <c r="B94" t="s">
        <v>106</v>
      </c>
      <c r="C94" t="s">
        <v>97</v>
      </c>
      <c r="D94" s="2">
        <f>Finanzkraft!H94</f>
        <v>3700096.13</v>
      </c>
      <c r="E94" s="48">
        <f t="shared" si="1"/>
        <v>1.7290542225963687E-3</v>
      </c>
      <c r="F94" s="2">
        <f>'Grunddaten Umlage § 4_IST'!$E$288*E94</f>
        <v>27773.803648738838</v>
      </c>
    </row>
    <row r="95" spans="1:6" x14ac:dyDescent="0.25">
      <c r="A95">
        <v>61115</v>
      </c>
      <c r="B95" t="s">
        <v>107</v>
      </c>
      <c r="C95" t="s">
        <v>97</v>
      </c>
      <c r="D95" s="2">
        <f>Finanzkraft!H95</f>
        <v>2328537.4900000002</v>
      </c>
      <c r="E95" s="48">
        <f t="shared" si="1"/>
        <v>1.0881251292134539E-3</v>
      </c>
      <c r="F95" s="2">
        <f>'Grunddaten Umlage § 4_IST'!$E$288*E95</f>
        <v>17478.557519527796</v>
      </c>
    </row>
    <row r="96" spans="1:6" x14ac:dyDescent="0.25">
      <c r="A96">
        <v>61116</v>
      </c>
      <c r="B96" t="s">
        <v>108</v>
      </c>
      <c r="C96" t="s">
        <v>97</v>
      </c>
      <c r="D96" s="2">
        <f>Finanzkraft!H96</f>
        <v>2911273.48</v>
      </c>
      <c r="E96" s="48">
        <f t="shared" si="1"/>
        <v>1.3604375472609208E-3</v>
      </c>
      <c r="F96" s="2">
        <f>'Grunddaten Umlage § 4_IST'!$E$288*E96</f>
        <v>21852.712783789382</v>
      </c>
    </row>
    <row r="97" spans="1:6" x14ac:dyDescent="0.25">
      <c r="A97">
        <v>61118</v>
      </c>
      <c r="B97" t="s">
        <v>109</v>
      </c>
      <c r="C97" t="s">
        <v>97</v>
      </c>
      <c r="D97" s="2">
        <f>Finanzkraft!H97</f>
        <v>1312578.1200000001</v>
      </c>
      <c r="E97" s="48">
        <f t="shared" si="1"/>
        <v>6.1336750752840664E-4</v>
      </c>
      <c r="F97" s="2">
        <f>'Grunddaten Umlage § 4_IST'!$E$288*E97</f>
        <v>9852.5242852300617</v>
      </c>
    </row>
    <row r="98" spans="1:6" x14ac:dyDescent="0.25">
      <c r="A98">
        <v>61119</v>
      </c>
      <c r="B98" t="s">
        <v>110</v>
      </c>
      <c r="C98" t="s">
        <v>97</v>
      </c>
      <c r="D98" s="2">
        <f>Finanzkraft!H98</f>
        <v>737220.25</v>
      </c>
      <c r="E98" s="48">
        <f t="shared" si="1"/>
        <v>3.4450288356320372E-4</v>
      </c>
      <c r="F98" s="2">
        <f>'Grunddaten Umlage § 4_IST'!$E$288*E98</f>
        <v>5533.7509486203971</v>
      </c>
    </row>
    <row r="99" spans="1:6" x14ac:dyDescent="0.25">
      <c r="A99">
        <v>61120</v>
      </c>
      <c r="B99" t="s">
        <v>111</v>
      </c>
      <c r="C99" t="s">
        <v>97</v>
      </c>
      <c r="D99" s="2">
        <f>Finanzkraft!H99</f>
        <v>15360360.310000001</v>
      </c>
      <c r="E99" s="48">
        <f t="shared" si="1"/>
        <v>7.1778934712723721E-3</v>
      </c>
      <c r="F99" s="2">
        <f>'Grunddaten Umlage § 4_IST'!$E$288*E99</f>
        <v>115298.52637202194</v>
      </c>
    </row>
    <row r="100" spans="1:6" x14ac:dyDescent="0.25">
      <c r="A100">
        <v>61203</v>
      </c>
      <c r="B100" t="s">
        <v>112</v>
      </c>
      <c r="C100" t="s">
        <v>113</v>
      </c>
      <c r="D100" s="2">
        <f>Finanzkraft!H100</f>
        <v>3486326.85</v>
      </c>
      <c r="E100" s="48">
        <f t="shared" si="1"/>
        <v>1.6291598784336442E-3</v>
      </c>
      <c r="F100" s="2">
        <f>'Grunddaten Umlage § 4_IST'!$E$288*E100</f>
        <v>26169.20047080674</v>
      </c>
    </row>
    <row r="101" spans="1:6" x14ac:dyDescent="0.25">
      <c r="A101">
        <v>61204</v>
      </c>
      <c r="B101" t="s">
        <v>114</v>
      </c>
      <c r="C101" t="s">
        <v>113</v>
      </c>
      <c r="D101" s="2">
        <f>Finanzkraft!H101</f>
        <v>3134165.02</v>
      </c>
      <c r="E101" s="48">
        <f t="shared" si="1"/>
        <v>1.4645947217984394E-3</v>
      </c>
      <c r="F101" s="2">
        <f>'Grunddaten Umlage § 4_IST'!$E$288*E101</f>
        <v>23525.789820013579</v>
      </c>
    </row>
    <row r="102" spans="1:6" x14ac:dyDescent="0.25">
      <c r="A102">
        <v>61205</v>
      </c>
      <c r="B102" t="s">
        <v>115</v>
      </c>
      <c r="C102" t="s">
        <v>113</v>
      </c>
      <c r="D102" s="2">
        <f>Finanzkraft!H102</f>
        <v>2165449.17</v>
      </c>
      <c r="E102" s="48">
        <f t="shared" si="1"/>
        <v>1.0119139880850343E-3</v>
      </c>
      <c r="F102" s="2">
        <f>'Grunddaten Umlage § 4_IST'!$E$288*E102</f>
        <v>16254.377709614935</v>
      </c>
    </row>
    <row r="103" spans="1:6" x14ac:dyDescent="0.25">
      <c r="A103">
        <v>61206</v>
      </c>
      <c r="B103" t="s">
        <v>116</v>
      </c>
      <c r="C103" t="s">
        <v>113</v>
      </c>
      <c r="D103" s="2">
        <f>Finanzkraft!H103</f>
        <v>1541941.59</v>
      </c>
      <c r="E103" s="48">
        <f t="shared" si="1"/>
        <v>7.2054901373236997E-4</v>
      </c>
      <c r="F103" s="2">
        <f>'Grunddaten Umlage § 4_IST'!$E$288*E103</f>
        <v>11574.181170931948</v>
      </c>
    </row>
    <row r="104" spans="1:6" x14ac:dyDescent="0.25">
      <c r="A104">
        <v>61207</v>
      </c>
      <c r="B104" t="s">
        <v>117</v>
      </c>
      <c r="C104" t="s">
        <v>113</v>
      </c>
      <c r="D104" s="2">
        <f>Finanzkraft!H104</f>
        <v>7199912.1600000001</v>
      </c>
      <c r="E104" s="48">
        <f t="shared" si="1"/>
        <v>3.3645175922958907E-3</v>
      </c>
      <c r="F104" s="2">
        <f>'Grunddaten Umlage § 4_IST'!$E$288*E104</f>
        <v>54044.257120424372</v>
      </c>
    </row>
    <row r="105" spans="1:6" x14ac:dyDescent="0.25">
      <c r="A105">
        <v>61213</v>
      </c>
      <c r="B105" t="s">
        <v>118</v>
      </c>
      <c r="C105" t="s">
        <v>113</v>
      </c>
      <c r="D105" s="2">
        <f>Finanzkraft!H105</f>
        <v>4905704.24</v>
      </c>
      <c r="E105" s="48">
        <f t="shared" si="1"/>
        <v>2.2924346646585399E-3</v>
      </c>
      <c r="F105" s="2">
        <f>'Grunddaten Umlage § 4_IST'!$E$288*E105</f>
        <v>36823.385537430782</v>
      </c>
    </row>
    <row r="106" spans="1:6" x14ac:dyDescent="0.25">
      <c r="A106">
        <v>61215</v>
      </c>
      <c r="B106" t="s">
        <v>119</v>
      </c>
      <c r="C106" t="s">
        <v>113</v>
      </c>
      <c r="D106" s="2">
        <f>Finanzkraft!H106</f>
        <v>1793452.47</v>
      </c>
      <c r="E106" s="48">
        <f t="shared" si="1"/>
        <v>8.3808000044566071E-4</v>
      </c>
      <c r="F106" s="2">
        <f>'Grunddaten Umlage § 4_IST'!$E$288*E106</f>
        <v>13462.081796000713</v>
      </c>
    </row>
    <row r="107" spans="1:6" x14ac:dyDescent="0.25">
      <c r="A107">
        <v>61217</v>
      </c>
      <c r="B107" t="s">
        <v>120</v>
      </c>
      <c r="C107" t="s">
        <v>113</v>
      </c>
      <c r="D107" s="2">
        <f>Finanzkraft!H107</f>
        <v>4246956.7300000004</v>
      </c>
      <c r="E107" s="48">
        <f t="shared" si="1"/>
        <v>1.9846020776737405E-3</v>
      </c>
      <c r="F107" s="2">
        <f>'Grunddaten Umlage § 4_IST'!$E$288*E107</f>
        <v>31878.669683025229</v>
      </c>
    </row>
    <row r="108" spans="1:6" x14ac:dyDescent="0.25">
      <c r="A108">
        <v>61222</v>
      </c>
      <c r="B108" t="s">
        <v>121</v>
      </c>
      <c r="C108" t="s">
        <v>113</v>
      </c>
      <c r="D108" s="2">
        <f>Finanzkraft!H108</f>
        <v>2182985.1</v>
      </c>
      <c r="E108" s="48">
        <f t="shared" si="1"/>
        <v>1.0201085248614762E-3</v>
      </c>
      <c r="F108" s="2">
        <f>'Grunddaten Umlage § 4_IST'!$E$288*E108</f>
        <v>16386.00658073241</v>
      </c>
    </row>
    <row r="109" spans="1:6" x14ac:dyDescent="0.25">
      <c r="A109">
        <v>61236</v>
      </c>
      <c r="B109" t="s">
        <v>122</v>
      </c>
      <c r="C109" t="s">
        <v>113</v>
      </c>
      <c r="D109" s="2">
        <f>Finanzkraft!H109</f>
        <v>5069215.91</v>
      </c>
      <c r="E109" s="48">
        <f t="shared" si="1"/>
        <v>2.3688436371619875E-3</v>
      </c>
      <c r="F109" s="2">
        <f>'Grunddaten Umlage § 4_IST'!$E$288*E109</f>
        <v>38050.743113369594</v>
      </c>
    </row>
    <row r="110" spans="1:6" x14ac:dyDescent="0.25">
      <c r="A110">
        <v>61243</v>
      </c>
      <c r="B110" t="s">
        <v>123</v>
      </c>
      <c r="C110" t="s">
        <v>113</v>
      </c>
      <c r="D110" s="2">
        <f>Finanzkraft!H110</f>
        <v>1938431.18</v>
      </c>
      <c r="E110" s="48">
        <f t="shared" si="1"/>
        <v>9.0582852424200713E-4</v>
      </c>
      <c r="F110" s="2">
        <f>'Grunddaten Umlage § 4_IST'!$E$288*E110</f>
        <v>14550.326555951706</v>
      </c>
    </row>
    <row r="111" spans="1:6" x14ac:dyDescent="0.25">
      <c r="A111">
        <v>61247</v>
      </c>
      <c r="B111" t="s">
        <v>124</v>
      </c>
      <c r="C111" t="s">
        <v>113</v>
      </c>
      <c r="D111" s="2">
        <f>Finanzkraft!H111</f>
        <v>4951301.4800000004</v>
      </c>
      <c r="E111" s="48">
        <f t="shared" si="1"/>
        <v>2.313742246297166E-3</v>
      </c>
      <c r="F111" s="2">
        <f>'Grunddaten Umlage § 4_IST'!$E$288*E111</f>
        <v>37165.649291179368</v>
      </c>
    </row>
    <row r="112" spans="1:6" x14ac:dyDescent="0.25">
      <c r="A112">
        <v>61251</v>
      </c>
      <c r="B112" t="s">
        <v>125</v>
      </c>
      <c r="C112" t="s">
        <v>113</v>
      </c>
      <c r="D112" s="2">
        <f>Finanzkraft!H112</f>
        <v>606871.15</v>
      </c>
      <c r="E112" s="48">
        <f t="shared" si="1"/>
        <v>2.8359077375630627E-4</v>
      </c>
      <c r="F112" s="2">
        <f>'Grunddaten Umlage § 4_IST'!$E$288*E112</f>
        <v>4555.3195290048689</v>
      </c>
    </row>
    <row r="113" spans="1:6" x14ac:dyDescent="0.25">
      <c r="A113">
        <v>61252</v>
      </c>
      <c r="B113" t="s">
        <v>126</v>
      </c>
      <c r="C113" t="s">
        <v>113</v>
      </c>
      <c r="D113" s="2">
        <f>Finanzkraft!H113</f>
        <v>1491175.45</v>
      </c>
      <c r="E113" s="48">
        <f t="shared" si="1"/>
        <v>6.968260061001551E-4</v>
      </c>
      <c r="F113" s="2">
        <f>'Grunddaten Umlage § 4_IST'!$E$288*E113</f>
        <v>11193.118421525924</v>
      </c>
    </row>
    <row r="114" spans="1:6" x14ac:dyDescent="0.25">
      <c r="A114">
        <v>61253</v>
      </c>
      <c r="B114" t="s">
        <v>127</v>
      </c>
      <c r="C114" t="s">
        <v>113</v>
      </c>
      <c r="D114" s="2">
        <f>Finanzkraft!H114</f>
        <v>6699323.6100000003</v>
      </c>
      <c r="E114" s="48">
        <f t="shared" si="1"/>
        <v>3.130592657442673E-3</v>
      </c>
      <c r="F114" s="2">
        <f>'Grunddaten Umlage § 4_IST'!$E$288*E114</f>
        <v>50286.720124620188</v>
      </c>
    </row>
    <row r="115" spans="1:6" x14ac:dyDescent="0.25">
      <c r="A115">
        <v>61254</v>
      </c>
      <c r="B115" t="s">
        <v>128</v>
      </c>
      <c r="C115" t="s">
        <v>113</v>
      </c>
      <c r="D115" s="2">
        <f>Finanzkraft!H115</f>
        <v>1781900.38</v>
      </c>
      <c r="E115" s="48">
        <f t="shared" si="1"/>
        <v>8.3268171097086437E-4</v>
      </c>
      <c r="F115" s="2">
        <f>'Grunddaten Umlage § 4_IST'!$E$288*E115</f>
        <v>13375.369054461058</v>
      </c>
    </row>
    <row r="116" spans="1:6" x14ac:dyDescent="0.25">
      <c r="A116">
        <v>61255</v>
      </c>
      <c r="B116" t="s">
        <v>129</v>
      </c>
      <c r="C116" t="s">
        <v>113</v>
      </c>
      <c r="D116" s="2">
        <f>Finanzkraft!H116</f>
        <v>7480236.04</v>
      </c>
      <c r="E116" s="48">
        <f t="shared" si="1"/>
        <v>3.4955128884663709E-3</v>
      </c>
      <c r="F116" s="2">
        <f>'Grunddaten Umlage § 4_IST'!$E$288*E116</f>
        <v>56148.434992465933</v>
      </c>
    </row>
    <row r="117" spans="1:6" x14ac:dyDescent="0.25">
      <c r="A117">
        <v>61256</v>
      </c>
      <c r="B117" t="s">
        <v>130</v>
      </c>
      <c r="C117" t="s">
        <v>113</v>
      </c>
      <c r="D117" s="2">
        <f>Finanzkraft!H117</f>
        <v>1967392.96</v>
      </c>
      <c r="E117" s="48">
        <f t="shared" si="1"/>
        <v>9.1936235856509185E-4</v>
      </c>
      <c r="F117" s="2">
        <f>'Grunddaten Umlage § 4_IST'!$E$288*E117</f>
        <v>14767.720581073418</v>
      </c>
    </row>
    <row r="118" spans="1:6" x14ac:dyDescent="0.25">
      <c r="A118">
        <v>61257</v>
      </c>
      <c r="B118" t="s">
        <v>131</v>
      </c>
      <c r="C118" t="s">
        <v>113</v>
      </c>
      <c r="D118" s="2">
        <f>Finanzkraft!H118</f>
        <v>5550572.9500000002</v>
      </c>
      <c r="E118" s="48">
        <f t="shared" si="1"/>
        <v>2.5937816910250608E-3</v>
      </c>
      <c r="F118" s="2">
        <f>'Grunddaten Umlage § 4_IST'!$E$288*E118</f>
        <v>41663.92381035276</v>
      </c>
    </row>
    <row r="119" spans="1:6" x14ac:dyDescent="0.25">
      <c r="A119">
        <v>61258</v>
      </c>
      <c r="B119" t="s">
        <v>132</v>
      </c>
      <c r="C119" t="s">
        <v>113</v>
      </c>
      <c r="D119" s="2">
        <f>Finanzkraft!H119</f>
        <v>3559444</v>
      </c>
      <c r="E119" s="48">
        <f t="shared" si="1"/>
        <v>1.6633275088167262E-3</v>
      </c>
      <c r="F119" s="2">
        <f>'Grunddaten Umlage § 4_IST'!$E$288*E119</f>
        <v>26718.035229717552</v>
      </c>
    </row>
    <row r="120" spans="1:6" x14ac:dyDescent="0.25">
      <c r="A120">
        <v>61259</v>
      </c>
      <c r="B120" t="s">
        <v>113</v>
      </c>
      <c r="C120" t="s">
        <v>113</v>
      </c>
      <c r="D120" s="2">
        <f>Finanzkraft!H120</f>
        <v>14448465.449999999</v>
      </c>
      <c r="E120" s="48">
        <f t="shared" si="1"/>
        <v>6.751765175452412E-3</v>
      </c>
      <c r="F120" s="2">
        <f>'Grunddaten Umlage § 4_IST'!$E$288*E120</f>
        <v>108453.62615859578</v>
      </c>
    </row>
    <row r="121" spans="1:6" x14ac:dyDescent="0.25">
      <c r="A121">
        <v>61260</v>
      </c>
      <c r="B121" t="s">
        <v>133</v>
      </c>
      <c r="C121" t="s">
        <v>113</v>
      </c>
      <c r="D121" s="2">
        <f>Finanzkraft!H121</f>
        <v>1787990.49</v>
      </c>
      <c r="E121" s="48">
        <f t="shared" si="1"/>
        <v>8.3552761822343531E-4</v>
      </c>
      <c r="F121" s="2">
        <f>'Grunddaten Umlage § 4_IST'!$E$288*E121</f>
        <v>13421.082871993476</v>
      </c>
    </row>
    <row r="122" spans="1:6" x14ac:dyDescent="0.25">
      <c r="A122">
        <v>61261</v>
      </c>
      <c r="B122" t="s">
        <v>134</v>
      </c>
      <c r="C122" t="s">
        <v>113</v>
      </c>
      <c r="D122" s="2">
        <f>Finanzkraft!H122</f>
        <v>2509307.33</v>
      </c>
      <c r="E122" s="48">
        <f t="shared" si="1"/>
        <v>1.1725988412978124E-3</v>
      </c>
      <c r="F122" s="2">
        <f>'Grunddaten Umlage § 4_IST'!$E$288*E122</f>
        <v>18835.459033806539</v>
      </c>
    </row>
    <row r="123" spans="1:6" x14ac:dyDescent="0.25">
      <c r="A123">
        <v>61262</v>
      </c>
      <c r="B123" t="s">
        <v>135</v>
      </c>
      <c r="C123" t="s">
        <v>113</v>
      </c>
      <c r="D123" s="2">
        <f>Finanzkraft!H123</f>
        <v>2435783.9</v>
      </c>
      <c r="E123" s="48">
        <f t="shared" si="1"/>
        <v>1.138241356347477E-3</v>
      </c>
      <c r="F123" s="2">
        <f>'Grunddaten Umlage § 4_IST'!$E$288*E123</f>
        <v>18283.574640359227</v>
      </c>
    </row>
    <row r="124" spans="1:6" x14ac:dyDescent="0.25">
      <c r="A124">
        <v>61263</v>
      </c>
      <c r="B124" t="s">
        <v>136</v>
      </c>
      <c r="C124" t="s">
        <v>113</v>
      </c>
      <c r="D124" s="2">
        <f>Finanzkraft!H124</f>
        <v>8112157.1600000001</v>
      </c>
      <c r="E124" s="48">
        <f t="shared" si="1"/>
        <v>3.7908095084717075E-3</v>
      </c>
      <c r="F124" s="2">
        <f>'Grunddaten Umlage § 4_IST'!$E$288*E124</f>
        <v>60891.785568163308</v>
      </c>
    </row>
    <row r="125" spans="1:6" x14ac:dyDescent="0.25">
      <c r="A125">
        <v>61264</v>
      </c>
      <c r="B125" t="s">
        <v>137</v>
      </c>
      <c r="C125" t="s">
        <v>113</v>
      </c>
      <c r="D125" s="2">
        <f>Finanzkraft!H125</f>
        <v>2535597.1</v>
      </c>
      <c r="E125" s="48">
        <f t="shared" si="1"/>
        <v>1.1848840458526431E-3</v>
      </c>
      <c r="F125" s="2">
        <f>'Grunddaten Umlage § 4_IST'!$E$288*E125</f>
        <v>19032.796314865373</v>
      </c>
    </row>
    <row r="126" spans="1:6" x14ac:dyDescent="0.25">
      <c r="A126">
        <v>61265</v>
      </c>
      <c r="B126" t="s">
        <v>138</v>
      </c>
      <c r="C126" t="s">
        <v>113</v>
      </c>
      <c r="D126" s="2">
        <f>Finanzkraft!H126</f>
        <v>13780346.710000001</v>
      </c>
      <c r="E126" s="48">
        <f t="shared" si="1"/>
        <v>6.4395534144588507E-3</v>
      </c>
      <c r="F126" s="2">
        <f>'Grunddaten Umlage § 4_IST'!$E$288*E126</f>
        <v>103438.56761772411</v>
      </c>
    </row>
    <row r="127" spans="1:6" x14ac:dyDescent="0.25">
      <c r="A127">
        <v>61266</v>
      </c>
      <c r="B127" t="s">
        <v>139</v>
      </c>
      <c r="C127" t="s">
        <v>113</v>
      </c>
      <c r="D127" s="2">
        <f>Finanzkraft!H127</f>
        <v>1764209.52</v>
      </c>
      <c r="E127" s="48">
        <f t="shared" si="1"/>
        <v>8.2441477543468932E-4</v>
      </c>
      <c r="F127" s="2">
        <f>'Grunddaten Umlage § 4_IST'!$E$288*E127</f>
        <v>13242.577241828525</v>
      </c>
    </row>
    <row r="128" spans="1:6" x14ac:dyDescent="0.25">
      <c r="A128">
        <v>61267</v>
      </c>
      <c r="B128" t="s">
        <v>140</v>
      </c>
      <c r="C128" t="s">
        <v>113</v>
      </c>
      <c r="D128" s="2">
        <f>Finanzkraft!H128</f>
        <v>4556261.25</v>
      </c>
      <c r="E128" s="48">
        <f t="shared" si="1"/>
        <v>2.1291400214417428E-3</v>
      </c>
      <c r="F128" s="2">
        <f>'Grunddaten Umlage § 4_IST'!$E$288*E128</f>
        <v>34200.383147844703</v>
      </c>
    </row>
    <row r="129" spans="1:6" x14ac:dyDescent="0.25">
      <c r="A129">
        <v>61410</v>
      </c>
      <c r="B129" t="s">
        <v>141</v>
      </c>
      <c r="C129" t="s">
        <v>142</v>
      </c>
      <c r="D129" s="2">
        <f>Finanzkraft!H129</f>
        <v>1047660.45</v>
      </c>
      <c r="E129" s="48">
        <f t="shared" si="1"/>
        <v>4.8957153038067466E-4</v>
      </c>
      <c r="F129" s="2">
        <f>'Grunddaten Umlage § 4_IST'!$E$288*E129</f>
        <v>7863.9890982641509</v>
      </c>
    </row>
    <row r="130" spans="1:6" x14ac:dyDescent="0.25">
      <c r="A130">
        <v>61413</v>
      </c>
      <c r="B130" t="s">
        <v>143</v>
      </c>
      <c r="C130" t="s">
        <v>142</v>
      </c>
      <c r="D130" s="2">
        <f>Finanzkraft!H130</f>
        <v>806792.79</v>
      </c>
      <c r="E130" s="48">
        <f t="shared" si="1"/>
        <v>3.7701411836286682E-4</v>
      </c>
      <c r="F130" s="2">
        <f>'Grunddaten Umlage § 4_IST'!$E$288*E130</f>
        <v>6055.979019841895</v>
      </c>
    </row>
    <row r="131" spans="1:6" x14ac:dyDescent="0.25">
      <c r="A131">
        <v>61425</v>
      </c>
      <c r="B131" t="s">
        <v>144</v>
      </c>
      <c r="C131" t="s">
        <v>142</v>
      </c>
      <c r="D131" s="2">
        <f>Finanzkraft!H131</f>
        <v>2449034.36</v>
      </c>
      <c r="E131" s="48">
        <f t="shared" ref="E131:E194" si="2">D131/$D$288</f>
        <v>1.1444332938024492E-3</v>
      </c>
      <c r="F131" s="2">
        <f>'Grunddaten Umlage § 4_IST'!$E$288*E131</f>
        <v>18383.035752007552</v>
      </c>
    </row>
    <row r="132" spans="1:6" x14ac:dyDescent="0.25">
      <c r="A132">
        <v>61428</v>
      </c>
      <c r="B132" t="s">
        <v>145</v>
      </c>
      <c r="C132" t="s">
        <v>142</v>
      </c>
      <c r="D132" s="2">
        <f>Finanzkraft!H132</f>
        <v>1097966.3600000001</v>
      </c>
      <c r="E132" s="48">
        <f t="shared" si="2"/>
        <v>5.1307947262082751E-4</v>
      </c>
      <c r="F132" s="2">
        <f>'Grunddaten Umlage § 4_IST'!$E$288*E132</f>
        <v>8241.5972515720841</v>
      </c>
    </row>
    <row r="133" spans="1:6" x14ac:dyDescent="0.25">
      <c r="A133">
        <v>61437</v>
      </c>
      <c r="B133" t="s">
        <v>146</v>
      </c>
      <c r="C133" t="s">
        <v>142</v>
      </c>
      <c r="D133" s="2">
        <f>Finanzkraft!H133</f>
        <v>1640312.09</v>
      </c>
      <c r="E133" s="48">
        <f t="shared" si="2"/>
        <v>7.6651752980006361E-4</v>
      </c>
      <c r="F133" s="2">
        <f>'Grunddaten Umlage § 4_IST'!$E$288*E133</f>
        <v>12312.573595300735</v>
      </c>
    </row>
    <row r="134" spans="1:6" x14ac:dyDescent="0.25">
      <c r="A134">
        <v>61438</v>
      </c>
      <c r="B134" t="s">
        <v>142</v>
      </c>
      <c r="C134" t="s">
        <v>142</v>
      </c>
      <c r="D134" s="2">
        <f>Finanzkraft!H134</f>
        <v>6038322.5999999996</v>
      </c>
      <c r="E134" s="48">
        <f t="shared" si="2"/>
        <v>2.8217070103335623E-3</v>
      </c>
      <c r="F134" s="2">
        <f>'Grunddaten Umlage § 4_IST'!$E$288*E134</f>
        <v>45325.088961983856</v>
      </c>
    </row>
    <row r="135" spans="1:6" x14ac:dyDescent="0.25">
      <c r="A135">
        <v>61439</v>
      </c>
      <c r="B135" t="s">
        <v>147</v>
      </c>
      <c r="C135" t="s">
        <v>142</v>
      </c>
      <c r="D135" s="2">
        <f>Finanzkraft!H135</f>
        <v>6511352.5499999998</v>
      </c>
      <c r="E135" s="48">
        <f t="shared" si="2"/>
        <v>3.042753816612633E-3</v>
      </c>
      <c r="F135" s="2">
        <f>'Grunddaten Umlage § 4_IST'!$E$288*E135</f>
        <v>48875.764536262184</v>
      </c>
    </row>
    <row r="136" spans="1:6" x14ac:dyDescent="0.25">
      <c r="A136">
        <v>61440</v>
      </c>
      <c r="B136" t="s">
        <v>148</v>
      </c>
      <c r="C136" t="s">
        <v>142</v>
      </c>
      <c r="D136" s="2">
        <f>Finanzkraft!H136</f>
        <v>3720848.25</v>
      </c>
      <c r="E136" s="48">
        <f t="shared" si="2"/>
        <v>1.7387516843522682E-3</v>
      </c>
      <c r="F136" s="2">
        <f>'Grunddaten Umlage § 4_IST'!$E$288*E136</f>
        <v>27929.57400873083</v>
      </c>
    </row>
    <row r="137" spans="1:6" x14ac:dyDescent="0.25">
      <c r="A137">
        <v>61441</v>
      </c>
      <c r="B137" t="s">
        <v>149</v>
      </c>
      <c r="C137" t="s">
        <v>142</v>
      </c>
      <c r="D137" s="2">
        <f>Finanzkraft!H137</f>
        <v>1319138.3999999999</v>
      </c>
      <c r="E137" s="48">
        <f t="shared" si="2"/>
        <v>6.1643312513316175E-4</v>
      </c>
      <c r="F137" s="2">
        <f>'Grunddaten Umlage § 4_IST'!$E$288*E137</f>
        <v>9901.7673108702475</v>
      </c>
    </row>
    <row r="138" spans="1:6" x14ac:dyDescent="0.25">
      <c r="A138">
        <v>61442</v>
      </c>
      <c r="B138" t="s">
        <v>150</v>
      </c>
      <c r="C138" t="s">
        <v>142</v>
      </c>
      <c r="D138" s="2">
        <f>Finanzkraft!H138</f>
        <v>2735884.43</v>
      </c>
      <c r="E138" s="48">
        <f t="shared" si="2"/>
        <v>1.2784782773271244E-3</v>
      </c>
      <c r="F138" s="2">
        <f>'Grunddaten Umlage § 4_IST'!$E$288*E138</f>
        <v>20536.200762022305</v>
      </c>
    </row>
    <row r="139" spans="1:6" x14ac:dyDescent="0.25">
      <c r="A139">
        <v>61443</v>
      </c>
      <c r="B139" t="s">
        <v>151</v>
      </c>
      <c r="C139" t="s">
        <v>142</v>
      </c>
      <c r="D139" s="2">
        <f>Finanzkraft!H139</f>
        <v>2516354.7400000002</v>
      </c>
      <c r="E139" s="48">
        <f t="shared" si="2"/>
        <v>1.1758920946595482E-3</v>
      </c>
      <c r="F139" s="2">
        <f>'Grunddaten Umlage § 4_IST'!$E$288*E139</f>
        <v>18888.358573357735</v>
      </c>
    </row>
    <row r="140" spans="1:6" x14ac:dyDescent="0.25">
      <c r="A140">
        <v>61444</v>
      </c>
      <c r="B140" t="s">
        <v>152</v>
      </c>
      <c r="C140" t="s">
        <v>142</v>
      </c>
      <c r="D140" s="2">
        <f>Finanzkraft!H140</f>
        <v>3137563.26</v>
      </c>
      <c r="E140" s="48">
        <f t="shared" si="2"/>
        <v>1.4661827187085078E-3</v>
      </c>
      <c r="F140" s="2">
        <f>'Grunddaten Umlage § 4_IST'!$E$288*E140</f>
        <v>23551.297819588523</v>
      </c>
    </row>
    <row r="141" spans="1:6" x14ac:dyDescent="0.25">
      <c r="A141">
        <v>61445</v>
      </c>
      <c r="B141" t="s">
        <v>153</v>
      </c>
      <c r="C141" t="s">
        <v>142</v>
      </c>
      <c r="D141" s="2">
        <f>Finanzkraft!H141</f>
        <v>2827715.35</v>
      </c>
      <c r="E141" s="48">
        <f t="shared" si="2"/>
        <v>1.3213908488961526E-3</v>
      </c>
      <c r="F141" s="2">
        <f>'Grunddaten Umlage § 4_IST'!$E$288*E141</f>
        <v>21225.505539885751</v>
      </c>
    </row>
    <row r="142" spans="1:6" x14ac:dyDescent="0.25">
      <c r="A142">
        <v>61446</v>
      </c>
      <c r="B142" t="s">
        <v>154</v>
      </c>
      <c r="C142" t="s">
        <v>142</v>
      </c>
      <c r="D142" s="2">
        <f>Finanzkraft!H142</f>
        <v>3081908.34</v>
      </c>
      <c r="E142" s="48">
        <f t="shared" si="2"/>
        <v>1.4401751851057893E-3</v>
      </c>
      <c r="F142" s="2">
        <f>'Grunddaten Umlage § 4_IST'!$E$288*E142</f>
        <v>23133.538722025216</v>
      </c>
    </row>
    <row r="143" spans="1:6" x14ac:dyDescent="0.25">
      <c r="A143">
        <v>61611</v>
      </c>
      <c r="B143" t="s">
        <v>155</v>
      </c>
      <c r="C143" t="s">
        <v>156</v>
      </c>
      <c r="D143" s="2">
        <f>Finanzkraft!H143</f>
        <v>3149930.8</v>
      </c>
      <c r="E143" s="48">
        <f t="shared" si="2"/>
        <v>1.4719620678142645E-3</v>
      </c>
      <c r="F143" s="2">
        <f>'Grunddaten Umlage § 4_IST'!$E$288*E143</f>
        <v>23644.131523230139</v>
      </c>
    </row>
    <row r="144" spans="1:6" x14ac:dyDescent="0.25">
      <c r="A144">
        <v>61612</v>
      </c>
      <c r="B144" t="s">
        <v>157</v>
      </c>
      <c r="C144" t="s">
        <v>156</v>
      </c>
      <c r="D144" s="2">
        <f>Finanzkraft!H144</f>
        <v>4338140.0999999996</v>
      </c>
      <c r="E144" s="48">
        <f t="shared" si="2"/>
        <v>2.0272120492500914E-3</v>
      </c>
      <c r="F144" s="2">
        <f>'Grunddaten Umlage § 4_IST'!$E$288*E144</f>
        <v>32563.113796213795</v>
      </c>
    </row>
    <row r="145" spans="1:6" x14ac:dyDescent="0.25">
      <c r="A145">
        <v>61615</v>
      </c>
      <c r="B145" t="s">
        <v>158</v>
      </c>
      <c r="C145" t="s">
        <v>156</v>
      </c>
      <c r="D145" s="2">
        <f>Finanzkraft!H145</f>
        <v>2680781.2200000002</v>
      </c>
      <c r="E145" s="48">
        <f t="shared" si="2"/>
        <v>1.2527285577031875E-3</v>
      </c>
      <c r="F145" s="2">
        <f>'Grunddaten Umlage § 4_IST'!$E$288*E145</f>
        <v>20122.582931245783</v>
      </c>
    </row>
    <row r="146" spans="1:6" x14ac:dyDescent="0.25">
      <c r="A146">
        <v>61618</v>
      </c>
      <c r="B146" t="s">
        <v>159</v>
      </c>
      <c r="C146" t="s">
        <v>156</v>
      </c>
      <c r="D146" s="2">
        <f>Finanzkraft!H146</f>
        <v>2449204.44</v>
      </c>
      <c r="E146" s="48">
        <f t="shared" si="2"/>
        <v>1.1445127721543208E-3</v>
      </c>
      <c r="F146" s="2">
        <f>'Grunddaten Umlage § 4_IST'!$E$288*E146</f>
        <v>18384.312413034349</v>
      </c>
    </row>
    <row r="147" spans="1:6" x14ac:dyDescent="0.25">
      <c r="A147">
        <v>61621</v>
      </c>
      <c r="B147" t="s">
        <v>160</v>
      </c>
      <c r="C147" t="s">
        <v>156</v>
      </c>
      <c r="D147" s="2">
        <f>Finanzkraft!H147</f>
        <v>894505.95</v>
      </c>
      <c r="E147" s="48">
        <f t="shared" si="2"/>
        <v>4.1800246146174485E-4</v>
      </c>
      <c r="F147" s="2">
        <f>'Grunddaten Umlage § 4_IST'!$E$288*E147</f>
        <v>6714.3749094779878</v>
      </c>
    </row>
    <row r="148" spans="1:6" x14ac:dyDescent="0.25">
      <c r="A148">
        <v>61624</v>
      </c>
      <c r="B148" t="s">
        <v>161</v>
      </c>
      <c r="C148" t="s">
        <v>156</v>
      </c>
      <c r="D148" s="2">
        <f>Finanzkraft!H148</f>
        <v>3758339.28</v>
      </c>
      <c r="E148" s="48">
        <f t="shared" si="2"/>
        <v>1.7562712355891673E-3</v>
      </c>
      <c r="F148" s="2">
        <f>'Grunddaten Umlage § 4_IST'!$E$288*E148</f>
        <v>28210.990617712006</v>
      </c>
    </row>
    <row r="149" spans="1:6" x14ac:dyDescent="0.25">
      <c r="A149">
        <v>61625</v>
      </c>
      <c r="B149" t="s">
        <v>156</v>
      </c>
      <c r="C149" t="s">
        <v>156</v>
      </c>
      <c r="D149" s="2">
        <f>Finanzkraft!H149</f>
        <v>14798582.41</v>
      </c>
      <c r="E149" s="48">
        <f t="shared" si="2"/>
        <v>6.9153747647228963E-3</v>
      </c>
      <c r="F149" s="2">
        <f>'Grunddaten Umlage § 4_IST'!$E$288*E149</f>
        <v>111081.68752767525</v>
      </c>
    </row>
    <row r="150" spans="1:6" x14ac:dyDescent="0.25">
      <c r="A150">
        <v>61626</v>
      </c>
      <c r="B150" t="s">
        <v>162</v>
      </c>
      <c r="C150" t="s">
        <v>156</v>
      </c>
      <c r="D150" s="2">
        <f>Finanzkraft!H150</f>
        <v>7334496.6299999999</v>
      </c>
      <c r="E150" s="48">
        <f t="shared" si="2"/>
        <v>3.4274088897037216E-3</v>
      </c>
      <c r="F150" s="2">
        <f>'Grunddaten Umlage § 4_IST'!$E$288*E150</f>
        <v>55054.480236965283</v>
      </c>
    </row>
    <row r="151" spans="1:6" x14ac:dyDescent="0.25">
      <c r="A151">
        <v>61627</v>
      </c>
      <c r="B151" t="s">
        <v>163</v>
      </c>
      <c r="C151" t="s">
        <v>156</v>
      </c>
      <c r="D151" s="2">
        <f>Finanzkraft!H151</f>
        <v>2019506.31</v>
      </c>
      <c r="E151" s="48">
        <f t="shared" si="2"/>
        <v>9.4371491717581708E-4</v>
      </c>
      <c r="F151" s="2">
        <f>'Grunddaten Umlage § 4_IST'!$E$288*E151</f>
        <v>15158.895809912137</v>
      </c>
    </row>
    <row r="152" spans="1:6" x14ac:dyDescent="0.25">
      <c r="A152">
        <v>61628</v>
      </c>
      <c r="B152" t="s">
        <v>164</v>
      </c>
      <c r="C152" t="s">
        <v>156</v>
      </c>
      <c r="D152" s="2">
        <f>Finanzkraft!H152</f>
        <v>1699570.5</v>
      </c>
      <c r="E152" s="48">
        <f t="shared" si="2"/>
        <v>7.9420897359907833E-4</v>
      </c>
      <c r="F152" s="2">
        <f>'Grunddaten Umlage § 4_IST'!$E$288*E152</f>
        <v>12757.38134787025</v>
      </c>
    </row>
    <row r="153" spans="1:6" x14ac:dyDescent="0.25">
      <c r="A153">
        <v>61629</v>
      </c>
      <c r="B153" t="s">
        <v>165</v>
      </c>
      <c r="C153" t="s">
        <v>156</v>
      </c>
      <c r="D153" s="2">
        <f>Finanzkraft!H153</f>
        <v>1204644.8899999999</v>
      </c>
      <c r="E153" s="48">
        <f t="shared" si="2"/>
        <v>5.6293032953812422E-4</v>
      </c>
      <c r="F153" s="2">
        <f>'Grunddaten Umlage § 4_IST'!$E$288*E153</f>
        <v>9042.3517297418421</v>
      </c>
    </row>
    <row r="154" spans="1:6" x14ac:dyDescent="0.25">
      <c r="A154">
        <v>61630</v>
      </c>
      <c r="B154" t="s">
        <v>166</v>
      </c>
      <c r="C154" t="s">
        <v>156</v>
      </c>
      <c r="D154" s="2">
        <f>Finanzkraft!H154</f>
        <v>1842521.01</v>
      </c>
      <c r="E154" s="48">
        <f t="shared" si="2"/>
        <v>8.6100971991855417E-4</v>
      </c>
      <c r="F154" s="2">
        <f>'Grunddaten Umlage § 4_IST'!$E$288*E154</f>
        <v>13830.40195510163</v>
      </c>
    </row>
    <row r="155" spans="1:6" x14ac:dyDescent="0.25">
      <c r="A155">
        <v>61631</v>
      </c>
      <c r="B155" t="s">
        <v>167</v>
      </c>
      <c r="C155" t="s">
        <v>156</v>
      </c>
      <c r="D155" s="2">
        <f>Finanzkraft!H155</f>
        <v>14569824.58</v>
      </c>
      <c r="E155" s="48">
        <f t="shared" si="2"/>
        <v>6.8084762739765263E-3</v>
      </c>
      <c r="F155" s="2">
        <f>'Grunddaten Umlage § 4_IST'!$E$288*E155</f>
        <v>109364.57672019696</v>
      </c>
    </row>
    <row r="156" spans="1:6" x14ac:dyDescent="0.25">
      <c r="A156">
        <v>61632</v>
      </c>
      <c r="B156" t="s">
        <v>168</v>
      </c>
      <c r="C156" t="s">
        <v>156</v>
      </c>
      <c r="D156" s="2">
        <f>Finanzkraft!H156</f>
        <v>3298400.65</v>
      </c>
      <c r="E156" s="48">
        <f t="shared" si="2"/>
        <v>1.5413420006731304E-3</v>
      </c>
      <c r="F156" s="2">
        <f>'Grunddaten Umlage § 4_IST'!$E$288*E156</f>
        <v>24758.581612303289</v>
      </c>
    </row>
    <row r="157" spans="1:6" x14ac:dyDescent="0.25">
      <c r="A157">
        <v>61633</v>
      </c>
      <c r="B157" t="s">
        <v>169</v>
      </c>
      <c r="C157" t="s">
        <v>156</v>
      </c>
      <c r="D157" s="2">
        <f>Finanzkraft!H157</f>
        <v>5598207.3300000001</v>
      </c>
      <c r="E157" s="48">
        <f t="shared" si="2"/>
        <v>2.6160412278008688E-3</v>
      </c>
      <c r="F157" s="2">
        <f>'Grunddaten Umlage § 4_IST'!$E$288*E157</f>
        <v>42021.478822592246</v>
      </c>
    </row>
    <row r="158" spans="1:6" x14ac:dyDescent="0.25">
      <c r="A158">
        <v>61701</v>
      </c>
      <c r="B158" t="s">
        <v>170</v>
      </c>
      <c r="C158" t="s">
        <v>171</v>
      </c>
      <c r="D158" s="2">
        <f>Finanzkraft!H158</f>
        <v>5178129.57</v>
      </c>
      <c r="E158" s="48">
        <f t="shared" si="2"/>
        <v>2.4197389699060655E-3</v>
      </c>
      <c r="F158" s="2">
        <f>'Grunddaten Umlage § 4_IST'!$E$288*E158</f>
        <v>38868.275010170742</v>
      </c>
    </row>
    <row r="159" spans="1:6" x14ac:dyDescent="0.25">
      <c r="A159">
        <v>61708</v>
      </c>
      <c r="B159" t="s">
        <v>172</v>
      </c>
      <c r="C159" t="s">
        <v>171</v>
      </c>
      <c r="D159" s="2">
        <f>Finanzkraft!H159</f>
        <v>1962563.87</v>
      </c>
      <c r="E159" s="48">
        <f t="shared" si="2"/>
        <v>9.1710572572031293E-4</v>
      </c>
      <c r="F159" s="2">
        <f>'Grunddaten Umlage § 4_IST'!$E$288*E159</f>
        <v>14731.472280286142</v>
      </c>
    </row>
    <row r="160" spans="1:6" x14ac:dyDescent="0.25">
      <c r="A160">
        <v>61710</v>
      </c>
      <c r="B160" t="s">
        <v>173</v>
      </c>
      <c r="C160" t="s">
        <v>171</v>
      </c>
      <c r="D160" s="2">
        <f>Finanzkraft!H160</f>
        <v>1415994.18</v>
      </c>
      <c r="E160" s="48">
        <f t="shared" si="2"/>
        <v>6.6169381283098783E-4</v>
      </c>
      <c r="F160" s="2">
        <f>'Grunddaten Umlage § 4_IST'!$E$288*E160</f>
        <v>10628.789885812226</v>
      </c>
    </row>
    <row r="161" spans="1:6" x14ac:dyDescent="0.25">
      <c r="A161">
        <v>61711</v>
      </c>
      <c r="B161" t="s">
        <v>174</v>
      </c>
      <c r="C161" t="s">
        <v>171</v>
      </c>
      <c r="D161" s="2">
        <f>Finanzkraft!H161</f>
        <v>1153997.44</v>
      </c>
      <c r="E161" s="48">
        <f t="shared" si="2"/>
        <v>5.3926278572048877E-4</v>
      </c>
      <c r="F161" s="2">
        <f>'Grunddaten Umlage § 4_IST'!$E$288*E161</f>
        <v>8662.1798957713254</v>
      </c>
    </row>
    <row r="162" spans="1:6" x14ac:dyDescent="0.25">
      <c r="A162">
        <v>61716</v>
      </c>
      <c r="B162" t="s">
        <v>175</v>
      </c>
      <c r="C162" t="s">
        <v>171</v>
      </c>
      <c r="D162" s="2">
        <f>Finanzkraft!H162</f>
        <v>3648511.36</v>
      </c>
      <c r="E162" s="48">
        <f t="shared" si="2"/>
        <v>1.7049486693197942E-3</v>
      </c>
      <c r="F162" s="2">
        <f>'Grunddaten Umlage § 4_IST'!$E$288*E162</f>
        <v>27386.596067392744</v>
      </c>
    </row>
    <row r="163" spans="1:6" x14ac:dyDescent="0.25">
      <c r="A163">
        <v>61719</v>
      </c>
      <c r="B163" t="s">
        <v>176</v>
      </c>
      <c r="C163" t="s">
        <v>171</v>
      </c>
      <c r="D163" s="2">
        <f>Finanzkraft!H163</f>
        <v>3746469.85</v>
      </c>
      <c r="E163" s="48">
        <f t="shared" si="2"/>
        <v>1.750724653192317E-3</v>
      </c>
      <c r="F163" s="2">
        <f>'Grunddaten Umlage § 4_IST'!$E$288*E163</f>
        <v>28121.895846479008</v>
      </c>
    </row>
    <row r="164" spans="1:6" x14ac:dyDescent="0.25">
      <c r="A164">
        <v>61727</v>
      </c>
      <c r="B164" t="s">
        <v>177</v>
      </c>
      <c r="C164" t="s">
        <v>171</v>
      </c>
      <c r="D164" s="2">
        <f>Finanzkraft!H164</f>
        <v>3630090</v>
      </c>
      <c r="E164" s="48">
        <f t="shared" si="2"/>
        <v>1.6963403712716113E-3</v>
      </c>
      <c r="F164" s="2">
        <f>'Grunddaten Umlage § 4_IST'!$E$288*E164</f>
        <v>27248.320947610184</v>
      </c>
    </row>
    <row r="165" spans="1:6" x14ac:dyDescent="0.25">
      <c r="A165">
        <v>61728</v>
      </c>
      <c r="B165" t="s">
        <v>178</v>
      </c>
      <c r="C165" t="s">
        <v>171</v>
      </c>
      <c r="D165" s="2">
        <f>Finanzkraft!H165</f>
        <v>803927.61</v>
      </c>
      <c r="E165" s="48">
        <f t="shared" si="2"/>
        <v>3.7567522029010274E-4</v>
      </c>
      <c r="F165" s="2">
        <f>'Grunddaten Umlage § 4_IST'!$E$288*E165</f>
        <v>6034.4722957075965</v>
      </c>
    </row>
    <row r="166" spans="1:6" x14ac:dyDescent="0.25">
      <c r="A166">
        <v>61729</v>
      </c>
      <c r="B166" t="s">
        <v>179</v>
      </c>
      <c r="C166" t="s">
        <v>171</v>
      </c>
      <c r="D166" s="2">
        <f>Finanzkraft!H166</f>
        <v>2361963.02</v>
      </c>
      <c r="E166" s="48">
        <f t="shared" si="2"/>
        <v>1.1037448730683306E-3</v>
      </c>
      <c r="F166" s="2">
        <f>'Grunddaten Umlage § 4_IST'!$E$288*E166</f>
        <v>17729.457516300314</v>
      </c>
    </row>
    <row r="167" spans="1:6" x14ac:dyDescent="0.25">
      <c r="A167">
        <v>61730</v>
      </c>
      <c r="B167" t="s">
        <v>180</v>
      </c>
      <c r="C167" t="s">
        <v>171</v>
      </c>
      <c r="D167" s="2">
        <f>Finanzkraft!H167</f>
        <v>2450656.2599999998</v>
      </c>
      <c r="E167" s="48">
        <f t="shared" si="2"/>
        <v>1.1451912073660703E-3</v>
      </c>
      <c r="F167" s="2">
        <f>'Grunddaten Umlage § 4_IST'!$E$288*E167</f>
        <v>18395.210120065902</v>
      </c>
    </row>
    <row r="168" spans="1:6" x14ac:dyDescent="0.25">
      <c r="A168">
        <v>61731</v>
      </c>
      <c r="B168" t="s">
        <v>181</v>
      </c>
      <c r="C168" t="s">
        <v>171</v>
      </c>
      <c r="D168" s="2">
        <f>Finanzkraft!H168</f>
        <v>1927268.38</v>
      </c>
      <c r="E168" s="48">
        <f t="shared" si="2"/>
        <v>9.0061214991067346E-4</v>
      </c>
      <c r="F168" s="2">
        <f>'Grunddaten Umlage § 4_IST'!$E$288*E168</f>
        <v>14466.535917958161</v>
      </c>
    </row>
    <row r="169" spans="1:6" x14ac:dyDescent="0.25">
      <c r="A169">
        <v>61740</v>
      </c>
      <c r="B169" t="s">
        <v>182</v>
      </c>
      <c r="C169" t="s">
        <v>171</v>
      </c>
      <c r="D169" s="2">
        <f>Finanzkraft!H169</f>
        <v>2476230.6800000002</v>
      </c>
      <c r="E169" s="48">
        <f t="shared" si="2"/>
        <v>1.1571421290010315E-3</v>
      </c>
      <c r="F169" s="2">
        <f>'Grunddaten Umlage § 4_IST'!$E$288*E169</f>
        <v>18587.177813486447</v>
      </c>
    </row>
    <row r="170" spans="1:6" x14ac:dyDescent="0.25">
      <c r="A170">
        <v>61741</v>
      </c>
      <c r="B170" t="s">
        <v>183</v>
      </c>
      <c r="C170" t="s">
        <v>171</v>
      </c>
      <c r="D170" s="2">
        <f>Finanzkraft!H170</f>
        <v>1588769.32</v>
      </c>
      <c r="E170" s="48">
        <f t="shared" si="2"/>
        <v>7.424316031155551E-4</v>
      </c>
      <c r="F170" s="2">
        <f>'Grunddaten Umlage § 4_IST'!$E$288*E170</f>
        <v>11925.68127596737</v>
      </c>
    </row>
    <row r="171" spans="1:6" x14ac:dyDescent="0.25">
      <c r="A171">
        <v>61743</v>
      </c>
      <c r="B171" t="s">
        <v>184</v>
      </c>
      <c r="C171" t="s">
        <v>171</v>
      </c>
      <c r="D171" s="2">
        <f>Finanzkraft!H171</f>
        <v>895796.01</v>
      </c>
      <c r="E171" s="48">
        <f t="shared" si="2"/>
        <v>4.1860530625605096E-4</v>
      </c>
      <c r="F171" s="2">
        <f>'Grunddaten Umlage § 4_IST'!$E$288*E171</f>
        <v>6724.0584073862137</v>
      </c>
    </row>
    <row r="172" spans="1:6" x14ac:dyDescent="0.25">
      <c r="A172">
        <v>61744</v>
      </c>
      <c r="B172" t="s">
        <v>185</v>
      </c>
      <c r="C172" t="s">
        <v>171</v>
      </c>
      <c r="D172" s="2">
        <f>Finanzkraft!H172</f>
        <v>741666.64</v>
      </c>
      <c r="E172" s="48">
        <f t="shared" si="2"/>
        <v>3.4658068077027525E-4</v>
      </c>
      <c r="F172" s="2">
        <f>'Grunddaten Umlage § 4_IST'!$E$288*E172</f>
        <v>5567.1266119726124</v>
      </c>
    </row>
    <row r="173" spans="1:6" x14ac:dyDescent="0.25">
      <c r="A173">
        <v>61745</v>
      </c>
      <c r="B173" t="s">
        <v>186</v>
      </c>
      <c r="C173" t="s">
        <v>171</v>
      </c>
      <c r="D173" s="2">
        <f>Finanzkraft!H173</f>
        <v>1317576.99</v>
      </c>
      <c r="E173" s="48">
        <f t="shared" si="2"/>
        <v>6.1570347853511409E-4</v>
      </c>
      <c r="F173" s="2">
        <f>'Grunddaten Umlage § 4_IST'!$E$288*E173</f>
        <v>9890.0469951726209</v>
      </c>
    </row>
    <row r="174" spans="1:6" x14ac:dyDescent="0.25">
      <c r="A174">
        <v>61746</v>
      </c>
      <c r="B174" t="s">
        <v>187</v>
      </c>
      <c r="C174" t="s">
        <v>171</v>
      </c>
      <c r="D174" s="2">
        <f>Finanzkraft!H174</f>
        <v>5758792.96</v>
      </c>
      <c r="E174" s="48">
        <f t="shared" si="2"/>
        <v>2.6910828623650492E-3</v>
      </c>
      <c r="F174" s="2">
        <f>'Grunddaten Umlage § 4_IST'!$E$288*E174</f>
        <v>43226.872844727834</v>
      </c>
    </row>
    <row r="175" spans="1:6" x14ac:dyDescent="0.25">
      <c r="A175">
        <v>61748</v>
      </c>
      <c r="B175" t="s">
        <v>188</v>
      </c>
      <c r="C175" t="s">
        <v>171</v>
      </c>
      <c r="D175" s="2">
        <f>Finanzkraft!H175</f>
        <v>6669435.5899999999</v>
      </c>
      <c r="E175" s="48">
        <f t="shared" si="2"/>
        <v>3.1166259913425558E-3</v>
      </c>
      <c r="F175" s="2">
        <f>'Grunddaten Umlage § 4_IST'!$E$288*E175</f>
        <v>50062.37352124435</v>
      </c>
    </row>
    <row r="176" spans="1:6" x14ac:dyDescent="0.25">
      <c r="A176">
        <v>61750</v>
      </c>
      <c r="B176" t="s">
        <v>189</v>
      </c>
      <c r="C176" t="s">
        <v>171</v>
      </c>
      <c r="D176" s="2">
        <f>Finanzkraft!H176</f>
        <v>2217851.7999999998</v>
      </c>
      <c r="E176" s="48">
        <f t="shared" si="2"/>
        <v>1.0364017271851142E-3</v>
      </c>
      <c r="F176" s="2">
        <f>'Grunddaten Umlage § 4_IST'!$E$288*E176</f>
        <v>16647.72434309754</v>
      </c>
    </row>
    <row r="177" spans="1:6" x14ac:dyDescent="0.25">
      <c r="A177">
        <v>61751</v>
      </c>
      <c r="B177" t="s">
        <v>190</v>
      </c>
      <c r="C177" t="s">
        <v>171</v>
      </c>
      <c r="D177" s="2">
        <f>Finanzkraft!H177</f>
        <v>2917157.69</v>
      </c>
      <c r="E177" s="48">
        <f t="shared" si="2"/>
        <v>1.3631872374823865E-3</v>
      </c>
      <c r="F177" s="2">
        <f>'Grunddaten Umlage § 4_IST'!$E$288*E177</f>
        <v>21896.881066835573</v>
      </c>
    </row>
    <row r="178" spans="1:6" x14ac:dyDescent="0.25">
      <c r="A178">
        <v>61756</v>
      </c>
      <c r="B178" t="s">
        <v>191</v>
      </c>
      <c r="C178" t="s">
        <v>171</v>
      </c>
      <c r="D178" s="2">
        <f>Finanzkraft!H178</f>
        <v>5860732.4199999999</v>
      </c>
      <c r="E178" s="48">
        <f t="shared" si="2"/>
        <v>2.7387191527665621E-3</v>
      </c>
      <c r="F178" s="2">
        <f>'Grunddaten Umlage § 4_IST'!$E$288*E178</f>
        <v>43992.054733690937</v>
      </c>
    </row>
    <row r="179" spans="1:6" x14ac:dyDescent="0.25">
      <c r="A179">
        <v>61757</v>
      </c>
      <c r="B179" t="s">
        <v>192</v>
      </c>
      <c r="C179" t="s">
        <v>171</v>
      </c>
      <c r="D179" s="2">
        <f>Finanzkraft!H179</f>
        <v>6579215.3700000001</v>
      </c>
      <c r="E179" s="48">
        <f t="shared" si="2"/>
        <v>3.0744660995792646E-3</v>
      </c>
      <c r="F179" s="2">
        <f>'Grunddaten Umlage § 4_IST'!$E$288*E179</f>
        <v>49385.15904156919</v>
      </c>
    </row>
    <row r="180" spans="1:6" x14ac:dyDescent="0.25">
      <c r="A180">
        <v>61758</v>
      </c>
      <c r="B180" t="s">
        <v>193</v>
      </c>
      <c r="C180" t="s">
        <v>171</v>
      </c>
      <c r="D180" s="2">
        <f>Finanzkraft!H180</f>
        <v>2724474.48</v>
      </c>
      <c r="E180" s="48">
        <f t="shared" si="2"/>
        <v>1.2731464098474777E-3</v>
      </c>
      <c r="F180" s="2">
        <f>'Grunddaten Umlage § 4_IST'!$E$288*E180</f>
        <v>20450.554957208602</v>
      </c>
    </row>
    <row r="181" spans="1:6" x14ac:dyDescent="0.25">
      <c r="A181">
        <v>61759</v>
      </c>
      <c r="B181" t="s">
        <v>194</v>
      </c>
      <c r="C181" t="s">
        <v>171</v>
      </c>
      <c r="D181" s="2">
        <f>Finanzkraft!H181</f>
        <v>2470083.2000000002</v>
      </c>
      <c r="E181" s="48">
        <f t="shared" si="2"/>
        <v>1.1542694127582981E-3</v>
      </c>
      <c r="F181" s="2">
        <f>'Grunddaten Umlage § 4_IST'!$E$288*E181</f>
        <v>18541.033363057115</v>
      </c>
    </row>
    <row r="182" spans="1:6" x14ac:dyDescent="0.25">
      <c r="A182">
        <v>61760</v>
      </c>
      <c r="B182" t="s">
        <v>195</v>
      </c>
      <c r="C182" t="s">
        <v>171</v>
      </c>
      <c r="D182" s="2">
        <f>Finanzkraft!H182</f>
        <v>20096168.280000001</v>
      </c>
      <c r="E182" s="48">
        <f t="shared" si="2"/>
        <v>9.3909356410535223E-3</v>
      </c>
      <c r="F182" s="2">
        <f>'Grunddaten Umlage § 4_IST'!$E$288*E182</f>
        <v>150846.63000383554</v>
      </c>
    </row>
    <row r="183" spans="1:6" x14ac:dyDescent="0.25">
      <c r="A183">
        <v>61761</v>
      </c>
      <c r="B183" t="s">
        <v>196</v>
      </c>
      <c r="C183" t="s">
        <v>171</v>
      </c>
      <c r="D183" s="2">
        <f>Finanzkraft!H183</f>
        <v>1821736.12</v>
      </c>
      <c r="E183" s="48">
        <f t="shared" si="2"/>
        <v>8.5129694474784503E-4</v>
      </c>
      <c r="F183" s="2">
        <f>'Grunddaten Umlage § 4_IST'!$E$288*E183</f>
        <v>13674.385615677325</v>
      </c>
    </row>
    <row r="184" spans="1:6" x14ac:dyDescent="0.25">
      <c r="A184">
        <v>61762</v>
      </c>
      <c r="B184" t="s">
        <v>197</v>
      </c>
      <c r="C184" t="s">
        <v>171</v>
      </c>
      <c r="D184" s="2">
        <f>Finanzkraft!H184</f>
        <v>2646312.71</v>
      </c>
      <c r="E184" s="48">
        <f t="shared" si="2"/>
        <v>1.2366214294913306E-3</v>
      </c>
      <c r="F184" s="2">
        <f>'Grunddaten Umlage § 4_IST'!$E$288*E184</f>
        <v>19863.854077948501</v>
      </c>
    </row>
    <row r="185" spans="1:6" x14ac:dyDescent="0.25">
      <c r="A185">
        <v>61763</v>
      </c>
      <c r="B185" t="s">
        <v>198</v>
      </c>
      <c r="C185" t="s">
        <v>171</v>
      </c>
      <c r="D185" s="2">
        <f>Finanzkraft!H185</f>
        <v>5880151.7199999997</v>
      </c>
      <c r="E185" s="48">
        <f t="shared" si="2"/>
        <v>2.7477937879882325E-3</v>
      </c>
      <c r="F185" s="2">
        <f>'Grunddaten Umlage § 4_IST'!$E$288*E185</f>
        <v>44137.820629020782</v>
      </c>
    </row>
    <row r="186" spans="1:6" x14ac:dyDescent="0.25">
      <c r="A186">
        <v>61764</v>
      </c>
      <c r="B186" t="s">
        <v>199</v>
      </c>
      <c r="C186" t="s">
        <v>171</v>
      </c>
      <c r="D186" s="2">
        <f>Finanzkraft!H186</f>
        <v>5605288.5800000001</v>
      </c>
      <c r="E186" s="48">
        <f t="shared" si="2"/>
        <v>2.6193502945882122E-3</v>
      </c>
      <c r="F186" s="2">
        <f>'Grunddaten Umlage § 4_IST'!$E$288*E186</f>
        <v>42074.632373250839</v>
      </c>
    </row>
    <row r="187" spans="1:6" x14ac:dyDescent="0.25">
      <c r="A187">
        <v>61765</v>
      </c>
      <c r="B187" t="s">
        <v>200</v>
      </c>
      <c r="C187" t="s">
        <v>171</v>
      </c>
      <c r="D187" s="2">
        <f>Finanzkraft!H187</f>
        <v>9127639.9199999999</v>
      </c>
      <c r="E187" s="48">
        <f t="shared" si="2"/>
        <v>4.2653444103937866E-3</v>
      </c>
      <c r="F187" s="2">
        <f>'Grunddaten Umlage § 4_IST'!$E$288*E187</f>
        <v>68514.241254177978</v>
      </c>
    </row>
    <row r="188" spans="1:6" x14ac:dyDescent="0.25">
      <c r="A188">
        <v>61766</v>
      </c>
      <c r="B188" t="s">
        <v>171</v>
      </c>
      <c r="C188" t="s">
        <v>171</v>
      </c>
      <c r="D188" s="2">
        <f>Finanzkraft!H188</f>
        <v>27417007.489999998</v>
      </c>
      <c r="E188" s="48">
        <f t="shared" si="2"/>
        <v>1.2811962420971146E-2</v>
      </c>
      <c r="F188" s="2">
        <f>'Grunddaten Umlage § 4_IST'!$E$288*E188</f>
        <v>205798.59439037388</v>
      </c>
    </row>
    <row r="189" spans="1:6" x14ac:dyDescent="0.25">
      <c r="A189">
        <v>62007</v>
      </c>
      <c r="B189" t="s">
        <v>201</v>
      </c>
      <c r="C189" t="s">
        <v>202</v>
      </c>
      <c r="D189" s="2">
        <f>Finanzkraft!H189</f>
        <v>11283467.539999999</v>
      </c>
      <c r="E189" s="48">
        <f t="shared" si="2"/>
        <v>5.2727622499813432E-3</v>
      </c>
      <c r="F189" s="2">
        <f>'Grunddaten Umlage § 4_IST'!$E$288*E189</f>
        <v>84696.397315730894</v>
      </c>
    </row>
    <row r="190" spans="1:6" x14ac:dyDescent="0.25">
      <c r="A190">
        <v>62008</v>
      </c>
      <c r="B190" t="s">
        <v>203</v>
      </c>
      <c r="C190" t="s">
        <v>202</v>
      </c>
      <c r="D190" s="2">
        <f>Finanzkraft!H190</f>
        <v>1631096.64</v>
      </c>
      <c r="E190" s="48">
        <f t="shared" si="2"/>
        <v>7.6221115175587311E-4</v>
      </c>
      <c r="F190" s="2">
        <f>'Grunddaten Umlage § 4_IST'!$E$288*E190</f>
        <v>12243.400230652293</v>
      </c>
    </row>
    <row r="191" spans="1:6" x14ac:dyDescent="0.25">
      <c r="A191">
        <v>62010</v>
      </c>
      <c r="B191" t="s">
        <v>204</v>
      </c>
      <c r="C191" t="s">
        <v>202</v>
      </c>
      <c r="D191" s="2">
        <f>Finanzkraft!H191</f>
        <v>645372.25</v>
      </c>
      <c r="E191" s="48">
        <f t="shared" si="2"/>
        <v>3.0158233051340191E-4</v>
      </c>
      <c r="F191" s="2">
        <f>'Grunddaten Umlage § 4_IST'!$E$288*E191</f>
        <v>4844.3179642051073</v>
      </c>
    </row>
    <row r="192" spans="1:6" x14ac:dyDescent="0.25">
      <c r="A192">
        <v>62014</v>
      </c>
      <c r="B192" t="s">
        <v>205</v>
      </c>
      <c r="C192" t="s">
        <v>202</v>
      </c>
      <c r="D192" s="2">
        <f>Finanzkraft!H192</f>
        <v>2744551.27</v>
      </c>
      <c r="E192" s="48">
        <f t="shared" si="2"/>
        <v>1.2825282900219479E-3</v>
      </c>
      <c r="F192" s="2">
        <f>'Grunddaten Umlage § 4_IST'!$E$288*E192</f>
        <v>20601.256129223006</v>
      </c>
    </row>
    <row r="193" spans="1:6" x14ac:dyDescent="0.25">
      <c r="A193">
        <v>62021</v>
      </c>
      <c r="B193" t="s">
        <v>206</v>
      </c>
      <c r="C193" t="s">
        <v>202</v>
      </c>
      <c r="D193" s="2">
        <f>Finanzkraft!H193</f>
        <v>533300.31999999995</v>
      </c>
      <c r="E193" s="48">
        <f t="shared" si="2"/>
        <v>2.4921113879492493E-4</v>
      </c>
      <c r="F193" s="2">
        <f>'Grunddaten Umlage § 4_IST'!$E$288*E193</f>
        <v>4003.0793398574729</v>
      </c>
    </row>
    <row r="194" spans="1:6" x14ac:dyDescent="0.25">
      <c r="A194">
        <v>62026</v>
      </c>
      <c r="B194" t="s">
        <v>207</v>
      </c>
      <c r="C194" t="s">
        <v>202</v>
      </c>
      <c r="D194" s="2">
        <f>Finanzkraft!H194</f>
        <v>1088534.06</v>
      </c>
      <c r="E194" s="48">
        <f t="shared" si="2"/>
        <v>5.0867176061260039E-4</v>
      </c>
      <c r="F194" s="2">
        <f>'Grunddaten Umlage § 4_IST'!$E$288*E194</f>
        <v>8170.7961591269541</v>
      </c>
    </row>
    <row r="195" spans="1:6" x14ac:dyDescent="0.25">
      <c r="A195">
        <v>62032</v>
      </c>
      <c r="B195" t="s">
        <v>208</v>
      </c>
      <c r="C195" t="s">
        <v>202</v>
      </c>
      <c r="D195" s="2">
        <f>Finanzkraft!H195</f>
        <v>1479072.47</v>
      </c>
      <c r="E195" s="48">
        <f t="shared" ref="E195:E258" si="3">D195/$D$288</f>
        <v>6.9117028583242268E-4</v>
      </c>
      <c r="F195" s="2">
        <f>'Grunddaten Umlage § 4_IST'!$E$288*E195</f>
        <v>11102.270568314983</v>
      </c>
    </row>
    <row r="196" spans="1:6" x14ac:dyDescent="0.25">
      <c r="A196">
        <v>62034</v>
      </c>
      <c r="B196" t="s">
        <v>209</v>
      </c>
      <c r="C196" t="s">
        <v>202</v>
      </c>
      <c r="D196" s="2">
        <f>Finanzkraft!H196</f>
        <v>1625878.1</v>
      </c>
      <c r="E196" s="48">
        <f t="shared" si="3"/>
        <v>7.5977252899966181E-4</v>
      </c>
      <c r="F196" s="2">
        <f>'Grunddaten Umlage § 4_IST'!$E$288*E196</f>
        <v>12204.228625320764</v>
      </c>
    </row>
    <row r="197" spans="1:6" x14ac:dyDescent="0.25">
      <c r="A197">
        <v>62036</v>
      </c>
      <c r="B197" t="s">
        <v>210</v>
      </c>
      <c r="C197" t="s">
        <v>202</v>
      </c>
      <c r="D197" s="2">
        <f>Finanzkraft!H197</f>
        <v>1704876.71</v>
      </c>
      <c r="E197" s="48">
        <f t="shared" si="3"/>
        <v>7.9668856452972878E-4</v>
      </c>
      <c r="F197" s="2">
        <f>'Grunddaten Umlage § 4_IST'!$E$288*E197</f>
        <v>12797.211025122167</v>
      </c>
    </row>
    <row r="198" spans="1:6" x14ac:dyDescent="0.25">
      <c r="A198">
        <v>62038</v>
      </c>
      <c r="B198" t="s">
        <v>211</v>
      </c>
      <c r="C198" t="s">
        <v>202</v>
      </c>
      <c r="D198" s="2">
        <f>Finanzkraft!H198</f>
        <v>12857054.439999999</v>
      </c>
      <c r="E198" s="48">
        <f t="shared" si="3"/>
        <v>6.008099111098876E-3</v>
      </c>
      <c r="F198" s="2">
        <f>'Grunddaten Umlage § 4_IST'!$E$288*E198</f>
        <v>96508.115727713783</v>
      </c>
    </row>
    <row r="199" spans="1:6" x14ac:dyDescent="0.25">
      <c r="A199">
        <v>62039</v>
      </c>
      <c r="B199" t="s">
        <v>212</v>
      </c>
      <c r="C199" t="s">
        <v>202</v>
      </c>
      <c r="D199" s="2">
        <f>Finanzkraft!H199</f>
        <v>2395946.5699999998</v>
      </c>
      <c r="E199" s="48">
        <f t="shared" si="3"/>
        <v>1.1196253795637968E-3</v>
      </c>
      <c r="F199" s="2">
        <f>'Grunddaten Umlage § 4_IST'!$E$288*E199</f>
        <v>17984.546144223907</v>
      </c>
    </row>
    <row r="200" spans="1:6" x14ac:dyDescent="0.25">
      <c r="A200">
        <v>62040</v>
      </c>
      <c r="B200" t="s">
        <v>213</v>
      </c>
      <c r="C200" t="s">
        <v>202</v>
      </c>
      <c r="D200" s="2">
        <f>Finanzkraft!H200</f>
        <v>15632117.68</v>
      </c>
      <c r="E200" s="48">
        <f t="shared" si="3"/>
        <v>7.3048856389380757E-3</v>
      </c>
      <c r="F200" s="2">
        <f>'Grunddaten Umlage § 4_IST'!$E$288*E200</f>
        <v>117338.4019777613</v>
      </c>
    </row>
    <row r="201" spans="1:6" x14ac:dyDescent="0.25">
      <c r="A201">
        <v>62041</v>
      </c>
      <c r="B201" t="s">
        <v>214</v>
      </c>
      <c r="C201" t="s">
        <v>202</v>
      </c>
      <c r="D201" s="2">
        <f>Finanzkraft!H201</f>
        <v>20106194.859999999</v>
      </c>
      <c r="E201" s="48">
        <f t="shared" si="3"/>
        <v>9.3956210599934892E-3</v>
      </c>
      <c r="F201" s="2">
        <f>'Grunddaten Umlage § 4_IST'!$E$288*E201</f>
        <v>150921.89190363607</v>
      </c>
    </row>
    <row r="202" spans="1:6" x14ac:dyDescent="0.25">
      <c r="A202">
        <v>62042</v>
      </c>
      <c r="B202" t="s">
        <v>215</v>
      </c>
      <c r="C202" t="s">
        <v>202</v>
      </c>
      <c r="D202" s="2">
        <f>Finanzkraft!H202</f>
        <v>5561690.4500000002</v>
      </c>
      <c r="E202" s="48">
        <f t="shared" si="3"/>
        <v>2.5989768966749515E-3</v>
      </c>
      <c r="F202" s="2">
        <f>'Grunddaten Umlage § 4_IST'!$E$288*E202</f>
        <v>41747.374415746861</v>
      </c>
    </row>
    <row r="203" spans="1:6" x14ac:dyDescent="0.25">
      <c r="A203">
        <v>62043</v>
      </c>
      <c r="B203" t="s">
        <v>216</v>
      </c>
      <c r="C203" t="s">
        <v>202</v>
      </c>
      <c r="D203" s="2">
        <f>Finanzkraft!H203</f>
        <v>4573631.34</v>
      </c>
      <c r="E203" s="48">
        <f t="shared" si="3"/>
        <v>2.1372570612175116E-3</v>
      </c>
      <c r="F203" s="2">
        <f>'Grunddaten Umlage § 4_IST'!$E$288*E203</f>
        <v>34330.767184386183</v>
      </c>
    </row>
    <row r="204" spans="1:6" x14ac:dyDescent="0.25">
      <c r="A204">
        <v>62044</v>
      </c>
      <c r="B204" t="s">
        <v>217</v>
      </c>
      <c r="C204" t="s">
        <v>202</v>
      </c>
      <c r="D204" s="2">
        <f>Finanzkraft!H204</f>
        <v>3494415.67</v>
      </c>
      <c r="E204" s="48">
        <f t="shared" si="3"/>
        <v>1.6329397824916562E-3</v>
      </c>
      <c r="F204" s="2">
        <f>'Grunddaten Umlage § 4_IST'!$E$288*E204</f>
        <v>26229.917082088399</v>
      </c>
    </row>
    <row r="205" spans="1:6" x14ac:dyDescent="0.25">
      <c r="A205">
        <v>62045</v>
      </c>
      <c r="B205" t="s">
        <v>218</v>
      </c>
      <c r="C205" t="s">
        <v>202</v>
      </c>
      <c r="D205" s="2">
        <f>Finanzkraft!H205</f>
        <v>2435505.17</v>
      </c>
      <c r="E205" s="48">
        <f t="shared" si="3"/>
        <v>1.1381111058711296E-3</v>
      </c>
      <c r="F205" s="2">
        <f>'Grunddaten Umlage § 4_IST'!$E$288*E205</f>
        <v>18281.482426530445</v>
      </c>
    </row>
    <row r="206" spans="1:6" x14ac:dyDescent="0.25">
      <c r="A206">
        <v>62046</v>
      </c>
      <c r="B206" t="s">
        <v>219</v>
      </c>
      <c r="C206" t="s">
        <v>202</v>
      </c>
      <c r="D206" s="2">
        <f>Finanzkraft!H206</f>
        <v>3414624.9</v>
      </c>
      <c r="E206" s="48">
        <f t="shared" si="3"/>
        <v>1.5956535707432292E-3</v>
      </c>
      <c r="F206" s="2">
        <f>'Grunddaten Umlage § 4_IST'!$E$288*E206</f>
        <v>25630.988540477327</v>
      </c>
    </row>
    <row r="207" spans="1:6" x14ac:dyDescent="0.25">
      <c r="A207">
        <v>62047</v>
      </c>
      <c r="B207" t="s">
        <v>220</v>
      </c>
      <c r="C207" t="s">
        <v>202</v>
      </c>
      <c r="D207" s="2">
        <f>Finanzkraft!H207</f>
        <v>8457513.4100000001</v>
      </c>
      <c r="E207" s="48">
        <f t="shared" si="3"/>
        <v>3.9521944188584948E-3</v>
      </c>
      <c r="F207" s="2">
        <f>'Grunddaten Umlage § 4_IST'!$E$288*E207</f>
        <v>63484.111913037159</v>
      </c>
    </row>
    <row r="208" spans="1:6" x14ac:dyDescent="0.25">
      <c r="A208">
        <v>62048</v>
      </c>
      <c r="B208" t="s">
        <v>221</v>
      </c>
      <c r="C208" t="s">
        <v>202</v>
      </c>
      <c r="D208" s="2">
        <f>Finanzkraft!H208</f>
        <v>6483495.8700000001</v>
      </c>
      <c r="E208" s="48">
        <f t="shared" si="3"/>
        <v>3.0297363953107935E-3</v>
      </c>
      <c r="F208" s="2">
        <f>'Grunddaten Umlage § 4_IST'!$E$288*E208</f>
        <v>48666.665655194534</v>
      </c>
    </row>
    <row r="209" spans="1:6" x14ac:dyDescent="0.25">
      <c r="A209">
        <v>62105</v>
      </c>
      <c r="B209" t="s">
        <v>222</v>
      </c>
      <c r="C209" t="s">
        <v>223</v>
      </c>
      <c r="D209" s="2">
        <f>Finanzkraft!H209</f>
        <v>2319822.4700000002</v>
      </c>
      <c r="E209" s="48">
        <f t="shared" si="3"/>
        <v>1.0840526020137315E-3</v>
      </c>
      <c r="F209" s="2">
        <f>'Grunddaten Umlage § 4_IST'!$E$288*E209</f>
        <v>17413.14050176106</v>
      </c>
    </row>
    <row r="210" spans="1:6" x14ac:dyDescent="0.25">
      <c r="A210">
        <v>62115</v>
      </c>
      <c r="B210" t="s">
        <v>224</v>
      </c>
      <c r="C210" t="s">
        <v>223</v>
      </c>
      <c r="D210" s="2">
        <f>Finanzkraft!H210</f>
        <v>7301204.6699999999</v>
      </c>
      <c r="E210" s="48">
        <f t="shared" si="3"/>
        <v>3.4118515630846128E-3</v>
      </c>
      <c r="F210" s="2">
        <f>'Grunddaten Umlage § 4_IST'!$E$288*E210</f>
        <v>54804.582848455633</v>
      </c>
    </row>
    <row r="211" spans="1:6" x14ac:dyDescent="0.25">
      <c r="A211">
        <v>62116</v>
      </c>
      <c r="B211" t="s">
        <v>225</v>
      </c>
      <c r="C211" t="s">
        <v>223</v>
      </c>
      <c r="D211" s="2">
        <f>Finanzkraft!H211</f>
        <v>5038441.26</v>
      </c>
      <c r="E211" s="48">
        <f t="shared" si="3"/>
        <v>2.3544626490303558E-3</v>
      </c>
      <c r="F211" s="2">
        <f>'Grunddaten Umlage § 4_IST'!$E$288*E211</f>
        <v>37819.741253842585</v>
      </c>
    </row>
    <row r="212" spans="1:6" x14ac:dyDescent="0.25">
      <c r="A212">
        <v>62125</v>
      </c>
      <c r="B212" t="s">
        <v>226</v>
      </c>
      <c r="C212" t="s">
        <v>223</v>
      </c>
      <c r="D212" s="2">
        <f>Finanzkraft!H212</f>
        <v>3042029.4</v>
      </c>
      <c r="E212" s="48">
        <f t="shared" si="3"/>
        <v>1.4215397639769695E-3</v>
      </c>
      <c r="F212" s="2">
        <f>'Grunddaten Umlage § 4_IST'!$E$288*E212</f>
        <v>22834.197891310145</v>
      </c>
    </row>
    <row r="213" spans="1:6" x14ac:dyDescent="0.25">
      <c r="A213">
        <v>62128</v>
      </c>
      <c r="B213" t="s">
        <v>227</v>
      </c>
      <c r="C213" t="s">
        <v>223</v>
      </c>
      <c r="D213" s="2">
        <f>Finanzkraft!H213</f>
        <v>4884794.18</v>
      </c>
      <c r="E213" s="48">
        <f t="shared" si="3"/>
        <v>2.2826633975704751E-3</v>
      </c>
      <c r="F213" s="2">
        <f>'Grunddaten Umlage § 4_IST'!$E$288*E213</f>
        <v>36666.429642146148</v>
      </c>
    </row>
    <row r="214" spans="1:6" x14ac:dyDescent="0.25">
      <c r="A214">
        <v>62131</v>
      </c>
      <c r="B214" t="s">
        <v>228</v>
      </c>
      <c r="C214" t="s">
        <v>223</v>
      </c>
      <c r="D214" s="2">
        <f>Finanzkraft!H214</f>
        <v>3799195.34</v>
      </c>
      <c r="E214" s="48">
        <f t="shared" si="3"/>
        <v>1.7753632647094081E-3</v>
      </c>
      <c r="F214" s="2">
        <f>'Grunddaten Umlage § 4_IST'!$E$288*E214</f>
        <v>28517.665944090917</v>
      </c>
    </row>
    <row r="215" spans="1:6" x14ac:dyDescent="0.25">
      <c r="A215">
        <v>62132</v>
      </c>
      <c r="B215" t="s">
        <v>229</v>
      </c>
      <c r="C215" t="s">
        <v>223</v>
      </c>
      <c r="D215" s="2">
        <f>Finanzkraft!H215</f>
        <v>2105039.0699999998</v>
      </c>
      <c r="E215" s="48">
        <f t="shared" si="3"/>
        <v>9.8368435976657533E-4</v>
      </c>
      <c r="F215" s="2">
        <f>'Grunddaten Umlage § 4_IST'!$E$288*E215</f>
        <v>15800.925097344381</v>
      </c>
    </row>
    <row r="216" spans="1:6" x14ac:dyDescent="0.25">
      <c r="A216">
        <v>62135</v>
      </c>
      <c r="B216" t="s">
        <v>230</v>
      </c>
      <c r="C216" t="s">
        <v>223</v>
      </c>
      <c r="D216" s="2">
        <f>Finanzkraft!H216</f>
        <v>1934835.13</v>
      </c>
      <c r="E216" s="48">
        <f t="shared" si="3"/>
        <v>9.0414809075630527E-4</v>
      </c>
      <c r="F216" s="2">
        <f>'Grunddaten Umlage § 4_IST'!$E$288*E216</f>
        <v>14523.333747359176</v>
      </c>
    </row>
    <row r="217" spans="1:6" x14ac:dyDescent="0.25">
      <c r="A217">
        <v>62138</v>
      </c>
      <c r="B217" t="s">
        <v>231</v>
      </c>
      <c r="C217" t="s">
        <v>223</v>
      </c>
      <c r="D217" s="2">
        <f>Finanzkraft!H217</f>
        <v>3158633</v>
      </c>
      <c r="E217" s="48">
        <f t="shared" si="3"/>
        <v>1.4760286042304084E-3</v>
      </c>
      <c r="F217" s="2">
        <f>'Grunddaten Umlage § 4_IST'!$E$288*E217</f>
        <v>23709.452311020606</v>
      </c>
    </row>
    <row r="218" spans="1:6" x14ac:dyDescent="0.25">
      <c r="A218">
        <v>62139</v>
      </c>
      <c r="B218" t="s">
        <v>232</v>
      </c>
      <c r="C218" t="s">
        <v>223</v>
      </c>
      <c r="D218" s="2">
        <f>Finanzkraft!H218</f>
        <v>26352475.030000001</v>
      </c>
      <c r="E218" s="48">
        <f t="shared" si="3"/>
        <v>1.2314506603504615E-2</v>
      </c>
      <c r="F218" s="2">
        <f>'Grunddaten Umlage § 4_IST'!$E$288*E218</f>
        <v>197807.95996278973</v>
      </c>
    </row>
    <row r="219" spans="1:6" x14ac:dyDescent="0.25">
      <c r="A219">
        <v>62140</v>
      </c>
      <c r="B219" t="s">
        <v>233</v>
      </c>
      <c r="C219" t="s">
        <v>223</v>
      </c>
      <c r="D219" s="2">
        <f>Finanzkraft!H219</f>
        <v>47861928.439999998</v>
      </c>
      <c r="E219" s="48">
        <f t="shared" si="3"/>
        <v>2.2365870118835868E-2</v>
      </c>
      <c r="F219" s="2">
        <f>'Grunddaten Umlage § 4_IST'!$E$288*E219</f>
        <v>359263.04507730436</v>
      </c>
    </row>
    <row r="220" spans="1:6" x14ac:dyDescent="0.25">
      <c r="A220">
        <v>62141</v>
      </c>
      <c r="B220" t="s">
        <v>234</v>
      </c>
      <c r="C220" t="s">
        <v>223</v>
      </c>
      <c r="D220" s="2">
        <f>Finanzkraft!H220</f>
        <v>12291272.630000001</v>
      </c>
      <c r="E220" s="48">
        <f t="shared" si="3"/>
        <v>5.7437093781627438E-3</v>
      </c>
      <c r="F220" s="2">
        <f>'Grunddaten Umlage § 4_IST'!$E$288*E220</f>
        <v>92261.222580381407</v>
      </c>
    </row>
    <row r="221" spans="1:6" x14ac:dyDescent="0.25">
      <c r="A221">
        <v>62142</v>
      </c>
      <c r="B221" t="s">
        <v>235</v>
      </c>
      <c r="C221" t="s">
        <v>223</v>
      </c>
      <c r="D221" s="2">
        <f>Finanzkraft!H221</f>
        <v>5391352.2199999997</v>
      </c>
      <c r="E221" s="48">
        <f t="shared" si="3"/>
        <v>2.519377873973049E-3</v>
      </c>
      <c r="F221" s="2">
        <f>'Grunddaten Umlage § 4_IST'!$E$288*E221</f>
        <v>40468.775053007135</v>
      </c>
    </row>
    <row r="222" spans="1:6" x14ac:dyDescent="0.25">
      <c r="A222">
        <v>62143</v>
      </c>
      <c r="B222" t="s">
        <v>236</v>
      </c>
      <c r="C222" t="s">
        <v>223</v>
      </c>
      <c r="D222" s="2">
        <f>Finanzkraft!H222</f>
        <v>12560082.84</v>
      </c>
      <c r="E222" s="48">
        <f t="shared" si="3"/>
        <v>5.8693243385171704E-3</v>
      </c>
      <c r="F222" s="2">
        <f>'Grunddaten Umlage § 4_IST'!$E$288*E222</f>
        <v>94278.976100562591</v>
      </c>
    </row>
    <row r="223" spans="1:6" x14ac:dyDescent="0.25">
      <c r="A223">
        <v>62144</v>
      </c>
      <c r="B223" t="s">
        <v>237</v>
      </c>
      <c r="C223" t="s">
        <v>223</v>
      </c>
      <c r="D223" s="2">
        <f>Finanzkraft!H223</f>
        <v>3212272.3</v>
      </c>
      <c r="E223" s="48">
        <f t="shared" si="3"/>
        <v>1.5010942389878797E-3</v>
      </c>
      <c r="F223" s="2">
        <f>'Grunddaten Umlage § 4_IST'!$E$288*E223</f>
        <v>24112.081684343346</v>
      </c>
    </row>
    <row r="224" spans="1:6" x14ac:dyDescent="0.25">
      <c r="A224">
        <v>62145</v>
      </c>
      <c r="B224" t="s">
        <v>238</v>
      </c>
      <c r="C224" t="s">
        <v>223</v>
      </c>
      <c r="D224" s="2">
        <f>Finanzkraft!H224</f>
        <v>9734291.8100000005</v>
      </c>
      <c r="E224" s="48">
        <f t="shared" si="3"/>
        <v>4.5488327239935119E-3</v>
      </c>
      <c r="F224" s="2">
        <f>'Grunddaten Umlage § 4_IST'!$E$288*E224</f>
        <v>73067.914965351622</v>
      </c>
    </row>
    <row r="225" spans="1:6" x14ac:dyDescent="0.25">
      <c r="A225">
        <v>62146</v>
      </c>
      <c r="B225" t="s">
        <v>239</v>
      </c>
      <c r="C225" t="s">
        <v>223</v>
      </c>
      <c r="D225" s="2">
        <f>Finanzkraft!H225</f>
        <v>3605524.75</v>
      </c>
      <c r="E225" s="48">
        <f t="shared" si="3"/>
        <v>1.6848610345870168E-3</v>
      </c>
      <c r="F225" s="2">
        <f>'Grunddaten Umlage § 4_IST'!$E$288*E225</f>
        <v>27063.928324794146</v>
      </c>
    </row>
    <row r="226" spans="1:6" x14ac:dyDescent="0.25">
      <c r="A226">
        <v>62147</v>
      </c>
      <c r="B226" t="s">
        <v>240</v>
      </c>
      <c r="C226" t="s">
        <v>223</v>
      </c>
      <c r="D226" s="2">
        <f>Finanzkraft!H226</f>
        <v>3108762.1</v>
      </c>
      <c r="E226" s="48">
        <f t="shared" si="3"/>
        <v>1.4527239420810817E-3</v>
      </c>
      <c r="F226" s="2">
        <f>'Grunddaten Umlage § 4_IST'!$E$288*E226</f>
        <v>23335.10944647836</v>
      </c>
    </row>
    <row r="227" spans="1:6" x14ac:dyDescent="0.25">
      <c r="A227">
        <v>62148</v>
      </c>
      <c r="B227" t="s">
        <v>241</v>
      </c>
      <c r="C227" t="s">
        <v>223</v>
      </c>
      <c r="D227" s="2">
        <f>Finanzkraft!H227</f>
        <v>2293610.06</v>
      </c>
      <c r="E227" s="48">
        <f t="shared" si="3"/>
        <v>1.0718035477722875E-3</v>
      </c>
      <c r="F227" s="2">
        <f>'Grunddaten Umlage § 4_IST'!$E$288*E227</f>
        <v>17216.383903304726</v>
      </c>
    </row>
    <row r="228" spans="1:6" x14ac:dyDescent="0.25">
      <c r="A228">
        <v>62202</v>
      </c>
      <c r="B228" t="s">
        <v>242</v>
      </c>
      <c r="C228" t="s">
        <v>243</v>
      </c>
      <c r="D228" s="2">
        <f>Finanzkraft!H228</f>
        <v>2621748.4900000002</v>
      </c>
      <c r="E228" s="48">
        <f t="shared" si="3"/>
        <v>1.2251425741255414E-3</v>
      </c>
      <c r="F228" s="2">
        <f>'Grunddaten Umlage § 4_IST'!$E$288*E228</f>
        <v>19679.469186558013</v>
      </c>
    </row>
    <row r="229" spans="1:6" x14ac:dyDescent="0.25">
      <c r="A229">
        <v>62205</v>
      </c>
      <c r="B229" t="s">
        <v>244</v>
      </c>
      <c r="C229" t="s">
        <v>243</v>
      </c>
      <c r="D229" s="2">
        <f>Finanzkraft!H229</f>
        <v>2611377.63</v>
      </c>
      <c r="E229" s="48">
        <f t="shared" si="3"/>
        <v>1.2202962732066093E-3</v>
      </c>
      <c r="F229" s="2">
        <f>'Grunddaten Umlage § 4_IST'!$E$288*E229</f>
        <v>19601.623039001686</v>
      </c>
    </row>
    <row r="230" spans="1:6" x14ac:dyDescent="0.25">
      <c r="A230">
        <v>62206</v>
      </c>
      <c r="B230" t="s">
        <v>245</v>
      </c>
      <c r="C230" t="s">
        <v>243</v>
      </c>
      <c r="D230" s="2">
        <f>Finanzkraft!H230</f>
        <v>1430800.98</v>
      </c>
      <c r="E230" s="48">
        <f t="shared" si="3"/>
        <v>6.6861302767396542E-4</v>
      </c>
      <c r="F230" s="2">
        <f>'Grunddaten Umlage § 4_IST'!$E$288*E230</f>
        <v>10739.933256529501</v>
      </c>
    </row>
    <row r="231" spans="1:6" x14ac:dyDescent="0.25">
      <c r="A231">
        <v>62209</v>
      </c>
      <c r="B231" t="s">
        <v>246</v>
      </c>
      <c r="C231" t="s">
        <v>243</v>
      </c>
      <c r="D231" s="2">
        <f>Finanzkraft!H231</f>
        <v>1663556.76</v>
      </c>
      <c r="E231" s="48">
        <f t="shared" si="3"/>
        <v>7.7737975970011729E-4</v>
      </c>
      <c r="F231" s="2">
        <f>'Grunddaten Umlage § 4_IST'!$E$288*E231</f>
        <v>12487.05362981263</v>
      </c>
    </row>
    <row r="232" spans="1:6" x14ac:dyDescent="0.25">
      <c r="A232">
        <v>62211</v>
      </c>
      <c r="B232" t="s">
        <v>247</v>
      </c>
      <c r="C232" t="s">
        <v>243</v>
      </c>
      <c r="D232" s="2">
        <f>Finanzkraft!H232</f>
        <v>3297550.42</v>
      </c>
      <c r="E232" s="48">
        <f t="shared" si="3"/>
        <v>1.54094468835474E-3</v>
      </c>
      <c r="F232" s="2">
        <f>'Grunddaten Umlage § 4_IST'!$E$288*E232</f>
        <v>24752.199583229827</v>
      </c>
    </row>
    <row r="233" spans="1:6" x14ac:dyDescent="0.25">
      <c r="A233">
        <v>62214</v>
      </c>
      <c r="B233" t="s">
        <v>248</v>
      </c>
      <c r="C233" t="s">
        <v>243</v>
      </c>
      <c r="D233" s="2">
        <f>Finanzkraft!H233</f>
        <v>2856509.92</v>
      </c>
      <c r="E233" s="48">
        <f t="shared" si="3"/>
        <v>1.3348465460178234E-3</v>
      </c>
      <c r="F233" s="2">
        <f>'Grunddaten Umlage § 4_IST'!$E$288*E233</f>
        <v>21441.644446884868</v>
      </c>
    </row>
    <row r="234" spans="1:6" x14ac:dyDescent="0.25">
      <c r="A234">
        <v>62216</v>
      </c>
      <c r="B234" t="s">
        <v>249</v>
      </c>
      <c r="C234" t="s">
        <v>243</v>
      </c>
      <c r="D234" s="2">
        <f>Finanzkraft!H234</f>
        <v>1521033.43</v>
      </c>
      <c r="E234" s="48">
        <f t="shared" si="3"/>
        <v>7.1077863451394661E-4</v>
      </c>
      <c r="F234" s="2">
        <f>'Grunddaten Umlage § 4_IST'!$E$288*E234</f>
        <v>11417.239537500274</v>
      </c>
    </row>
    <row r="235" spans="1:6" x14ac:dyDescent="0.25">
      <c r="A235">
        <v>62219</v>
      </c>
      <c r="B235" t="s">
        <v>250</v>
      </c>
      <c r="C235" t="s">
        <v>243</v>
      </c>
      <c r="D235" s="2">
        <f>Finanzkraft!H235</f>
        <v>12668761.300000001</v>
      </c>
      <c r="E235" s="48">
        <f t="shared" si="3"/>
        <v>5.9201097623456786E-3</v>
      </c>
      <c r="F235" s="2">
        <f>'Grunddaten Umlage § 4_IST'!$E$288*E235</f>
        <v>95094.742530092437</v>
      </c>
    </row>
    <row r="236" spans="1:6" x14ac:dyDescent="0.25">
      <c r="A236">
        <v>62220</v>
      </c>
      <c r="B236" t="s">
        <v>251</v>
      </c>
      <c r="C236" t="s">
        <v>243</v>
      </c>
      <c r="D236" s="2">
        <f>Finanzkraft!H236</f>
        <v>3229477.2</v>
      </c>
      <c r="E236" s="48">
        <f t="shared" si="3"/>
        <v>1.5091340855078535E-3</v>
      </c>
      <c r="F236" s="2">
        <f>'Grunddaten Umlage § 4_IST'!$E$288*E236</f>
        <v>24241.225765363804</v>
      </c>
    </row>
    <row r="237" spans="1:6" x14ac:dyDescent="0.25">
      <c r="A237">
        <v>62226</v>
      </c>
      <c r="B237" t="s">
        <v>252</v>
      </c>
      <c r="C237" t="s">
        <v>243</v>
      </c>
      <c r="D237" s="2">
        <f>Finanzkraft!H237</f>
        <v>2871731.95</v>
      </c>
      <c r="E237" s="48">
        <f t="shared" si="3"/>
        <v>1.3419597977613637E-3</v>
      </c>
      <c r="F237" s="2">
        <f>'Grunddaten Umlage § 4_IST'!$E$288*E237</f>
        <v>21555.90463297231</v>
      </c>
    </row>
    <row r="238" spans="1:6" x14ac:dyDescent="0.25">
      <c r="A238">
        <v>62232</v>
      </c>
      <c r="B238" t="s">
        <v>253</v>
      </c>
      <c r="C238" t="s">
        <v>243</v>
      </c>
      <c r="D238" s="2">
        <f>Finanzkraft!H238</f>
        <v>1813099.08</v>
      </c>
      <c r="E238" s="48">
        <f t="shared" si="3"/>
        <v>8.4726085758739234E-4</v>
      </c>
      <c r="F238" s="2">
        <f>'Grunddaten Umlage § 4_IST'!$E$288*E238</f>
        <v>13609.553934380898</v>
      </c>
    </row>
    <row r="239" spans="1:6" x14ac:dyDescent="0.25">
      <c r="A239">
        <v>62233</v>
      </c>
      <c r="B239" t="s">
        <v>254</v>
      </c>
      <c r="C239" t="s">
        <v>243</v>
      </c>
      <c r="D239" s="2">
        <f>Finanzkraft!H239</f>
        <v>4404460.62</v>
      </c>
      <c r="E239" s="48">
        <f t="shared" si="3"/>
        <v>2.0582036157180653E-3</v>
      </c>
      <c r="F239" s="2">
        <f>'Grunddaten Umlage § 4_IST'!$E$288*E239</f>
        <v>33060.931430038967</v>
      </c>
    </row>
    <row r="240" spans="1:6" x14ac:dyDescent="0.25">
      <c r="A240">
        <v>62235</v>
      </c>
      <c r="B240" t="s">
        <v>255</v>
      </c>
      <c r="C240" t="s">
        <v>243</v>
      </c>
      <c r="D240" s="2">
        <f>Finanzkraft!H240</f>
        <v>2558404.4300000002</v>
      </c>
      <c r="E240" s="48">
        <f t="shared" si="3"/>
        <v>1.195541906853311E-3</v>
      </c>
      <c r="F240" s="2">
        <f>'Grunddaten Umlage § 4_IST'!$E$288*E240</f>
        <v>19203.993571076116</v>
      </c>
    </row>
    <row r="241" spans="1:6" x14ac:dyDescent="0.25">
      <c r="A241">
        <v>62242</v>
      </c>
      <c r="B241" t="s">
        <v>256</v>
      </c>
      <c r="C241" t="s">
        <v>243</v>
      </c>
      <c r="D241" s="2">
        <f>Finanzkraft!H241</f>
        <v>1311802.9099999999</v>
      </c>
      <c r="E241" s="48">
        <f t="shared" si="3"/>
        <v>6.1300525204184466E-4</v>
      </c>
      <c r="F241" s="2">
        <f>'Grunddaten Umlage § 4_IST'!$E$288*E241</f>
        <v>9846.7053741612453</v>
      </c>
    </row>
    <row r="242" spans="1:6" x14ac:dyDescent="0.25">
      <c r="A242">
        <v>62244</v>
      </c>
      <c r="B242" t="s">
        <v>257</v>
      </c>
      <c r="C242" t="s">
        <v>243</v>
      </c>
      <c r="D242" s="2">
        <f>Finanzkraft!H242</f>
        <v>3780703</v>
      </c>
      <c r="E242" s="48">
        <f t="shared" si="3"/>
        <v>1.7667217977206337E-3</v>
      </c>
      <c r="F242" s="2">
        <f>'Grunddaten Umlage § 4_IST'!$E$288*E242</f>
        <v>28378.858031506843</v>
      </c>
    </row>
    <row r="243" spans="1:6" x14ac:dyDescent="0.25">
      <c r="A243">
        <v>62245</v>
      </c>
      <c r="B243" t="s">
        <v>258</v>
      </c>
      <c r="C243" t="s">
        <v>243</v>
      </c>
      <c r="D243" s="2">
        <f>Finanzkraft!H243</f>
        <v>1728426.85</v>
      </c>
      <c r="E243" s="48">
        <f t="shared" si="3"/>
        <v>8.0769354050307899E-4</v>
      </c>
      <c r="F243" s="2">
        <f>'Grunddaten Umlage § 4_IST'!$E$288*E243</f>
        <v>12973.983990277622</v>
      </c>
    </row>
    <row r="244" spans="1:6" x14ac:dyDescent="0.25">
      <c r="A244">
        <v>62247</v>
      </c>
      <c r="B244" t="s">
        <v>259</v>
      </c>
      <c r="C244" t="s">
        <v>243</v>
      </c>
      <c r="D244" s="2">
        <f>Finanzkraft!H244</f>
        <v>1621887.98</v>
      </c>
      <c r="E244" s="48">
        <f t="shared" si="3"/>
        <v>7.5790794667740025E-4</v>
      </c>
      <c r="F244" s="2">
        <f>'Grunddaten Umlage § 4_IST'!$E$288*E244</f>
        <v>12174.277833362581</v>
      </c>
    </row>
    <row r="245" spans="1:6" x14ac:dyDescent="0.25">
      <c r="A245">
        <v>62256</v>
      </c>
      <c r="B245" t="s">
        <v>260</v>
      </c>
      <c r="C245" t="s">
        <v>243</v>
      </c>
      <c r="D245" s="2">
        <f>Finanzkraft!H245</f>
        <v>3029517.27</v>
      </c>
      <c r="E245" s="48">
        <f t="shared" si="3"/>
        <v>1.415692847991526E-3</v>
      </c>
      <c r="F245" s="2">
        <f>'Grunddaten Umlage § 4_IST'!$E$288*E245</f>
        <v>22740.278860658502</v>
      </c>
    </row>
    <row r="246" spans="1:6" x14ac:dyDescent="0.25">
      <c r="A246">
        <v>62262</v>
      </c>
      <c r="B246" t="s">
        <v>261</v>
      </c>
      <c r="C246" t="s">
        <v>243</v>
      </c>
      <c r="D246" s="2">
        <f>Finanzkraft!H246</f>
        <v>1803105.39</v>
      </c>
      <c r="E246" s="48">
        <f t="shared" si="3"/>
        <v>8.4259080813821243E-4</v>
      </c>
      <c r="F246" s="2">
        <f>'Grunddaten Umlage § 4_IST'!$E$288*E246</f>
        <v>13534.538914761295</v>
      </c>
    </row>
    <row r="247" spans="1:6" x14ac:dyDescent="0.25">
      <c r="A247">
        <v>62264</v>
      </c>
      <c r="B247" t="s">
        <v>262</v>
      </c>
      <c r="C247" t="s">
        <v>243</v>
      </c>
      <c r="D247" s="2">
        <f>Finanzkraft!H247</f>
        <v>6029234.5099999998</v>
      </c>
      <c r="E247" s="48">
        <f t="shared" si="3"/>
        <v>2.8174601475933134E-3</v>
      </c>
      <c r="F247" s="2">
        <f>'Grunddaten Umlage § 4_IST'!$E$288*E247</f>
        <v>45256.871591857838</v>
      </c>
    </row>
    <row r="248" spans="1:6" x14ac:dyDescent="0.25">
      <c r="A248">
        <v>62265</v>
      </c>
      <c r="B248" t="s">
        <v>263</v>
      </c>
      <c r="C248" t="s">
        <v>243</v>
      </c>
      <c r="D248" s="2">
        <f>Finanzkraft!H248</f>
        <v>2428833.9700000002</v>
      </c>
      <c r="E248" s="48">
        <f t="shared" si="3"/>
        <v>1.1349936553713275E-3</v>
      </c>
      <c r="F248" s="2">
        <f>'Grunddaten Umlage § 4_IST'!$E$288*E248</f>
        <v>18231.40680892711</v>
      </c>
    </row>
    <row r="249" spans="1:6" x14ac:dyDescent="0.25">
      <c r="A249">
        <v>62266</v>
      </c>
      <c r="B249" t="s">
        <v>264</v>
      </c>
      <c r="C249" t="s">
        <v>243</v>
      </c>
      <c r="D249" s="2">
        <f>Finanzkraft!H249</f>
        <v>3092459.94</v>
      </c>
      <c r="E249" s="48">
        <f t="shared" si="3"/>
        <v>1.4451059457925796E-3</v>
      </c>
      <c r="F249" s="2">
        <f>'Grunddaten Umlage § 4_IST'!$E$288*E249</f>
        <v>23212.741547109668</v>
      </c>
    </row>
    <row r="250" spans="1:6" x14ac:dyDescent="0.25">
      <c r="A250">
        <v>62268</v>
      </c>
      <c r="B250" t="s">
        <v>265</v>
      </c>
      <c r="C250" t="s">
        <v>243</v>
      </c>
      <c r="D250" s="2">
        <f>Finanzkraft!H250</f>
        <v>4454292.53</v>
      </c>
      <c r="E250" s="48">
        <f t="shared" si="3"/>
        <v>2.0814900578477575E-3</v>
      </c>
      <c r="F250" s="2">
        <f>'Grunddaten Umlage § 4_IST'!$E$288*E250</f>
        <v>33434.981626346067</v>
      </c>
    </row>
    <row r="251" spans="1:6" x14ac:dyDescent="0.25">
      <c r="A251">
        <v>62269</v>
      </c>
      <c r="B251" t="s">
        <v>266</v>
      </c>
      <c r="C251" t="s">
        <v>243</v>
      </c>
      <c r="D251" s="2">
        <f>Finanzkraft!H251</f>
        <v>3517563.92</v>
      </c>
      <c r="E251" s="48">
        <f t="shared" si="3"/>
        <v>1.6437569553439239E-3</v>
      </c>
      <c r="F251" s="2">
        <f>'Grunddaten Umlage § 4_IST'!$E$288*E251</f>
        <v>26403.673365093924</v>
      </c>
    </row>
    <row r="252" spans="1:6" x14ac:dyDescent="0.25">
      <c r="A252">
        <v>62270</v>
      </c>
      <c r="B252" t="s">
        <v>267</v>
      </c>
      <c r="C252" t="s">
        <v>243</v>
      </c>
      <c r="D252" s="2">
        <f>Finanzkraft!H252</f>
        <v>3477698.36</v>
      </c>
      <c r="E252" s="48">
        <f t="shared" si="3"/>
        <v>1.6251277866865762E-3</v>
      </c>
      <c r="F252" s="2">
        <f>'Grunddaten Umlage § 4_IST'!$E$288*E252</f>
        <v>26104.432967848614</v>
      </c>
    </row>
    <row r="253" spans="1:6" x14ac:dyDescent="0.25">
      <c r="A253">
        <v>62271</v>
      </c>
      <c r="B253" t="s">
        <v>268</v>
      </c>
      <c r="C253" t="s">
        <v>243</v>
      </c>
      <c r="D253" s="2">
        <f>Finanzkraft!H253</f>
        <v>6965137.71</v>
      </c>
      <c r="E253" s="48">
        <f t="shared" si="3"/>
        <v>3.2548075361600679E-3</v>
      </c>
      <c r="F253" s="2">
        <f>'Grunddaten Umlage § 4_IST'!$E$288*E253</f>
        <v>52281.984128873562</v>
      </c>
    </row>
    <row r="254" spans="1:6" x14ac:dyDescent="0.25">
      <c r="A254">
        <v>62272</v>
      </c>
      <c r="B254" t="s">
        <v>269</v>
      </c>
      <c r="C254" t="s">
        <v>243</v>
      </c>
      <c r="D254" s="2">
        <f>Finanzkraft!H254</f>
        <v>4097063.05</v>
      </c>
      <c r="E254" s="48">
        <f t="shared" si="3"/>
        <v>1.9145567893248377E-3</v>
      </c>
      <c r="F254" s="2">
        <f>'Grunddaten Umlage § 4_IST'!$E$288*E254</f>
        <v>30753.5319865333</v>
      </c>
    </row>
    <row r="255" spans="1:6" x14ac:dyDescent="0.25">
      <c r="A255">
        <v>62273</v>
      </c>
      <c r="B255" t="s">
        <v>270</v>
      </c>
      <c r="C255" t="s">
        <v>243</v>
      </c>
      <c r="D255" s="2">
        <f>Finanzkraft!H255</f>
        <v>2990987.45</v>
      </c>
      <c r="E255" s="48">
        <f t="shared" si="3"/>
        <v>1.3976878703838556E-3</v>
      </c>
      <c r="F255" s="2">
        <f>'Grunddaten Umlage § 4_IST'!$E$288*E255</f>
        <v>22451.064846291461</v>
      </c>
    </row>
    <row r="256" spans="1:6" x14ac:dyDescent="0.25">
      <c r="A256">
        <v>62274</v>
      </c>
      <c r="B256" t="s">
        <v>271</v>
      </c>
      <c r="C256" t="s">
        <v>243</v>
      </c>
      <c r="D256" s="2">
        <f>Finanzkraft!H256</f>
        <v>1808519.04</v>
      </c>
      <c r="E256" s="48">
        <f t="shared" si="3"/>
        <v>8.4512060576056745E-4</v>
      </c>
      <c r="F256" s="2">
        <f>'Grunddaten Umlage § 4_IST'!$E$288*E256</f>
        <v>13575.175062266739</v>
      </c>
    </row>
    <row r="257" spans="1:6" x14ac:dyDescent="0.25">
      <c r="A257">
        <v>62275</v>
      </c>
      <c r="B257" t="s">
        <v>272</v>
      </c>
      <c r="C257" t="s">
        <v>243</v>
      </c>
      <c r="D257" s="2">
        <f>Finanzkraft!H257</f>
        <v>8003442.6100000003</v>
      </c>
      <c r="E257" s="48">
        <f t="shared" si="3"/>
        <v>3.7400072197930176E-3</v>
      </c>
      <c r="F257" s="2">
        <f>'Grunddaten Umlage § 4_IST'!$E$288*E257</f>
        <v>60075.748238489665</v>
      </c>
    </row>
    <row r="258" spans="1:6" x14ac:dyDescent="0.25">
      <c r="A258">
        <v>62276</v>
      </c>
      <c r="B258" t="s">
        <v>273</v>
      </c>
      <c r="C258" t="s">
        <v>243</v>
      </c>
      <c r="D258" s="2">
        <f>Finanzkraft!H258</f>
        <v>1720995.87</v>
      </c>
      <c r="E258" s="48">
        <f t="shared" si="3"/>
        <v>8.0422104495280009E-4</v>
      </c>
      <c r="F258" s="2">
        <f>'Grunddaten Umlage § 4_IST'!$E$288*E258</f>
        <v>12918.205282863957</v>
      </c>
    </row>
    <row r="259" spans="1:6" x14ac:dyDescent="0.25">
      <c r="A259">
        <v>62277</v>
      </c>
      <c r="B259" t="s">
        <v>274</v>
      </c>
      <c r="C259" t="s">
        <v>243</v>
      </c>
      <c r="D259" s="2">
        <f>Finanzkraft!H259</f>
        <v>3781723.3</v>
      </c>
      <c r="E259" s="48">
        <f t="shared" ref="E259:E287" si="4">D259/$D$288</f>
        <v>1.7671985837178976E-3</v>
      </c>
      <c r="F259" s="2">
        <f>'Grunddaten Umlage § 4_IST'!$E$288*E259</f>
        <v>28386.516646544715</v>
      </c>
    </row>
    <row r="260" spans="1:6" x14ac:dyDescent="0.25">
      <c r="A260">
        <v>62278</v>
      </c>
      <c r="B260" t="s">
        <v>275</v>
      </c>
      <c r="C260" t="s">
        <v>243</v>
      </c>
      <c r="D260" s="2">
        <f>Finanzkraft!H260</f>
        <v>5882647.0800000001</v>
      </c>
      <c r="E260" s="48">
        <f t="shared" si="4"/>
        <v>2.7489598692448563E-3</v>
      </c>
      <c r="F260" s="2">
        <f>'Grunddaten Umlage § 4_IST'!$E$288*E260</f>
        <v>44156.551396070587</v>
      </c>
    </row>
    <row r="261" spans="1:6" x14ac:dyDescent="0.25">
      <c r="A261">
        <v>62279</v>
      </c>
      <c r="B261" t="s">
        <v>276</v>
      </c>
      <c r="C261" t="s">
        <v>243</v>
      </c>
      <c r="D261" s="2">
        <f>Finanzkraft!H261</f>
        <v>1887572.12</v>
      </c>
      <c r="E261" s="48">
        <f t="shared" si="4"/>
        <v>8.820620951113451E-4</v>
      </c>
      <c r="F261" s="2">
        <f>'Grunddaten Umlage § 4_IST'!$E$288*E261</f>
        <v>14168.566326873704</v>
      </c>
    </row>
    <row r="262" spans="1:6" x14ac:dyDescent="0.25">
      <c r="A262">
        <v>62280</v>
      </c>
      <c r="B262" t="s">
        <v>277</v>
      </c>
      <c r="C262" t="s">
        <v>243</v>
      </c>
      <c r="D262" s="2">
        <f>Finanzkraft!H262</f>
        <v>16399238.060000001</v>
      </c>
      <c r="E262" s="48">
        <f t="shared" si="4"/>
        <v>7.6633608476021093E-3</v>
      </c>
      <c r="F262" s="2">
        <f>'Grunddaten Umlage § 4_IST'!$E$288*E262</f>
        <v>123096.59043030455</v>
      </c>
    </row>
    <row r="263" spans="1:6" x14ac:dyDescent="0.25">
      <c r="A263">
        <v>62311</v>
      </c>
      <c r="B263" t="s">
        <v>278</v>
      </c>
      <c r="C263" t="s">
        <v>279</v>
      </c>
      <c r="D263" s="2">
        <f>Finanzkraft!H263</f>
        <v>1777591.9</v>
      </c>
      <c r="E263" s="48">
        <f t="shared" si="4"/>
        <v>8.306683590807415E-4</v>
      </c>
      <c r="F263" s="2">
        <f>'Grunddaten Umlage § 4_IST'!$E$288*E263</f>
        <v>13343.028576446366</v>
      </c>
    </row>
    <row r="264" spans="1:6" x14ac:dyDescent="0.25">
      <c r="A264">
        <v>62314</v>
      </c>
      <c r="B264" t="s">
        <v>280</v>
      </c>
      <c r="C264" t="s">
        <v>279</v>
      </c>
      <c r="D264" s="2">
        <f>Finanzkraft!H264</f>
        <v>1549588.61</v>
      </c>
      <c r="E264" s="48">
        <f t="shared" si="4"/>
        <v>7.2412246473383866E-4</v>
      </c>
      <c r="F264" s="2">
        <f>'Grunddaten Umlage § 4_IST'!$E$288*E264</f>
        <v>11631.581526089203</v>
      </c>
    </row>
    <row r="265" spans="1:6" x14ac:dyDescent="0.25">
      <c r="A265">
        <v>62326</v>
      </c>
      <c r="B265" t="s">
        <v>281</v>
      </c>
      <c r="C265" t="s">
        <v>279</v>
      </c>
      <c r="D265" s="2">
        <f>Finanzkraft!H265</f>
        <v>2291771.81</v>
      </c>
      <c r="E265" s="48">
        <f t="shared" si="4"/>
        <v>1.070944533894535E-3</v>
      </c>
      <c r="F265" s="2">
        <f>'Grunddaten Umlage § 4_IST'!$E$288*E265</f>
        <v>17202.585560568885</v>
      </c>
    </row>
    <row r="266" spans="1:6" x14ac:dyDescent="0.25">
      <c r="A266">
        <v>62330</v>
      </c>
      <c r="B266" t="s">
        <v>282</v>
      </c>
      <c r="C266" t="s">
        <v>279</v>
      </c>
      <c r="D266" s="2">
        <f>Finanzkraft!H266</f>
        <v>2108203.89</v>
      </c>
      <c r="E266" s="48">
        <f t="shared" si="4"/>
        <v>9.8516327955473705E-4</v>
      </c>
      <c r="F266" s="2">
        <f>'Grunddaten Umlage § 4_IST'!$E$288*E266</f>
        <v>15824.680990752373</v>
      </c>
    </row>
    <row r="267" spans="1:6" x14ac:dyDescent="0.25">
      <c r="A267">
        <v>62332</v>
      </c>
      <c r="B267" t="s">
        <v>283</v>
      </c>
      <c r="C267" t="s">
        <v>279</v>
      </c>
      <c r="D267" s="2">
        <f>Finanzkraft!H267</f>
        <v>1994246.17</v>
      </c>
      <c r="E267" s="48">
        <f t="shared" si="4"/>
        <v>9.3191085852548799E-4</v>
      </c>
      <c r="F267" s="2">
        <f>'Grunddaten Umlage § 4_IST'!$E$288*E267</f>
        <v>14969.287177095437</v>
      </c>
    </row>
    <row r="268" spans="1:6" x14ac:dyDescent="0.25">
      <c r="A268">
        <v>62335</v>
      </c>
      <c r="B268" t="s">
        <v>284</v>
      </c>
      <c r="C268" t="s">
        <v>279</v>
      </c>
      <c r="D268" s="2">
        <f>Finanzkraft!H268</f>
        <v>1621482.94</v>
      </c>
      <c r="E268" s="48">
        <f t="shared" si="4"/>
        <v>7.5771867156191274E-4</v>
      </c>
      <c r="F268" s="2">
        <f>'Grunddaten Umlage § 4_IST'!$E$288*E268</f>
        <v>12171.237506561696</v>
      </c>
    </row>
    <row r="269" spans="1:6" x14ac:dyDescent="0.25">
      <c r="A269">
        <v>62343</v>
      </c>
      <c r="B269" t="s">
        <v>285</v>
      </c>
      <c r="C269" t="s">
        <v>279</v>
      </c>
      <c r="D269" s="2">
        <f>Finanzkraft!H269</f>
        <v>2132234.71</v>
      </c>
      <c r="E269" s="48">
        <f t="shared" si="4"/>
        <v>9.9639287720128603E-4</v>
      </c>
      <c r="F269" s="2">
        <f>'Grunddaten Umlage § 4_IST'!$E$288*E269</f>
        <v>16005.06205458116</v>
      </c>
    </row>
    <row r="270" spans="1:6" x14ac:dyDescent="0.25">
      <c r="A270">
        <v>62368</v>
      </c>
      <c r="B270" t="s">
        <v>286</v>
      </c>
      <c r="C270" t="s">
        <v>279</v>
      </c>
      <c r="D270" s="2">
        <f>Finanzkraft!H270</f>
        <v>1528521.6</v>
      </c>
      <c r="E270" s="48">
        <f t="shared" si="4"/>
        <v>7.1427785494042231E-4</v>
      </c>
      <c r="F270" s="2">
        <f>'Grunddaten Umlage § 4_IST'!$E$288*E270</f>
        <v>11473.447526687944</v>
      </c>
    </row>
    <row r="271" spans="1:6" x14ac:dyDescent="0.25">
      <c r="A271">
        <v>62372</v>
      </c>
      <c r="B271" t="s">
        <v>287</v>
      </c>
      <c r="C271" t="s">
        <v>279</v>
      </c>
      <c r="D271" s="2">
        <f>Finanzkraft!H271</f>
        <v>1499106.59</v>
      </c>
      <c r="E271" s="48">
        <f t="shared" si="4"/>
        <v>7.005322263239532E-4</v>
      </c>
      <c r="F271" s="2">
        <f>'Grunddaten Umlage § 4_IST'!$E$288*E271</f>
        <v>11252.651449136929</v>
      </c>
    </row>
    <row r="272" spans="1:6" x14ac:dyDescent="0.25">
      <c r="A272">
        <v>62375</v>
      </c>
      <c r="B272" t="s">
        <v>288</v>
      </c>
      <c r="C272" t="s">
        <v>279</v>
      </c>
      <c r="D272" s="2">
        <f>Finanzkraft!H272</f>
        <v>8322154.5499999998</v>
      </c>
      <c r="E272" s="48">
        <f t="shared" si="4"/>
        <v>3.8889412491499467E-3</v>
      </c>
      <c r="F272" s="2">
        <f>'Grunddaten Umlage § 4_IST'!$E$288*E272</f>
        <v>62468.07604054291</v>
      </c>
    </row>
    <row r="273" spans="1:8" x14ac:dyDescent="0.25">
      <c r="A273">
        <v>62376</v>
      </c>
      <c r="B273" t="s">
        <v>289</v>
      </c>
      <c r="C273" t="s">
        <v>279</v>
      </c>
      <c r="D273" s="2">
        <f>Finanzkraft!H273</f>
        <v>6051141.7599999998</v>
      </c>
      <c r="E273" s="48">
        <f t="shared" si="4"/>
        <v>2.8276974013800075E-3</v>
      </c>
      <c r="F273" s="2">
        <f>'Grunddaten Umlage § 4_IST'!$E$288*E273</f>
        <v>45421.312633010959</v>
      </c>
    </row>
    <row r="274" spans="1:8" x14ac:dyDescent="0.25">
      <c r="A274">
        <v>62377</v>
      </c>
      <c r="B274" t="s">
        <v>290</v>
      </c>
      <c r="C274" t="s">
        <v>279</v>
      </c>
      <c r="D274" s="2">
        <f>Finanzkraft!H274</f>
        <v>2763835.01</v>
      </c>
      <c r="E274" s="48">
        <f t="shared" si="4"/>
        <v>1.2915395780812259E-3</v>
      </c>
      <c r="F274" s="2">
        <f>'Grunddaten Umlage § 4_IST'!$E$288*E274</f>
        <v>20746.004478875566</v>
      </c>
    </row>
    <row r="275" spans="1:8" x14ac:dyDescent="0.25">
      <c r="A275">
        <v>62378</v>
      </c>
      <c r="B275" t="s">
        <v>291</v>
      </c>
      <c r="C275" t="s">
        <v>279</v>
      </c>
      <c r="D275" s="2">
        <f>Finanzkraft!H275</f>
        <v>9824994.2599999998</v>
      </c>
      <c r="E275" s="48">
        <f t="shared" si="4"/>
        <v>4.5912179617447089E-3</v>
      </c>
      <c r="F275" s="2">
        <f>'Grunddaten Umlage § 4_IST'!$E$288*E275</f>
        <v>73748.749178369631</v>
      </c>
    </row>
    <row r="276" spans="1:8" x14ac:dyDescent="0.25">
      <c r="A276">
        <v>62379</v>
      </c>
      <c r="B276" t="s">
        <v>292</v>
      </c>
      <c r="C276" t="s">
        <v>279</v>
      </c>
      <c r="D276" s="2">
        <f>Finanzkraft!H276</f>
        <v>21961682.949999999</v>
      </c>
      <c r="E276" s="48">
        <f t="shared" si="4"/>
        <v>1.0262690293946546E-2</v>
      </c>
      <c r="F276" s="2">
        <f>'Grunddaten Umlage § 4_IST'!$E$288*E276</f>
        <v>164849.62785254867</v>
      </c>
    </row>
    <row r="277" spans="1:8" x14ac:dyDescent="0.25">
      <c r="A277">
        <v>62380</v>
      </c>
      <c r="B277" t="s">
        <v>293</v>
      </c>
      <c r="C277" t="s">
        <v>279</v>
      </c>
      <c r="D277" s="2">
        <f>Finanzkraft!H277</f>
        <v>7790486.0999999996</v>
      </c>
      <c r="E277" s="48">
        <f t="shared" si="4"/>
        <v>3.6404926828977591E-3</v>
      </c>
      <c r="F277" s="2">
        <f>'Grunddaten Umlage § 4_IST'!$E$288*E277</f>
        <v>58477.24590594061</v>
      </c>
    </row>
    <row r="278" spans="1:8" x14ac:dyDescent="0.25">
      <c r="A278">
        <v>62381</v>
      </c>
      <c r="B278" t="s">
        <v>294</v>
      </c>
      <c r="C278" t="s">
        <v>279</v>
      </c>
      <c r="D278" s="2">
        <f>Finanzkraft!H278</f>
        <v>4456455.59</v>
      </c>
      <c r="E278" s="48">
        <f t="shared" si="4"/>
        <v>2.0825008553771525E-3</v>
      </c>
      <c r="F278" s="2">
        <f>'Grunddaten Umlage § 4_IST'!$E$288*E278</f>
        <v>33451.218070376082</v>
      </c>
    </row>
    <row r="279" spans="1:8" x14ac:dyDescent="0.25">
      <c r="A279">
        <v>62382</v>
      </c>
      <c r="B279" t="s">
        <v>295</v>
      </c>
      <c r="C279" t="s">
        <v>279</v>
      </c>
      <c r="D279" s="2">
        <f>Finanzkraft!H279</f>
        <v>6538365.7800000003</v>
      </c>
      <c r="E279" s="48">
        <f t="shared" si="4"/>
        <v>3.0553770938888014E-3</v>
      </c>
      <c r="F279" s="2">
        <f>'Grunddaten Umlage § 4_IST'!$E$288*E279</f>
        <v>49078.532280552718</v>
      </c>
    </row>
    <row r="280" spans="1:8" x14ac:dyDescent="0.25">
      <c r="A280">
        <v>62383</v>
      </c>
      <c r="B280" t="s">
        <v>296</v>
      </c>
      <c r="C280" t="s">
        <v>279</v>
      </c>
      <c r="D280" s="2">
        <f>Finanzkraft!H280</f>
        <v>4780379.53</v>
      </c>
      <c r="E280" s="48">
        <f t="shared" si="4"/>
        <v>2.2338704513495287E-3</v>
      </c>
      <c r="F280" s="2">
        <f>'Grunddaten Umlage § 4_IST'!$E$288*E280</f>
        <v>35882.668386961734</v>
      </c>
    </row>
    <row r="281" spans="1:8" x14ac:dyDescent="0.25">
      <c r="A281">
        <v>62384</v>
      </c>
      <c r="B281" t="s">
        <v>297</v>
      </c>
      <c r="C281" t="s">
        <v>279</v>
      </c>
      <c r="D281" s="2">
        <f>Finanzkraft!H281</f>
        <v>4081963.02</v>
      </c>
      <c r="E281" s="48">
        <f t="shared" si="4"/>
        <v>1.9075005481582518E-3</v>
      </c>
      <c r="F281" s="2">
        <f>'Grunddaten Umlage § 4_IST'!$E$288*E281</f>
        <v>30640.187561530467</v>
      </c>
    </row>
    <row r="282" spans="1:8" x14ac:dyDescent="0.25">
      <c r="A282">
        <v>62385</v>
      </c>
      <c r="B282" t="s">
        <v>298</v>
      </c>
      <c r="C282" t="s">
        <v>279</v>
      </c>
      <c r="D282" s="2">
        <f>Finanzkraft!H282</f>
        <v>3016365.6</v>
      </c>
      <c r="E282" s="48">
        <f t="shared" si="4"/>
        <v>1.4095470750848924E-3</v>
      </c>
      <c r="F282" s="2">
        <f>'Grunddaten Umlage § 4_IST'!$E$288*E282</f>
        <v>22641.559290301557</v>
      </c>
    </row>
    <row r="283" spans="1:8" x14ac:dyDescent="0.25">
      <c r="A283">
        <v>62386</v>
      </c>
      <c r="B283" t="s">
        <v>299</v>
      </c>
      <c r="C283" t="s">
        <v>279</v>
      </c>
      <c r="D283" s="2">
        <f>Finanzkraft!H283</f>
        <v>6327936.21</v>
      </c>
      <c r="E283" s="48">
        <f t="shared" si="4"/>
        <v>2.9570433955782012E-3</v>
      </c>
      <c r="F283" s="2">
        <f>'Grunddaten Umlage § 4_IST'!$E$288*E283</f>
        <v>47498.997762062092</v>
      </c>
    </row>
    <row r="284" spans="1:8" x14ac:dyDescent="0.25">
      <c r="A284">
        <v>62387</v>
      </c>
      <c r="B284" t="s">
        <v>300</v>
      </c>
      <c r="C284" t="s">
        <v>279</v>
      </c>
      <c r="D284" s="2">
        <f>Finanzkraft!H284</f>
        <v>2788141.58</v>
      </c>
      <c r="E284" s="48">
        <f t="shared" si="4"/>
        <v>1.3028980336506856E-3</v>
      </c>
      <c r="F284" s="2">
        <f>'Grunddaten Umlage § 4_IST'!$E$288*E284</f>
        <v>20928.455387942711</v>
      </c>
    </row>
    <row r="285" spans="1:8" x14ac:dyDescent="0.25">
      <c r="A285">
        <v>62388</v>
      </c>
      <c r="B285" t="s">
        <v>301</v>
      </c>
      <c r="C285" t="s">
        <v>279</v>
      </c>
      <c r="D285" s="2">
        <f>Finanzkraft!H285</f>
        <v>3677989.3</v>
      </c>
      <c r="E285" s="48">
        <f t="shared" si="4"/>
        <v>1.7187237051133756E-3</v>
      </c>
      <c r="F285" s="2">
        <f>'Grunddaten Umlage § 4_IST'!$E$288*E285</f>
        <v>27607.864512526168</v>
      </c>
    </row>
    <row r="286" spans="1:8" x14ac:dyDescent="0.25">
      <c r="A286">
        <v>62389</v>
      </c>
      <c r="B286" t="s">
        <v>302</v>
      </c>
      <c r="C286" t="s">
        <v>279</v>
      </c>
      <c r="D286" s="2">
        <f>Finanzkraft!H286</f>
        <v>5413270.3700000001</v>
      </c>
      <c r="E286" s="48">
        <f t="shared" si="4"/>
        <v>2.5296202213276843E-3</v>
      </c>
      <c r="F286" s="2">
        <f>'Grunddaten Umlage § 4_IST'!$E$288*E286</f>
        <v>40633.2979121588</v>
      </c>
    </row>
    <row r="287" spans="1:8" ht="15.75" thickBot="1" x14ac:dyDescent="0.3">
      <c r="A287" s="16">
        <v>62390</v>
      </c>
      <c r="B287" s="16" t="s">
        <v>303</v>
      </c>
      <c r="C287" s="16" t="s">
        <v>279</v>
      </c>
      <c r="D287" s="14">
        <f>Finanzkraft!H287</f>
        <v>4878636.04</v>
      </c>
      <c r="E287" s="49">
        <f t="shared" si="4"/>
        <v>2.2797856999117552E-3</v>
      </c>
      <c r="F287" s="14">
        <f>'Grunddaten Umlage § 4_IST'!$E$288*E287</f>
        <v>36620.205175215488</v>
      </c>
      <c r="G287" s="16"/>
      <c r="H287" s="16"/>
    </row>
    <row r="288" spans="1:8" x14ac:dyDescent="0.25">
      <c r="B288" s="19" t="s">
        <v>325</v>
      </c>
      <c r="C288" s="19"/>
      <c r="D288" s="19">
        <f>SUM(D3:D287)</f>
        <v>2139953786.0899994</v>
      </c>
      <c r="E288" s="50"/>
      <c r="F288" s="51">
        <f>SUM(F3:F287)</f>
        <v>16063003.279928016</v>
      </c>
    </row>
    <row r="290" spans="4:6" x14ac:dyDescent="0.25">
      <c r="D290" s="74" t="s">
        <v>326</v>
      </c>
      <c r="E290" s="74"/>
      <c r="F290" s="19">
        <f>'Grunddaten Umlage § 4_IST'!E288</f>
        <v>16063003.279928006</v>
      </c>
    </row>
  </sheetData>
  <mergeCells count="2">
    <mergeCell ref="A1:E1"/>
    <mergeCell ref="D290:E290"/>
  </mergeCells>
  <pageMargins left="0.7" right="0.7" top="0.78740157499999996" bottom="0.78740157499999996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Schlussrechnung</vt:lpstr>
      <vt:lpstr>Finanzkraft</vt:lpstr>
      <vt:lpstr>Grunddaten Umlage § 4_Plan</vt:lpstr>
      <vt:lpstr>landesw Umlage § 4_Plan</vt:lpstr>
      <vt:lpstr>Grunddaten Umlage § 4_IST</vt:lpstr>
      <vt:lpstr>landesw Umlage § 4_IST</vt:lpstr>
      <vt:lpstr>Schlussrechnung!Drucktitel</vt:lpstr>
    </vt:vector>
  </TitlesOfParts>
  <Company>Land Steiermark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Wolf Michael</dc:creator>
  <cp:lastModifiedBy>Wolf Michael</cp:lastModifiedBy>
  <dcterms:created xsi:type="dcterms:W3CDTF">2026-05-19T12:11:33Z</dcterms:created>
  <dcterms:modified xsi:type="dcterms:W3CDTF">2026-06-15T13:01:15Z</dcterms:modified>
</cp:coreProperties>
</file>