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Finanzausgleich\ERT\ERT2025\Umlagen StSPLFG\Schlussrechnung StSPLFG 2025\03_Schlussrechnung\Veröffentlichung Homepage\"/>
    </mc:Choice>
  </mc:AlternateContent>
  <xr:revisionPtr revIDLastSave="0" documentId="13_ncr:1_{98069DC6-194C-4FD7-9505-D0D83D841D89}" xr6:coauthVersionLast="47" xr6:coauthVersionMax="47" xr10:uidLastSave="{00000000-0000-0000-0000-000000000000}"/>
  <bookViews>
    <workbookView xWindow="-120" yWindow="-120" windowWidth="29040" windowHeight="17520" tabRatio="883" xr2:uid="{835E6421-46EA-4131-AAC3-AEE07EE918B6}"/>
  </bookViews>
  <sheets>
    <sheet name="Schlussrechnung" sheetId="1" r:id="rId1"/>
    <sheet name="Schlussrechnung_Akonto_Graz" sheetId="2" r:id="rId2"/>
    <sheet name="Abrechnung zw. Abteilungen Land" sheetId="4" r:id="rId3"/>
    <sheet name="Mehr-Weniger-Rechnung" sheetId="17" r:id="rId4"/>
    <sheet name="Finanzkraft" sheetId="3" r:id="rId5"/>
    <sheet name="Grunddaten § 2 SPU_100%_IST" sheetId="5" r:id="rId6"/>
    <sheet name="Grunddaten § 2 SPU_40%_IST" sheetId="6" r:id="rId7"/>
    <sheet name="landesw Umlage § 2_IST" sheetId="7" r:id="rId8"/>
    <sheet name="bezirksw Umlage § 2_IST" sheetId="8" r:id="rId9"/>
    <sheet name="Umlage Gesamt § 2_mtlAufte_IST" sheetId="9" r:id="rId10"/>
    <sheet name="Akontierung § 2_Graz_IST" sheetId="10" r:id="rId11"/>
    <sheet name="Grunddaten § 2 SPU_100%_Plan" sheetId="11" r:id="rId12"/>
    <sheet name="Grunddaten § 2 SPU_40%_Plan" sheetId="12" r:id="rId13"/>
    <sheet name="landesw Umlage § 2_Plan" sheetId="13" r:id="rId14"/>
    <sheet name="bezirksw Umlage § 2_Plan" sheetId="14" r:id="rId15"/>
    <sheet name="Umlage Gesamt § 2_mtlAufte_Plan" sheetId="15" r:id="rId16"/>
    <sheet name="Akontierung § 2_Graz_Plan" sheetId="16" r:id="rId17"/>
  </sheets>
  <definedNames>
    <definedName name="_xlnm._FilterDatabase" localSheetId="9" hidden="1">'Umlage Gesamt § 2_mtlAufte_IST'!$A$2:$AR$288</definedName>
    <definedName name="_xlnm._FilterDatabase" localSheetId="15" hidden="1">'Umlage Gesamt § 2_mtlAufte_Plan'!$A$2:$AR$288</definedName>
    <definedName name="_xlnm.Print_Area" localSheetId="2">'Abrechnung zw. Abteilungen Land'!$A$1:$J$80</definedName>
    <definedName name="_xlnm.Print_Titles" localSheetId="2">'Abrechnung zw. Abteilungen Land'!$1:$1</definedName>
    <definedName name="_xlnm.Print_Titles" localSheetId="0">Schlussrechnung!$A:$C,Schlussrechnung!$1:$2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1" i="5" l="1"/>
  <c r="L20" i="3"/>
  <c r="L21" i="3" s="1"/>
  <c r="L23" i="3" s="1"/>
  <c r="L22" i="3"/>
  <c r="D301" i="1"/>
  <c r="C30" i="4"/>
  <c r="N3" i="12"/>
  <c r="O3" i="6"/>
  <c r="C28" i="4"/>
  <c r="N3" i="11"/>
  <c r="N3" i="5"/>
  <c r="N16" i="6"/>
  <c r="N5" i="6"/>
  <c r="N6" i="6"/>
  <c r="N7" i="6"/>
  <c r="N8" i="6"/>
  <c r="N9" i="6"/>
  <c r="N10" i="6"/>
  <c r="N11" i="6"/>
  <c r="N12" i="6"/>
  <c r="N13" i="6"/>
  <c r="N14" i="6"/>
  <c r="N15" i="6"/>
  <c r="N4" i="6"/>
  <c r="N3" i="6"/>
  <c r="D60" i="4" l="1"/>
  <c r="H60" i="4"/>
  <c r="I60" i="4"/>
  <c r="B60" i="4"/>
  <c r="C57" i="4"/>
  <c r="B57" i="4"/>
  <c r="C50" i="4"/>
  <c r="D50" i="4"/>
  <c r="E50" i="4"/>
  <c r="F50" i="4"/>
  <c r="G50" i="4"/>
  <c r="H50" i="4"/>
  <c r="I50" i="4"/>
  <c r="B50" i="4"/>
  <c r="F24" i="4"/>
  <c r="G24" i="4"/>
  <c r="E24" i="4"/>
  <c r="C24" i="4"/>
  <c r="F23" i="4"/>
  <c r="G23" i="4"/>
  <c r="E23" i="4"/>
  <c r="C23" i="4"/>
  <c r="J20" i="4"/>
  <c r="J19" i="4"/>
  <c r="J18" i="4"/>
  <c r="I18" i="4"/>
  <c r="I20" i="4" s="1"/>
  <c r="H18" i="4"/>
  <c r="G18" i="4"/>
  <c r="G20" i="4" s="1"/>
  <c r="F18" i="4"/>
  <c r="E18" i="4"/>
  <c r="E20" i="4" s="1"/>
  <c r="D18" i="4"/>
  <c r="C18" i="4"/>
  <c r="B18" i="4"/>
  <c r="H20" i="4"/>
  <c r="F20" i="4"/>
  <c r="D20" i="4"/>
  <c r="C20" i="4"/>
  <c r="B20" i="4"/>
  <c r="I19" i="4"/>
  <c r="H19" i="4"/>
  <c r="G19" i="4"/>
  <c r="F19" i="4"/>
  <c r="E19" i="4"/>
  <c r="D19" i="4"/>
  <c r="C19" i="4"/>
  <c r="B19" i="4"/>
  <c r="E7" i="2"/>
  <c r="F9" i="2"/>
  <c r="C63" i="4" s="1"/>
  <c r="E9" i="2"/>
  <c r="F7" i="10"/>
  <c r="E8" i="10" l="1"/>
  <c r="F8" i="10" l="1"/>
  <c r="G6" i="10"/>
  <c r="F277" i="1" l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276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4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20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199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67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51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3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06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8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59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22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6" i="1"/>
  <c r="I239" i="1"/>
  <c r="I105" i="1"/>
  <c r="I58" i="1"/>
  <c r="G105" i="1"/>
  <c r="M10" i="12"/>
  <c r="H150" i="1" s="1"/>
  <c r="M4" i="5"/>
  <c r="I5" i="1" s="1"/>
  <c r="M5" i="5"/>
  <c r="I21" i="1" s="1"/>
  <c r="M6" i="5"/>
  <c r="M7" i="5"/>
  <c r="I88" i="1" s="1"/>
  <c r="M8" i="5"/>
  <c r="M9" i="5"/>
  <c r="I135" i="1" s="1"/>
  <c r="M10" i="5"/>
  <c r="I150" i="1" s="1"/>
  <c r="M11" i="5"/>
  <c r="I166" i="1" s="1"/>
  <c r="M12" i="5"/>
  <c r="I198" i="1" s="1"/>
  <c r="M13" i="5"/>
  <c r="I219" i="1" s="1"/>
  <c r="M14" i="5"/>
  <c r="M15" i="5"/>
  <c r="I275" i="1" s="1"/>
  <c r="M3" i="5"/>
  <c r="I3" i="1" s="1"/>
  <c r="M4" i="11"/>
  <c r="G5" i="1" s="1"/>
  <c r="M5" i="11"/>
  <c r="G21" i="1" s="1"/>
  <c r="M6" i="11"/>
  <c r="G58" i="1" s="1"/>
  <c r="M7" i="11"/>
  <c r="G88" i="1" s="1"/>
  <c r="M8" i="11"/>
  <c r="M9" i="11"/>
  <c r="G135" i="1" s="1"/>
  <c r="M10" i="11"/>
  <c r="G150" i="1" s="1"/>
  <c r="M11" i="11"/>
  <c r="G166" i="1" s="1"/>
  <c r="M12" i="11"/>
  <c r="G198" i="1" s="1"/>
  <c r="M13" i="11"/>
  <c r="G219" i="1" s="1"/>
  <c r="M14" i="11"/>
  <c r="G239" i="1" s="1"/>
  <c r="M15" i="11"/>
  <c r="G275" i="1" s="1"/>
  <c r="M3" i="11"/>
  <c r="G3" i="1" s="1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251" i="8"/>
  <c r="D252" i="8"/>
  <c r="D253" i="8"/>
  <c r="D254" i="8"/>
  <c r="D255" i="8"/>
  <c r="D256" i="8"/>
  <c r="D257" i="8"/>
  <c r="D258" i="8"/>
  <c r="D259" i="8"/>
  <c r="D260" i="8"/>
  <c r="D261" i="8"/>
  <c r="D262" i="8"/>
  <c r="D263" i="8"/>
  <c r="D264" i="8"/>
  <c r="D265" i="8"/>
  <c r="D266" i="8"/>
  <c r="D267" i="8"/>
  <c r="D268" i="8"/>
  <c r="D269" i="8"/>
  <c r="D270" i="8"/>
  <c r="D271" i="8"/>
  <c r="D272" i="8"/>
  <c r="D273" i="8"/>
  <c r="D274" i="8"/>
  <c r="D275" i="8"/>
  <c r="D276" i="8"/>
  <c r="D277" i="8"/>
  <c r="D278" i="8"/>
  <c r="D279" i="8"/>
  <c r="D280" i="8"/>
  <c r="D281" i="8"/>
  <c r="D282" i="8"/>
  <c r="D283" i="8"/>
  <c r="D284" i="8"/>
  <c r="D285" i="8"/>
  <c r="D286" i="8"/>
  <c r="D287" i="8"/>
  <c r="D289" i="8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251" i="7"/>
  <c r="D252" i="7"/>
  <c r="D253" i="7"/>
  <c r="D254" i="7"/>
  <c r="D255" i="7"/>
  <c r="D256" i="7"/>
  <c r="D257" i="7"/>
  <c r="D258" i="7"/>
  <c r="D259" i="7"/>
  <c r="D260" i="7"/>
  <c r="D261" i="7"/>
  <c r="D262" i="7"/>
  <c r="D263" i="7"/>
  <c r="D264" i="7"/>
  <c r="D265" i="7"/>
  <c r="D266" i="7"/>
  <c r="D267" i="7"/>
  <c r="D268" i="7"/>
  <c r="D269" i="7"/>
  <c r="D270" i="7"/>
  <c r="D271" i="7"/>
  <c r="D272" i="7"/>
  <c r="D273" i="7"/>
  <c r="D274" i="7"/>
  <c r="D275" i="7"/>
  <c r="D276" i="7"/>
  <c r="D277" i="7"/>
  <c r="D278" i="7"/>
  <c r="D279" i="7"/>
  <c r="D280" i="7"/>
  <c r="D281" i="7"/>
  <c r="D282" i="7"/>
  <c r="D283" i="7"/>
  <c r="D284" i="7"/>
  <c r="D285" i="7"/>
  <c r="D286" i="7"/>
  <c r="D287" i="7"/>
  <c r="D289" i="7"/>
  <c r="D4" i="14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E33" i="14" s="1"/>
  <c r="D20" i="14"/>
  <c r="D21" i="14"/>
  <c r="D22" i="14"/>
  <c r="D23" i="14"/>
  <c r="D24" i="14"/>
  <c r="D25" i="14"/>
  <c r="D26" i="14"/>
  <c r="D27" i="14"/>
  <c r="E27" i="14" s="1"/>
  <c r="D28" i="14"/>
  <c r="D29" i="14"/>
  <c r="D30" i="14"/>
  <c r="D31" i="14"/>
  <c r="D32" i="14"/>
  <c r="D33" i="14"/>
  <c r="D34" i="14"/>
  <c r="D35" i="14"/>
  <c r="E35" i="14" s="1"/>
  <c r="D36" i="14"/>
  <c r="D37" i="14"/>
  <c r="D38" i="14"/>
  <c r="D39" i="14"/>
  <c r="D40" i="14"/>
  <c r="D41" i="14"/>
  <c r="D42" i="14"/>
  <c r="D43" i="14"/>
  <c r="E43" i="14" s="1"/>
  <c r="D44" i="14"/>
  <c r="D45" i="14"/>
  <c r="D46" i="14"/>
  <c r="D47" i="14"/>
  <c r="D48" i="14"/>
  <c r="D49" i="14"/>
  <c r="D50" i="14"/>
  <c r="D51" i="14"/>
  <c r="E51" i="14" s="1"/>
  <c r="D52" i="14"/>
  <c r="D53" i="14"/>
  <c r="D54" i="14"/>
  <c r="D55" i="14"/>
  <c r="D56" i="14"/>
  <c r="D57" i="14"/>
  <c r="D58" i="14"/>
  <c r="D59" i="14"/>
  <c r="E73" i="14" s="1"/>
  <c r="D60" i="14"/>
  <c r="D61" i="14"/>
  <c r="D62" i="14"/>
  <c r="D63" i="14"/>
  <c r="D64" i="14"/>
  <c r="D65" i="14"/>
  <c r="D66" i="14"/>
  <c r="D67" i="14"/>
  <c r="E67" i="14" s="1"/>
  <c r="D68" i="14"/>
  <c r="D69" i="14"/>
  <c r="D70" i="14"/>
  <c r="D71" i="14"/>
  <c r="D72" i="14"/>
  <c r="D73" i="14"/>
  <c r="D74" i="14"/>
  <c r="D75" i="14"/>
  <c r="D76" i="14"/>
  <c r="D77" i="14"/>
  <c r="D78" i="14"/>
  <c r="D79" i="14"/>
  <c r="D80" i="14"/>
  <c r="D81" i="14"/>
  <c r="D82" i="14"/>
  <c r="D83" i="14"/>
  <c r="E83" i="14" s="1"/>
  <c r="D84" i="14"/>
  <c r="D85" i="14"/>
  <c r="D86" i="14"/>
  <c r="D87" i="14"/>
  <c r="D88" i="14"/>
  <c r="D89" i="14"/>
  <c r="D90" i="14"/>
  <c r="D91" i="14"/>
  <c r="E87" i="14" s="1"/>
  <c r="D92" i="14"/>
  <c r="D93" i="14"/>
  <c r="D94" i="14"/>
  <c r="D95" i="14"/>
  <c r="D96" i="14"/>
  <c r="D97" i="14"/>
  <c r="D98" i="14"/>
  <c r="D99" i="14"/>
  <c r="E99" i="14" s="1"/>
  <c r="D100" i="14"/>
  <c r="D101" i="14"/>
  <c r="D102" i="14"/>
  <c r="D103" i="14"/>
  <c r="D104" i="14"/>
  <c r="D105" i="14"/>
  <c r="D106" i="14"/>
  <c r="D107" i="14"/>
  <c r="E101" i="14" s="1"/>
  <c r="D108" i="14"/>
  <c r="D109" i="14"/>
  <c r="D110" i="14"/>
  <c r="D111" i="14"/>
  <c r="D112" i="14"/>
  <c r="D113" i="14"/>
  <c r="D114" i="14"/>
  <c r="D115" i="14"/>
  <c r="E115" i="14" s="1"/>
  <c r="D116" i="14"/>
  <c r="D117" i="14"/>
  <c r="D118" i="14"/>
  <c r="D119" i="14"/>
  <c r="D120" i="14"/>
  <c r="D121" i="14"/>
  <c r="D122" i="14"/>
  <c r="D123" i="14"/>
  <c r="E123" i="14" s="1"/>
  <c r="D124" i="14"/>
  <c r="D125" i="14"/>
  <c r="D126" i="14"/>
  <c r="D127" i="14"/>
  <c r="D128" i="14"/>
  <c r="D129" i="14"/>
  <c r="D130" i="14"/>
  <c r="D131" i="14"/>
  <c r="E131" i="14" s="1"/>
  <c r="D132" i="14"/>
  <c r="D133" i="14"/>
  <c r="D134" i="14"/>
  <c r="D135" i="14"/>
  <c r="D136" i="14"/>
  <c r="D137" i="14"/>
  <c r="D138" i="14"/>
  <c r="D139" i="14"/>
  <c r="D140" i="14"/>
  <c r="D141" i="14"/>
  <c r="D142" i="14"/>
  <c r="D143" i="14"/>
  <c r="D144" i="14"/>
  <c r="D145" i="14"/>
  <c r="D146" i="14"/>
  <c r="D147" i="14"/>
  <c r="E147" i="14" s="1"/>
  <c r="D148" i="14"/>
  <c r="D149" i="14"/>
  <c r="D150" i="14"/>
  <c r="D151" i="14"/>
  <c r="D152" i="14"/>
  <c r="D153" i="14"/>
  <c r="D154" i="14"/>
  <c r="D155" i="14"/>
  <c r="D156" i="14"/>
  <c r="D157" i="14"/>
  <c r="D158" i="14"/>
  <c r="D159" i="14"/>
  <c r="D160" i="14"/>
  <c r="D161" i="14"/>
  <c r="D162" i="14"/>
  <c r="D163" i="14"/>
  <c r="E182" i="14" s="1"/>
  <c r="D164" i="14"/>
  <c r="D165" i="14"/>
  <c r="D166" i="14"/>
  <c r="D167" i="14"/>
  <c r="D168" i="14"/>
  <c r="D169" i="14"/>
  <c r="D170" i="14"/>
  <c r="D171" i="14"/>
  <c r="D172" i="14"/>
  <c r="D173" i="14"/>
  <c r="D174" i="14"/>
  <c r="D175" i="14"/>
  <c r="D176" i="14"/>
  <c r="D177" i="14"/>
  <c r="D178" i="14"/>
  <c r="D179" i="14"/>
  <c r="D180" i="14"/>
  <c r="D181" i="14"/>
  <c r="D182" i="14"/>
  <c r="D183" i="14"/>
  <c r="D184" i="14"/>
  <c r="D185" i="14"/>
  <c r="D186" i="14"/>
  <c r="D187" i="14"/>
  <c r="D188" i="14"/>
  <c r="D189" i="14"/>
  <c r="D190" i="14"/>
  <c r="D191" i="14"/>
  <c r="D192" i="14"/>
  <c r="D193" i="14"/>
  <c r="D194" i="14"/>
  <c r="D195" i="14"/>
  <c r="E204" i="14" s="1"/>
  <c r="D196" i="14"/>
  <c r="D197" i="14"/>
  <c r="D198" i="14"/>
  <c r="D199" i="14"/>
  <c r="D200" i="14"/>
  <c r="D201" i="14"/>
  <c r="D202" i="14"/>
  <c r="D203" i="14"/>
  <c r="E203" i="14" s="1"/>
  <c r="D204" i="14"/>
  <c r="D205" i="14"/>
  <c r="D206" i="14"/>
  <c r="D207" i="14"/>
  <c r="D208" i="14"/>
  <c r="D209" i="14"/>
  <c r="D210" i="14"/>
  <c r="D211" i="14"/>
  <c r="E223" i="14" s="1"/>
  <c r="D212" i="14"/>
  <c r="D213" i="14"/>
  <c r="D214" i="14"/>
  <c r="D215" i="14"/>
  <c r="D216" i="14"/>
  <c r="D217" i="14"/>
  <c r="D218" i="14"/>
  <c r="D219" i="14"/>
  <c r="E219" i="14" s="1"/>
  <c r="D220" i="14"/>
  <c r="D221" i="14"/>
  <c r="D222" i="14"/>
  <c r="D223" i="14"/>
  <c r="D224" i="14"/>
  <c r="D225" i="14"/>
  <c r="D226" i="14"/>
  <c r="D227" i="14"/>
  <c r="E227" i="14" s="1"/>
  <c r="D228" i="14"/>
  <c r="D229" i="14"/>
  <c r="D230" i="14"/>
  <c r="D231" i="14"/>
  <c r="D232" i="14"/>
  <c r="D233" i="14"/>
  <c r="D234" i="14"/>
  <c r="D235" i="14"/>
  <c r="E252" i="14" s="1"/>
  <c r="D236" i="14"/>
  <c r="D237" i="14"/>
  <c r="D238" i="14"/>
  <c r="D239" i="14"/>
  <c r="D240" i="14"/>
  <c r="D241" i="14"/>
  <c r="D242" i="14"/>
  <c r="D243" i="14"/>
  <c r="D244" i="14"/>
  <c r="D245" i="14"/>
  <c r="D246" i="14"/>
  <c r="D247" i="14"/>
  <c r="D248" i="14"/>
  <c r="D249" i="14"/>
  <c r="D250" i="14"/>
  <c r="D251" i="14"/>
  <c r="E251" i="14" s="1"/>
  <c r="D252" i="14"/>
  <c r="D253" i="14"/>
  <c r="D254" i="14"/>
  <c r="D255" i="14"/>
  <c r="D256" i="14"/>
  <c r="D257" i="14"/>
  <c r="D258" i="14"/>
  <c r="D259" i="14"/>
  <c r="E259" i="14" s="1"/>
  <c r="D260" i="14"/>
  <c r="D261" i="14"/>
  <c r="D262" i="14"/>
  <c r="D263" i="14"/>
  <c r="D264" i="14"/>
  <c r="D265" i="14"/>
  <c r="D266" i="14"/>
  <c r="D267" i="14"/>
  <c r="E263" i="14" s="1"/>
  <c r="D268" i="14"/>
  <c r="D269" i="14"/>
  <c r="D270" i="14"/>
  <c r="D271" i="14"/>
  <c r="D272" i="14"/>
  <c r="D273" i="14"/>
  <c r="D274" i="14"/>
  <c r="D275" i="14"/>
  <c r="D276" i="14"/>
  <c r="D277" i="14"/>
  <c r="D278" i="14"/>
  <c r="D279" i="14"/>
  <c r="D280" i="14"/>
  <c r="D281" i="14"/>
  <c r="D282" i="14"/>
  <c r="D283" i="14"/>
  <c r="D284" i="14"/>
  <c r="D285" i="14"/>
  <c r="D286" i="14"/>
  <c r="D287" i="14"/>
  <c r="D4" i="13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84" i="13"/>
  <c r="D85" i="13"/>
  <c r="D86" i="13"/>
  <c r="D87" i="13"/>
  <c r="D88" i="13"/>
  <c r="D89" i="13"/>
  <c r="D90" i="13"/>
  <c r="D91" i="13"/>
  <c r="D92" i="13"/>
  <c r="D93" i="13"/>
  <c r="D94" i="13"/>
  <c r="D95" i="13"/>
  <c r="D96" i="13"/>
  <c r="D97" i="13"/>
  <c r="D98" i="13"/>
  <c r="D99" i="13"/>
  <c r="D100" i="13"/>
  <c r="D101" i="13"/>
  <c r="D102" i="13"/>
  <c r="D103" i="13"/>
  <c r="D104" i="13"/>
  <c r="D105" i="13"/>
  <c r="D106" i="13"/>
  <c r="D107" i="13"/>
  <c r="D108" i="13"/>
  <c r="D109" i="13"/>
  <c r="D110" i="13"/>
  <c r="D111" i="13"/>
  <c r="D112" i="13"/>
  <c r="D113" i="13"/>
  <c r="D114" i="13"/>
  <c r="D115" i="13"/>
  <c r="D116" i="13"/>
  <c r="D117" i="13"/>
  <c r="D118" i="13"/>
  <c r="D119" i="13"/>
  <c r="D120" i="13"/>
  <c r="D121" i="13"/>
  <c r="D122" i="13"/>
  <c r="D123" i="13"/>
  <c r="D124" i="13"/>
  <c r="D125" i="13"/>
  <c r="D126" i="13"/>
  <c r="D127" i="13"/>
  <c r="D128" i="13"/>
  <c r="D129" i="13"/>
  <c r="D130" i="13"/>
  <c r="D131" i="13"/>
  <c r="D132" i="13"/>
  <c r="D133" i="13"/>
  <c r="D134" i="13"/>
  <c r="D135" i="13"/>
  <c r="D136" i="13"/>
  <c r="D137" i="13"/>
  <c r="D138" i="13"/>
  <c r="D139" i="13"/>
  <c r="D140" i="13"/>
  <c r="D141" i="13"/>
  <c r="D142" i="13"/>
  <c r="D143" i="13"/>
  <c r="D144" i="13"/>
  <c r="D145" i="13"/>
  <c r="D146" i="13"/>
  <c r="D147" i="13"/>
  <c r="D148" i="13"/>
  <c r="D149" i="13"/>
  <c r="D150" i="13"/>
  <c r="D151" i="13"/>
  <c r="D152" i="13"/>
  <c r="D153" i="13"/>
  <c r="D154" i="13"/>
  <c r="D155" i="13"/>
  <c r="D156" i="13"/>
  <c r="D157" i="13"/>
  <c r="D158" i="13"/>
  <c r="D159" i="13"/>
  <c r="D160" i="13"/>
  <c r="D161" i="13"/>
  <c r="D162" i="13"/>
  <c r="D163" i="13"/>
  <c r="D164" i="13"/>
  <c r="D165" i="13"/>
  <c r="D166" i="13"/>
  <c r="D167" i="13"/>
  <c r="D168" i="13"/>
  <c r="D169" i="13"/>
  <c r="D170" i="13"/>
  <c r="D171" i="13"/>
  <c r="D172" i="13"/>
  <c r="D173" i="13"/>
  <c r="D174" i="13"/>
  <c r="D175" i="13"/>
  <c r="D176" i="13"/>
  <c r="D177" i="13"/>
  <c r="D178" i="13"/>
  <c r="D179" i="13"/>
  <c r="D180" i="13"/>
  <c r="D181" i="13"/>
  <c r="D182" i="13"/>
  <c r="D183" i="13"/>
  <c r="D184" i="13"/>
  <c r="D185" i="13"/>
  <c r="D186" i="13"/>
  <c r="D187" i="13"/>
  <c r="D188" i="13"/>
  <c r="D189" i="13"/>
  <c r="D190" i="13"/>
  <c r="D191" i="13"/>
  <c r="D192" i="13"/>
  <c r="D193" i="13"/>
  <c r="D194" i="13"/>
  <c r="D195" i="13"/>
  <c r="D196" i="13"/>
  <c r="D197" i="13"/>
  <c r="D198" i="13"/>
  <c r="D199" i="13"/>
  <c r="D200" i="13"/>
  <c r="D201" i="13"/>
  <c r="D202" i="13"/>
  <c r="D203" i="13"/>
  <c r="D204" i="13"/>
  <c r="D205" i="13"/>
  <c r="D206" i="13"/>
  <c r="D207" i="13"/>
  <c r="D208" i="13"/>
  <c r="D209" i="13"/>
  <c r="D210" i="13"/>
  <c r="D211" i="13"/>
  <c r="D212" i="13"/>
  <c r="D213" i="13"/>
  <c r="D214" i="13"/>
  <c r="D215" i="13"/>
  <c r="D216" i="13"/>
  <c r="D217" i="13"/>
  <c r="D218" i="13"/>
  <c r="D219" i="13"/>
  <c r="D220" i="13"/>
  <c r="D221" i="13"/>
  <c r="D222" i="13"/>
  <c r="D223" i="13"/>
  <c r="D224" i="13"/>
  <c r="D225" i="13"/>
  <c r="D226" i="13"/>
  <c r="D227" i="13"/>
  <c r="D228" i="13"/>
  <c r="D229" i="13"/>
  <c r="D230" i="13"/>
  <c r="D231" i="13"/>
  <c r="D232" i="13"/>
  <c r="D233" i="13"/>
  <c r="D234" i="13"/>
  <c r="D235" i="13"/>
  <c r="D236" i="13"/>
  <c r="D237" i="13"/>
  <c r="D238" i="13"/>
  <c r="D239" i="13"/>
  <c r="D240" i="13"/>
  <c r="D241" i="13"/>
  <c r="D242" i="13"/>
  <c r="D243" i="13"/>
  <c r="D244" i="13"/>
  <c r="D245" i="13"/>
  <c r="D246" i="13"/>
  <c r="D247" i="13"/>
  <c r="D248" i="13"/>
  <c r="D249" i="13"/>
  <c r="D250" i="13"/>
  <c r="D251" i="13"/>
  <c r="D252" i="13"/>
  <c r="D253" i="13"/>
  <c r="D254" i="13"/>
  <c r="D255" i="13"/>
  <c r="D256" i="13"/>
  <c r="D257" i="13"/>
  <c r="D258" i="13"/>
  <c r="D259" i="13"/>
  <c r="D260" i="13"/>
  <c r="D261" i="13"/>
  <c r="D262" i="13"/>
  <c r="D263" i="13"/>
  <c r="D264" i="13"/>
  <c r="D265" i="13"/>
  <c r="D266" i="13"/>
  <c r="D267" i="13"/>
  <c r="D268" i="13"/>
  <c r="D269" i="13"/>
  <c r="D270" i="13"/>
  <c r="D271" i="13"/>
  <c r="D272" i="13"/>
  <c r="D273" i="13"/>
  <c r="D274" i="13"/>
  <c r="D275" i="13"/>
  <c r="D276" i="13"/>
  <c r="D277" i="13"/>
  <c r="D278" i="13"/>
  <c r="D279" i="13"/>
  <c r="D280" i="13"/>
  <c r="D281" i="13"/>
  <c r="D282" i="13"/>
  <c r="D283" i="13"/>
  <c r="D284" i="13"/>
  <c r="D285" i="13"/>
  <c r="D286" i="13"/>
  <c r="D287" i="13"/>
  <c r="T1" i="15"/>
  <c r="S1" i="15"/>
  <c r="R1" i="15"/>
  <c r="Q1" i="15"/>
  <c r="P1" i="15"/>
  <c r="O1" i="15"/>
  <c r="N1" i="15"/>
  <c r="M1" i="15"/>
  <c r="K1" i="15"/>
  <c r="J1" i="15"/>
  <c r="I1" i="15"/>
  <c r="H1" i="15"/>
  <c r="G1" i="15"/>
  <c r="F1" i="15"/>
  <c r="E1" i="15"/>
  <c r="D1" i="15"/>
  <c r="E264" i="14"/>
  <c r="E254" i="14"/>
  <c r="E243" i="14"/>
  <c r="E232" i="14"/>
  <c r="E224" i="14"/>
  <c r="E214" i="14"/>
  <c r="E206" i="14"/>
  <c r="E195" i="14"/>
  <c r="E183" i="14"/>
  <c r="E164" i="14"/>
  <c r="E135" i="14"/>
  <c r="E117" i="14"/>
  <c r="E102" i="14"/>
  <c r="E89" i="14"/>
  <c r="E75" i="14"/>
  <c r="E59" i="14"/>
  <c r="E39" i="14"/>
  <c r="I15" i="12"/>
  <c r="H15" i="12"/>
  <c r="G15" i="12"/>
  <c r="F15" i="12"/>
  <c r="E15" i="12"/>
  <c r="D15" i="12"/>
  <c r="C15" i="12"/>
  <c r="B15" i="12"/>
  <c r="M15" i="12" s="1"/>
  <c r="I14" i="12"/>
  <c r="H14" i="12"/>
  <c r="G14" i="12"/>
  <c r="F14" i="12"/>
  <c r="E14" i="12"/>
  <c r="D14" i="12"/>
  <c r="C14" i="12"/>
  <c r="B14" i="12"/>
  <c r="M14" i="12" s="1"/>
  <c r="I13" i="12"/>
  <c r="H13" i="12"/>
  <c r="G13" i="12"/>
  <c r="F13" i="12"/>
  <c r="E13" i="12"/>
  <c r="D13" i="12"/>
  <c r="C13" i="12"/>
  <c r="B13" i="12"/>
  <c r="M13" i="12" s="1"/>
  <c r="I12" i="12"/>
  <c r="H12" i="12"/>
  <c r="G12" i="12"/>
  <c r="F12" i="12"/>
  <c r="E12" i="12"/>
  <c r="D12" i="12"/>
  <c r="C12" i="12"/>
  <c r="B12" i="12"/>
  <c r="M12" i="12" s="1"/>
  <c r="I11" i="12"/>
  <c r="H11" i="12"/>
  <c r="G11" i="12"/>
  <c r="F11" i="12"/>
  <c r="E11" i="12"/>
  <c r="D11" i="12"/>
  <c r="C11" i="12"/>
  <c r="B11" i="12"/>
  <c r="M11" i="12" s="1"/>
  <c r="I10" i="12"/>
  <c r="H10" i="12"/>
  <c r="G10" i="12"/>
  <c r="F10" i="12"/>
  <c r="E10" i="12"/>
  <c r="D10" i="12"/>
  <c r="C10" i="12"/>
  <c r="B10" i="12"/>
  <c r="I9" i="12"/>
  <c r="H9" i="12"/>
  <c r="G9" i="12"/>
  <c r="F9" i="12"/>
  <c r="E9" i="12"/>
  <c r="D9" i="12"/>
  <c r="C9" i="12"/>
  <c r="B9" i="12"/>
  <c r="M9" i="12" s="1"/>
  <c r="I8" i="12"/>
  <c r="H8" i="12"/>
  <c r="G8" i="12"/>
  <c r="F8" i="12"/>
  <c r="E8" i="12"/>
  <c r="D8" i="12"/>
  <c r="C8" i="12"/>
  <c r="B8" i="12"/>
  <c r="M8" i="12" s="1"/>
  <c r="I7" i="12"/>
  <c r="H7" i="12"/>
  <c r="G7" i="12"/>
  <c r="F7" i="12"/>
  <c r="E7" i="12"/>
  <c r="D7" i="12"/>
  <c r="C7" i="12"/>
  <c r="B7" i="12"/>
  <c r="M7" i="12" s="1"/>
  <c r="I6" i="12"/>
  <c r="H6" i="12"/>
  <c r="G6" i="12"/>
  <c r="F6" i="12"/>
  <c r="E6" i="12"/>
  <c r="D6" i="12"/>
  <c r="C6" i="12"/>
  <c r="B6" i="12"/>
  <c r="M6" i="12" s="1"/>
  <c r="I5" i="12"/>
  <c r="H5" i="12"/>
  <c r="G5" i="12"/>
  <c r="F5" i="12"/>
  <c r="E5" i="12"/>
  <c r="D5" i="12"/>
  <c r="C5" i="12"/>
  <c r="B5" i="12"/>
  <c r="M5" i="12" s="1"/>
  <c r="I4" i="12"/>
  <c r="H4" i="12"/>
  <c r="G4" i="12"/>
  <c r="F4" i="12"/>
  <c r="E4" i="12"/>
  <c r="D4" i="12"/>
  <c r="C4" i="12"/>
  <c r="B4" i="12"/>
  <c r="M4" i="12" s="1"/>
  <c r="I3" i="12"/>
  <c r="H3" i="12"/>
  <c r="H16" i="12" s="1"/>
  <c r="G3" i="12"/>
  <c r="F3" i="12"/>
  <c r="E3" i="12"/>
  <c r="D3" i="12"/>
  <c r="D16" i="12" s="1"/>
  <c r="C3" i="12"/>
  <c r="B3" i="12"/>
  <c r="L3" i="12" s="1"/>
  <c r="I16" i="11"/>
  <c r="H16" i="11"/>
  <c r="G16" i="11"/>
  <c r="F16" i="11"/>
  <c r="E16" i="11"/>
  <c r="G21" i="11" s="1"/>
  <c r="D16" i="11"/>
  <c r="C16" i="11"/>
  <c r="B16" i="11"/>
  <c r="J16" i="11" s="1"/>
  <c r="G302" i="1" s="1"/>
  <c r="M16" i="5" l="1"/>
  <c r="H219" i="1"/>
  <c r="L13" i="12"/>
  <c r="L7" i="12"/>
  <c r="H88" i="1"/>
  <c r="H198" i="1"/>
  <c r="L12" i="12"/>
  <c r="H135" i="1"/>
  <c r="L9" i="12"/>
  <c r="L6" i="12"/>
  <c r="H58" i="1"/>
  <c r="L15" i="12"/>
  <c r="H275" i="1"/>
  <c r="L5" i="12"/>
  <c r="H21" i="1"/>
  <c r="H105" i="1"/>
  <c r="L8" i="12"/>
  <c r="H166" i="1"/>
  <c r="L11" i="12"/>
  <c r="L14" i="12"/>
  <c r="H239" i="1"/>
  <c r="L4" i="12"/>
  <c r="H5" i="1"/>
  <c r="L16" i="12"/>
  <c r="I16" i="12"/>
  <c r="M290" i="14" s="1"/>
  <c r="M16" i="11"/>
  <c r="L10" i="12"/>
  <c r="M3" i="12"/>
  <c r="E16" i="12"/>
  <c r="I290" i="14" s="1"/>
  <c r="B16" i="12"/>
  <c r="F288" i="13" s="1"/>
  <c r="E41" i="14"/>
  <c r="E61" i="14"/>
  <c r="E77" i="14"/>
  <c r="E91" i="14"/>
  <c r="E100" i="14"/>
  <c r="E118" i="14"/>
  <c r="E137" i="14"/>
  <c r="E167" i="14"/>
  <c r="M167" i="14" s="1"/>
  <c r="T167" i="15" s="1"/>
  <c r="E188" i="14"/>
  <c r="E196" i="14"/>
  <c r="E207" i="14"/>
  <c r="E215" i="14"/>
  <c r="E226" i="14"/>
  <c r="E234" i="14"/>
  <c r="E244" i="14"/>
  <c r="E255" i="14"/>
  <c r="M255" i="14" s="1"/>
  <c r="T255" i="15" s="1"/>
  <c r="E265" i="14"/>
  <c r="E23" i="14"/>
  <c r="E63" i="14"/>
  <c r="E79" i="14"/>
  <c r="E93" i="14"/>
  <c r="E105" i="14"/>
  <c r="M105" i="14" s="1"/>
  <c r="T105" i="15" s="1"/>
  <c r="E122" i="14"/>
  <c r="E138" i="14"/>
  <c r="L138" i="14" s="1"/>
  <c r="S138" i="15" s="1"/>
  <c r="E168" i="14"/>
  <c r="E205" i="14"/>
  <c r="E198" i="14"/>
  <c r="E208" i="14"/>
  <c r="E216" i="14"/>
  <c r="E235" i="14"/>
  <c r="E246" i="14"/>
  <c r="E256" i="14"/>
  <c r="M256" i="14" s="1"/>
  <c r="T256" i="15" s="1"/>
  <c r="E266" i="14"/>
  <c r="E25" i="14"/>
  <c r="E47" i="14"/>
  <c r="E65" i="14"/>
  <c r="E81" i="14"/>
  <c r="E95" i="14"/>
  <c r="E107" i="14"/>
  <c r="E141" i="14"/>
  <c r="F141" i="14" s="1"/>
  <c r="M141" i="15" s="1"/>
  <c r="E172" i="14"/>
  <c r="E189" i="14"/>
  <c r="E199" i="14"/>
  <c r="E225" i="14"/>
  <c r="E218" i="14"/>
  <c r="E228" i="14"/>
  <c r="E236" i="14"/>
  <c r="E247" i="14"/>
  <c r="L247" i="14" s="1"/>
  <c r="S247" i="15" s="1"/>
  <c r="E258" i="14"/>
  <c r="E267" i="14"/>
  <c r="E49" i="14"/>
  <c r="E97" i="14"/>
  <c r="E109" i="14"/>
  <c r="E125" i="14"/>
  <c r="E174" i="14"/>
  <c r="E190" i="14"/>
  <c r="L190" i="14" s="1"/>
  <c r="S190" i="15" s="1"/>
  <c r="E200" i="14"/>
  <c r="E209" i="14"/>
  <c r="E245" i="14"/>
  <c r="E238" i="14"/>
  <c r="E248" i="14"/>
  <c r="E269" i="14"/>
  <c r="E31" i="14"/>
  <c r="E69" i="14"/>
  <c r="J69" i="14" s="1"/>
  <c r="Q69" i="15" s="1"/>
  <c r="E85" i="14"/>
  <c r="E111" i="14"/>
  <c r="E127" i="14"/>
  <c r="E159" i="14"/>
  <c r="E175" i="14"/>
  <c r="E191" i="14"/>
  <c r="E202" i="14"/>
  <c r="E210" i="14"/>
  <c r="L210" i="14" s="1"/>
  <c r="S210" i="15" s="1"/>
  <c r="E220" i="14"/>
  <c r="E229" i="14"/>
  <c r="E239" i="14"/>
  <c r="E250" i="14"/>
  <c r="E260" i="14"/>
  <c r="E271" i="14"/>
  <c r="E80" i="14"/>
  <c r="E71" i="14"/>
  <c r="J71" i="14" s="1"/>
  <c r="Q71" i="15" s="1"/>
  <c r="E86" i="14"/>
  <c r="E126" i="14"/>
  <c r="E113" i="14"/>
  <c r="E129" i="14"/>
  <c r="E160" i="14"/>
  <c r="E180" i="14"/>
  <c r="E192" i="14"/>
  <c r="E211" i="14"/>
  <c r="H211" i="14" s="1"/>
  <c r="O211" i="15" s="1"/>
  <c r="E222" i="14"/>
  <c r="E230" i="14"/>
  <c r="E240" i="14"/>
  <c r="E262" i="14"/>
  <c r="E57" i="14"/>
  <c r="E163" i="14"/>
  <c r="E194" i="14"/>
  <c r="E212" i="14"/>
  <c r="G212" i="14" s="1"/>
  <c r="N212" i="15" s="1"/>
  <c r="E231" i="14"/>
  <c r="E242" i="14"/>
  <c r="J19" i="11"/>
  <c r="J18" i="11"/>
  <c r="H290" i="14"/>
  <c r="H288" i="13"/>
  <c r="L290" i="14"/>
  <c r="L288" i="13"/>
  <c r="M113" i="14"/>
  <c r="T113" i="15" s="1"/>
  <c r="M109" i="14"/>
  <c r="T109" i="15" s="1"/>
  <c r="M101" i="14"/>
  <c r="T101" i="15" s="1"/>
  <c r="M118" i="14"/>
  <c r="T118" i="15" s="1"/>
  <c r="M127" i="14"/>
  <c r="T127" i="15" s="1"/>
  <c r="M117" i="14"/>
  <c r="T117" i="15" s="1"/>
  <c r="M100" i="14"/>
  <c r="T100" i="15" s="1"/>
  <c r="M126" i="14"/>
  <c r="T126" i="15" s="1"/>
  <c r="M125" i="14"/>
  <c r="T125" i="15" s="1"/>
  <c r="M115" i="14"/>
  <c r="T115" i="15" s="1"/>
  <c r="M111" i="14"/>
  <c r="T111" i="15" s="1"/>
  <c r="M107" i="14"/>
  <c r="T107" i="15" s="1"/>
  <c r="M123" i="14"/>
  <c r="T123" i="15" s="1"/>
  <c r="M122" i="14"/>
  <c r="T122" i="15" s="1"/>
  <c r="M102" i="14"/>
  <c r="T102" i="15" s="1"/>
  <c r="G99" i="14"/>
  <c r="N99" i="15" s="1"/>
  <c r="G95" i="14"/>
  <c r="N95" i="15" s="1"/>
  <c r="G91" i="14"/>
  <c r="N91" i="15" s="1"/>
  <c r="G87" i="14"/>
  <c r="N87" i="15" s="1"/>
  <c r="G86" i="14"/>
  <c r="N86" i="15" s="1"/>
  <c r="G97" i="14"/>
  <c r="N97" i="15" s="1"/>
  <c r="G93" i="14"/>
  <c r="N93" i="15" s="1"/>
  <c r="G89" i="14"/>
  <c r="N89" i="15" s="1"/>
  <c r="G85" i="14"/>
  <c r="N85" i="15" s="1"/>
  <c r="G147" i="14"/>
  <c r="N147" i="15" s="1"/>
  <c r="I51" i="14"/>
  <c r="P51" i="15" s="1"/>
  <c r="I47" i="14"/>
  <c r="P47" i="15" s="1"/>
  <c r="I43" i="14"/>
  <c r="P43" i="15" s="1"/>
  <c r="I39" i="14"/>
  <c r="P39" i="15" s="1"/>
  <c r="I35" i="14"/>
  <c r="P35" i="15" s="1"/>
  <c r="I31" i="14"/>
  <c r="P31" i="15" s="1"/>
  <c r="I27" i="14"/>
  <c r="P27" i="15" s="1"/>
  <c r="I23" i="14"/>
  <c r="P23" i="15" s="1"/>
  <c r="I49" i="14"/>
  <c r="P49" i="15" s="1"/>
  <c r="I41" i="14"/>
  <c r="P41" i="15" s="1"/>
  <c r="I33" i="14"/>
  <c r="P33" i="15" s="1"/>
  <c r="I25" i="14"/>
  <c r="P25" i="15" s="1"/>
  <c r="I126" i="14"/>
  <c r="P126" i="15" s="1"/>
  <c r="I122" i="14"/>
  <c r="P122" i="15" s="1"/>
  <c r="I118" i="14"/>
  <c r="P118" i="15" s="1"/>
  <c r="I115" i="14"/>
  <c r="P115" i="15" s="1"/>
  <c r="I111" i="14"/>
  <c r="P111" i="15" s="1"/>
  <c r="I107" i="14"/>
  <c r="P107" i="15" s="1"/>
  <c r="I123" i="14"/>
  <c r="P123" i="15" s="1"/>
  <c r="I102" i="14"/>
  <c r="P102" i="15" s="1"/>
  <c r="I113" i="14"/>
  <c r="P113" i="15" s="1"/>
  <c r="I109" i="14"/>
  <c r="P109" i="15" s="1"/>
  <c r="I105" i="14"/>
  <c r="P105" i="15" s="1"/>
  <c r="I101" i="14"/>
  <c r="P101" i="15" s="1"/>
  <c r="I117" i="14"/>
  <c r="P117" i="15" s="1"/>
  <c r="I127" i="14"/>
  <c r="P127" i="15" s="1"/>
  <c r="I100" i="14"/>
  <c r="P100" i="15" s="1"/>
  <c r="I125" i="14"/>
  <c r="P125" i="15" s="1"/>
  <c r="I137" i="14"/>
  <c r="P137" i="15" s="1"/>
  <c r="I135" i="14"/>
  <c r="P135" i="15" s="1"/>
  <c r="I129" i="14"/>
  <c r="P129" i="15" s="1"/>
  <c r="I131" i="14"/>
  <c r="P131" i="15" s="1"/>
  <c r="I182" i="14"/>
  <c r="P182" i="15" s="1"/>
  <c r="I174" i="14"/>
  <c r="P174" i="15" s="1"/>
  <c r="I188" i="14"/>
  <c r="P188" i="15" s="1"/>
  <c r="I180" i="14"/>
  <c r="P180" i="15" s="1"/>
  <c r="I172" i="14"/>
  <c r="P172" i="15" s="1"/>
  <c r="I168" i="14"/>
  <c r="P168" i="15" s="1"/>
  <c r="I164" i="14"/>
  <c r="P164" i="15" s="1"/>
  <c r="I160" i="14"/>
  <c r="P160" i="15" s="1"/>
  <c r="I183" i="14"/>
  <c r="P183" i="15" s="1"/>
  <c r="I175" i="14"/>
  <c r="P175" i="15" s="1"/>
  <c r="I163" i="14"/>
  <c r="P163" i="15" s="1"/>
  <c r="I159" i="14"/>
  <c r="P159" i="15" s="1"/>
  <c r="I206" i="14"/>
  <c r="P206" i="15" s="1"/>
  <c r="I202" i="14"/>
  <c r="P202" i="15" s="1"/>
  <c r="I198" i="14"/>
  <c r="P198" i="15" s="1"/>
  <c r="I194" i="14"/>
  <c r="P194" i="15" s="1"/>
  <c r="I205" i="14"/>
  <c r="P205" i="15" s="1"/>
  <c r="I189" i="14"/>
  <c r="P189" i="15" s="1"/>
  <c r="I208" i="14"/>
  <c r="P208" i="15" s="1"/>
  <c r="I204" i="14"/>
  <c r="P204" i="15" s="1"/>
  <c r="I200" i="14"/>
  <c r="P200" i="15" s="1"/>
  <c r="I196" i="14"/>
  <c r="P196" i="15" s="1"/>
  <c r="I192" i="14"/>
  <c r="P192" i="15" s="1"/>
  <c r="I207" i="14"/>
  <c r="P207" i="15" s="1"/>
  <c r="I203" i="14"/>
  <c r="P203" i="15" s="1"/>
  <c r="I199" i="14"/>
  <c r="P199" i="15" s="1"/>
  <c r="I195" i="14"/>
  <c r="P195" i="15" s="1"/>
  <c r="I191" i="14"/>
  <c r="P191" i="15" s="1"/>
  <c r="I262" i="14"/>
  <c r="P262" i="15" s="1"/>
  <c r="I258" i="14"/>
  <c r="P258" i="15" s="1"/>
  <c r="I254" i="14"/>
  <c r="P254" i="15" s="1"/>
  <c r="I250" i="14"/>
  <c r="P250" i="15" s="1"/>
  <c r="I246" i="14"/>
  <c r="P246" i="15" s="1"/>
  <c r="I242" i="14"/>
  <c r="P242" i="15" s="1"/>
  <c r="I238" i="14"/>
  <c r="P238" i="15" s="1"/>
  <c r="I234" i="14"/>
  <c r="P234" i="15" s="1"/>
  <c r="I230" i="14"/>
  <c r="P230" i="15" s="1"/>
  <c r="I245" i="14"/>
  <c r="P245" i="15" s="1"/>
  <c r="I229" i="14"/>
  <c r="P229" i="15" s="1"/>
  <c r="I260" i="14"/>
  <c r="P260" i="15" s="1"/>
  <c r="I252" i="14"/>
  <c r="P252" i="15" s="1"/>
  <c r="I248" i="14"/>
  <c r="P248" i="15" s="1"/>
  <c r="I244" i="14"/>
  <c r="P244" i="15" s="1"/>
  <c r="I240" i="14"/>
  <c r="P240" i="15" s="1"/>
  <c r="I236" i="14"/>
  <c r="P236" i="15" s="1"/>
  <c r="I232" i="14"/>
  <c r="P232" i="15" s="1"/>
  <c r="I228" i="14"/>
  <c r="P228" i="15" s="1"/>
  <c r="I259" i="14"/>
  <c r="P259" i="15" s="1"/>
  <c r="I251" i="14"/>
  <c r="P251" i="15" s="1"/>
  <c r="I247" i="14"/>
  <c r="P247" i="15" s="1"/>
  <c r="I243" i="14"/>
  <c r="P243" i="15" s="1"/>
  <c r="I239" i="14"/>
  <c r="P239" i="15" s="1"/>
  <c r="I235" i="14"/>
  <c r="P235" i="15" s="1"/>
  <c r="I231" i="14"/>
  <c r="P231" i="15" s="1"/>
  <c r="I269" i="14"/>
  <c r="P269" i="15" s="1"/>
  <c r="I271" i="14"/>
  <c r="P271" i="15" s="1"/>
  <c r="I266" i="14"/>
  <c r="P266" i="15" s="1"/>
  <c r="I265" i="14"/>
  <c r="P265" i="15" s="1"/>
  <c r="I264" i="14"/>
  <c r="P264" i="15" s="1"/>
  <c r="I263" i="14"/>
  <c r="P263" i="15" s="1"/>
  <c r="I267" i="14"/>
  <c r="P267" i="15" s="1"/>
  <c r="L49" i="14"/>
  <c r="S49" i="15" s="1"/>
  <c r="L41" i="14"/>
  <c r="S41" i="15" s="1"/>
  <c r="L33" i="14"/>
  <c r="S33" i="15" s="1"/>
  <c r="L25" i="14"/>
  <c r="S25" i="15" s="1"/>
  <c r="L51" i="14"/>
  <c r="S51" i="15" s="1"/>
  <c r="L47" i="14"/>
  <c r="S47" i="15" s="1"/>
  <c r="L43" i="14"/>
  <c r="S43" i="15" s="1"/>
  <c r="L39" i="14"/>
  <c r="S39" i="15" s="1"/>
  <c r="L35" i="14"/>
  <c r="S35" i="15" s="1"/>
  <c r="L31" i="14"/>
  <c r="S31" i="15" s="1"/>
  <c r="L27" i="14"/>
  <c r="S27" i="15" s="1"/>
  <c r="L23" i="14"/>
  <c r="S23" i="15" s="1"/>
  <c r="L81" i="14"/>
  <c r="S81" i="15" s="1"/>
  <c r="L77" i="14"/>
  <c r="S77" i="15" s="1"/>
  <c r="L73" i="14"/>
  <c r="S73" i="15" s="1"/>
  <c r="L65" i="14"/>
  <c r="S65" i="15" s="1"/>
  <c r="L61" i="14"/>
  <c r="S61" i="15" s="1"/>
  <c r="L57" i="14"/>
  <c r="S57" i="15" s="1"/>
  <c r="L80" i="14"/>
  <c r="S80" i="15" s="1"/>
  <c r="L83" i="14"/>
  <c r="S83" i="15" s="1"/>
  <c r="L79" i="14"/>
  <c r="S79" i="15" s="1"/>
  <c r="L75" i="14"/>
  <c r="S75" i="15" s="1"/>
  <c r="L67" i="14"/>
  <c r="S67" i="15" s="1"/>
  <c r="L63" i="14"/>
  <c r="S63" i="15" s="1"/>
  <c r="L59" i="14"/>
  <c r="S59" i="15" s="1"/>
  <c r="L97" i="14"/>
  <c r="S97" i="15" s="1"/>
  <c r="L93" i="14"/>
  <c r="S93" i="15" s="1"/>
  <c r="L89" i="14"/>
  <c r="S89" i="15" s="1"/>
  <c r="L85" i="14"/>
  <c r="S85" i="15" s="1"/>
  <c r="L99" i="14"/>
  <c r="S99" i="15" s="1"/>
  <c r="L95" i="14"/>
  <c r="S95" i="15" s="1"/>
  <c r="L91" i="14"/>
  <c r="S91" i="15" s="1"/>
  <c r="L87" i="14"/>
  <c r="S87" i="15" s="1"/>
  <c r="L86" i="14"/>
  <c r="S86" i="15" s="1"/>
  <c r="L113" i="14"/>
  <c r="S113" i="15" s="1"/>
  <c r="L109" i="14"/>
  <c r="S109" i="15" s="1"/>
  <c r="L105" i="14"/>
  <c r="S105" i="15" s="1"/>
  <c r="L101" i="14"/>
  <c r="S101" i="15" s="1"/>
  <c r="L118" i="14"/>
  <c r="S118" i="15" s="1"/>
  <c r="L127" i="14"/>
  <c r="S127" i="15" s="1"/>
  <c r="L117" i="14"/>
  <c r="S117" i="15" s="1"/>
  <c r="L100" i="14"/>
  <c r="S100" i="15" s="1"/>
  <c r="L126" i="14"/>
  <c r="S126" i="15" s="1"/>
  <c r="L125" i="14"/>
  <c r="S125" i="15" s="1"/>
  <c r="L115" i="14"/>
  <c r="S115" i="15" s="1"/>
  <c r="L111" i="14"/>
  <c r="S111" i="15" s="1"/>
  <c r="L107" i="14"/>
  <c r="S107" i="15" s="1"/>
  <c r="L123" i="14"/>
  <c r="S123" i="15" s="1"/>
  <c r="L122" i="14"/>
  <c r="S122" i="15" s="1"/>
  <c r="L102" i="14"/>
  <c r="S102" i="15" s="1"/>
  <c r="L137" i="14"/>
  <c r="S137" i="15" s="1"/>
  <c r="L129" i="14"/>
  <c r="S129" i="15" s="1"/>
  <c r="L131" i="14"/>
  <c r="S131" i="15" s="1"/>
  <c r="L135" i="14"/>
  <c r="S135" i="15" s="1"/>
  <c r="L147" i="14"/>
  <c r="S147" i="15" s="1"/>
  <c r="L188" i="14"/>
  <c r="S188" i="15" s="1"/>
  <c r="L180" i="14"/>
  <c r="S180" i="15" s="1"/>
  <c r="L172" i="14"/>
  <c r="S172" i="15" s="1"/>
  <c r="L168" i="14"/>
  <c r="S168" i="15" s="1"/>
  <c r="L164" i="14"/>
  <c r="S164" i="15" s="1"/>
  <c r="L160" i="14"/>
  <c r="S160" i="15" s="1"/>
  <c r="L183" i="14"/>
  <c r="S183" i="15" s="1"/>
  <c r="L175" i="14"/>
  <c r="S175" i="15" s="1"/>
  <c r="L163" i="14"/>
  <c r="S163" i="15" s="1"/>
  <c r="L159" i="14"/>
  <c r="S159" i="15" s="1"/>
  <c r="L182" i="14"/>
  <c r="S182" i="15" s="1"/>
  <c r="L174" i="14"/>
  <c r="S174" i="15" s="1"/>
  <c r="L208" i="14"/>
  <c r="S208" i="15" s="1"/>
  <c r="L204" i="14"/>
  <c r="S204" i="15" s="1"/>
  <c r="L200" i="14"/>
  <c r="S200" i="15" s="1"/>
  <c r="L196" i="14"/>
  <c r="S196" i="15" s="1"/>
  <c r="L192" i="14"/>
  <c r="S192" i="15" s="1"/>
  <c r="L207" i="14"/>
  <c r="S207" i="15" s="1"/>
  <c r="L203" i="14"/>
  <c r="S203" i="15" s="1"/>
  <c r="L199" i="14"/>
  <c r="S199" i="15" s="1"/>
  <c r="L195" i="14"/>
  <c r="S195" i="15" s="1"/>
  <c r="L191" i="14"/>
  <c r="S191" i="15" s="1"/>
  <c r="L206" i="14"/>
  <c r="S206" i="15" s="1"/>
  <c r="L202" i="14"/>
  <c r="S202" i="15" s="1"/>
  <c r="L198" i="14"/>
  <c r="S198" i="15" s="1"/>
  <c r="L194" i="14"/>
  <c r="S194" i="15" s="1"/>
  <c r="L205" i="14"/>
  <c r="S205" i="15" s="1"/>
  <c r="L189" i="14"/>
  <c r="S189" i="15" s="1"/>
  <c r="L224" i="14"/>
  <c r="S224" i="15" s="1"/>
  <c r="L220" i="14"/>
  <c r="S220" i="15" s="1"/>
  <c r="L216" i="14"/>
  <c r="S216" i="15" s="1"/>
  <c r="L212" i="14"/>
  <c r="S212" i="15" s="1"/>
  <c r="L227" i="14"/>
  <c r="S227" i="15" s="1"/>
  <c r="L223" i="14"/>
  <c r="S223" i="15" s="1"/>
  <c r="L219" i="14"/>
  <c r="S219" i="15" s="1"/>
  <c r="L215" i="14"/>
  <c r="S215" i="15" s="1"/>
  <c r="L226" i="14"/>
  <c r="S226" i="15" s="1"/>
  <c r="L222" i="14"/>
  <c r="S222" i="15" s="1"/>
  <c r="L218" i="14"/>
  <c r="S218" i="15" s="1"/>
  <c r="L214" i="14"/>
  <c r="S214" i="15" s="1"/>
  <c r="L225" i="14"/>
  <c r="S225" i="15" s="1"/>
  <c r="L209" i="14"/>
  <c r="S209" i="15" s="1"/>
  <c r="L260" i="14"/>
  <c r="S260" i="15" s="1"/>
  <c r="L252" i="14"/>
  <c r="S252" i="15" s="1"/>
  <c r="L248" i="14"/>
  <c r="S248" i="15" s="1"/>
  <c r="L244" i="14"/>
  <c r="S244" i="15" s="1"/>
  <c r="L240" i="14"/>
  <c r="S240" i="15" s="1"/>
  <c r="L236" i="14"/>
  <c r="S236" i="15" s="1"/>
  <c r="L232" i="14"/>
  <c r="S232" i="15" s="1"/>
  <c r="L228" i="14"/>
  <c r="S228" i="15" s="1"/>
  <c r="L259" i="14"/>
  <c r="S259" i="15" s="1"/>
  <c r="L251" i="14"/>
  <c r="S251" i="15" s="1"/>
  <c r="L243" i="14"/>
  <c r="S243" i="15" s="1"/>
  <c r="L239" i="14"/>
  <c r="S239" i="15" s="1"/>
  <c r="L235" i="14"/>
  <c r="S235" i="15" s="1"/>
  <c r="L231" i="14"/>
  <c r="S231" i="15" s="1"/>
  <c r="L262" i="14"/>
  <c r="S262" i="15" s="1"/>
  <c r="L258" i="14"/>
  <c r="S258" i="15" s="1"/>
  <c r="L254" i="14"/>
  <c r="S254" i="15" s="1"/>
  <c r="L250" i="14"/>
  <c r="S250" i="15" s="1"/>
  <c r="L246" i="14"/>
  <c r="S246" i="15" s="1"/>
  <c r="L242" i="14"/>
  <c r="S242" i="15" s="1"/>
  <c r="L238" i="14"/>
  <c r="S238" i="15" s="1"/>
  <c r="L234" i="14"/>
  <c r="S234" i="15" s="1"/>
  <c r="L230" i="14"/>
  <c r="S230" i="15" s="1"/>
  <c r="L245" i="14"/>
  <c r="S245" i="15" s="1"/>
  <c r="L229" i="14"/>
  <c r="S229" i="15" s="1"/>
  <c r="L264" i="14"/>
  <c r="S264" i="15" s="1"/>
  <c r="L271" i="14"/>
  <c r="S271" i="15" s="1"/>
  <c r="L263" i="14"/>
  <c r="S263" i="15" s="1"/>
  <c r="L267" i="14"/>
  <c r="S267" i="15" s="1"/>
  <c r="L269" i="14"/>
  <c r="S269" i="15" s="1"/>
  <c r="L266" i="14"/>
  <c r="S266" i="15" s="1"/>
  <c r="L265" i="14"/>
  <c r="S265" i="15" s="1"/>
  <c r="M81" i="14"/>
  <c r="T81" i="15" s="1"/>
  <c r="M77" i="14"/>
  <c r="T77" i="15" s="1"/>
  <c r="M73" i="14"/>
  <c r="T73" i="15" s="1"/>
  <c r="M65" i="14"/>
  <c r="T65" i="15" s="1"/>
  <c r="M61" i="14"/>
  <c r="T61" i="15" s="1"/>
  <c r="M57" i="14"/>
  <c r="T57" i="15" s="1"/>
  <c r="M80" i="14"/>
  <c r="T80" i="15" s="1"/>
  <c r="M83" i="14"/>
  <c r="T83" i="15" s="1"/>
  <c r="M79" i="14"/>
  <c r="T79" i="15" s="1"/>
  <c r="M75" i="14"/>
  <c r="T75" i="15" s="1"/>
  <c r="M67" i="14"/>
  <c r="T67" i="15" s="1"/>
  <c r="M63" i="14"/>
  <c r="T63" i="15" s="1"/>
  <c r="M59" i="14"/>
  <c r="T59" i="15" s="1"/>
  <c r="M271" i="14"/>
  <c r="T271" i="15" s="1"/>
  <c r="M264" i="14"/>
  <c r="T264" i="15" s="1"/>
  <c r="M263" i="14"/>
  <c r="T263" i="15" s="1"/>
  <c r="M267" i="14"/>
  <c r="T267" i="15" s="1"/>
  <c r="M269" i="14"/>
  <c r="T269" i="15" s="1"/>
  <c r="M266" i="14"/>
  <c r="T266" i="15" s="1"/>
  <c r="M265" i="14"/>
  <c r="T265" i="15" s="1"/>
  <c r="F51" i="14"/>
  <c r="M51" i="15" s="1"/>
  <c r="F47" i="14"/>
  <c r="M47" i="15" s="1"/>
  <c r="F43" i="14"/>
  <c r="M43" i="15" s="1"/>
  <c r="F39" i="14"/>
  <c r="M39" i="15" s="1"/>
  <c r="F35" i="14"/>
  <c r="M35" i="15" s="1"/>
  <c r="F31" i="14"/>
  <c r="M31" i="15" s="1"/>
  <c r="F27" i="14"/>
  <c r="M27" i="15" s="1"/>
  <c r="F23" i="14"/>
  <c r="M23" i="15" s="1"/>
  <c r="F49" i="14"/>
  <c r="M49" i="15" s="1"/>
  <c r="F41" i="14"/>
  <c r="M41" i="15" s="1"/>
  <c r="F33" i="14"/>
  <c r="M33" i="15" s="1"/>
  <c r="F25" i="14"/>
  <c r="M25" i="15" s="1"/>
  <c r="F80" i="14"/>
  <c r="M80" i="15" s="1"/>
  <c r="F83" i="14"/>
  <c r="M83" i="15" s="1"/>
  <c r="F79" i="14"/>
  <c r="M79" i="15" s="1"/>
  <c r="F75" i="14"/>
  <c r="M75" i="15" s="1"/>
  <c r="F67" i="14"/>
  <c r="M67" i="15" s="1"/>
  <c r="F63" i="14"/>
  <c r="M63" i="15" s="1"/>
  <c r="F59" i="14"/>
  <c r="M59" i="15" s="1"/>
  <c r="F81" i="14"/>
  <c r="M81" i="15" s="1"/>
  <c r="F77" i="14"/>
  <c r="M77" i="15" s="1"/>
  <c r="F73" i="14"/>
  <c r="M73" i="15" s="1"/>
  <c r="F65" i="14"/>
  <c r="M65" i="15" s="1"/>
  <c r="F61" i="14"/>
  <c r="M61" i="15" s="1"/>
  <c r="F57" i="14"/>
  <c r="M57" i="15" s="1"/>
  <c r="F99" i="14"/>
  <c r="M99" i="15" s="1"/>
  <c r="F95" i="14"/>
  <c r="M95" i="15" s="1"/>
  <c r="F91" i="14"/>
  <c r="M91" i="15" s="1"/>
  <c r="F87" i="14"/>
  <c r="M87" i="15" s="1"/>
  <c r="F86" i="14"/>
  <c r="M86" i="15" s="1"/>
  <c r="F97" i="14"/>
  <c r="M97" i="15" s="1"/>
  <c r="F93" i="14"/>
  <c r="M93" i="15" s="1"/>
  <c r="F89" i="14"/>
  <c r="M89" i="15" s="1"/>
  <c r="F85" i="14"/>
  <c r="M85" i="15" s="1"/>
  <c r="F127" i="14"/>
  <c r="M127" i="15" s="1"/>
  <c r="F117" i="14"/>
  <c r="M117" i="15" s="1"/>
  <c r="F126" i="14"/>
  <c r="M126" i="15" s="1"/>
  <c r="F100" i="14"/>
  <c r="M100" i="15" s="1"/>
  <c r="F125" i="14"/>
  <c r="M125" i="15" s="1"/>
  <c r="F123" i="14"/>
  <c r="M123" i="15" s="1"/>
  <c r="F115" i="14"/>
  <c r="M115" i="15" s="1"/>
  <c r="F111" i="14"/>
  <c r="M111" i="15" s="1"/>
  <c r="F107" i="14"/>
  <c r="M107" i="15" s="1"/>
  <c r="F122" i="14"/>
  <c r="M122" i="15" s="1"/>
  <c r="F102" i="14"/>
  <c r="M102" i="15" s="1"/>
  <c r="F118" i="14"/>
  <c r="M118" i="15" s="1"/>
  <c r="F113" i="14"/>
  <c r="M113" i="15" s="1"/>
  <c r="F109" i="14"/>
  <c r="M109" i="15" s="1"/>
  <c r="F105" i="14"/>
  <c r="M105" i="15" s="1"/>
  <c r="F101" i="14"/>
  <c r="M101" i="15" s="1"/>
  <c r="F131" i="14"/>
  <c r="M131" i="15" s="1"/>
  <c r="F135" i="14"/>
  <c r="M135" i="15" s="1"/>
  <c r="F137" i="14"/>
  <c r="M137" i="15" s="1"/>
  <c r="F129" i="14"/>
  <c r="M129" i="15" s="1"/>
  <c r="F147" i="14"/>
  <c r="M147" i="15" s="1"/>
  <c r="F183" i="14"/>
  <c r="M183" i="15" s="1"/>
  <c r="F175" i="14"/>
  <c r="M175" i="15" s="1"/>
  <c r="F163" i="14"/>
  <c r="M163" i="15" s="1"/>
  <c r="F159" i="14"/>
  <c r="M159" i="15" s="1"/>
  <c r="F182" i="14"/>
  <c r="M182" i="15" s="1"/>
  <c r="F174" i="14"/>
  <c r="M174" i="15" s="1"/>
  <c r="F188" i="14"/>
  <c r="M188" i="15" s="1"/>
  <c r="F180" i="14"/>
  <c r="M180" i="15" s="1"/>
  <c r="F172" i="14"/>
  <c r="M172" i="15" s="1"/>
  <c r="F168" i="14"/>
  <c r="M168" i="15" s="1"/>
  <c r="F164" i="14"/>
  <c r="M164" i="15" s="1"/>
  <c r="F160" i="14"/>
  <c r="M160" i="15" s="1"/>
  <c r="F207" i="14"/>
  <c r="M207" i="15" s="1"/>
  <c r="F203" i="14"/>
  <c r="M203" i="15" s="1"/>
  <c r="F199" i="14"/>
  <c r="M199" i="15" s="1"/>
  <c r="F195" i="14"/>
  <c r="M195" i="15" s="1"/>
  <c r="F191" i="14"/>
  <c r="M191" i="15" s="1"/>
  <c r="F206" i="14"/>
  <c r="M206" i="15" s="1"/>
  <c r="F202" i="14"/>
  <c r="M202" i="15" s="1"/>
  <c r="F198" i="14"/>
  <c r="M198" i="15" s="1"/>
  <c r="F194" i="14"/>
  <c r="M194" i="15" s="1"/>
  <c r="F205" i="14"/>
  <c r="M205" i="15" s="1"/>
  <c r="F189" i="14"/>
  <c r="M189" i="15" s="1"/>
  <c r="F208" i="14"/>
  <c r="M208" i="15" s="1"/>
  <c r="F204" i="14"/>
  <c r="M204" i="15" s="1"/>
  <c r="F200" i="14"/>
  <c r="M200" i="15" s="1"/>
  <c r="F196" i="14"/>
  <c r="M196" i="15" s="1"/>
  <c r="F192" i="14"/>
  <c r="M192" i="15" s="1"/>
  <c r="F227" i="14"/>
  <c r="M227" i="15" s="1"/>
  <c r="F223" i="14"/>
  <c r="M223" i="15" s="1"/>
  <c r="F219" i="14"/>
  <c r="M219" i="15" s="1"/>
  <c r="F215" i="14"/>
  <c r="M215" i="15" s="1"/>
  <c r="F226" i="14"/>
  <c r="M226" i="15" s="1"/>
  <c r="F222" i="14"/>
  <c r="M222" i="15" s="1"/>
  <c r="F218" i="14"/>
  <c r="M218" i="15" s="1"/>
  <c r="F214" i="14"/>
  <c r="M214" i="15" s="1"/>
  <c r="F210" i="14"/>
  <c r="M210" i="15" s="1"/>
  <c r="F225" i="14"/>
  <c r="M225" i="15" s="1"/>
  <c r="F209" i="14"/>
  <c r="M209" i="15" s="1"/>
  <c r="F224" i="14"/>
  <c r="M224" i="15" s="1"/>
  <c r="F220" i="14"/>
  <c r="M220" i="15" s="1"/>
  <c r="F216" i="14"/>
  <c r="M216" i="15" s="1"/>
  <c r="F259" i="14"/>
  <c r="M259" i="15" s="1"/>
  <c r="F255" i="14"/>
  <c r="M255" i="15" s="1"/>
  <c r="F251" i="14"/>
  <c r="M251" i="15" s="1"/>
  <c r="F243" i="14"/>
  <c r="M243" i="15" s="1"/>
  <c r="F239" i="14"/>
  <c r="M239" i="15" s="1"/>
  <c r="F235" i="14"/>
  <c r="M235" i="15" s="1"/>
  <c r="F231" i="14"/>
  <c r="M231" i="15" s="1"/>
  <c r="F262" i="14"/>
  <c r="M262" i="15" s="1"/>
  <c r="F258" i="14"/>
  <c r="M258" i="15" s="1"/>
  <c r="F254" i="14"/>
  <c r="M254" i="15" s="1"/>
  <c r="F250" i="14"/>
  <c r="M250" i="15" s="1"/>
  <c r="F246" i="14"/>
  <c r="M246" i="15" s="1"/>
  <c r="F242" i="14"/>
  <c r="M242" i="15" s="1"/>
  <c r="F238" i="14"/>
  <c r="M238" i="15" s="1"/>
  <c r="F234" i="14"/>
  <c r="M234" i="15" s="1"/>
  <c r="F230" i="14"/>
  <c r="M230" i="15" s="1"/>
  <c r="F245" i="14"/>
  <c r="M245" i="15" s="1"/>
  <c r="F229" i="14"/>
  <c r="M229" i="15" s="1"/>
  <c r="F260" i="14"/>
  <c r="M260" i="15" s="1"/>
  <c r="F252" i="14"/>
  <c r="M252" i="15" s="1"/>
  <c r="F248" i="14"/>
  <c r="M248" i="15" s="1"/>
  <c r="F244" i="14"/>
  <c r="M244" i="15" s="1"/>
  <c r="F240" i="14"/>
  <c r="M240" i="15" s="1"/>
  <c r="F236" i="14"/>
  <c r="M236" i="15" s="1"/>
  <c r="F232" i="14"/>
  <c r="M232" i="15" s="1"/>
  <c r="F228" i="14"/>
  <c r="M228" i="15" s="1"/>
  <c r="F269" i="14"/>
  <c r="M269" i="15" s="1"/>
  <c r="F267" i="14"/>
  <c r="M267" i="15" s="1"/>
  <c r="F263" i="14"/>
  <c r="M263" i="15" s="1"/>
  <c r="F266" i="14"/>
  <c r="M266" i="15" s="1"/>
  <c r="F271" i="14"/>
  <c r="M271" i="15" s="1"/>
  <c r="F265" i="14"/>
  <c r="M265" i="15" s="1"/>
  <c r="F264" i="14"/>
  <c r="M264" i="15" s="1"/>
  <c r="M208" i="14"/>
  <c r="T208" i="15" s="1"/>
  <c r="M204" i="14"/>
  <c r="T204" i="15" s="1"/>
  <c r="M200" i="14"/>
  <c r="T200" i="15" s="1"/>
  <c r="M196" i="14"/>
  <c r="T196" i="15" s="1"/>
  <c r="M192" i="14"/>
  <c r="T192" i="15" s="1"/>
  <c r="M207" i="14"/>
  <c r="T207" i="15" s="1"/>
  <c r="M203" i="14"/>
  <c r="T203" i="15" s="1"/>
  <c r="M199" i="14"/>
  <c r="T199" i="15" s="1"/>
  <c r="M195" i="14"/>
  <c r="T195" i="15" s="1"/>
  <c r="M191" i="14"/>
  <c r="T191" i="15" s="1"/>
  <c r="M206" i="14"/>
  <c r="T206" i="15" s="1"/>
  <c r="M202" i="14"/>
  <c r="T202" i="15" s="1"/>
  <c r="M198" i="14"/>
  <c r="T198" i="15" s="1"/>
  <c r="M194" i="14"/>
  <c r="T194" i="15" s="1"/>
  <c r="M190" i="14"/>
  <c r="T190" i="15" s="1"/>
  <c r="M205" i="14"/>
  <c r="T205" i="15" s="1"/>
  <c r="M189" i="14"/>
  <c r="T189" i="15" s="1"/>
  <c r="G207" i="14"/>
  <c r="N207" i="15" s="1"/>
  <c r="G203" i="14"/>
  <c r="N203" i="15" s="1"/>
  <c r="G199" i="14"/>
  <c r="N199" i="15" s="1"/>
  <c r="G195" i="14"/>
  <c r="N195" i="15" s="1"/>
  <c r="G191" i="14"/>
  <c r="N191" i="15" s="1"/>
  <c r="G206" i="14"/>
  <c r="N206" i="15" s="1"/>
  <c r="G202" i="14"/>
  <c r="N202" i="15" s="1"/>
  <c r="G198" i="14"/>
  <c r="N198" i="15" s="1"/>
  <c r="G194" i="14"/>
  <c r="N194" i="15" s="1"/>
  <c r="G205" i="14"/>
  <c r="N205" i="15" s="1"/>
  <c r="G189" i="14"/>
  <c r="N189" i="15" s="1"/>
  <c r="G208" i="14"/>
  <c r="N208" i="15" s="1"/>
  <c r="G204" i="14"/>
  <c r="N204" i="15" s="1"/>
  <c r="G200" i="14"/>
  <c r="N200" i="15" s="1"/>
  <c r="G196" i="14"/>
  <c r="N196" i="15" s="1"/>
  <c r="G192" i="14"/>
  <c r="N192" i="15" s="1"/>
  <c r="M129" i="14"/>
  <c r="T129" i="15" s="1"/>
  <c r="M131" i="14"/>
  <c r="T131" i="15" s="1"/>
  <c r="M135" i="14"/>
  <c r="T135" i="15" s="1"/>
  <c r="M141" i="14"/>
  <c r="T141" i="15" s="1"/>
  <c r="M137" i="14"/>
  <c r="T137" i="15" s="1"/>
  <c r="M224" i="14"/>
  <c r="T224" i="15" s="1"/>
  <c r="M220" i="14"/>
  <c r="T220" i="15" s="1"/>
  <c r="M216" i="14"/>
  <c r="T216" i="15" s="1"/>
  <c r="M227" i="14"/>
  <c r="T227" i="15" s="1"/>
  <c r="M223" i="14"/>
  <c r="T223" i="15" s="1"/>
  <c r="M219" i="14"/>
  <c r="T219" i="15" s="1"/>
  <c r="M215" i="14"/>
  <c r="T215" i="15" s="1"/>
  <c r="M226" i="14"/>
  <c r="T226" i="15" s="1"/>
  <c r="M222" i="14"/>
  <c r="T222" i="15" s="1"/>
  <c r="M218" i="14"/>
  <c r="T218" i="15" s="1"/>
  <c r="M214" i="14"/>
  <c r="T214" i="15" s="1"/>
  <c r="M225" i="14"/>
  <c r="T225" i="15" s="1"/>
  <c r="M209" i="14"/>
  <c r="T209" i="15" s="1"/>
  <c r="G127" i="14"/>
  <c r="N127" i="15" s="1"/>
  <c r="G123" i="14"/>
  <c r="N123" i="15" s="1"/>
  <c r="G126" i="14"/>
  <c r="N126" i="15" s="1"/>
  <c r="G100" i="14"/>
  <c r="N100" i="15" s="1"/>
  <c r="G125" i="14"/>
  <c r="N125" i="15" s="1"/>
  <c r="G115" i="14"/>
  <c r="N115" i="15" s="1"/>
  <c r="G111" i="14"/>
  <c r="N111" i="15" s="1"/>
  <c r="G107" i="14"/>
  <c r="N107" i="15" s="1"/>
  <c r="G122" i="14"/>
  <c r="N122" i="15" s="1"/>
  <c r="G102" i="14"/>
  <c r="N102" i="15" s="1"/>
  <c r="G118" i="14"/>
  <c r="N118" i="15" s="1"/>
  <c r="G113" i="14"/>
  <c r="N113" i="15" s="1"/>
  <c r="G109" i="14"/>
  <c r="N109" i="15" s="1"/>
  <c r="G105" i="14"/>
  <c r="N105" i="15" s="1"/>
  <c r="G101" i="14"/>
  <c r="N101" i="15" s="1"/>
  <c r="G117" i="14"/>
  <c r="N117" i="15" s="1"/>
  <c r="G269" i="14"/>
  <c r="N269" i="15" s="1"/>
  <c r="G271" i="14"/>
  <c r="N271" i="15" s="1"/>
  <c r="G267" i="14"/>
  <c r="N267" i="15" s="1"/>
  <c r="G263" i="14"/>
  <c r="N263" i="15" s="1"/>
  <c r="G266" i="14"/>
  <c r="N266" i="15" s="1"/>
  <c r="G265" i="14"/>
  <c r="N265" i="15" s="1"/>
  <c r="G264" i="14"/>
  <c r="N264" i="15" s="1"/>
  <c r="H51" i="14"/>
  <c r="O51" i="15" s="1"/>
  <c r="H47" i="14"/>
  <c r="O47" i="15" s="1"/>
  <c r="H43" i="14"/>
  <c r="O43" i="15" s="1"/>
  <c r="H39" i="14"/>
  <c r="O39" i="15" s="1"/>
  <c r="H35" i="14"/>
  <c r="O35" i="15" s="1"/>
  <c r="H31" i="14"/>
  <c r="O31" i="15" s="1"/>
  <c r="H27" i="14"/>
  <c r="O27" i="15" s="1"/>
  <c r="H23" i="14"/>
  <c r="O23" i="15" s="1"/>
  <c r="H49" i="14"/>
  <c r="O49" i="15" s="1"/>
  <c r="H41" i="14"/>
  <c r="O41" i="15" s="1"/>
  <c r="H33" i="14"/>
  <c r="O33" i="15" s="1"/>
  <c r="H25" i="14"/>
  <c r="O25" i="15" s="1"/>
  <c r="H83" i="14"/>
  <c r="O83" i="15" s="1"/>
  <c r="H79" i="14"/>
  <c r="O79" i="15" s="1"/>
  <c r="H75" i="14"/>
  <c r="O75" i="15" s="1"/>
  <c r="H71" i="14"/>
  <c r="O71" i="15" s="1"/>
  <c r="H67" i="14"/>
  <c r="O67" i="15" s="1"/>
  <c r="H63" i="14"/>
  <c r="O63" i="15" s="1"/>
  <c r="H59" i="14"/>
  <c r="O59" i="15" s="1"/>
  <c r="H81" i="14"/>
  <c r="O81" i="15" s="1"/>
  <c r="H77" i="14"/>
  <c r="O77" i="15" s="1"/>
  <c r="H73" i="14"/>
  <c r="O73" i="15" s="1"/>
  <c r="H65" i="14"/>
  <c r="O65" i="15" s="1"/>
  <c r="H61" i="14"/>
  <c r="O61" i="15" s="1"/>
  <c r="H57" i="14"/>
  <c r="O57" i="15" s="1"/>
  <c r="H80" i="14"/>
  <c r="O80" i="15" s="1"/>
  <c r="H99" i="14"/>
  <c r="O99" i="15" s="1"/>
  <c r="H95" i="14"/>
  <c r="O95" i="15" s="1"/>
  <c r="H91" i="14"/>
  <c r="O91" i="15" s="1"/>
  <c r="H87" i="14"/>
  <c r="O87" i="15" s="1"/>
  <c r="H86" i="14"/>
  <c r="O86" i="15" s="1"/>
  <c r="H97" i="14"/>
  <c r="O97" i="15" s="1"/>
  <c r="H93" i="14"/>
  <c r="O93" i="15" s="1"/>
  <c r="H89" i="14"/>
  <c r="O89" i="15" s="1"/>
  <c r="H85" i="14"/>
  <c r="O85" i="15" s="1"/>
  <c r="H125" i="14"/>
  <c r="O125" i="15" s="1"/>
  <c r="H115" i="14"/>
  <c r="O115" i="15" s="1"/>
  <c r="H111" i="14"/>
  <c r="O111" i="15" s="1"/>
  <c r="H107" i="14"/>
  <c r="O107" i="15" s="1"/>
  <c r="H123" i="14"/>
  <c r="O123" i="15" s="1"/>
  <c r="H122" i="14"/>
  <c r="O122" i="15" s="1"/>
  <c r="H102" i="14"/>
  <c r="O102" i="15" s="1"/>
  <c r="H118" i="14"/>
  <c r="O118" i="15" s="1"/>
  <c r="H113" i="14"/>
  <c r="O113" i="15" s="1"/>
  <c r="H109" i="14"/>
  <c r="O109" i="15" s="1"/>
  <c r="H105" i="14"/>
  <c r="O105" i="15" s="1"/>
  <c r="H101" i="14"/>
  <c r="O101" i="15" s="1"/>
  <c r="H117" i="14"/>
  <c r="O117" i="15" s="1"/>
  <c r="H127" i="14"/>
  <c r="O127" i="15" s="1"/>
  <c r="H126" i="14"/>
  <c r="O126" i="15" s="1"/>
  <c r="H100" i="14"/>
  <c r="O100" i="15" s="1"/>
  <c r="H135" i="14"/>
  <c r="O135" i="15" s="1"/>
  <c r="H137" i="14"/>
  <c r="O137" i="15" s="1"/>
  <c r="H138" i="14"/>
  <c r="O138" i="15" s="1"/>
  <c r="H129" i="14"/>
  <c r="O129" i="15" s="1"/>
  <c r="H131" i="14"/>
  <c r="O131" i="15" s="1"/>
  <c r="H147" i="14"/>
  <c r="O147" i="15" s="1"/>
  <c r="H182" i="14"/>
  <c r="O182" i="15" s="1"/>
  <c r="H174" i="14"/>
  <c r="O174" i="15" s="1"/>
  <c r="H188" i="14"/>
  <c r="O188" i="15" s="1"/>
  <c r="H180" i="14"/>
  <c r="O180" i="15" s="1"/>
  <c r="H172" i="14"/>
  <c r="O172" i="15" s="1"/>
  <c r="H183" i="14"/>
  <c r="O183" i="15" s="1"/>
  <c r="H175" i="14"/>
  <c r="O175" i="15" s="1"/>
  <c r="H163" i="14"/>
  <c r="O163" i="15" s="1"/>
  <c r="H159" i="14"/>
  <c r="O159" i="15" s="1"/>
  <c r="H168" i="14"/>
  <c r="O168" i="15" s="1"/>
  <c r="H164" i="14"/>
  <c r="O164" i="15" s="1"/>
  <c r="H160" i="14"/>
  <c r="O160" i="15" s="1"/>
  <c r="H206" i="14"/>
  <c r="O206" i="15" s="1"/>
  <c r="H202" i="14"/>
  <c r="O202" i="15" s="1"/>
  <c r="H198" i="14"/>
  <c r="O198" i="15" s="1"/>
  <c r="H194" i="14"/>
  <c r="O194" i="15" s="1"/>
  <c r="H205" i="14"/>
  <c r="O205" i="15" s="1"/>
  <c r="H189" i="14"/>
  <c r="O189" i="15" s="1"/>
  <c r="H208" i="14"/>
  <c r="O208" i="15" s="1"/>
  <c r="H204" i="14"/>
  <c r="O204" i="15" s="1"/>
  <c r="H200" i="14"/>
  <c r="O200" i="15" s="1"/>
  <c r="H196" i="14"/>
  <c r="O196" i="15" s="1"/>
  <c r="H192" i="14"/>
  <c r="O192" i="15" s="1"/>
  <c r="H207" i="14"/>
  <c r="O207" i="15" s="1"/>
  <c r="H203" i="14"/>
  <c r="O203" i="15" s="1"/>
  <c r="H199" i="14"/>
  <c r="O199" i="15" s="1"/>
  <c r="H195" i="14"/>
  <c r="O195" i="15" s="1"/>
  <c r="H191" i="14"/>
  <c r="O191" i="15" s="1"/>
  <c r="H226" i="14"/>
  <c r="O226" i="15" s="1"/>
  <c r="H222" i="14"/>
  <c r="O222" i="15" s="1"/>
  <c r="H218" i="14"/>
  <c r="O218" i="15" s="1"/>
  <c r="H214" i="14"/>
  <c r="O214" i="15" s="1"/>
  <c r="H225" i="14"/>
  <c r="O225" i="15" s="1"/>
  <c r="H209" i="14"/>
  <c r="O209" i="15" s="1"/>
  <c r="H224" i="14"/>
  <c r="O224" i="15" s="1"/>
  <c r="H220" i="14"/>
  <c r="O220" i="15" s="1"/>
  <c r="H216" i="14"/>
  <c r="O216" i="15" s="1"/>
  <c r="H227" i="14"/>
  <c r="O227" i="15" s="1"/>
  <c r="H223" i="14"/>
  <c r="O223" i="15" s="1"/>
  <c r="H219" i="14"/>
  <c r="O219" i="15" s="1"/>
  <c r="H215" i="14"/>
  <c r="O215" i="15" s="1"/>
  <c r="H262" i="14"/>
  <c r="O262" i="15" s="1"/>
  <c r="H258" i="14"/>
  <c r="O258" i="15" s="1"/>
  <c r="H254" i="14"/>
  <c r="O254" i="15" s="1"/>
  <c r="H250" i="14"/>
  <c r="O250" i="15" s="1"/>
  <c r="H246" i="14"/>
  <c r="O246" i="15" s="1"/>
  <c r="H242" i="14"/>
  <c r="O242" i="15" s="1"/>
  <c r="H238" i="14"/>
  <c r="O238" i="15" s="1"/>
  <c r="H234" i="14"/>
  <c r="O234" i="15" s="1"/>
  <c r="H230" i="14"/>
  <c r="O230" i="15" s="1"/>
  <c r="H245" i="14"/>
  <c r="O245" i="15" s="1"/>
  <c r="H229" i="14"/>
  <c r="O229" i="15" s="1"/>
  <c r="H260" i="14"/>
  <c r="O260" i="15" s="1"/>
  <c r="H252" i="14"/>
  <c r="O252" i="15" s="1"/>
  <c r="H248" i="14"/>
  <c r="O248" i="15" s="1"/>
  <c r="H244" i="14"/>
  <c r="O244" i="15" s="1"/>
  <c r="H240" i="14"/>
  <c r="O240" i="15" s="1"/>
  <c r="H236" i="14"/>
  <c r="O236" i="15" s="1"/>
  <c r="H232" i="14"/>
  <c r="O232" i="15" s="1"/>
  <c r="H228" i="14"/>
  <c r="O228" i="15" s="1"/>
  <c r="H259" i="14"/>
  <c r="O259" i="15" s="1"/>
  <c r="H251" i="14"/>
  <c r="O251" i="15" s="1"/>
  <c r="H243" i="14"/>
  <c r="O243" i="15" s="1"/>
  <c r="H239" i="14"/>
  <c r="O239" i="15" s="1"/>
  <c r="H235" i="14"/>
  <c r="O235" i="15" s="1"/>
  <c r="H231" i="14"/>
  <c r="O231" i="15" s="1"/>
  <c r="H267" i="14"/>
  <c r="O267" i="15" s="1"/>
  <c r="H266" i="14"/>
  <c r="O266" i="15" s="1"/>
  <c r="H265" i="14"/>
  <c r="O265" i="15" s="1"/>
  <c r="H271" i="14"/>
  <c r="O271" i="15" s="1"/>
  <c r="H264" i="14"/>
  <c r="O264" i="15" s="1"/>
  <c r="H269" i="14"/>
  <c r="O269" i="15" s="1"/>
  <c r="H263" i="14"/>
  <c r="O263" i="15" s="1"/>
  <c r="M97" i="14"/>
  <c r="T97" i="15" s="1"/>
  <c r="M93" i="14"/>
  <c r="T93" i="15" s="1"/>
  <c r="M89" i="14"/>
  <c r="T89" i="15" s="1"/>
  <c r="M85" i="14"/>
  <c r="T85" i="15" s="1"/>
  <c r="M99" i="14"/>
  <c r="T99" i="15" s="1"/>
  <c r="M95" i="14"/>
  <c r="T95" i="15" s="1"/>
  <c r="M91" i="14"/>
  <c r="T91" i="15" s="1"/>
  <c r="M87" i="14"/>
  <c r="T87" i="15" s="1"/>
  <c r="M86" i="14"/>
  <c r="T86" i="15" s="1"/>
  <c r="M260" i="14"/>
  <c r="T260" i="15" s="1"/>
  <c r="M252" i="14"/>
  <c r="T252" i="15" s="1"/>
  <c r="M248" i="14"/>
  <c r="T248" i="15" s="1"/>
  <c r="M244" i="14"/>
  <c r="T244" i="15" s="1"/>
  <c r="M240" i="14"/>
  <c r="T240" i="15" s="1"/>
  <c r="M236" i="14"/>
  <c r="T236" i="15" s="1"/>
  <c r="M232" i="14"/>
  <c r="T232" i="15" s="1"/>
  <c r="M228" i="14"/>
  <c r="T228" i="15" s="1"/>
  <c r="M259" i="14"/>
  <c r="T259" i="15" s="1"/>
  <c r="M251" i="14"/>
  <c r="T251" i="15" s="1"/>
  <c r="M243" i="14"/>
  <c r="T243" i="15" s="1"/>
  <c r="M239" i="14"/>
  <c r="T239" i="15" s="1"/>
  <c r="M235" i="14"/>
  <c r="T235" i="15" s="1"/>
  <c r="M231" i="14"/>
  <c r="T231" i="15" s="1"/>
  <c r="M262" i="14"/>
  <c r="T262" i="15" s="1"/>
  <c r="M258" i="14"/>
  <c r="T258" i="15" s="1"/>
  <c r="M254" i="14"/>
  <c r="T254" i="15" s="1"/>
  <c r="M250" i="14"/>
  <c r="T250" i="15" s="1"/>
  <c r="M246" i="14"/>
  <c r="T246" i="15" s="1"/>
  <c r="M242" i="14"/>
  <c r="T242" i="15" s="1"/>
  <c r="M238" i="14"/>
  <c r="T238" i="15" s="1"/>
  <c r="M234" i="14"/>
  <c r="T234" i="15" s="1"/>
  <c r="M230" i="14"/>
  <c r="T230" i="15" s="1"/>
  <c r="M245" i="14"/>
  <c r="T245" i="15" s="1"/>
  <c r="M229" i="14"/>
  <c r="T229" i="15" s="1"/>
  <c r="G80" i="14"/>
  <c r="N80" i="15" s="1"/>
  <c r="G83" i="14"/>
  <c r="N83" i="15" s="1"/>
  <c r="G79" i="14"/>
  <c r="N79" i="15" s="1"/>
  <c r="G75" i="14"/>
  <c r="N75" i="15" s="1"/>
  <c r="G71" i="14"/>
  <c r="N71" i="15" s="1"/>
  <c r="G67" i="14"/>
  <c r="N67" i="15" s="1"/>
  <c r="G63" i="14"/>
  <c r="N63" i="15" s="1"/>
  <c r="G59" i="14"/>
  <c r="N59" i="15" s="1"/>
  <c r="G81" i="14"/>
  <c r="N81" i="15" s="1"/>
  <c r="G77" i="14"/>
  <c r="N77" i="15" s="1"/>
  <c r="G73" i="14"/>
  <c r="N73" i="15" s="1"/>
  <c r="G65" i="14"/>
  <c r="N65" i="15" s="1"/>
  <c r="G61" i="14"/>
  <c r="N61" i="15" s="1"/>
  <c r="G57" i="14"/>
  <c r="N57" i="15" s="1"/>
  <c r="G183" i="14"/>
  <c r="N183" i="15" s="1"/>
  <c r="G175" i="14"/>
  <c r="N175" i="15" s="1"/>
  <c r="G163" i="14"/>
  <c r="N163" i="15" s="1"/>
  <c r="G159" i="14"/>
  <c r="N159" i="15" s="1"/>
  <c r="G182" i="14"/>
  <c r="N182" i="15" s="1"/>
  <c r="G174" i="14"/>
  <c r="N174" i="15" s="1"/>
  <c r="G188" i="14"/>
  <c r="N188" i="15" s="1"/>
  <c r="G180" i="14"/>
  <c r="N180" i="15" s="1"/>
  <c r="G172" i="14"/>
  <c r="N172" i="15" s="1"/>
  <c r="G168" i="14"/>
  <c r="N168" i="15" s="1"/>
  <c r="G164" i="14"/>
  <c r="N164" i="15" s="1"/>
  <c r="G160" i="14"/>
  <c r="N160" i="15" s="1"/>
  <c r="C16" i="12"/>
  <c r="I83" i="14"/>
  <c r="P83" i="15" s="1"/>
  <c r="I79" i="14"/>
  <c r="P79" i="15" s="1"/>
  <c r="I75" i="14"/>
  <c r="P75" i="15" s="1"/>
  <c r="I67" i="14"/>
  <c r="P67" i="15" s="1"/>
  <c r="I63" i="14"/>
  <c r="P63" i="15" s="1"/>
  <c r="I59" i="14"/>
  <c r="P59" i="15" s="1"/>
  <c r="I81" i="14"/>
  <c r="P81" i="15" s="1"/>
  <c r="I77" i="14"/>
  <c r="P77" i="15" s="1"/>
  <c r="I73" i="14"/>
  <c r="P73" i="15" s="1"/>
  <c r="I65" i="14"/>
  <c r="P65" i="15" s="1"/>
  <c r="I61" i="14"/>
  <c r="P61" i="15" s="1"/>
  <c r="I57" i="14"/>
  <c r="P57" i="15" s="1"/>
  <c r="I80" i="14"/>
  <c r="P80" i="15" s="1"/>
  <c r="I147" i="14"/>
  <c r="P147" i="15" s="1"/>
  <c r="I226" i="14"/>
  <c r="P226" i="15" s="1"/>
  <c r="I222" i="14"/>
  <c r="P222" i="15" s="1"/>
  <c r="I218" i="14"/>
  <c r="P218" i="15" s="1"/>
  <c r="I214" i="14"/>
  <c r="P214" i="15" s="1"/>
  <c r="I225" i="14"/>
  <c r="P225" i="15" s="1"/>
  <c r="I209" i="14"/>
  <c r="P209" i="15" s="1"/>
  <c r="I224" i="14"/>
  <c r="P224" i="15" s="1"/>
  <c r="I220" i="14"/>
  <c r="P220" i="15" s="1"/>
  <c r="I216" i="14"/>
  <c r="P216" i="15" s="1"/>
  <c r="I227" i="14"/>
  <c r="P227" i="15" s="1"/>
  <c r="I223" i="14"/>
  <c r="P223" i="15" s="1"/>
  <c r="I219" i="14"/>
  <c r="P219" i="15" s="1"/>
  <c r="I215" i="14"/>
  <c r="P215" i="15" s="1"/>
  <c r="I211" i="14"/>
  <c r="P211" i="15" s="1"/>
  <c r="M49" i="14"/>
  <c r="T49" i="15" s="1"/>
  <c r="M41" i="14"/>
  <c r="T41" i="15" s="1"/>
  <c r="M33" i="14"/>
  <c r="T33" i="15" s="1"/>
  <c r="M25" i="14"/>
  <c r="T25" i="15" s="1"/>
  <c r="M51" i="14"/>
  <c r="T51" i="15" s="1"/>
  <c r="M47" i="14"/>
  <c r="T47" i="15" s="1"/>
  <c r="M43" i="14"/>
  <c r="T43" i="15" s="1"/>
  <c r="M39" i="14"/>
  <c r="T39" i="15" s="1"/>
  <c r="M35" i="14"/>
  <c r="T35" i="15" s="1"/>
  <c r="M31" i="14"/>
  <c r="T31" i="15" s="1"/>
  <c r="M27" i="14"/>
  <c r="T27" i="15" s="1"/>
  <c r="M23" i="14"/>
  <c r="T23" i="15" s="1"/>
  <c r="M188" i="14"/>
  <c r="T188" i="15" s="1"/>
  <c r="M180" i="14"/>
  <c r="T180" i="15" s="1"/>
  <c r="M172" i="14"/>
  <c r="T172" i="15" s="1"/>
  <c r="M168" i="14"/>
  <c r="T168" i="15" s="1"/>
  <c r="M164" i="14"/>
  <c r="T164" i="15" s="1"/>
  <c r="M160" i="14"/>
  <c r="T160" i="15" s="1"/>
  <c r="M183" i="14"/>
  <c r="T183" i="15" s="1"/>
  <c r="M175" i="14"/>
  <c r="T175" i="15" s="1"/>
  <c r="M163" i="14"/>
  <c r="T163" i="15" s="1"/>
  <c r="M159" i="14"/>
  <c r="T159" i="15" s="1"/>
  <c r="M182" i="14"/>
  <c r="T182" i="15" s="1"/>
  <c r="M174" i="14"/>
  <c r="T174" i="15" s="1"/>
  <c r="G51" i="14"/>
  <c r="N51" i="15" s="1"/>
  <c r="G47" i="14"/>
  <c r="N47" i="15" s="1"/>
  <c r="G43" i="14"/>
  <c r="N43" i="15" s="1"/>
  <c r="G39" i="14"/>
  <c r="N39" i="15" s="1"/>
  <c r="G35" i="14"/>
  <c r="N35" i="15" s="1"/>
  <c r="G31" i="14"/>
  <c r="N31" i="15" s="1"/>
  <c r="G27" i="14"/>
  <c r="N27" i="15" s="1"/>
  <c r="G23" i="14"/>
  <c r="N23" i="15" s="1"/>
  <c r="G49" i="14"/>
  <c r="N49" i="15" s="1"/>
  <c r="G41" i="14"/>
  <c r="N41" i="15" s="1"/>
  <c r="G33" i="14"/>
  <c r="N33" i="15" s="1"/>
  <c r="G25" i="14"/>
  <c r="N25" i="15" s="1"/>
  <c r="G227" i="14"/>
  <c r="N227" i="15" s="1"/>
  <c r="G223" i="14"/>
  <c r="N223" i="15" s="1"/>
  <c r="G219" i="14"/>
  <c r="N219" i="15" s="1"/>
  <c r="G215" i="14"/>
  <c r="N215" i="15" s="1"/>
  <c r="G226" i="14"/>
  <c r="N226" i="15" s="1"/>
  <c r="G222" i="14"/>
  <c r="N222" i="15" s="1"/>
  <c r="G218" i="14"/>
  <c r="N218" i="15" s="1"/>
  <c r="G214" i="14"/>
  <c r="N214" i="15" s="1"/>
  <c r="G225" i="14"/>
  <c r="N225" i="15" s="1"/>
  <c r="G209" i="14"/>
  <c r="N209" i="15" s="1"/>
  <c r="G224" i="14"/>
  <c r="N224" i="15" s="1"/>
  <c r="G220" i="14"/>
  <c r="N220" i="15" s="1"/>
  <c r="G216" i="14"/>
  <c r="N216" i="15" s="1"/>
  <c r="J49" i="14"/>
  <c r="Q49" i="15" s="1"/>
  <c r="J41" i="14"/>
  <c r="Q41" i="15" s="1"/>
  <c r="J33" i="14"/>
  <c r="Q33" i="15" s="1"/>
  <c r="J25" i="14"/>
  <c r="Q25" i="15" s="1"/>
  <c r="J51" i="14"/>
  <c r="Q51" i="15" s="1"/>
  <c r="J47" i="14"/>
  <c r="Q47" i="15" s="1"/>
  <c r="J43" i="14"/>
  <c r="Q43" i="15" s="1"/>
  <c r="J39" i="14"/>
  <c r="Q39" i="15" s="1"/>
  <c r="J35" i="14"/>
  <c r="Q35" i="15" s="1"/>
  <c r="J31" i="14"/>
  <c r="Q31" i="15" s="1"/>
  <c r="J27" i="14"/>
  <c r="Q27" i="15" s="1"/>
  <c r="J23" i="14"/>
  <c r="Q23" i="15" s="1"/>
  <c r="J81" i="14"/>
  <c r="Q81" i="15" s="1"/>
  <c r="J77" i="14"/>
  <c r="Q77" i="15" s="1"/>
  <c r="J73" i="14"/>
  <c r="Q73" i="15" s="1"/>
  <c r="J65" i="14"/>
  <c r="Q65" i="15" s="1"/>
  <c r="J61" i="14"/>
  <c r="Q61" i="15" s="1"/>
  <c r="J57" i="14"/>
  <c r="Q57" i="15" s="1"/>
  <c r="J80" i="14"/>
  <c r="Q80" i="15" s="1"/>
  <c r="J83" i="14"/>
  <c r="Q83" i="15" s="1"/>
  <c r="J79" i="14"/>
  <c r="Q79" i="15" s="1"/>
  <c r="J75" i="14"/>
  <c r="Q75" i="15" s="1"/>
  <c r="J67" i="14"/>
  <c r="Q67" i="15" s="1"/>
  <c r="J63" i="14"/>
  <c r="Q63" i="15" s="1"/>
  <c r="J59" i="14"/>
  <c r="Q59" i="15" s="1"/>
  <c r="J86" i="14"/>
  <c r="Q86" i="15" s="1"/>
  <c r="J97" i="14"/>
  <c r="Q97" i="15" s="1"/>
  <c r="J93" i="14"/>
  <c r="Q93" i="15" s="1"/>
  <c r="J89" i="14"/>
  <c r="Q89" i="15" s="1"/>
  <c r="J85" i="14"/>
  <c r="Q85" i="15" s="1"/>
  <c r="J99" i="14"/>
  <c r="Q99" i="15" s="1"/>
  <c r="J95" i="14"/>
  <c r="Q95" i="15" s="1"/>
  <c r="J91" i="14"/>
  <c r="Q91" i="15" s="1"/>
  <c r="J87" i="14"/>
  <c r="Q87" i="15" s="1"/>
  <c r="J123" i="14"/>
  <c r="Q123" i="15" s="1"/>
  <c r="J122" i="14"/>
  <c r="Q122" i="15" s="1"/>
  <c r="J102" i="14"/>
  <c r="Q102" i="15" s="1"/>
  <c r="J113" i="14"/>
  <c r="Q113" i="15" s="1"/>
  <c r="J109" i="14"/>
  <c r="Q109" i="15" s="1"/>
  <c r="J105" i="14"/>
  <c r="Q105" i="15" s="1"/>
  <c r="J101" i="14"/>
  <c r="Q101" i="15" s="1"/>
  <c r="J118" i="14"/>
  <c r="Q118" i="15" s="1"/>
  <c r="J117" i="14"/>
  <c r="Q117" i="15" s="1"/>
  <c r="J127" i="14"/>
  <c r="Q127" i="15" s="1"/>
  <c r="J100" i="14"/>
  <c r="Q100" i="15" s="1"/>
  <c r="J126" i="14"/>
  <c r="Q126" i="15" s="1"/>
  <c r="J125" i="14"/>
  <c r="Q125" i="15" s="1"/>
  <c r="J115" i="14"/>
  <c r="Q115" i="15" s="1"/>
  <c r="J111" i="14"/>
  <c r="Q111" i="15" s="1"/>
  <c r="J107" i="14"/>
  <c r="Q107" i="15" s="1"/>
  <c r="J137" i="14"/>
  <c r="Q137" i="15" s="1"/>
  <c r="J138" i="14"/>
  <c r="Q138" i="15" s="1"/>
  <c r="J129" i="14"/>
  <c r="Q129" i="15" s="1"/>
  <c r="J131" i="14"/>
  <c r="Q131" i="15" s="1"/>
  <c r="J135" i="14"/>
  <c r="Q135" i="15" s="1"/>
  <c r="J205" i="14"/>
  <c r="Q205" i="15" s="1"/>
  <c r="J189" i="14"/>
  <c r="Q189" i="15" s="1"/>
  <c r="J208" i="14"/>
  <c r="Q208" i="15" s="1"/>
  <c r="J204" i="14"/>
  <c r="Q204" i="15" s="1"/>
  <c r="J200" i="14"/>
  <c r="Q200" i="15" s="1"/>
  <c r="J196" i="14"/>
  <c r="Q196" i="15" s="1"/>
  <c r="J192" i="14"/>
  <c r="Q192" i="15" s="1"/>
  <c r="J207" i="14"/>
  <c r="Q207" i="15" s="1"/>
  <c r="J203" i="14"/>
  <c r="Q203" i="15" s="1"/>
  <c r="J199" i="14"/>
  <c r="Q199" i="15" s="1"/>
  <c r="J195" i="14"/>
  <c r="Q195" i="15" s="1"/>
  <c r="J191" i="14"/>
  <c r="Q191" i="15" s="1"/>
  <c r="J206" i="14"/>
  <c r="Q206" i="15" s="1"/>
  <c r="J202" i="14"/>
  <c r="Q202" i="15" s="1"/>
  <c r="J198" i="14"/>
  <c r="Q198" i="15" s="1"/>
  <c r="J194" i="14"/>
  <c r="Q194" i="15" s="1"/>
  <c r="F16" i="12"/>
  <c r="K3" i="12"/>
  <c r="M147" i="14"/>
  <c r="T147" i="15" s="1"/>
  <c r="G135" i="14"/>
  <c r="N135" i="15" s="1"/>
  <c r="G131" i="14"/>
  <c r="N131" i="15" s="1"/>
  <c r="G137" i="14"/>
  <c r="N137" i="15" s="1"/>
  <c r="G129" i="14"/>
  <c r="N129" i="15" s="1"/>
  <c r="G259" i="14"/>
  <c r="N259" i="15" s="1"/>
  <c r="G251" i="14"/>
  <c r="N251" i="15" s="1"/>
  <c r="G243" i="14"/>
  <c r="N243" i="15" s="1"/>
  <c r="G239" i="14"/>
  <c r="N239" i="15" s="1"/>
  <c r="G235" i="14"/>
  <c r="N235" i="15" s="1"/>
  <c r="G231" i="14"/>
  <c r="N231" i="15" s="1"/>
  <c r="G262" i="14"/>
  <c r="N262" i="15" s="1"/>
  <c r="G258" i="14"/>
  <c r="N258" i="15" s="1"/>
  <c r="G254" i="14"/>
  <c r="N254" i="15" s="1"/>
  <c r="G250" i="14"/>
  <c r="N250" i="15" s="1"/>
  <c r="G246" i="14"/>
  <c r="N246" i="15" s="1"/>
  <c r="G242" i="14"/>
  <c r="N242" i="15" s="1"/>
  <c r="G238" i="14"/>
  <c r="N238" i="15" s="1"/>
  <c r="G234" i="14"/>
  <c r="N234" i="15" s="1"/>
  <c r="G230" i="14"/>
  <c r="N230" i="15" s="1"/>
  <c r="G245" i="14"/>
  <c r="N245" i="15" s="1"/>
  <c r="G229" i="14"/>
  <c r="N229" i="15" s="1"/>
  <c r="G260" i="14"/>
  <c r="N260" i="15" s="1"/>
  <c r="G252" i="14"/>
  <c r="N252" i="15" s="1"/>
  <c r="G248" i="14"/>
  <c r="N248" i="15" s="1"/>
  <c r="G244" i="14"/>
  <c r="N244" i="15" s="1"/>
  <c r="G240" i="14"/>
  <c r="N240" i="15" s="1"/>
  <c r="G236" i="14"/>
  <c r="N236" i="15" s="1"/>
  <c r="G232" i="14"/>
  <c r="N232" i="15" s="1"/>
  <c r="G228" i="14"/>
  <c r="N228" i="15" s="1"/>
  <c r="I99" i="14"/>
  <c r="P99" i="15" s="1"/>
  <c r="I95" i="14"/>
  <c r="P95" i="15" s="1"/>
  <c r="I91" i="14"/>
  <c r="P91" i="15" s="1"/>
  <c r="I87" i="14"/>
  <c r="P87" i="15" s="1"/>
  <c r="I86" i="14"/>
  <c r="P86" i="15" s="1"/>
  <c r="I97" i="14"/>
  <c r="P97" i="15" s="1"/>
  <c r="I93" i="14"/>
  <c r="P93" i="15" s="1"/>
  <c r="I89" i="14"/>
  <c r="P89" i="15" s="1"/>
  <c r="I85" i="14"/>
  <c r="P85" i="15" s="1"/>
  <c r="J147" i="14"/>
  <c r="Q147" i="15" s="1"/>
  <c r="J188" i="14"/>
  <c r="Q188" i="15" s="1"/>
  <c r="J180" i="14"/>
  <c r="Q180" i="15" s="1"/>
  <c r="J172" i="14"/>
  <c r="Q172" i="15" s="1"/>
  <c r="J168" i="14"/>
  <c r="Q168" i="15" s="1"/>
  <c r="J164" i="14"/>
  <c r="Q164" i="15" s="1"/>
  <c r="J160" i="14"/>
  <c r="Q160" i="15" s="1"/>
  <c r="J183" i="14"/>
  <c r="Q183" i="15" s="1"/>
  <c r="J175" i="14"/>
  <c r="Q175" i="15" s="1"/>
  <c r="J182" i="14"/>
  <c r="Q182" i="15" s="1"/>
  <c r="J174" i="14"/>
  <c r="Q174" i="15" s="1"/>
  <c r="J163" i="14"/>
  <c r="Q163" i="15" s="1"/>
  <c r="J159" i="14"/>
  <c r="Q159" i="15" s="1"/>
  <c r="J225" i="14"/>
  <c r="Q225" i="15" s="1"/>
  <c r="J209" i="14"/>
  <c r="Q209" i="15" s="1"/>
  <c r="J224" i="14"/>
  <c r="Q224" i="15" s="1"/>
  <c r="J220" i="14"/>
  <c r="Q220" i="15" s="1"/>
  <c r="J216" i="14"/>
  <c r="Q216" i="15" s="1"/>
  <c r="J227" i="14"/>
  <c r="Q227" i="15" s="1"/>
  <c r="J223" i="14"/>
  <c r="Q223" i="15" s="1"/>
  <c r="J219" i="14"/>
  <c r="Q219" i="15" s="1"/>
  <c r="J215" i="14"/>
  <c r="Q215" i="15" s="1"/>
  <c r="J226" i="14"/>
  <c r="Q226" i="15" s="1"/>
  <c r="J222" i="14"/>
  <c r="Q222" i="15" s="1"/>
  <c r="J218" i="14"/>
  <c r="Q218" i="15" s="1"/>
  <c r="J214" i="14"/>
  <c r="Q214" i="15" s="1"/>
  <c r="J245" i="14"/>
  <c r="Q245" i="15" s="1"/>
  <c r="J229" i="14"/>
  <c r="Q229" i="15" s="1"/>
  <c r="J260" i="14"/>
  <c r="Q260" i="15" s="1"/>
  <c r="J252" i="14"/>
  <c r="Q252" i="15" s="1"/>
  <c r="J248" i="14"/>
  <c r="Q248" i="15" s="1"/>
  <c r="J244" i="14"/>
  <c r="Q244" i="15" s="1"/>
  <c r="J240" i="14"/>
  <c r="Q240" i="15" s="1"/>
  <c r="J236" i="14"/>
  <c r="Q236" i="15" s="1"/>
  <c r="J232" i="14"/>
  <c r="Q232" i="15" s="1"/>
  <c r="J228" i="14"/>
  <c r="Q228" i="15" s="1"/>
  <c r="J259" i="14"/>
  <c r="Q259" i="15" s="1"/>
  <c r="J255" i="14"/>
  <c r="Q255" i="15" s="1"/>
  <c r="J251" i="14"/>
  <c r="Q251" i="15" s="1"/>
  <c r="J243" i="14"/>
  <c r="Q243" i="15" s="1"/>
  <c r="J239" i="14"/>
  <c r="Q239" i="15" s="1"/>
  <c r="J235" i="14"/>
  <c r="Q235" i="15" s="1"/>
  <c r="J231" i="14"/>
  <c r="Q231" i="15" s="1"/>
  <c r="J262" i="14"/>
  <c r="Q262" i="15" s="1"/>
  <c r="J258" i="14"/>
  <c r="Q258" i="15" s="1"/>
  <c r="J254" i="14"/>
  <c r="Q254" i="15" s="1"/>
  <c r="J250" i="14"/>
  <c r="Q250" i="15" s="1"/>
  <c r="J246" i="14"/>
  <c r="Q246" i="15" s="1"/>
  <c r="J242" i="14"/>
  <c r="Q242" i="15" s="1"/>
  <c r="J238" i="14"/>
  <c r="Q238" i="15" s="1"/>
  <c r="J234" i="14"/>
  <c r="Q234" i="15" s="1"/>
  <c r="J230" i="14"/>
  <c r="Q230" i="15" s="1"/>
  <c r="J265" i="14"/>
  <c r="Q265" i="15" s="1"/>
  <c r="J271" i="14"/>
  <c r="Q271" i="15" s="1"/>
  <c r="J264" i="14"/>
  <c r="Q264" i="15" s="1"/>
  <c r="J263" i="14"/>
  <c r="Q263" i="15" s="1"/>
  <c r="J269" i="14"/>
  <c r="Q269" i="15" s="1"/>
  <c r="J267" i="14"/>
  <c r="Q267" i="15" s="1"/>
  <c r="J266" i="14"/>
  <c r="Q266" i="15" s="1"/>
  <c r="K49" i="14"/>
  <c r="R49" i="15" s="1"/>
  <c r="K41" i="14"/>
  <c r="R41" i="15" s="1"/>
  <c r="K33" i="14"/>
  <c r="R33" i="15" s="1"/>
  <c r="K25" i="14"/>
  <c r="R25" i="15" s="1"/>
  <c r="K51" i="14"/>
  <c r="R51" i="15" s="1"/>
  <c r="K47" i="14"/>
  <c r="R47" i="15" s="1"/>
  <c r="K43" i="14"/>
  <c r="R43" i="15" s="1"/>
  <c r="K39" i="14"/>
  <c r="R39" i="15" s="1"/>
  <c r="K35" i="14"/>
  <c r="R35" i="15" s="1"/>
  <c r="K31" i="14"/>
  <c r="R31" i="15" s="1"/>
  <c r="K27" i="14"/>
  <c r="R27" i="15" s="1"/>
  <c r="K23" i="14"/>
  <c r="R23" i="15" s="1"/>
  <c r="K81" i="14"/>
  <c r="R81" i="15" s="1"/>
  <c r="K77" i="14"/>
  <c r="R77" i="15" s="1"/>
  <c r="K73" i="14"/>
  <c r="R73" i="15" s="1"/>
  <c r="K65" i="14"/>
  <c r="R65" i="15" s="1"/>
  <c r="K61" i="14"/>
  <c r="R61" i="15" s="1"/>
  <c r="K57" i="14"/>
  <c r="R57" i="15" s="1"/>
  <c r="K80" i="14"/>
  <c r="R80" i="15" s="1"/>
  <c r="K83" i="14"/>
  <c r="R83" i="15" s="1"/>
  <c r="K79" i="14"/>
  <c r="R79" i="15" s="1"/>
  <c r="K75" i="14"/>
  <c r="R75" i="15" s="1"/>
  <c r="K67" i="14"/>
  <c r="R67" i="15" s="1"/>
  <c r="K63" i="14"/>
  <c r="R63" i="15" s="1"/>
  <c r="K59" i="14"/>
  <c r="R59" i="15" s="1"/>
  <c r="K86" i="14"/>
  <c r="R86" i="15" s="1"/>
  <c r="K97" i="14"/>
  <c r="R97" i="15" s="1"/>
  <c r="K93" i="14"/>
  <c r="R93" i="15" s="1"/>
  <c r="K89" i="14"/>
  <c r="R89" i="15" s="1"/>
  <c r="K85" i="14"/>
  <c r="R85" i="15" s="1"/>
  <c r="K84" i="14"/>
  <c r="R84" i="15" s="1"/>
  <c r="K99" i="14"/>
  <c r="R99" i="15" s="1"/>
  <c r="K95" i="14"/>
  <c r="R95" i="15" s="1"/>
  <c r="K91" i="14"/>
  <c r="R91" i="15" s="1"/>
  <c r="K87" i="14"/>
  <c r="R87" i="15" s="1"/>
  <c r="K125" i="14"/>
  <c r="R125" i="15" s="1"/>
  <c r="K117" i="14"/>
  <c r="R117" i="15" s="1"/>
  <c r="K122" i="14"/>
  <c r="R122" i="15" s="1"/>
  <c r="K102" i="14"/>
  <c r="R102" i="15" s="1"/>
  <c r="K113" i="14"/>
  <c r="R113" i="15" s="1"/>
  <c r="K109" i="14"/>
  <c r="R109" i="15" s="1"/>
  <c r="K105" i="14"/>
  <c r="R105" i="15" s="1"/>
  <c r="K101" i="14"/>
  <c r="R101" i="15" s="1"/>
  <c r="K118" i="14"/>
  <c r="R118" i="15" s="1"/>
  <c r="K127" i="14"/>
  <c r="R127" i="15" s="1"/>
  <c r="K100" i="14"/>
  <c r="R100" i="15" s="1"/>
  <c r="K126" i="14"/>
  <c r="R126" i="15" s="1"/>
  <c r="K115" i="14"/>
  <c r="R115" i="15" s="1"/>
  <c r="K111" i="14"/>
  <c r="R111" i="15" s="1"/>
  <c r="K107" i="14"/>
  <c r="R107" i="15" s="1"/>
  <c r="K123" i="14"/>
  <c r="R123" i="15" s="1"/>
  <c r="K137" i="14"/>
  <c r="R137" i="15" s="1"/>
  <c r="K129" i="14"/>
  <c r="R129" i="15" s="1"/>
  <c r="K135" i="14"/>
  <c r="R135" i="15" s="1"/>
  <c r="K131" i="14"/>
  <c r="R131" i="15" s="1"/>
  <c r="K147" i="14"/>
  <c r="R147" i="15" s="1"/>
  <c r="K188" i="14"/>
  <c r="R188" i="15" s="1"/>
  <c r="K180" i="14"/>
  <c r="R180" i="15" s="1"/>
  <c r="K172" i="14"/>
  <c r="R172" i="15" s="1"/>
  <c r="K168" i="14"/>
  <c r="R168" i="15" s="1"/>
  <c r="K164" i="14"/>
  <c r="R164" i="15" s="1"/>
  <c r="K160" i="14"/>
  <c r="R160" i="15" s="1"/>
  <c r="K183" i="14"/>
  <c r="R183" i="15" s="1"/>
  <c r="K175" i="14"/>
  <c r="R175" i="15" s="1"/>
  <c r="K163" i="14"/>
  <c r="R163" i="15" s="1"/>
  <c r="K159" i="14"/>
  <c r="R159" i="15" s="1"/>
  <c r="K182" i="14"/>
  <c r="R182" i="15" s="1"/>
  <c r="K174" i="14"/>
  <c r="R174" i="15" s="1"/>
  <c r="K205" i="14"/>
  <c r="R205" i="15" s="1"/>
  <c r="K189" i="14"/>
  <c r="R189" i="15" s="1"/>
  <c r="K208" i="14"/>
  <c r="R208" i="15" s="1"/>
  <c r="K204" i="14"/>
  <c r="R204" i="15" s="1"/>
  <c r="K200" i="14"/>
  <c r="R200" i="15" s="1"/>
  <c r="K196" i="14"/>
  <c r="R196" i="15" s="1"/>
  <c r="K192" i="14"/>
  <c r="R192" i="15" s="1"/>
  <c r="K207" i="14"/>
  <c r="R207" i="15" s="1"/>
  <c r="K203" i="14"/>
  <c r="R203" i="15" s="1"/>
  <c r="K199" i="14"/>
  <c r="R199" i="15" s="1"/>
  <c r="K195" i="14"/>
  <c r="R195" i="15" s="1"/>
  <c r="K191" i="14"/>
  <c r="R191" i="15" s="1"/>
  <c r="K206" i="14"/>
  <c r="R206" i="15" s="1"/>
  <c r="K202" i="14"/>
  <c r="R202" i="15" s="1"/>
  <c r="K198" i="14"/>
  <c r="R198" i="15" s="1"/>
  <c r="K194" i="14"/>
  <c r="R194" i="15" s="1"/>
  <c r="K225" i="14"/>
  <c r="R225" i="15" s="1"/>
  <c r="K209" i="14"/>
  <c r="R209" i="15" s="1"/>
  <c r="K224" i="14"/>
  <c r="R224" i="15" s="1"/>
  <c r="K220" i="14"/>
  <c r="R220" i="15" s="1"/>
  <c r="K216" i="14"/>
  <c r="R216" i="15" s="1"/>
  <c r="K227" i="14"/>
  <c r="R227" i="15" s="1"/>
  <c r="K223" i="14"/>
  <c r="R223" i="15" s="1"/>
  <c r="K219" i="14"/>
  <c r="R219" i="15" s="1"/>
  <c r="K215" i="14"/>
  <c r="R215" i="15" s="1"/>
  <c r="K226" i="14"/>
  <c r="R226" i="15" s="1"/>
  <c r="K222" i="14"/>
  <c r="R222" i="15" s="1"/>
  <c r="K218" i="14"/>
  <c r="R218" i="15" s="1"/>
  <c r="K214" i="14"/>
  <c r="R214" i="15" s="1"/>
  <c r="K245" i="14"/>
  <c r="R245" i="15" s="1"/>
  <c r="K229" i="14"/>
  <c r="R229" i="15" s="1"/>
  <c r="K260" i="14"/>
  <c r="R260" i="15" s="1"/>
  <c r="K252" i="14"/>
  <c r="R252" i="15" s="1"/>
  <c r="K248" i="14"/>
  <c r="R248" i="15" s="1"/>
  <c r="K244" i="14"/>
  <c r="R244" i="15" s="1"/>
  <c r="K240" i="14"/>
  <c r="R240" i="15" s="1"/>
  <c r="K236" i="14"/>
  <c r="R236" i="15" s="1"/>
  <c r="K232" i="14"/>
  <c r="R232" i="15" s="1"/>
  <c r="K228" i="14"/>
  <c r="R228" i="15" s="1"/>
  <c r="K259" i="14"/>
  <c r="R259" i="15" s="1"/>
  <c r="K251" i="14"/>
  <c r="R251" i="15" s="1"/>
  <c r="K243" i="14"/>
  <c r="R243" i="15" s="1"/>
  <c r="K239" i="14"/>
  <c r="R239" i="15" s="1"/>
  <c r="K235" i="14"/>
  <c r="R235" i="15" s="1"/>
  <c r="K231" i="14"/>
  <c r="R231" i="15" s="1"/>
  <c r="K262" i="14"/>
  <c r="R262" i="15" s="1"/>
  <c r="K258" i="14"/>
  <c r="R258" i="15" s="1"/>
  <c r="K254" i="14"/>
  <c r="R254" i="15" s="1"/>
  <c r="K250" i="14"/>
  <c r="R250" i="15" s="1"/>
  <c r="K246" i="14"/>
  <c r="R246" i="15" s="1"/>
  <c r="K242" i="14"/>
  <c r="R242" i="15" s="1"/>
  <c r="K238" i="14"/>
  <c r="R238" i="15" s="1"/>
  <c r="K234" i="14"/>
  <c r="R234" i="15" s="1"/>
  <c r="K230" i="14"/>
  <c r="R230" i="15" s="1"/>
  <c r="K271" i="14"/>
  <c r="R271" i="15" s="1"/>
  <c r="K269" i="14"/>
  <c r="R269" i="15" s="1"/>
  <c r="K265" i="14"/>
  <c r="R265" i="15" s="1"/>
  <c r="K264" i="14"/>
  <c r="R264" i="15" s="1"/>
  <c r="K263" i="14"/>
  <c r="R263" i="15" s="1"/>
  <c r="K267" i="14"/>
  <c r="R267" i="15" s="1"/>
  <c r="K266" i="14"/>
  <c r="R266" i="15" s="1"/>
  <c r="G16" i="12"/>
  <c r="E17" i="14"/>
  <c r="L17" i="14" s="1"/>
  <c r="S17" i="15" s="1"/>
  <c r="E5" i="14"/>
  <c r="H5" i="14" s="1"/>
  <c r="O5" i="15" s="1"/>
  <c r="E16" i="14"/>
  <c r="I16" i="14" s="1"/>
  <c r="P16" i="15" s="1"/>
  <c r="E12" i="14"/>
  <c r="I12" i="14" s="1"/>
  <c r="P12" i="15" s="1"/>
  <c r="E8" i="14"/>
  <c r="G8" i="14" s="1"/>
  <c r="N8" i="15" s="1"/>
  <c r="E4" i="14"/>
  <c r="M4" i="14" s="1"/>
  <c r="T4" i="15" s="1"/>
  <c r="E18" i="14"/>
  <c r="I18" i="14" s="1"/>
  <c r="P18" i="15" s="1"/>
  <c r="E14" i="14"/>
  <c r="L14" i="14" s="1"/>
  <c r="S14" i="15" s="1"/>
  <c r="E11" i="14"/>
  <c r="K11" i="14" s="1"/>
  <c r="R11" i="15" s="1"/>
  <c r="E7" i="14"/>
  <c r="H7" i="14" s="1"/>
  <c r="O7" i="15" s="1"/>
  <c r="E9" i="14"/>
  <c r="K9" i="14" s="1"/>
  <c r="R9" i="15" s="1"/>
  <c r="E15" i="14"/>
  <c r="M15" i="14" s="1"/>
  <c r="T15" i="15" s="1"/>
  <c r="E52" i="14"/>
  <c r="L52" i="14" s="1"/>
  <c r="S52" i="15" s="1"/>
  <c r="E48" i="14"/>
  <c r="H48" i="14" s="1"/>
  <c r="O48" i="15" s="1"/>
  <c r="E44" i="14"/>
  <c r="H44" i="14" s="1"/>
  <c r="O44" i="15" s="1"/>
  <c r="E40" i="14"/>
  <c r="J40" i="14" s="1"/>
  <c r="Q40" i="15" s="1"/>
  <c r="E36" i="14"/>
  <c r="I36" i="14" s="1"/>
  <c r="P36" i="15" s="1"/>
  <c r="E32" i="14"/>
  <c r="K32" i="14" s="1"/>
  <c r="R32" i="15" s="1"/>
  <c r="E28" i="14"/>
  <c r="M28" i="14" s="1"/>
  <c r="T28" i="15" s="1"/>
  <c r="E24" i="14"/>
  <c r="F24" i="14" s="1"/>
  <c r="M24" i="15" s="1"/>
  <c r="E20" i="14"/>
  <c r="L20" i="14" s="1"/>
  <c r="S20" i="15" s="1"/>
  <c r="E19" i="14"/>
  <c r="I19" i="14" s="1"/>
  <c r="P19" i="15" s="1"/>
  <c r="E54" i="14"/>
  <c r="L54" i="14" s="1"/>
  <c r="S54" i="15" s="1"/>
  <c r="E50" i="14"/>
  <c r="L50" i="14" s="1"/>
  <c r="S50" i="15" s="1"/>
  <c r="E46" i="14"/>
  <c r="G46" i="14" s="1"/>
  <c r="N46" i="15" s="1"/>
  <c r="E42" i="14"/>
  <c r="H42" i="14" s="1"/>
  <c r="O42" i="15" s="1"/>
  <c r="E38" i="14"/>
  <c r="M38" i="14" s="1"/>
  <c r="T38" i="15" s="1"/>
  <c r="E34" i="14"/>
  <c r="F34" i="14" s="1"/>
  <c r="M34" i="15" s="1"/>
  <c r="E30" i="14"/>
  <c r="I30" i="14" s="1"/>
  <c r="P30" i="15" s="1"/>
  <c r="E26" i="14"/>
  <c r="L26" i="14" s="1"/>
  <c r="S26" i="15" s="1"/>
  <c r="E22" i="14"/>
  <c r="L22" i="14" s="1"/>
  <c r="S22" i="15" s="1"/>
  <c r="E6" i="14"/>
  <c r="G6" i="14" s="1"/>
  <c r="N6" i="15" s="1"/>
  <c r="E10" i="14"/>
  <c r="L10" i="14" s="1"/>
  <c r="S10" i="15" s="1"/>
  <c r="E13" i="14"/>
  <c r="F13" i="14" s="1"/>
  <c r="M13" i="15" s="1"/>
  <c r="E21" i="14"/>
  <c r="M21" i="14" s="1"/>
  <c r="T21" i="15" s="1"/>
  <c r="E29" i="14"/>
  <c r="K29" i="14" s="1"/>
  <c r="R29" i="15" s="1"/>
  <c r="E37" i="14"/>
  <c r="F37" i="14" s="1"/>
  <c r="M37" i="15" s="1"/>
  <c r="E45" i="14"/>
  <c r="H45" i="14" s="1"/>
  <c r="O45" i="15" s="1"/>
  <c r="E53" i="14"/>
  <c r="M53" i="14" s="1"/>
  <c r="T53" i="15" s="1"/>
  <c r="E119" i="14"/>
  <c r="M119" i="14" s="1"/>
  <c r="T119" i="15" s="1"/>
  <c r="E120" i="14"/>
  <c r="F120" i="14" s="1"/>
  <c r="M120" i="15" s="1"/>
  <c r="E143" i="14"/>
  <c r="K143" i="14" s="1"/>
  <c r="R143" i="15" s="1"/>
  <c r="E58" i="14"/>
  <c r="G58" i="14" s="1"/>
  <c r="N58" i="15" s="1"/>
  <c r="E62" i="14"/>
  <c r="F62" i="14" s="1"/>
  <c r="M62" i="15" s="1"/>
  <c r="E66" i="14"/>
  <c r="F66" i="14" s="1"/>
  <c r="M66" i="15" s="1"/>
  <c r="E70" i="14"/>
  <c r="K70" i="14" s="1"/>
  <c r="R70" i="15" s="1"/>
  <c r="E74" i="14"/>
  <c r="J74" i="14" s="1"/>
  <c r="Q74" i="15" s="1"/>
  <c r="E78" i="14"/>
  <c r="J78" i="14" s="1"/>
  <c r="Q78" i="15" s="1"/>
  <c r="E82" i="14"/>
  <c r="H82" i="14" s="1"/>
  <c r="O82" i="15" s="1"/>
  <c r="E90" i="14"/>
  <c r="I90" i="14" s="1"/>
  <c r="P90" i="15" s="1"/>
  <c r="E94" i="14"/>
  <c r="I94" i="14" s="1"/>
  <c r="P94" i="15" s="1"/>
  <c r="E98" i="14"/>
  <c r="I98" i="14" s="1"/>
  <c r="P98" i="15" s="1"/>
  <c r="E106" i="14"/>
  <c r="G106" i="14" s="1"/>
  <c r="N106" i="15" s="1"/>
  <c r="E110" i="14"/>
  <c r="I110" i="14" s="1"/>
  <c r="P110" i="15" s="1"/>
  <c r="E114" i="14"/>
  <c r="L114" i="14" s="1"/>
  <c r="S114" i="15" s="1"/>
  <c r="E121" i="14"/>
  <c r="M121" i="14" s="1"/>
  <c r="T121" i="15" s="1"/>
  <c r="E154" i="14"/>
  <c r="H154" i="14" s="1"/>
  <c r="O154" i="15" s="1"/>
  <c r="E142" i="14"/>
  <c r="H142" i="14" s="1"/>
  <c r="O142" i="15" s="1"/>
  <c r="E150" i="14"/>
  <c r="H150" i="14" s="1"/>
  <c r="O150" i="15" s="1"/>
  <c r="E152" i="14"/>
  <c r="H152" i="14" s="1"/>
  <c r="O152" i="15" s="1"/>
  <c r="E55" i="14"/>
  <c r="L55" i="14" s="1"/>
  <c r="S55" i="15" s="1"/>
  <c r="E103" i="14"/>
  <c r="J103" i="14" s="1"/>
  <c r="Q103" i="15" s="1"/>
  <c r="E124" i="14"/>
  <c r="I124" i="14" s="1"/>
  <c r="P124" i="15" s="1"/>
  <c r="E136" i="14"/>
  <c r="L136" i="14" s="1"/>
  <c r="S136" i="15" s="1"/>
  <c r="E146" i="14"/>
  <c r="F146" i="14" s="1"/>
  <c r="M146" i="15" s="1"/>
  <c r="E157" i="14"/>
  <c r="G157" i="14" s="1"/>
  <c r="N157" i="15" s="1"/>
  <c r="E134" i="14"/>
  <c r="H134" i="14" s="1"/>
  <c r="O134" i="15" s="1"/>
  <c r="E155" i="14"/>
  <c r="I155" i="14" s="1"/>
  <c r="P155" i="15" s="1"/>
  <c r="E176" i="14"/>
  <c r="M176" i="14" s="1"/>
  <c r="T176" i="15" s="1"/>
  <c r="E184" i="14"/>
  <c r="I184" i="14" s="1"/>
  <c r="P184" i="15" s="1"/>
  <c r="E56" i="14"/>
  <c r="L56" i="14" s="1"/>
  <c r="S56" i="15" s="1"/>
  <c r="E60" i="14"/>
  <c r="G60" i="14" s="1"/>
  <c r="N60" i="15" s="1"/>
  <c r="E64" i="14"/>
  <c r="F64" i="14" s="1"/>
  <c r="M64" i="15" s="1"/>
  <c r="E68" i="14"/>
  <c r="F68" i="14" s="1"/>
  <c r="M68" i="15" s="1"/>
  <c r="E72" i="14"/>
  <c r="H72" i="14" s="1"/>
  <c r="O72" i="15" s="1"/>
  <c r="E76" i="14"/>
  <c r="L76" i="14" s="1"/>
  <c r="S76" i="15" s="1"/>
  <c r="E84" i="14"/>
  <c r="I84" i="14" s="1"/>
  <c r="P84" i="15" s="1"/>
  <c r="E88" i="14"/>
  <c r="I88" i="14" s="1"/>
  <c r="P88" i="15" s="1"/>
  <c r="E92" i="14"/>
  <c r="I92" i="14" s="1"/>
  <c r="P92" i="15" s="1"/>
  <c r="E96" i="14"/>
  <c r="I96" i="14" s="1"/>
  <c r="P96" i="15" s="1"/>
  <c r="E104" i="14"/>
  <c r="H104" i="14" s="1"/>
  <c r="O104" i="15" s="1"/>
  <c r="E108" i="14"/>
  <c r="F108" i="14" s="1"/>
  <c r="M108" i="15" s="1"/>
  <c r="E112" i="14"/>
  <c r="M112" i="14" s="1"/>
  <c r="T112" i="15" s="1"/>
  <c r="E116" i="14"/>
  <c r="G116" i="14" s="1"/>
  <c r="N116" i="15" s="1"/>
  <c r="E132" i="14"/>
  <c r="I132" i="14" s="1"/>
  <c r="P132" i="15" s="1"/>
  <c r="E133" i="14"/>
  <c r="K133" i="14" s="1"/>
  <c r="R133" i="15" s="1"/>
  <c r="E140" i="14"/>
  <c r="I140" i="14" s="1"/>
  <c r="P140" i="15" s="1"/>
  <c r="E145" i="14"/>
  <c r="L145" i="14" s="1"/>
  <c r="S145" i="15" s="1"/>
  <c r="E128" i="14"/>
  <c r="G128" i="14" s="1"/>
  <c r="N128" i="15" s="1"/>
  <c r="E130" i="14"/>
  <c r="F130" i="14" s="1"/>
  <c r="M130" i="15" s="1"/>
  <c r="E144" i="14"/>
  <c r="K144" i="14" s="1"/>
  <c r="R144" i="15" s="1"/>
  <c r="E149" i="14"/>
  <c r="L149" i="14" s="1"/>
  <c r="S149" i="15" s="1"/>
  <c r="E151" i="14"/>
  <c r="J151" i="14" s="1"/>
  <c r="Q151" i="15" s="1"/>
  <c r="E153" i="14"/>
  <c r="L153" i="14" s="1"/>
  <c r="S153" i="15" s="1"/>
  <c r="E158" i="14"/>
  <c r="L158" i="14" s="1"/>
  <c r="S158" i="15" s="1"/>
  <c r="E185" i="14"/>
  <c r="I185" i="14" s="1"/>
  <c r="P185" i="15" s="1"/>
  <c r="E181" i="14"/>
  <c r="L181" i="14" s="1"/>
  <c r="S181" i="15" s="1"/>
  <c r="E177" i="14"/>
  <c r="L177" i="14" s="1"/>
  <c r="S177" i="15" s="1"/>
  <c r="E173" i="14"/>
  <c r="M173" i="14" s="1"/>
  <c r="T173" i="15" s="1"/>
  <c r="E169" i="14"/>
  <c r="F169" i="14" s="1"/>
  <c r="M169" i="15" s="1"/>
  <c r="E165" i="14"/>
  <c r="J165" i="14" s="1"/>
  <c r="Q165" i="15" s="1"/>
  <c r="E161" i="14"/>
  <c r="J161" i="14" s="1"/>
  <c r="Q161" i="15" s="1"/>
  <c r="E170" i="14"/>
  <c r="F170" i="14" s="1"/>
  <c r="M170" i="15" s="1"/>
  <c r="E178" i="14"/>
  <c r="H178" i="14" s="1"/>
  <c r="O178" i="15" s="1"/>
  <c r="E186" i="14"/>
  <c r="I186" i="14" s="1"/>
  <c r="P186" i="15" s="1"/>
  <c r="E139" i="14"/>
  <c r="L139" i="14" s="1"/>
  <c r="S139" i="15" s="1"/>
  <c r="E148" i="14"/>
  <c r="F148" i="14" s="1"/>
  <c r="M148" i="15" s="1"/>
  <c r="E156" i="14"/>
  <c r="F156" i="14" s="1"/>
  <c r="M156" i="15" s="1"/>
  <c r="E162" i="14"/>
  <c r="K162" i="14" s="1"/>
  <c r="R162" i="15" s="1"/>
  <c r="E166" i="14"/>
  <c r="K166" i="14" s="1"/>
  <c r="R166" i="15" s="1"/>
  <c r="E171" i="14"/>
  <c r="F171" i="14" s="1"/>
  <c r="M171" i="15" s="1"/>
  <c r="E179" i="14"/>
  <c r="I179" i="14" s="1"/>
  <c r="P179" i="15" s="1"/>
  <c r="E187" i="14"/>
  <c r="G187" i="14" s="1"/>
  <c r="N187" i="15" s="1"/>
  <c r="E274" i="14"/>
  <c r="M274" i="14" s="1"/>
  <c r="T274" i="15" s="1"/>
  <c r="E280" i="14"/>
  <c r="F280" i="14" s="1"/>
  <c r="M280" i="15" s="1"/>
  <c r="E193" i="14"/>
  <c r="F193" i="14" s="1"/>
  <c r="M193" i="15" s="1"/>
  <c r="E197" i="14"/>
  <c r="G197" i="14" s="1"/>
  <c r="N197" i="15" s="1"/>
  <c r="E201" i="14"/>
  <c r="M201" i="14" s="1"/>
  <c r="T201" i="15" s="1"/>
  <c r="E213" i="14"/>
  <c r="H213" i="14" s="1"/>
  <c r="O213" i="15" s="1"/>
  <c r="E217" i="14"/>
  <c r="H217" i="14" s="1"/>
  <c r="O217" i="15" s="1"/>
  <c r="E221" i="14"/>
  <c r="H221" i="14" s="1"/>
  <c r="O221" i="15" s="1"/>
  <c r="E233" i="14"/>
  <c r="L233" i="14" s="1"/>
  <c r="S233" i="15" s="1"/>
  <c r="E237" i="14"/>
  <c r="L237" i="14" s="1"/>
  <c r="S237" i="15" s="1"/>
  <c r="E241" i="14"/>
  <c r="F241" i="14" s="1"/>
  <c r="M241" i="15" s="1"/>
  <c r="E249" i="14"/>
  <c r="J249" i="14" s="1"/>
  <c r="Q249" i="15" s="1"/>
  <c r="E253" i="14"/>
  <c r="H253" i="14" s="1"/>
  <c r="O253" i="15" s="1"/>
  <c r="E257" i="14"/>
  <c r="L257" i="14" s="1"/>
  <c r="S257" i="15" s="1"/>
  <c r="E261" i="14"/>
  <c r="L261" i="14" s="1"/>
  <c r="S261" i="15" s="1"/>
  <c r="E276" i="14"/>
  <c r="M276" i="14" s="1"/>
  <c r="T276" i="15" s="1"/>
  <c r="E281" i="14"/>
  <c r="G281" i="14" s="1"/>
  <c r="N281" i="15" s="1"/>
  <c r="E282" i="14"/>
  <c r="H282" i="14" s="1"/>
  <c r="O282" i="15" s="1"/>
  <c r="E273" i="14"/>
  <c r="F273" i="14" s="1"/>
  <c r="M273" i="15" s="1"/>
  <c r="E283" i="14"/>
  <c r="I283" i="14" s="1"/>
  <c r="P283" i="15" s="1"/>
  <c r="E270" i="14"/>
  <c r="I270" i="14" s="1"/>
  <c r="P270" i="15" s="1"/>
  <c r="E277" i="14"/>
  <c r="I277" i="14" s="1"/>
  <c r="P277" i="15" s="1"/>
  <c r="E284" i="14"/>
  <c r="I284" i="14" s="1"/>
  <c r="P284" i="15" s="1"/>
  <c r="E268" i="14"/>
  <c r="M268" i="14" s="1"/>
  <c r="T268" i="15" s="1"/>
  <c r="E275" i="14"/>
  <c r="F275" i="14" s="1"/>
  <c r="M275" i="15" s="1"/>
  <c r="E285" i="14"/>
  <c r="J285" i="14" s="1"/>
  <c r="Q285" i="15" s="1"/>
  <c r="E272" i="14"/>
  <c r="K272" i="14" s="1"/>
  <c r="R272" i="15" s="1"/>
  <c r="E278" i="14"/>
  <c r="K278" i="14" s="1"/>
  <c r="R278" i="15" s="1"/>
  <c r="E286" i="14"/>
  <c r="H286" i="14" s="1"/>
  <c r="O286" i="15" s="1"/>
  <c r="E279" i="14"/>
  <c r="L279" i="14" s="1"/>
  <c r="S279" i="15" s="1"/>
  <c r="E287" i="14"/>
  <c r="M287" i="14" s="1"/>
  <c r="T287" i="15" s="1"/>
  <c r="F290" i="14" l="1"/>
  <c r="H21" i="12"/>
  <c r="M288" i="13"/>
  <c r="I288" i="13"/>
  <c r="M16" i="12"/>
  <c r="H3" i="1"/>
  <c r="K71" i="14"/>
  <c r="R71" i="15" s="1"/>
  <c r="K69" i="14"/>
  <c r="R69" i="15" s="1"/>
  <c r="K4" i="14"/>
  <c r="R4" i="15" s="1"/>
  <c r="J256" i="14"/>
  <c r="Q256" i="15" s="1"/>
  <c r="G69" i="14"/>
  <c r="N69" i="15" s="1"/>
  <c r="H255" i="14"/>
  <c r="O255" i="15" s="1"/>
  <c r="H69" i="14"/>
  <c r="O69" i="15" s="1"/>
  <c r="M210" i="14"/>
  <c r="T210" i="15" s="1"/>
  <c r="F190" i="14"/>
  <c r="M190" i="15" s="1"/>
  <c r="L255" i="14"/>
  <c r="S255" i="15" s="1"/>
  <c r="L167" i="14"/>
  <c r="S167" i="15" s="1"/>
  <c r="K211" i="14"/>
  <c r="R211" i="15" s="1"/>
  <c r="K141" i="14"/>
  <c r="R141" i="15" s="1"/>
  <c r="J211" i="14"/>
  <c r="Q211" i="15" s="1"/>
  <c r="G141" i="14"/>
  <c r="N141" i="15" s="1"/>
  <c r="J141" i="14"/>
  <c r="Q141" i="15" s="1"/>
  <c r="G211" i="14"/>
  <c r="N211" i="15" s="1"/>
  <c r="H256" i="14"/>
  <c r="O256" i="15" s="1"/>
  <c r="H210" i="14"/>
  <c r="O210" i="15" s="1"/>
  <c r="F212" i="14"/>
  <c r="M212" i="15" s="1"/>
  <c r="F138" i="14"/>
  <c r="M138" i="15" s="1"/>
  <c r="F71" i="14"/>
  <c r="M71" i="15" s="1"/>
  <c r="L256" i="14"/>
  <c r="S256" i="15" s="1"/>
  <c r="I255" i="14"/>
  <c r="P255" i="15" s="1"/>
  <c r="I141" i="14"/>
  <c r="P141" i="15" s="1"/>
  <c r="K249" i="14"/>
  <c r="R249" i="15" s="1"/>
  <c r="K167" i="14"/>
  <c r="R167" i="15" s="1"/>
  <c r="G256" i="14"/>
  <c r="N256" i="15" s="1"/>
  <c r="G138" i="14"/>
  <c r="N138" i="15" s="1"/>
  <c r="I210" i="14"/>
  <c r="P210" i="15" s="1"/>
  <c r="G167" i="14"/>
  <c r="N167" i="15" s="1"/>
  <c r="H190" i="14"/>
  <c r="O190" i="15" s="1"/>
  <c r="H141" i="14"/>
  <c r="O141" i="15" s="1"/>
  <c r="M212" i="14"/>
  <c r="T212" i="15" s="1"/>
  <c r="F69" i="14"/>
  <c r="M69" i="15" s="1"/>
  <c r="L211" i="14"/>
  <c r="S211" i="15" s="1"/>
  <c r="L141" i="14"/>
  <c r="S141" i="15" s="1"/>
  <c r="I256" i="14"/>
  <c r="P256" i="15" s="1"/>
  <c r="I167" i="14"/>
  <c r="P167" i="15" s="1"/>
  <c r="I138" i="14"/>
  <c r="P138" i="15" s="1"/>
  <c r="K277" i="14"/>
  <c r="R277" i="15" s="1"/>
  <c r="K247" i="14"/>
  <c r="R247" i="15" s="1"/>
  <c r="K253" i="14"/>
  <c r="R253" i="15" s="1"/>
  <c r="K103" i="14"/>
  <c r="R103" i="15" s="1"/>
  <c r="G247" i="14"/>
  <c r="N247" i="15" s="1"/>
  <c r="J190" i="14"/>
  <c r="Q190" i="15" s="1"/>
  <c r="I71" i="14"/>
  <c r="P71" i="15" s="1"/>
  <c r="M247" i="14"/>
  <c r="T247" i="15" s="1"/>
  <c r="H212" i="14"/>
  <c r="O212" i="15" s="1"/>
  <c r="M138" i="14"/>
  <c r="T138" i="15" s="1"/>
  <c r="G190" i="14"/>
  <c r="N190" i="15" s="1"/>
  <c r="I190" i="14"/>
  <c r="P190" i="15" s="1"/>
  <c r="K210" i="14"/>
  <c r="R210" i="15" s="1"/>
  <c r="K190" i="14"/>
  <c r="R190" i="15" s="1"/>
  <c r="K197" i="14"/>
  <c r="R197" i="15" s="1"/>
  <c r="K138" i="14"/>
  <c r="R138" i="15" s="1"/>
  <c r="J210" i="14"/>
  <c r="Q210" i="15" s="1"/>
  <c r="G210" i="14"/>
  <c r="N210" i="15" s="1"/>
  <c r="I212" i="14"/>
  <c r="P212" i="15" s="1"/>
  <c r="I69" i="14"/>
  <c r="P69" i="15" s="1"/>
  <c r="H167" i="14"/>
  <c r="O167" i="15" s="1"/>
  <c r="F256" i="14"/>
  <c r="M256" i="15" s="1"/>
  <c r="F211" i="14"/>
  <c r="M211" i="15" s="1"/>
  <c r="F167" i="14"/>
  <c r="M167" i="15" s="1"/>
  <c r="M71" i="14"/>
  <c r="T71" i="15" s="1"/>
  <c r="M69" i="14"/>
  <c r="T69" i="15" s="1"/>
  <c r="L71" i="14"/>
  <c r="S71" i="15" s="1"/>
  <c r="L69" i="14"/>
  <c r="S69" i="15" s="1"/>
  <c r="K284" i="14"/>
  <c r="R284" i="15" s="1"/>
  <c r="K255" i="14"/>
  <c r="R255" i="15" s="1"/>
  <c r="J247" i="14"/>
  <c r="Q247" i="15" s="1"/>
  <c r="G255" i="14"/>
  <c r="N255" i="15" s="1"/>
  <c r="M211" i="14"/>
  <c r="T211" i="15" s="1"/>
  <c r="F247" i="14"/>
  <c r="M247" i="15" s="1"/>
  <c r="K256" i="14"/>
  <c r="R256" i="15" s="1"/>
  <c r="K212" i="14"/>
  <c r="R212" i="15" s="1"/>
  <c r="J212" i="14"/>
  <c r="Q212" i="15" s="1"/>
  <c r="J167" i="14"/>
  <c r="Q167" i="15" s="1"/>
  <c r="H247" i="14"/>
  <c r="O247" i="15" s="1"/>
  <c r="K282" i="14"/>
  <c r="R282" i="15" s="1"/>
  <c r="K276" i="14"/>
  <c r="R276" i="15" s="1"/>
  <c r="K241" i="14"/>
  <c r="R241" i="15" s="1"/>
  <c r="K170" i="14"/>
  <c r="R170" i="15" s="1"/>
  <c r="K171" i="14"/>
  <c r="R171" i="15" s="1"/>
  <c r="K173" i="14"/>
  <c r="R173" i="15" s="1"/>
  <c r="K149" i="14"/>
  <c r="R149" i="15" s="1"/>
  <c r="K142" i="14"/>
  <c r="R142" i="15" s="1"/>
  <c r="K110" i="14"/>
  <c r="R110" i="15" s="1"/>
  <c r="K64" i="14"/>
  <c r="R64" i="15" s="1"/>
  <c r="K74" i="14"/>
  <c r="R74" i="15" s="1"/>
  <c r="K36" i="14"/>
  <c r="R36" i="15" s="1"/>
  <c r="K30" i="14"/>
  <c r="R30" i="15" s="1"/>
  <c r="K7" i="14"/>
  <c r="R7" i="15" s="1"/>
  <c r="K13" i="14"/>
  <c r="R13" i="15" s="1"/>
  <c r="J279" i="14"/>
  <c r="Q279" i="15" s="1"/>
  <c r="J253" i="14"/>
  <c r="Q253" i="15" s="1"/>
  <c r="J186" i="14"/>
  <c r="Q186" i="15" s="1"/>
  <c r="J169" i="14"/>
  <c r="Q169" i="15" s="1"/>
  <c r="J144" i="14"/>
  <c r="Q144" i="15" s="1"/>
  <c r="J152" i="14"/>
  <c r="Q152" i="15" s="1"/>
  <c r="I5" i="14"/>
  <c r="P5" i="15" s="1"/>
  <c r="I7" i="14"/>
  <c r="P7" i="15" s="1"/>
  <c r="G134" i="14"/>
  <c r="N134" i="15" s="1"/>
  <c r="G142" i="14"/>
  <c r="N142" i="15" s="1"/>
  <c r="M157" i="14"/>
  <c r="T157" i="15" s="1"/>
  <c r="M144" i="14"/>
  <c r="T144" i="15" s="1"/>
  <c r="J108" i="14"/>
  <c r="Q108" i="15" s="1"/>
  <c r="J114" i="14"/>
  <c r="Q114" i="15" s="1"/>
  <c r="J84" i="14"/>
  <c r="Q84" i="15" s="1"/>
  <c r="J72" i="14"/>
  <c r="Q72" i="15" s="1"/>
  <c r="J82" i="14"/>
  <c r="Q82" i="15" s="1"/>
  <c r="J44" i="14"/>
  <c r="Q44" i="15" s="1"/>
  <c r="J38" i="14"/>
  <c r="Q38" i="15" s="1"/>
  <c r="J12" i="14"/>
  <c r="Q12" i="15" s="1"/>
  <c r="J17" i="14"/>
  <c r="Q17" i="15" s="1"/>
  <c r="G21" i="14"/>
  <c r="N21" i="15" s="1"/>
  <c r="G53" i="14"/>
  <c r="N53" i="15" s="1"/>
  <c r="G50" i="14"/>
  <c r="N50" i="15" s="1"/>
  <c r="G40" i="14"/>
  <c r="N40" i="15" s="1"/>
  <c r="M177" i="14"/>
  <c r="T177" i="15" s="1"/>
  <c r="M178" i="14"/>
  <c r="T178" i="15" s="1"/>
  <c r="M179" i="14"/>
  <c r="T179" i="15" s="1"/>
  <c r="M42" i="14"/>
  <c r="T42" i="15" s="1"/>
  <c r="M32" i="14"/>
  <c r="T32" i="15" s="1"/>
  <c r="M29" i="14"/>
  <c r="T29" i="15" s="1"/>
  <c r="I144" i="14"/>
  <c r="P144" i="15" s="1"/>
  <c r="I146" i="14"/>
  <c r="P146" i="15" s="1"/>
  <c r="I76" i="14"/>
  <c r="P76" i="15" s="1"/>
  <c r="I55" i="14"/>
  <c r="P55" i="15" s="1"/>
  <c r="G290" i="14"/>
  <c r="G288" i="13"/>
  <c r="G158" i="14"/>
  <c r="N158" i="15" s="1"/>
  <c r="G62" i="14"/>
  <c r="N62" i="15" s="1"/>
  <c r="G64" i="14"/>
  <c r="N64" i="15" s="1"/>
  <c r="M241" i="14"/>
  <c r="T241" i="15" s="1"/>
  <c r="M84" i="14"/>
  <c r="T84" i="15" s="1"/>
  <c r="H268" i="14"/>
  <c r="O268" i="15" s="1"/>
  <c r="H273" i="14"/>
  <c r="O273" i="15" s="1"/>
  <c r="H287" i="14"/>
  <c r="O287" i="15" s="1"/>
  <c r="H257" i="14"/>
  <c r="O257" i="15" s="1"/>
  <c r="H171" i="14"/>
  <c r="O171" i="15" s="1"/>
  <c r="H184" i="14"/>
  <c r="O184" i="15" s="1"/>
  <c r="H185" i="14"/>
  <c r="O185" i="15" s="1"/>
  <c r="H186" i="14"/>
  <c r="O186" i="15" s="1"/>
  <c r="H146" i="14"/>
  <c r="O146" i="15" s="1"/>
  <c r="H108" i="14"/>
  <c r="O108" i="15" s="1"/>
  <c r="H110" i="14"/>
  <c r="O110" i="15" s="1"/>
  <c r="H76" i="14"/>
  <c r="O76" i="15" s="1"/>
  <c r="H55" i="14"/>
  <c r="O55" i="15" s="1"/>
  <c r="H20" i="14"/>
  <c r="O20" i="15" s="1"/>
  <c r="H52" i="14"/>
  <c r="O52" i="15" s="1"/>
  <c r="H46" i="14"/>
  <c r="O46" i="15" s="1"/>
  <c r="H9" i="14"/>
  <c r="O9" i="15" s="1"/>
  <c r="H18" i="14"/>
  <c r="O18" i="15" s="1"/>
  <c r="G272" i="14"/>
  <c r="N272" i="15" s="1"/>
  <c r="G285" i="14"/>
  <c r="N285" i="15" s="1"/>
  <c r="G110" i="14"/>
  <c r="N110" i="15" s="1"/>
  <c r="G124" i="14"/>
  <c r="N124" i="15" s="1"/>
  <c r="G119" i="14"/>
  <c r="N119" i="15" s="1"/>
  <c r="G10" i="14"/>
  <c r="N10" i="15" s="1"/>
  <c r="G12" i="14"/>
  <c r="N12" i="15" s="1"/>
  <c r="M133" i="14"/>
  <c r="T133" i="15" s="1"/>
  <c r="M132" i="14"/>
  <c r="T132" i="15" s="1"/>
  <c r="G201" i="14"/>
  <c r="N201" i="15" s="1"/>
  <c r="M10" i="14"/>
  <c r="T10" i="15" s="1"/>
  <c r="M8" i="14"/>
  <c r="T8" i="15" s="1"/>
  <c r="F270" i="14"/>
  <c r="M270" i="15" s="1"/>
  <c r="F284" i="14"/>
  <c r="M284" i="15" s="1"/>
  <c r="F279" i="14"/>
  <c r="M279" i="15" s="1"/>
  <c r="F197" i="14"/>
  <c r="M197" i="15" s="1"/>
  <c r="F173" i="14"/>
  <c r="M173" i="15" s="1"/>
  <c r="F157" i="14"/>
  <c r="M157" i="15" s="1"/>
  <c r="F150" i="14"/>
  <c r="M150" i="15" s="1"/>
  <c r="F112" i="14"/>
  <c r="M112" i="15" s="1"/>
  <c r="F70" i="14"/>
  <c r="M70" i="15" s="1"/>
  <c r="F72" i="14"/>
  <c r="M72" i="15" s="1"/>
  <c r="F38" i="14"/>
  <c r="M38" i="15" s="1"/>
  <c r="F28" i="14"/>
  <c r="M28" i="15" s="1"/>
  <c r="F18" i="14"/>
  <c r="M18" i="15" s="1"/>
  <c r="F17" i="14"/>
  <c r="M17" i="15" s="1"/>
  <c r="M280" i="14"/>
  <c r="T280" i="15" s="1"/>
  <c r="M278" i="14"/>
  <c r="T278" i="15" s="1"/>
  <c r="M58" i="14"/>
  <c r="T58" i="15" s="1"/>
  <c r="M60" i="14"/>
  <c r="T60" i="15" s="1"/>
  <c r="L273" i="14"/>
  <c r="S273" i="15" s="1"/>
  <c r="L283" i="14"/>
  <c r="S283" i="15" s="1"/>
  <c r="L241" i="14"/>
  <c r="S241" i="15" s="1"/>
  <c r="L162" i="14"/>
  <c r="S162" i="15" s="1"/>
  <c r="L185" i="14"/>
  <c r="S185" i="15" s="1"/>
  <c r="L144" i="14"/>
  <c r="S144" i="15" s="1"/>
  <c r="L157" i="14"/>
  <c r="S157" i="15" s="1"/>
  <c r="L133" i="14"/>
  <c r="S133" i="15" s="1"/>
  <c r="L128" i="14"/>
  <c r="S128" i="15" s="1"/>
  <c r="L84" i="14"/>
  <c r="S84" i="15" s="1"/>
  <c r="L58" i="14"/>
  <c r="S58" i="15" s="1"/>
  <c r="L60" i="14"/>
  <c r="S60" i="15" s="1"/>
  <c r="L30" i="14"/>
  <c r="S30" i="15" s="1"/>
  <c r="L24" i="14"/>
  <c r="S24" i="15" s="1"/>
  <c r="L21" i="14"/>
  <c r="S21" i="15" s="1"/>
  <c r="L53" i="14"/>
  <c r="S53" i="15" s="1"/>
  <c r="L18" i="14"/>
  <c r="S18" i="15" s="1"/>
  <c r="I274" i="14"/>
  <c r="P274" i="15" s="1"/>
  <c r="I287" i="14"/>
  <c r="P287" i="15" s="1"/>
  <c r="I281" i="14"/>
  <c r="P281" i="15" s="1"/>
  <c r="I249" i="14"/>
  <c r="P249" i="15" s="1"/>
  <c r="I193" i="14"/>
  <c r="P193" i="15" s="1"/>
  <c r="I187" i="14"/>
  <c r="P187" i="15" s="1"/>
  <c r="I158" i="14"/>
  <c r="P158" i="15" s="1"/>
  <c r="I133" i="14"/>
  <c r="P133" i="15" s="1"/>
  <c r="I104" i="14"/>
  <c r="P104" i="15" s="1"/>
  <c r="I114" i="14"/>
  <c r="P114" i="15" s="1"/>
  <c r="I40" i="14"/>
  <c r="P40" i="15" s="1"/>
  <c r="I37" i="14"/>
  <c r="P37" i="15" s="1"/>
  <c r="I34" i="14"/>
  <c r="P34" i="15" s="1"/>
  <c r="G144" i="14"/>
  <c r="N144" i="15" s="1"/>
  <c r="G146" i="14"/>
  <c r="N146" i="15" s="1"/>
  <c r="M116" i="14"/>
  <c r="T116" i="15" s="1"/>
  <c r="K290" i="14"/>
  <c r="K288" i="13"/>
  <c r="K273" i="14"/>
  <c r="R273" i="15" s="1"/>
  <c r="K286" i="14"/>
  <c r="R286" i="15" s="1"/>
  <c r="K280" i="14"/>
  <c r="R280" i="15" s="1"/>
  <c r="K193" i="14"/>
  <c r="R193" i="15" s="1"/>
  <c r="K176" i="14"/>
  <c r="R176" i="15" s="1"/>
  <c r="K177" i="14"/>
  <c r="R177" i="15" s="1"/>
  <c r="K151" i="14"/>
  <c r="R151" i="15" s="1"/>
  <c r="K153" i="14"/>
  <c r="R153" i="15" s="1"/>
  <c r="K104" i="14"/>
  <c r="R104" i="15" s="1"/>
  <c r="K114" i="14"/>
  <c r="R114" i="15" s="1"/>
  <c r="K68" i="14"/>
  <c r="R68" i="15" s="1"/>
  <c r="K78" i="14"/>
  <c r="R78" i="15" s="1"/>
  <c r="K40" i="14"/>
  <c r="R40" i="15" s="1"/>
  <c r="K37" i="14"/>
  <c r="R37" i="15" s="1"/>
  <c r="K34" i="14"/>
  <c r="R34" i="15" s="1"/>
  <c r="K15" i="14"/>
  <c r="R15" i="15" s="1"/>
  <c r="K17" i="14"/>
  <c r="R17" i="15" s="1"/>
  <c r="J283" i="14"/>
  <c r="Q283" i="15" s="1"/>
  <c r="J257" i="14"/>
  <c r="Q257" i="15" s="1"/>
  <c r="J158" i="14"/>
  <c r="Q158" i="15" s="1"/>
  <c r="J171" i="14"/>
  <c r="Q171" i="15" s="1"/>
  <c r="J173" i="14"/>
  <c r="Q173" i="15" s="1"/>
  <c r="J148" i="14"/>
  <c r="Q148" i="15" s="1"/>
  <c r="J156" i="14"/>
  <c r="Q156" i="15" s="1"/>
  <c r="I9" i="14"/>
  <c r="P9" i="15" s="1"/>
  <c r="I11" i="14"/>
  <c r="P11" i="15" s="1"/>
  <c r="G249" i="14"/>
  <c r="N249" i="15" s="1"/>
  <c r="G132" i="14"/>
  <c r="N132" i="15" s="1"/>
  <c r="M146" i="14"/>
  <c r="T146" i="15" s="1"/>
  <c r="M148" i="14"/>
  <c r="T148" i="15" s="1"/>
  <c r="J134" i="14"/>
  <c r="Q134" i="15" s="1"/>
  <c r="J139" i="14"/>
  <c r="Q139" i="15" s="1"/>
  <c r="J112" i="14"/>
  <c r="Q112" i="15" s="1"/>
  <c r="J121" i="14"/>
  <c r="Q121" i="15" s="1"/>
  <c r="J88" i="14"/>
  <c r="Q88" i="15" s="1"/>
  <c r="J90" i="14"/>
  <c r="Q90" i="15" s="1"/>
  <c r="J76" i="14"/>
  <c r="Q76" i="15" s="1"/>
  <c r="J19" i="14"/>
  <c r="Q19" i="15" s="1"/>
  <c r="J48" i="14"/>
  <c r="Q48" i="15" s="1"/>
  <c r="J45" i="14"/>
  <c r="Q45" i="15" s="1"/>
  <c r="J42" i="14"/>
  <c r="Q42" i="15" s="1"/>
  <c r="J16" i="14"/>
  <c r="Q16" i="15" s="1"/>
  <c r="J10" i="14"/>
  <c r="Q10" i="15" s="1"/>
  <c r="G22" i="14"/>
  <c r="N22" i="15" s="1"/>
  <c r="G54" i="14"/>
  <c r="N54" i="15" s="1"/>
  <c r="G44" i="14"/>
  <c r="N44" i="15" s="1"/>
  <c r="M181" i="14"/>
  <c r="T181" i="15" s="1"/>
  <c r="M184" i="14"/>
  <c r="T184" i="15" s="1"/>
  <c r="M46" i="14"/>
  <c r="T46" i="15" s="1"/>
  <c r="M36" i="14"/>
  <c r="T36" i="15" s="1"/>
  <c r="I148" i="14"/>
  <c r="P148" i="15" s="1"/>
  <c r="I150" i="14"/>
  <c r="P150" i="15" s="1"/>
  <c r="I58" i="14"/>
  <c r="P58" i="15" s="1"/>
  <c r="G161" i="14"/>
  <c r="N161" i="15" s="1"/>
  <c r="G162" i="14"/>
  <c r="N162" i="15" s="1"/>
  <c r="G66" i="14"/>
  <c r="N66" i="15" s="1"/>
  <c r="G68" i="14"/>
  <c r="N68" i="15" s="1"/>
  <c r="M90" i="14"/>
  <c r="T90" i="15" s="1"/>
  <c r="M88" i="14"/>
  <c r="T88" i="15" s="1"/>
  <c r="H277" i="14"/>
  <c r="O277" i="15" s="1"/>
  <c r="H280" i="14"/>
  <c r="O280" i="15" s="1"/>
  <c r="H261" i="14"/>
  <c r="O261" i="15" s="1"/>
  <c r="H193" i="14"/>
  <c r="O193" i="15" s="1"/>
  <c r="H158" i="14"/>
  <c r="O158" i="15" s="1"/>
  <c r="H144" i="14"/>
  <c r="O144" i="15" s="1"/>
  <c r="H145" i="14"/>
  <c r="O145" i="15" s="1"/>
  <c r="H132" i="14"/>
  <c r="O132" i="15" s="1"/>
  <c r="H112" i="14"/>
  <c r="O112" i="15" s="1"/>
  <c r="H114" i="14"/>
  <c r="O114" i="15" s="1"/>
  <c r="H124" i="14"/>
  <c r="O124" i="15" s="1"/>
  <c r="H58" i="14"/>
  <c r="O58" i="15" s="1"/>
  <c r="H24" i="14"/>
  <c r="O24" i="15" s="1"/>
  <c r="H21" i="14"/>
  <c r="O21" i="15" s="1"/>
  <c r="H53" i="14"/>
  <c r="O53" i="15" s="1"/>
  <c r="H50" i="14"/>
  <c r="O50" i="15" s="1"/>
  <c r="H4" i="14"/>
  <c r="O4" i="15" s="1"/>
  <c r="H11" i="14"/>
  <c r="O11" i="15" s="1"/>
  <c r="G268" i="14"/>
  <c r="N268" i="15" s="1"/>
  <c r="G276" i="14"/>
  <c r="N276" i="15" s="1"/>
  <c r="G270" i="14"/>
  <c r="N270" i="15" s="1"/>
  <c r="G114" i="14"/>
  <c r="N114" i="15" s="1"/>
  <c r="G14" i="14"/>
  <c r="N14" i="15" s="1"/>
  <c r="G16" i="14"/>
  <c r="N16" i="15" s="1"/>
  <c r="M136" i="14"/>
  <c r="T136" i="15" s="1"/>
  <c r="M6" i="14"/>
  <c r="T6" i="15" s="1"/>
  <c r="M12" i="14"/>
  <c r="T12" i="15" s="1"/>
  <c r="F277" i="14"/>
  <c r="M277" i="15" s="1"/>
  <c r="F283" i="14"/>
  <c r="M283" i="15" s="1"/>
  <c r="F249" i="14"/>
  <c r="M249" i="15" s="1"/>
  <c r="F201" i="14"/>
  <c r="M201" i="15" s="1"/>
  <c r="F177" i="14"/>
  <c r="M177" i="15" s="1"/>
  <c r="F178" i="14"/>
  <c r="M178" i="15" s="1"/>
  <c r="F179" i="14"/>
  <c r="M179" i="15" s="1"/>
  <c r="F145" i="14"/>
  <c r="M145" i="15" s="1"/>
  <c r="F154" i="14"/>
  <c r="M154" i="15" s="1"/>
  <c r="F134" i="14"/>
  <c r="M134" i="15" s="1"/>
  <c r="F106" i="14"/>
  <c r="M106" i="15" s="1"/>
  <c r="F116" i="14"/>
  <c r="M116" i="15" s="1"/>
  <c r="F74" i="14"/>
  <c r="M74" i="15" s="1"/>
  <c r="F76" i="14"/>
  <c r="M76" i="15" s="1"/>
  <c r="F45" i="14"/>
  <c r="M45" i="15" s="1"/>
  <c r="F42" i="14"/>
  <c r="M42" i="15" s="1"/>
  <c r="F32" i="14"/>
  <c r="M32" i="15" s="1"/>
  <c r="F4" i="14"/>
  <c r="M4" i="15" s="1"/>
  <c r="F7" i="14"/>
  <c r="M7" i="15" s="1"/>
  <c r="M284" i="14"/>
  <c r="T284" i="15" s="1"/>
  <c r="M282" i="14"/>
  <c r="T282" i="15" s="1"/>
  <c r="M62" i="14"/>
  <c r="T62" i="15" s="1"/>
  <c r="M64" i="14"/>
  <c r="T64" i="15" s="1"/>
  <c r="L272" i="14"/>
  <c r="S272" i="15" s="1"/>
  <c r="L277" i="14"/>
  <c r="S277" i="15" s="1"/>
  <c r="L287" i="14"/>
  <c r="S287" i="15" s="1"/>
  <c r="L213" i="14"/>
  <c r="S213" i="15" s="1"/>
  <c r="L166" i="14"/>
  <c r="S166" i="15" s="1"/>
  <c r="L170" i="14"/>
  <c r="S170" i="15" s="1"/>
  <c r="L171" i="14"/>
  <c r="S171" i="15" s="1"/>
  <c r="L154" i="14"/>
  <c r="S154" i="15" s="1"/>
  <c r="L151" i="14"/>
  <c r="S151" i="15" s="1"/>
  <c r="L134" i="14"/>
  <c r="S134" i="15" s="1"/>
  <c r="L103" i="14"/>
  <c r="S103" i="15" s="1"/>
  <c r="L104" i="14"/>
  <c r="S104" i="15" s="1"/>
  <c r="L90" i="14"/>
  <c r="S90" i="15" s="1"/>
  <c r="L88" i="14"/>
  <c r="S88" i="15" s="1"/>
  <c r="L62" i="14"/>
  <c r="S62" i="15" s="1"/>
  <c r="L64" i="14"/>
  <c r="S64" i="15" s="1"/>
  <c r="L34" i="14"/>
  <c r="S34" i="15" s="1"/>
  <c r="L28" i="14"/>
  <c r="S28" i="15" s="1"/>
  <c r="L11" i="14"/>
  <c r="S11" i="15" s="1"/>
  <c r="L4" i="14"/>
  <c r="S4" i="15" s="1"/>
  <c r="I278" i="14"/>
  <c r="P278" i="15" s="1"/>
  <c r="I272" i="14"/>
  <c r="P272" i="15" s="1"/>
  <c r="I285" i="14"/>
  <c r="P285" i="15" s="1"/>
  <c r="I253" i="14"/>
  <c r="P253" i="15" s="1"/>
  <c r="I197" i="14"/>
  <c r="P197" i="15" s="1"/>
  <c r="I161" i="14"/>
  <c r="P161" i="15" s="1"/>
  <c r="I162" i="14"/>
  <c r="P162" i="15" s="1"/>
  <c r="I108" i="14"/>
  <c r="P108" i="15" s="1"/>
  <c r="I121" i="14"/>
  <c r="P121" i="15" s="1"/>
  <c r="I44" i="14"/>
  <c r="P44" i="15" s="1"/>
  <c r="I38" i="14"/>
  <c r="P38" i="15" s="1"/>
  <c r="G156" i="14"/>
  <c r="N156" i="15" s="1"/>
  <c r="G150" i="14"/>
  <c r="N150" i="15" s="1"/>
  <c r="M106" i="14"/>
  <c r="T106" i="15" s="1"/>
  <c r="M120" i="14"/>
  <c r="T120" i="15" s="1"/>
  <c r="K178" i="14"/>
  <c r="R178" i="15" s="1"/>
  <c r="K179" i="14"/>
  <c r="R179" i="15" s="1"/>
  <c r="K181" i="14"/>
  <c r="R181" i="15" s="1"/>
  <c r="K155" i="14"/>
  <c r="R155" i="15" s="1"/>
  <c r="K157" i="14"/>
  <c r="R157" i="15" s="1"/>
  <c r="K108" i="14"/>
  <c r="R108" i="15" s="1"/>
  <c r="K72" i="14"/>
  <c r="R72" i="15" s="1"/>
  <c r="K82" i="14"/>
  <c r="R82" i="15" s="1"/>
  <c r="K44" i="14"/>
  <c r="R44" i="15" s="1"/>
  <c r="K38" i="14"/>
  <c r="R38" i="15" s="1"/>
  <c r="K6" i="14"/>
  <c r="R6" i="15" s="1"/>
  <c r="J272" i="14"/>
  <c r="Q272" i="15" s="1"/>
  <c r="J273" i="14"/>
  <c r="Q273" i="15" s="1"/>
  <c r="J287" i="14"/>
  <c r="Q287" i="15" s="1"/>
  <c r="J261" i="14"/>
  <c r="Q261" i="15" s="1"/>
  <c r="J213" i="14"/>
  <c r="Q213" i="15" s="1"/>
  <c r="J162" i="14"/>
  <c r="Q162" i="15" s="1"/>
  <c r="J176" i="14"/>
  <c r="Q176" i="15" s="1"/>
  <c r="J177" i="14"/>
  <c r="Q177" i="15" s="1"/>
  <c r="J143" i="14"/>
  <c r="Q143" i="15" s="1"/>
  <c r="J153" i="14"/>
  <c r="Q153" i="15" s="1"/>
  <c r="I13" i="14"/>
  <c r="P13" i="15" s="1"/>
  <c r="I15" i="14"/>
  <c r="P15" i="15" s="1"/>
  <c r="G253" i="14"/>
  <c r="N253" i="15" s="1"/>
  <c r="G140" i="14"/>
  <c r="N140" i="15" s="1"/>
  <c r="M150" i="14"/>
  <c r="T150" i="15" s="1"/>
  <c r="M152" i="14"/>
  <c r="T152" i="15" s="1"/>
  <c r="J116" i="14"/>
  <c r="Q116" i="15" s="1"/>
  <c r="J92" i="14"/>
  <c r="Q92" i="15" s="1"/>
  <c r="J94" i="14"/>
  <c r="Q94" i="15" s="1"/>
  <c r="J58" i="14"/>
  <c r="Q58" i="15" s="1"/>
  <c r="J20" i="14"/>
  <c r="Q20" i="15" s="1"/>
  <c r="J52" i="14"/>
  <c r="Q52" i="15" s="1"/>
  <c r="J46" i="14"/>
  <c r="Q46" i="15" s="1"/>
  <c r="J7" i="14"/>
  <c r="Q7" i="15" s="1"/>
  <c r="J14" i="14"/>
  <c r="Q14" i="15" s="1"/>
  <c r="G213" i="14"/>
  <c r="N213" i="15" s="1"/>
  <c r="G29" i="14"/>
  <c r="N29" i="15" s="1"/>
  <c r="G26" i="14"/>
  <c r="N26" i="15" s="1"/>
  <c r="G19" i="14"/>
  <c r="N19" i="15" s="1"/>
  <c r="G48" i="14"/>
  <c r="N48" i="15" s="1"/>
  <c r="M185" i="14"/>
  <c r="T185" i="15" s="1"/>
  <c r="M186" i="14"/>
  <c r="T186" i="15" s="1"/>
  <c r="M187" i="14"/>
  <c r="T187" i="15" s="1"/>
  <c r="M50" i="14"/>
  <c r="T50" i="15" s="1"/>
  <c r="M40" i="14"/>
  <c r="T40" i="15" s="1"/>
  <c r="M37" i="14"/>
  <c r="T37" i="15" s="1"/>
  <c r="I152" i="14"/>
  <c r="P152" i="15" s="1"/>
  <c r="I154" i="14"/>
  <c r="P154" i="15" s="1"/>
  <c r="I62" i="14"/>
  <c r="P62" i="15" s="1"/>
  <c r="G165" i="14"/>
  <c r="N165" i="15" s="1"/>
  <c r="G166" i="14"/>
  <c r="N166" i="15" s="1"/>
  <c r="G70" i="14"/>
  <c r="N70" i="15" s="1"/>
  <c r="G72" i="14"/>
  <c r="N72" i="15" s="1"/>
  <c r="M249" i="14"/>
  <c r="T249" i="15" s="1"/>
  <c r="M94" i="14"/>
  <c r="T94" i="15" s="1"/>
  <c r="M92" i="14"/>
  <c r="T92" i="15" s="1"/>
  <c r="H272" i="14"/>
  <c r="O272" i="15" s="1"/>
  <c r="H284" i="14"/>
  <c r="O284" i="15" s="1"/>
  <c r="H233" i="14"/>
  <c r="O233" i="15" s="1"/>
  <c r="H197" i="14"/>
  <c r="O197" i="15" s="1"/>
  <c r="H179" i="14"/>
  <c r="O179" i="15" s="1"/>
  <c r="H161" i="14"/>
  <c r="O161" i="15" s="1"/>
  <c r="H162" i="14"/>
  <c r="O162" i="15" s="1"/>
  <c r="H156" i="14"/>
  <c r="O156" i="15" s="1"/>
  <c r="H151" i="14"/>
  <c r="O151" i="15" s="1"/>
  <c r="H140" i="14"/>
  <c r="O140" i="15" s="1"/>
  <c r="H136" i="14"/>
  <c r="O136" i="15" s="1"/>
  <c r="H116" i="14"/>
  <c r="O116" i="15" s="1"/>
  <c r="H121" i="14"/>
  <c r="O121" i="15" s="1"/>
  <c r="H62" i="14"/>
  <c r="O62" i="15" s="1"/>
  <c r="H28" i="14"/>
  <c r="O28" i="15" s="1"/>
  <c r="H22" i="14"/>
  <c r="O22" i="15" s="1"/>
  <c r="H54" i="14"/>
  <c r="O54" i="15" s="1"/>
  <c r="H8" i="14"/>
  <c r="O8" i="15" s="1"/>
  <c r="H15" i="14"/>
  <c r="O15" i="15" s="1"/>
  <c r="G280" i="14"/>
  <c r="N280" i="15" s="1"/>
  <c r="G274" i="14"/>
  <c r="N274" i="15" s="1"/>
  <c r="G121" i="14"/>
  <c r="N121" i="15" s="1"/>
  <c r="G18" i="14"/>
  <c r="N18" i="15" s="1"/>
  <c r="M140" i="14"/>
  <c r="T140" i="15" s="1"/>
  <c r="M14" i="14"/>
  <c r="T14" i="15" s="1"/>
  <c r="M16" i="14"/>
  <c r="T16" i="15" s="1"/>
  <c r="F281" i="14"/>
  <c r="M281" i="15" s="1"/>
  <c r="F287" i="14"/>
  <c r="M287" i="15" s="1"/>
  <c r="F253" i="14"/>
  <c r="M253" i="15" s="1"/>
  <c r="F181" i="14"/>
  <c r="M181" i="15" s="1"/>
  <c r="F144" i="14"/>
  <c r="M144" i="15" s="1"/>
  <c r="F155" i="14"/>
  <c r="M155" i="15" s="1"/>
  <c r="F110" i="14"/>
  <c r="M110" i="15" s="1"/>
  <c r="F84" i="14"/>
  <c r="M84" i="15" s="1"/>
  <c r="F78" i="14"/>
  <c r="M78" i="15" s="1"/>
  <c r="F46" i="14"/>
  <c r="M46" i="15" s="1"/>
  <c r="F36" i="14"/>
  <c r="M36" i="15" s="1"/>
  <c r="F6" i="14"/>
  <c r="M6" i="15" s="1"/>
  <c r="F11" i="14"/>
  <c r="M11" i="15" s="1"/>
  <c r="M273" i="14"/>
  <c r="T273" i="15" s="1"/>
  <c r="M286" i="14"/>
  <c r="T286" i="15" s="1"/>
  <c r="M66" i="14"/>
  <c r="T66" i="15" s="1"/>
  <c r="M68" i="14"/>
  <c r="T68" i="15" s="1"/>
  <c r="L281" i="14"/>
  <c r="S281" i="15" s="1"/>
  <c r="L276" i="14"/>
  <c r="S276" i="15" s="1"/>
  <c r="L249" i="14"/>
  <c r="S249" i="15" s="1"/>
  <c r="L217" i="14"/>
  <c r="S217" i="15" s="1"/>
  <c r="L161" i="14"/>
  <c r="S161" i="15" s="1"/>
  <c r="L176" i="14"/>
  <c r="S176" i="15" s="1"/>
  <c r="L148" i="14"/>
  <c r="S148" i="15" s="1"/>
  <c r="L155" i="14"/>
  <c r="S155" i="15" s="1"/>
  <c r="L140" i="14"/>
  <c r="S140" i="15" s="1"/>
  <c r="L142" i="14"/>
  <c r="S142" i="15" s="1"/>
  <c r="L108" i="14"/>
  <c r="S108" i="15" s="1"/>
  <c r="L94" i="14"/>
  <c r="S94" i="15" s="1"/>
  <c r="L92" i="14"/>
  <c r="S92" i="15" s="1"/>
  <c r="L66" i="14"/>
  <c r="S66" i="15" s="1"/>
  <c r="L68" i="14"/>
  <c r="S68" i="15" s="1"/>
  <c r="L38" i="14"/>
  <c r="S38" i="15" s="1"/>
  <c r="L32" i="14"/>
  <c r="S32" i="15" s="1"/>
  <c r="L29" i="14"/>
  <c r="S29" i="15" s="1"/>
  <c r="L5" i="14"/>
  <c r="S5" i="15" s="1"/>
  <c r="L8" i="14"/>
  <c r="S8" i="15" s="1"/>
  <c r="I282" i="14"/>
  <c r="P282" i="15" s="1"/>
  <c r="I276" i="14"/>
  <c r="P276" i="15" s="1"/>
  <c r="I257" i="14"/>
  <c r="P257" i="15" s="1"/>
  <c r="I201" i="14"/>
  <c r="P201" i="15" s="1"/>
  <c r="I165" i="14"/>
  <c r="P165" i="15" s="1"/>
  <c r="I166" i="14"/>
  <c r="P166" i="15" s="1"/>
  <c r="I130" i="14"/>
  <c r="P130" i="15" s="1"/>
  <c r="I112" i="14"/>
  <c r="P112" i="15" s="1"/>
  <c r="I48" i="14"/>
  <c r="P48" i="15" s="1"/>
  <c r="I45" i="14"/>
  <c r="P45" i="15" s="1"/>
  <c r="I42" i="14"/>
  <c r="P42" i="15" s="1"/>
  <c r="G148" i="14"/>
  <c r="N148" i="15" s="1"/>
  <c r="G154" i="14"/>
  <c r="N154" i="15" s="1"/>
  <c r="M110" i="14"/>
  <c r="T110" i="15" s="1"/>
  <c r="M124" i="14"/>
  <c r="T124" i="15" s="1"/>
  <c r="K281" i="14"/>
  <c r="R281" i="15" s="1"/>
  <c r="K275" i="14"/>
  <c r="R275" i="15" s="1"/>
  <c r="K201" i="14"/>
  <c r="R201" i="15" s="1"/>
  <c r="K184" i="14"/>
  <c r="R184" i="15" s="1"/>
  <c r="K185" i="14"/>
  <c r="R185" i="15" s="1"/>
  <c r="K136" i="14"/>
  <c r="R136" i="15" s="1"/>
  <c r="K139" i="14"/>
  <c r="R139" i="15" s="1"/>
  <c r="K112" i="14"/>
  <c r="R112" i="15" s="1"/>
  <c r="K88" i="14"/>
  <c r="R88" i="15" s="1"/>
  <c r="K90" i="14"/>
  <c r="R90" i="15" s="1"/>
  <c r="K76" i="14"/>
  <c r="R76" i="15" s="1"/>
  <c r="K19" i="14"/>
  <c r="R19" i="15" s="1"/>
  <c r="K48" i="14"/>
  <c r="R48" i="15" s="1"/>
  <c r="K45" i="14"/>
  <c r="R45" i="15" s="1"/>
  <c r="K42" i="14"/>
  <c r="R42" i="15" s="1"/>
  <c r="K8" i="14"/>
  <c r="R8" i="15" s="1"/>
  <c r="K10" i="14"/>
  <c r="R10" i="15" s="1"/>
  <c r="J270" i="14"/>
  <c r="Q270" i="15" s="1"/>
  <c r="J280" i="14"/>
  <c r="Q280" i="15" s="1"/>
  <c r="J233" i="14"/>
  <c r="Q233" i="15" s="1"/>
  <c r="J217" i="14"/>
  <c r="Q217" i="15" s="1"/>
  <c r="J166" i="14"/>
  <c r="Q166" i="15" s="1"/>
  <c r="J179" i="14"/>
  <c r="Q179" i="15" s="1"/>
  <c r="J181" i="14"/>
  <c r="Q181" i="15" s="1"/>
  <c r="J157" i="14"/>
  <c r="Q157" i="15" s="1"/>
  <c r="I17" i="14"/>
  <c r="P17" i="15" s="1"/>
  <c r="G257" i="14"/>
  <c r="N257" i="15" s="1"/>
  <c r="G139" i="14"/>
  <c r="N139" i="15" s="1"/>
  <c r="M154" i="14"/>
  <c r="T154" i="15" s="1"/>
  <c r="M156" i="14"/>
  <c r="T156" i="15" s="1"/>
  <c r="J132" i="14"/>
  <c r="Q132" i="15" s="1"/>
  <c r="J142" i="14"/>
  <c r="Q142" i="15" s="1"/>
  <c r="J124" i="14"/>
  <c r="Q124" i="15" s="1"/>
  <c r="J119" i="14"/>
  <c r="Q119" i="15" s="1"/>
  <c r="J96" i="14"/>
  <c r="Q96" i="15" s="1"/>
  <c r="J98" i="14"/>
  <c r="Q98" i="15" s="1"/>
  <c r="J62" i="14"/>
  <c r="Q62" i="15" s="1"/>
  <c r="J24" i="14"/>
  <c r="Q24" i="15" s="1"/>
  <c r="J21" i="14"/>
  <c r="Q21" i="15" s="1"/>
  <c r="J53" i="14"/>
  <c r="Q53" i="15" s="1"/>
  <c r="J50" i="14"/>
  <c r="Q50" i="15" s="1"/>
  <c r="J11" i="14"/>
  <c r="Q11" i="15" s="1"/>
  <c r="J18" i="14"/>
  <c r="Q18" i="15" s="1"/>
  <c r="G217" i="14"/>
  <c r="N217" i="15" s="1"/>
  <c r="G30" i="14"/>
  <c r="N30" i="15" s="1"/>
  <c r="G20" i="14"/>
  <c r="N20" i="15" s="1"/>
  <c r="G52" i="14"/>
  <c r="N52" i="15" s="1"/>
  <c r="M158" i="14"/>
  <c r="T158" i="15" s="1"/>
  <c r="M22" i="14"/>
  <c r="T22" i="15" s="1"/>
  <c r="M54" i="14"/>
  <c r="T54" i="15" s="1"/>
  <c r="M44" i="14"/>
  <c r="T44" i="15" s="1"/>
  <c r="I213" i="14"/>
  <c r="P213" i="15" s="1"/>
  <c r="I156" i="14"/>
  <c r="P156" i="15" s="1"/>
  <c r="I56" i="14"/>
  <c r="P56" i="15" s="1"/>
  <c r="I66" i="14"/>
  <c r="P66" i="15" s="1"/>
  <c r="G169" i="14"/>
  <c r="N169" i="15" s="1"/>
  <c r="G170" i="14"/>
  <c r="N170" i="15" s="1"/>
  <c r="G171" i="14"/>
  <c r="N171" i="15" s="1"/>
  <c r="G74" i="14"/>
  <c r="N74" i="15" s="1"/>
  <c r="G76" i="14"/>
  <c r="N76" i="15" s="1"/>
  <c r="M253" i="14"/>
  <c r="T253" i="15" s="1"/>
  <c r="M98" i="14"/>
  <c r="T98" i="15" s="1"/>
  <c r="M96" i="14"/>
  <c r="T96" i="15" s="1"/>
  <c r="H270" i="14"/>
  <c r="O270" i="15" s="1"/>
  <c r="H281" i="14"/>
  <c r="O281" i="15" s="1"/>
  <c r="H237" i="14"/>
  <c r="O237" i="15" s="1"/>
  <c r="H201" i="14"/>
  <c r="O201" i="15" s="1"/>
  <c r="H165" i="14"/>
  <c r="O165" i="15" s="1"/>
  <c r="H166" i="14"/>
  <c r="O166" i="15" s="1"/>
  <c r="H143" i="14"/>
  <c r="O143" i="15" s="1"/>
  <c r="H155" i="14"/>
  <c r="O155" i="15" s="1"/>
  <c r="H84" i="14"/>
  <c r="O84" i="15" s="1"/>
  <c r="H56" i="14"/>
  <c r="O56" i="15" s="1"/>
  <c r="H66" i="14"/>
  <c r="O66" i="15" s="1"/>
  <c r="H32" i="14"/>
  <c r="O32" i="15" s="1"/>
  <c r="H29" i="14"/>
  <c r="O29" i="15" s="1"/>
  <c r="H26" i="14"/>
  <c r="O26" i="15" s="1"/>
  <c r="H19" i="14"/>
  <c r="O19" i="15" s="1"/>
  <c r="H12" i="14"/>
  <c r="O12" i="15" s="1"/>
  <c r="G284" i="14"/>
  <c r="N284" i="15" s="1"/>
  <c r="G278" i="14"/>
  <c r="N278" i="15" s="1"/>
  <c r="G104" i="14"/>
  <c r="N104" i="15" s="1"/>
  <c r="G13" i="14"/>
  <c r="N13" i="15" s="1"/>
  <c r="G7" i="14"/>
  <c r="N7" i="15" s="1"/>
  <c r="M213" i="14"/>
  <c r="T213" i="15" s="1"/>
  <c r="M130" i="14"/>
  <c r="T130" i="15" s="1"/>
  <c r="M18" i="14"/>
  <c r="T18" i="15" s="1"/>
  <c r="M5" i="14"/>
  <c r="T5" i="15" s="1"/>
  <c r="F274" i="14"/>
  <c r="M274" i="15" s="1"/>
  <c r="F268" i="14"/>
  <c r="M268" i="15" s="1"/>
  <c r="F285" i="14"/>
  <c r="M285" i="15" s="1"/>
  <c r="F257" i="14"/>
  <c r="M257" i="15" s="1"/>
  <c r="F213" i="14"/>
  <c r="M213" i="15" s="1"/>
  <c r="F176" i="14"/>
  <c r="M176" i="15" s="1"/>
  <c r="F185" i="14"/>
  <c r="M185" i="15" s="1"/>
  <c r="F186" i="14"/>
  <c r="M186" i="15" s="1"/>
  <c r="F187" i="14"/>
  <c r="M187" i="15" s="1"/>
  <c r="F149" i="14"/>
  <c r="M149" i="15" s="1"/>
  <c r="F114" i="14"/>
  <c r="M114" i="15" s="1"/>
  <c r="F124" i="14"/>
  <c r="M124" i="15" s="1"/>
  <c r="F90" i="14"/>
  <c r="M90" i="15" s="1"/>
  <c r="F88" i="14"/>
  <c r="M88" i="15" s="1"/>
  <c r="F82" i="14"/>
  <c r="M82" i="15" s="1"/>
  <c r="F21" i="14"/>
  <c r="M21" i="15" s="1"/>
  <c r="F53" i="14"/>
  <c r="M53" i="15" s="1"/>
  <c r="F50" i="14"/>
  <c r="M50" i="15" s="1"/>
  <c r="F40" i="14"/>
  <c r="M40" i="15" s="1"/>
  <c r="F8" i="14"/>
  <c r="M8" i="15" s="1"/>
  <c r="F15" i="14"/>
  <c r="M15" i="15" s="1"/>
  <c r="M277" i="14"/>
  <c r="T277" i="15" s="1"/>
  <c r="M70" i="14"/>
  <c r="T70" i="15" s="1"/>
  <c r="M72" i="14"/>
  <c r="T72" i="15" s="1"/>
  <c r="L285" i="14"/>
  <c r="S285" i="15" s="1"/>
  <c r="L280" i="14"/>
  <c r="S280" i="15" s="1"/>
  <c r="L253" i="14"/>
  <c r="S253" i="15" s="1"/>
  <c r="L221" i="14"/>
  <c r="S221" i="15" s="1"/>
  <c r="L165" i="14"/>
  <c r="S165" i="15" s="1"/>
  <c r="L178" i="14"/>
  <c r="S178" i="15" s="1"/>
  <c r="L179" i="14"/>
  <c r="S179" i="15" s="1"/>
  <c r="L143" i="14"/>
  <c r="S143" i="15" s="1"/>
  <c r="L152" i="14"/>
  <c r="S152" i="15" s="1"/>
  <c r="L112" i="14"/>
  <c r="S112" i="15" s="1"/>
  <c r="L98" i="14"/>
  <c r="S98" i="15" s="1"/>
  <c r="L96" i="14"/>
  <c r="S96" i="15" s="1"/>
  <c r="L70" i="14"/>
  <c r="S70" i="15" s="1"/>
  <c r="L72" i="14"/>
  <c r="S72" i="15" s="1"/>
  <c r="L42" i="14"/>
  <c r="S42" i="15" s="1"/>
  <c r="L36" i="14"/>
  <c r="S36" i="15" s="1"/>
  <c r="L7" i="14"/>
  <c r="S7" i="15" s="1"/>
  <c r="L12" i="14"/>
  <c r="S12" i="15" s="1"/>
  <c r="I268" i="14"/>
  <c r="P268" i="15" s="1"/>
  <c r="I286" i="14"/>
  <c r="P286" i="15" s="1"/>
  <c r="I280" i="14"/>
  <c r="P280" i="15" s="1"/>
  <c r="I261" i="14"/>
  <c r="P261" i="15" s="1"/>
  <c r="I169" i="14"/>
  <c r="P169" i="15" s="1"/>
  <c r="I170" i="14"/>
  <c r="P170" i="15" s="1"/>
  <c r="I139" i="14"/>
  <c r="P139" i="15" s="1"/>
  <c r="I134" i="14"/>
  <c r="P134" i="15" s="1"/>
  <c r="I116" i="14"/>
  <c r="P116" i="15" s="1"/>
  <c r="I119" i="14"/>
  <c r="P119" i="15" s="1"/>
  <c r="I103" i="14"/>
  <c r="P103" i="15" s="1"/>
  <c r="I20" i="14"/>
  <c r="P20" i="15" s="1"/>
  <c r="I52" i="14"/>
  <c r="P52" i="15" s="1"/>
  <c r="I46" i="14"/>
  <c r="P46" i="15" s="1"/>
  <c r="G152" i="14"/>
  <c r="N152" i="15" s="1"/>
  <c r="G143" i="14"/>
  <c r="N143" i="15" s="1"/>
  <c r="G84" i="14"/>
  <c r="N84" i="15" s="1"/>
  <c r="M114" i="14"/>
  <c r="T114" i="15" s="1"/>
  <c r="M128" i="14"/>
  <c r="T128" i="15" s="1"/>
  <c r="K285" i="14"/>
  <c r="R285" i="15" s="1"/>
  <c r="K279" i="14"/>
  <c r="R279" i="15" s="1"/>
  <c r="K257" i="14"/>
  <c r="R257" i="15" s="1"/>
  <c r="K186" i="14"/>
  <c r="R186" i="15" s="1"/>
  <c r="K187" i="14"/>
  <c r="R187" i="15" s="1"/>
  <c r="K154" i="14"/>
  <c r="R154" i="15" s="1"/>
  <c r="K148" i="14"/>
  <c r="R148" i="15" s="1"/>
  <c r="K134" i="14"/>
  <c r="R134" i="15" s="1"/>
  <c r="K140" i="14"/>
  <c r="R140" i="15" s="1"/>
  <c r="K116" i="14"/>
  <c r="R116" i="15" s="1"/>
  <c r="K119" i="14"/>
  <c r="R119" i="15" s="1"/>
  <c r="K121" i="14"/>
  <c r="R121" i="15" s="1"/>
  <c r="K92" i="14"/>
  <c r="R92" i="15" s="1"/>
  <c r="K94" i="14"/>
  <c r="R94" i="15" s="1"/>
  <c r="K58" i="14"/>
  <c r="R58" i="15" s="1"/>
  <c r="K20" i="14"/>
  <c r="R20" i="15" s="1"/>
  <c r="K52" i="14"/>
  <c r="R52" i="15" s="1"/>
  <c r="K46" i="14"/>
  <c r="R46" i="15" s="1"/>
  <c r="K12" i="14"/>
  <c r="R12" i="15" s="1"/>
  <c r="K14" i="14"/>
  <c r="R14" i="15" s="1"/>
  <c r="J268" i="14"/>
  <c r="Q268" i="15" s="1"/>
  <c r="J275" i="14"/>
  <c r="Q275" i="15" s="1"/>
  <c r="J284" i="14"/>
  <c r="Q284" i="15" s="1"/>
  <c r="J237" i="14"/>
  <c r="Q237" i="15" s="1"/>
  <c r="J221" i="14"/>
  <c r="Q221" i="15" s="1"/>
  <c r="J170" i="14"/>
  <c r="Q170" i="15" s="1"/>
  <c r="J184" i="14"/>
  <c r="Q184" i="15" s="1"/>
  <c r="J185" i="14"/>
  <c r="Q185" i="15" s="1"/>
  <c r="J146" i="14"/>
  <c r="Q146" i="15" s="1"/>
  <c r="I8" i="14"/>
  <c r="P8" i="15" s="1"/>
  <c r="I6" i="14"/>
  <c r="P6" i="15" s="1"/>
  <c r="G261" i="14"/>
  <c r="N261" i="15" s="1"/>
  <c r="G133" i="14"/>
  <c r="N133" i="15" s="1"/>
  <c r="M143" i="14"/>
  <c r="T143" i="15" s="1"/>
  <c r="J290" i="14"/>
  <c r="J288" i="13"/>
  <c r="J133" i="14"/>
  <c r="Q133" i="15" s="1"/>
  <c r="J120" i="14"/>
  <c r="Q120" i="15" s="1"/>
  <c r="J55" i="14"/>
  <c r="Q55" i="15" s="1"/>
  <c r="J56" i="14"/>
  <c r="Q56" i="15" s="1"/>
  <c r="J66" i="14"/>
  <c r="Q66" i="15" s="1"/>
  <c r="J28" i="14"/>
  <c r="Q28" i="15" s="1"/>
  <c r="J22" i="14"/>
  <c r="Q22" i="15" s="1"/>
  <c r="J54" i="14"/>
  <c r="Q54" i="15" s="1"/>
  <c r="J15" i="14"/>
  <c r="Q15" i="15" s="1"/>
  <c r="G221" i="14"/>
  <c r="N221" i="15" s="1"/>
  <c r="G37" i="14"/>
  <c r="N37" i="15" s="1"/>
  <c r="G34" i="14"/>
  <c r="N34" i="15" s="1"/>
  <c r="G24" i="14"/>
  <c r="N24" i="15" s="1"/>
  <c r="M161" i="14"/>
  <c r="T161" i="15" s="1"/>
  <c r="M162" i="14"/>
  <c r="T162" i="15" s="1"/>
  <c r="M26" i="14"/>
  <c r="T26" i="15" s="1"/>
  <c r="M19" i="14"/>
  <c r="T19" i="15" s="1"/>
  <c r="M48" i="14"/>
  <c r="T48" i="15" s="1"/>
  <c r="M45" i="14"/>
  <c r="T45" i="15" s="1"/>
  <c r="I217" i="14"/>
  <c r="P217" i="15" s="1"/>
  <c r="I151" i="14"/>
  <c r="P151" i="15" s="1"/>
  <c r="I145" i="14"/>
  <c r="P145" i="15" s="1"/>
  <c r="I60" i="14"/>
  <c r="P60" i="15" s="1"/>
  <c r="I70" i="14"/>
  <c r="P70" i="15" s="1"/>
  <c r="G173" i="14"/>
  <c r="N173" i="15" s="1"/>
  <c r="G78" i="14"/>
  <c r="N78" i="15" s="1"/>
  <c r="M257" i="14"/>
  <c r="T257" i="15" s="1"/>
  <c r="H274" i="14"/>
  <c r="O274" i="15" s="1"/>
  <c r="H275" i="14"/>
  <c r="O275" i="15" s="1"/>
  <c r="H285" i="14"/>
  <c r="O285" i="15" s="1"/>
  <c r="H241" i="14"/>
  <c r="O241" i="15" s="1"/>
  <c r="H187" i="14"/>
  <c r="O187" i="15" s="1"/>
  <c r="H169" i="14"/>
  <c r="O169" i="15" s="1"/>
  <c r="H170" i="14"/>
  <c r="O170" i="15" s="1"/>
  <c r="H148" i="14"/>
  <c r="O148" i="15" s="1"/>
  <c r="H149" i="14"/>
  <c r="O149" i="15" s="1"/>
  <c r="H130" i="14"/>
  <c r="O130" i="15" s="1"/>
  <c r="H133" i="14"/>
  <c r="O133" i="15" s="1"/>
  <c r="H119" i="14"/>
  <c r="O119" i="15" s="1"/>
  <c r="H88" i="14"/>
  <c r="O88" i="15" s="1"/>
  <c r="H90" i="14"/>
  <c r="O90" i="15" s="1"/>
  <c r="H60" i="14"/>
  <c r="O60" i="15" s="1"/>
  <c r="H70" i="14"/>
  <c r="O70" i="15" s="1"/>
  <c r="H36" i="14"/>
  <c r="O36" i="15" s="1"/>
  <c r="H30" i="14"/>
  <c r="O30" i="15" s="1"/>
  <c r="H13" i="14"/>
  <c r="O13" i="15" s="1"/>
  <c r="H16" i="14"/>
  <c r="O16" i="15" s="1"/>
  <c r="G275" i="14"/>
  <c r="N275" i="15" s="1"/>
  <c r="G282" i="14"/>
  <c r="N282" i="15" s="1"/>
  <c r="G103" i="14"/>
  <c r="N103" i="15" s="1"/>
  <c r="G108" i="14"/>
  <c r="N108" i="15" s="1"/>
  <c r="G5" i="14"/>
  <c r="N5" i="15" s="1"/>
  <c r="G11" i="14"/>
  <c r="N11" i="15" s="1"/>
  <c r="M217" i="14"/>
  <c r="T217" i="15" s="1"/>
  <c r="M134" i="14"/>
  <c r="T134" i="15" s="1"/>
  <c r="M7" i="14"/>
  <c r="T7" i="15" s="1"/>
  <c r="M9" i="14"/>
  <c r="T9" i="15" s="1"/>
  <c r="F278" i="14"/>
  <c r="M278" i="15" s="1"/>
  <c r="F261" i="14"/>
  <c r="M261" i="15" s="1"/>
  <c r="F217" i="14"/>
  <c r="M217" i="15" s="1"/>
  <c r="F158" i="14"/>
  <c r="M158" i="15" s="1"/>
  <c r="F151" i="14"/>
  <c r="M151" i="15" s="1"/>
  <c r="F139" i="14"/>
  <c r="M139" i="15" s="1"/>
  <c r="F132" i="14"/>
  <c r="M132" i="15" s="1"/>
  <c r="F121" i="14"/>
  <c r="M121" i="15" s="1"/>
  <c r="F94" i="14"/>
  <c r="M94" i="15" s="1"/>
  <c r="F92" i="14"/>
  <c r="M92" i="15" s="1"/>
  <c r="F55" i="14"/>
  <c r="M55" i="15" s="1"/>
  <c r="F56" i="14"/>
  <c r="M56" i="15" s="1"/>
  <c r="F22" i="14"/>
  <c r="M22" i="15" s="1"/>
  <c r="F54" i="14"/>
  <c r="M54" i="15" s="1"/>
  <c r="F44" i="14"/>
  <c r="M44" i="15" s="1"/>
  <c r="F10" i="14"/>
  <c r="M10" i="15" s="1"/>
  <c r="F12" i="14"/>
  <c r="M12" i="15" s="1"/>
  <c r="M281" i="14"/>
  <c r="T281" i="15" s="1"/>
  <c r="M275" i="14"/>
  <c r="T275" i="15" s="1"/>
  <c r="M74" i="14"/>
  <c r="T74" i="15" s="1"/>
  <c r="M76" i="14"/>
  <c r="T76" i="15" s="1"/>
  <c r="L268" i="14"/>
  <c r="S268" i="15" s="1"/>
  <c r="L278" i="14"/>
  <c r="S278" i="15" s="1"/>
  <c r="L284" i="14"/>
  <c r="S284" i="15" s="1"/>
  <c r="L193" i="14"/>
  <c r="S193" i="15" s="1"/>
  <c r="L169" i="14"/>
  <c r="S169" i="15" s="1"/>
  <c r="L184" i="14"/>
  <c r="S184" i="15" s="1"/>
  <c r="L150" i="14"/>
  <c r="S150" i="15" s="1"/>
  <c r="L156" i="14"/>
  <c r="S156" i="15" s="1"/>
  <c r="L132" i="14"/>
  <c r="S132" i="15" s="1"/>
  <c r="L106" i="14"/>
  <c r="S106" i="15" s="1"/>
  <c r="L116" i="14"/>
  <c r="S116" i="15" s="1"/>
  <c r="L74" i="14"/>
  <c r="S74" i="15" s="1"/>
  <c r="L46" i="14"/>
  <c r="S46" i="15" s="1"/>
  <c r="L40" i="14"/>
  <c r="S40" i="15" s="1"/>
  <c r="L37" i="14"/>
  <c r="S37" i="15" s="1"/>
  <c r="L15" i="14"/>
  <c r="S15" i="15" s="1"/>
  <c r="L16" i="14"/>
  <c r="S16" i="15" s="1"/>
  <c r="I233" i="14"/>
  <c r="P233" i="15" s="1"/>
  <c r="I171" i="14"/>
  <c r="P171" i="15" s="1"/>
  <c r="I173" i="14"/>
  <c r="P173" i="15" s="1"/>
  <c r="I120" i="14"/>
  <c r="P120" i="15" s="1"/>
  <c r="I24" i="14"/>
  <c r="P24" i="15" s="1"/>
  <c r="I21" i="14"/>
  <c r="P21" i="15" s="1"/>
  <c r="I53" i="14"/>
  <c r="P53" i="15" s="1"/>
  <c r="I50" i="14"/>
  <c r="P50" i="15" s="1"/>
  <c r="G145" i="14"/>
  <c r="N145" i="15" s="1"/>
  <c r="G90" i="14"/>
  <c r="N90" i="15" s="1"/>
  <c r="G88" i="14"/>
  <c r="N88" i="15" s="1"/>
  <c r="K268" i="14"/>
  <c r="R268" i="15" s="1"/>
  <c r="K270" i="14"/>
  <c r="R270" i="15" s="1"/>
  <c r="K283" i="14"/>
  <c r="R283" i="15" s="1"/>
  <c r="K261" i="14"/>
  <c r="R261" i="15" s="1"/>
  <c r="K213" i="14"/>
  <c r="R213" i="15" s="1"/>
  <c r="K158" i="14"/>
  <c r="R158" i="15" s="1"/>
  <c r="K161" i="14"/>
  <c r="R161" i="15" s="1"/>
  <c r="K150" i="14"/>
  <c r="R150" i="15" s="1"/>
  <c r="K152" i="14"/>
  <c r="R152" i="15" s="1"/>
  <c r="K132" i="14"/>
  <c r="R132" i="15" s="1"/>
  <c r="K120" i="14"/>
  <c r="R120" i="15" s="1"/>
  <c r="K96" i="14"/>
  <c r="R96" i="15" s="1"/>
  <c r="K98" i="14"/>
  <c r="R98" i="15" s="1"/>
  <c r="K62" i="14"/>
  <c r="R62" i="15" s="1"/>
  <c r="K24" i="14"/>
  <c r="R24" i="15" s="1"/>
  <c r="K21" i="14"/>
  <c r="R21" i="15" s="1"/>
  <c r="K53" i="14"/>
  <c r="R53" i="15" s="1"/>
  <c r="K50" i="14"/>
  <c r="R50" i="15" s="1"/>
  <c r="K16" i="14"/>
  <c r="R16" i="15" s="1"/>
  <c r="K18" i="14"/>
  <c r="R18" i="15" s="1"/>
  <c r="J274" i="14"/>
  <c r="Q274" i="15" s="1"/>
  <c r="J278" i="14"/>
  <c r="Q278" i="15" s="1"/>
  <c r="J277" i="14"/>
  <c r="Q277" i="15" s="1"/>
  <c r="J241" i="14"/>
  <c r="Q241" i="15" s="1"/>
  <c r="J187" i="14"/>
  <c r="Q187" i="15" s="1"/>
  <c r="J145" i="14"/>
  <c r="Q145" i="15" s="1"/>
  <c r="J155" i="14"/>
  <c r="Q155" i="15" s="1"/>
  <c r="I10" i="14"/>
  <c r="P10" i="15" s="1"/>
  <c r="G233" i="14"/>
  <c r="N233" i="15" s="1"/>
  <c r="M153" i="14"/>
  <c r="T153" i="15" s="1"/>
  <c r="J193" i="14"/>
  <c r="Q193" i="15" s="1"/>
  <c r="J140" i="14"/>
  <c r="Q140" i="15" s="1"/>
  <c r="J136" i="14"/>
  <c r="Q136" i="15" s="1"/>
  <c r="J60" i="14"/>
  <c r="Q60" i="15" s="1"/>
  <c r="J70" i="14"/>
  <c r="Q70" i="15" s="1"/>
  <c r="J32" i="14"/>
  <c r="Q32" i="15" s="1"/>
  <c r="J29" i="14"/>
  <c r="Q29" i="15" s="1"/>
  <c r="J26" i="14"/>
  <c r="Q26" i="15" s="1"/>
  <c r="J4" i="14"/>
  <c r="Q4" i="15" s="1"/>
  <c r="J5" i="14"/>
  <c r="Q5" i="15" s="1"/>
  <c r="G38" i="14"/>
  <c r="N38" i="15" s="1"/>
  <c r="G28" i="14"/>
  <c r="N28" i="15" s="1"/>
  <c r="M165" i="14"/>
  <c r="T165" i="15" s="1"/>
  <c r="M166" i="14"/>
  <c r="T166" i="15" s="1"/>
  <c r="M30" i="14"/>
  <c r="T30" i="15" s="1"/>
  <c r="M20" i="14"/>
  <c r="T20" i="15" s="1"/>
  <c r="M52" i="14"/>
  <c r="T52" i="15" s="1"/>
  <c r="I221" i="14"/>
  <c r="P221" i="15" s="1"/>
  <c r="I143" i="14"/>
  <c r="P143" i="15" s="1"/>
  <c r="I149" i="14"/>
  <c r="P149" i="15" s="1"/>
  <c r="I64" i="14"/>
  <c r="P64" i="15" s="1"/>
  <c r="I74" i="14"/>
  <c r="P74" i="15" s="1"/>
  <c r="G176" i="14"/>
  <c r="N176" i="15" s="1"/>
  <c r="G177" i="14"/>
  <c r="N177" i="15" s="1"/>
  <c r="G178" i="14"/>
  <c r="N178" i="15" s="1"/>
  <c r="G179" i="14"/>
  <c r="N179" i="15" s="1"/>
  <c r="G82" i="14"/>
  <c r="N82" i="15" s="1"/>
  <c r="M261" i="14"/>
  <c r="T261" i="15" s="1"/>
  <c r="H276" i="14"/>
  <c r="O276" i="15" s="1"/>
  <c r="H278" i="14"/>
  <c r="O278" i="15" s="1"/>
  <c r="H173" i="14"/>
  <c r="O173" i="15" s="1"/>
  <c r="H153" i="14"/>
  <c r="O153" i="15" s="1"/>
  <c r="H139" i="14"/>
  <c r="O139" i="15" s="1"/>
  <c r="H120" i="14"/>
  <c r="O120" i="15" s="1"/>
  <c r="H103" i="14"/>
  <c r="O103" i="15" s="1"/>
  <c r="H92" i="14"/>
  <c r="O92" i="15" s="1"/>
  <c r="H94" i="14"/>
  <c r="O94" i="15" s="1"/>
  <c r="H64" i="14"/>
  <c r="O64" i="15" s="1"/>
  <c r="H74" i="14"/>
  <c r="O74" i="15" s="1"/>
  <c r="H40" i="14"/>
  <c r="O40" i="15" s="1"/>
  <c r="H37" i="14"/>
  <c r="O37" i="15" s="1"/>
  <c r="H34" i="14"/>
  <c r="O34" i="15" s="1"/>
  <c r="H17" i="14"/>
  <c r="O17" i="15" s="1"/>
  <c r="H6" i="14"/>
  <c r="O6" i="15" s="1"/>
  <c r="G279" i="14"/>
  <c r="N279" i="15" s="1"/>
  <c r="G273" i="14"/>
  <c r="N273" i="15" s="1"/>
  <c r="G286" i="14"/>
  <c r="N286" i="15" s="1"/>
  <c r="G120" i="14"/>
  <c r="N120" i="15" s="1"/>
  <c r="G112" i="14"/>
  <c r="N112" i="15" s="1"/>
  <c r="G9" i="14"/>
  <c r="N9" i="15" s="1"/>
  <c r="G15" i="14"/>
  <c r="N15" i="15" s="1"/>
  <c r="M221" i="14"/>
  <c r="T221" i="15" s="1"/>
  <c r="M193" i="14"/>
  <c r="T193" i="15" s="1"/>
  <c r="M11" i="14"/>
  <c r="T11" i="15" s="1"/>
  <c r="M13" i="14"/>
  <c r="T13" i="15" s="1"/>
  <c r="F272" i="14"/>
  <c r="M272" i="15" s="1"/>
  <c r="F282" i="14"/>
  <c r="M282" i="15" s="1"/>
  <c r="F233" i="14"/>
  <c r="M233" i="15" s="1"/>
  <c r="F221" i="14"/>
  <c r="M221" i="15" s="1"/>
  <c r="F161" i="14"/>
  <c r="M161" i="15" s="1"/>
  <c r="F184" i="14"/>
  <c r="M184" i="15" s="1"/>
  <c r="F162" i="14"/>
  <c r="M162" i="15" s="1"/>
  <c r="F143" i="14"/>
  <c r="M143" i="15" s="1"/>
  <c r="F153" i="14"/>
  <c r="M153" i="15" s="1"/>
  <c r="F133" i="14"/>
  <c r="M133" i="15" s="1"/>
  <c r="F128" i="14"/>
  <c r="M128" i="15" s="1"/>
  <c r="F98" i="14"/>
  <c r="M98" i="15" s="1"/>
  <c r="F96" i="14"/>
  <c r="M96" i="15" s="1"/>
  <c r="F58" i="14"/>
  <c r="M58" i="15" s="1"/>
  <c r="F60" i="14"/>
  <c r="M60" i="15" s="1"/>
  <c r="F29" i="14"/>
  <c r="M29" i="15" s="1"/>
  <c r="F26" i="14"/>
  <c r="M26" i="15" s="1"/>
  <c r="F19" i="14"/>
  <c r="M19" i="15" s="1"/>
  <c r="F48" i="14"/>
  <c r="M48" i="15" s="1"/>
  <c r="F5" i="14"/>
  <c r="M5" i="15" s="1"/>
  <c r="F16" i="14"/>
  <c r="M16" i="15" s="1"/>
  <c r="M285" i="14"/>
  <c r="T285" i="15" s="1"/>
  <c r="M279" i="14"/>
  <c r="T279" i="15" s="1"/>
  <c r="M78" i="14"/>
  <c r="T78" i="15" s="1"/>
  <c r="L270" i="14"/>
  <c r="S270" i="15" s="1"/>
  <c r="L274" i="14"/>
  <c r="S274" i="15" s="1"/>
  <c r="L282" i="14"/>
  <c r="S282" i="15" s="1"/>
  <c r="L197" i="14"/>
  <c r="S197" i="15" s="1"/>
  <c r="L173" i="14"/>
  <c r="S173" i="15" s="1"/>
  <c r="L186" i="14"/>
  <c r="S186" i="15" s="1"/>
  <c r="L187" i="14"/>
  <c r="S187" i="15" s="1"/>
  <c r="L110" i="14"/>
  <c r="S110" i="15" s="1"/>
  <c r="L124" i="14"/>
  <c r="S124" i="15" s="1"/>
  <c r="L119" i="14"/>
  <c r="S119" i="15" s="1"/>
  <c r="L78" i="14"/>
  <c r="S78" i="15" s="1"/>
  <c r="L19" i="14"/>
  <c r="S19" i="15" s="1"/>
  <c r="L44" i="14"/>
  <c r="S44" i="15" s="1"/>
  <c r="L6" i="14"/>
  <c r="S6" i="15" s="1"/>
  <c r="L9" i="14"/>
  <c r="S9" i="15" s="1"/>
  <c r="I275" i="14"/>
  <c r="P275" i="15" s="1"/>
  <c r="I237" i="14"/>
  <c r="P237" i="15" s="1"/>
  <c r="I176" i="14"/>
  <c r="P176" i="15" s="1"/>
  <c r="I177" i="14"/>
  <c r="P177" i="15" s="1"/>
  <c r="I178" i="14"/>
  <c r="P178" i="15" s="1"/>
  <c r="I142" i="14"/>
  <c r="P142" i="15" s="1"/>
  <c r="I28" i="14"/>
  <c r="P28" i="15" s="1"/>
  <c r="I22" i="14"/>
  <c r="P22" i="15" s="1"/>
  <c r="I54" i="14"/>
  <c r="P54" i="15" s="1"/>
  <c r="G149" i="14"/>
  <c r="N149" i="15" s="1"/>
  <c r="G151" i="14"/>
  <c r="N151" i="15" s="1"/>
  <c r="G94" i="14"/>
  <c r="N94" i="15" s="1"/>
  <c r="G92" i="14"/>
  <c r="N92" i="15" s="1"/>
  <c r="M104" i="14"/>
  <c r="T104" i="15" s="1"/>
  <c r="K16" i="12"/>
  <c r="H302" i="1" s="1"/>
  <c r="K274" i="14"/>
  <c r="R274" i="15" s="1"/>
  <c r="K287" i="14"/>
  <c r="R287" i="15" s="1"/>
  <c r="K233" i="14"/>
  <c r="R233" i="15" s="1"/>
  <c r="K217" i="14"/>
  <c r="R217" i="15" s="1"/>
  <c r="K165" i="14"/>
  <c r="R165" i="15" s="1"/>
  <c r="K146" i="14"/>
  <c r="R146" i="15" s="1"/>
  <c r="K156" i="14"/>
  <c r="R156" i="15" s="1"/>
  <c r="K130" i="14"/>
  <c r="R130" i="15" s="1"/>
  <c r="K124" i="14"/>
  <c r="R124" i="15" s="1"/>
  <c r="K55" i="14"/>
  <c r="R55" i="15" s="1"/>
  <c r="K56" i="14"/>
  <c r="R56" i="15" s="1"/>
  <c r="K66" i="14"/>
  <c r="R66" i="15" s="1"/>
  <c r="K28" i="14"/>
  <c r="R28" i="15" s="1"/>
  <c r="K22" i="14"/>
  <c r="R22" i="15" s="1"/>
  <c r="K54" i="14"/>
  <c r="R54" i="15" s="1"/>
  <c r="K5" i="14"/>
  <c r="R5" i="15" s="1"/>
  <c r="J276" i="14"/>
  <c r="Q276" i="15" s="1"/>
  <c r="J282" i="14"/>
  <c r="Q282" i="15" s="1"/>
  <c r="J281" i="14"/>
  <c r="Q281" i="15" s="1"/>
  <c r="J178" i="14"/>
  <c r="Q178" i="15" s="1"/>
  <c r="J149" i="14"/>
  <c r="Q149" i="15" s="1"/>
  <c r="J150" i="14"/>
  <c r="Q150" i="15" s="1"/>
  <c r="I4" i="14"/>
  <c r="P4" i="15" s="1"/>
  <c r="I14" i="14"/>
  <c r="P14" i="15" s="1"/>
  <c r="G237" i="14"/>
  <c r="N237" i="15" s="1"/>
  <c r="G130" i="14"/>
  <c r="N130" i="15" s="1"/>
  <c r="M149" i="14"/>
  <c r="T149" i="15" s="1"/>
  <c r="M151" i="14"/>
  <c r="T151" i="15" s="1"/>
  <c r="J197" i="14"/>
  <c r="Q197" i="15" s="1"/>
  <c r="J130" i="14"/>
  <c r="Q130" i="15" s="1"/>
  <c r="J128" i="14"/>
  <c r="Q128" i="15" s="1"/>
  <c r="J106" i="14"/>
  <c r="Q106" i="15" s="1"/>
  <c r="J64" i="14"/>
  <c r="Q64" i="15" s="1"/>
  <c r="J36" i="14"/>
  <c r="Q36" i="15" s="1"/>
  <c r="J30" i="14"/>
  <c r="Q30" i="15" s="1"/>
  <c r="J6" i="14"/>
  <c r="Q6" i="15" s="1"/>
  <c r="J9" i="14"/>
  <c r="Q9" i="15" s="1"/>
  <c r="G45" i="14"/>
  <c r="N45" i="15" s="1"/>
  <c r="G42" i="14"/>
  <c r="N42" i="15" s="1"/>
  <c r="G32" i="14"/>
  <c r="N32" i="15" s="1"/>
  <c r="M169" i="14"/>
  <c r="T169" i="15" s="1"/>
  <c r="M170" i="14"/>
  <c r="T170" i="15" s="1"/>
  <c r="M171" i="14"/>
  <c r="T171" i="15" s="1"/>
  <c r="M34" i="14"/>
  <c r="T34" i="15" s="1"/>
  <c r="M24" i="14"/>
  <c r="T24" i="15" s="1"/>
  <c r="I153" i="14"/>
  <c r="P153" i="15" s="1"/>
  <c r="I68" i="14"/>
  <c r="P68" i="15" s="1"/>
  <c r="I78" i="14"/>
  <c r="P78" i="15" s="1"/>
  <c r="G181" i="14"/>
  <c r="N181" i="15" s="1"/>
  <c r="G55" i="14"/>
  <c r="N55" i="15" s="1"/>
  <c r="G56" i="14"/>
  <c r="N56" i="15" s="1"/>
  <c r="M233" i="14"/>
  <c r="T233" i="15" s="1"/>
  <c r="H279" i="14"/>
  <c r="O279" i="15" s="1"/>
  <c r="H249" i="14"/>
  <c r="O249" i="15" s="1"/>
  <c r="H176" i="14"/>
  <c r="O176" i="15" s="1"/>
  <c r="H177" i="14"/>
  <c r="O177" i="15" s="1"/>
  <c r="H157" i="14"/>
  <c r="O157" i="15" s="1"/>
  <c r="H128" i="14"/>
  <c r="O128" i="15" s="1"/>
  <c r="H96" i="14"/>
  <c r="O96" i="15" s="1"/>
  <c r="H98" i="14"/>
  <c r="O98" i="15" s="1"/>
  <c r="H68" i="14"/>
  <c r="O68" i="15" s="1"/>
  <c r="H78" i="14"/>
  <c r="O78" i="15" s="1"/>
  <c r="H38" i="14"/>
  <c r="O38" i="15" s="1"/>
  <c r="H10" i="14"/>
  <c r="O10" i="15" s="1"/>
  <c r="G283" i="14"/>
  <c r="N283" i="15" s="1"/>
  <c r="G277" i="14"/>
  <c r="N277" i="15" s="1"/>
  <c r="G17" i="14"/>
  <c r="N17" i="15" s="1"/>
  <c r="G4" i="14"/>
  <c r="N4" i="15" s="1"/>
  <c r="M142" i="14"/>
  <c r="T142" i="15" s="1"/>
  <c r="G193" i="14"/>
  <c r="N193" i="15" s="1"/>
  <c r="M197" i="14"/>
  <c r="T197" i="15" s="1"/>
  <c r="M17" i="14"/>
  <c r="T17" i="15" s="1"/>
  <c r="F276" i="14"/>
  <c r="M276" i="15" s="1"/>
  <c r="F286" i="14"/>
  <c r="M286" i="15" s="1"/>
  <c r="F237" i="14"/>
  <c r="M237" i="15" s="1"/>
  <c r="F165" i="14"/>
  <c r="M165" i="15" s="1"/>
  <c r="F166" i="14"/>
  <c r="M166" i="15" s="1"/>
  <c r="F152" i="14"/>
  <c r="M152" i="15" s="1"/>
  <c r="F142" i="14"/>
  <c r="M142" i="15" s="1"/>
  <c r="F140" i="14"/>
  <c r="M140" i="15" s="1"/>
  <c r="F119" i="14"/>
  <c r="M119" i="15" s="1"/>
  <c r="F103" i="14"/>
  <c r="M103" i="15" s="1"/>
  <c r="F104" i="14"/>
  <c r="M104" i="15" s="1"/>
  <c r="F30" i="14"/>
  <c r="M30" i="15" s="1"/>
  <c r="F20" i="14"/>
  <c r="M20" i="15" s="1"/>
  <c r="F52" i="14"/>
  <c r="M52" i="15" s="1"/>
  <c r="F9" i="14"/>
  <c r="M9" i="15" s="1"/>
  <c r="M272" i="14"/>
  <c r="T272" i="15" s="1"/>
  <c r="M270" i="14"/>
  <c r="T270" i="15" s="1"/>
  <c r="M283" i="14"/>
  <c r="T283" i="15" s="1"/>
  <c r="M82" i="14"/>
  <c r="T82" i="15" s="1"/>
  <c r="L275" i="14"/>
  <c r="S275" i="15" s="1"/>
  <c r="L286" i="14"/>
  <c r="S286" i="15" s="1"/>
  <c r="L201" i="14"/>
  <c r="S201" i="15" s="1"/>
  <c r="L146" i="14"/>
  <c r="S146" i="15" s="1"/>
  <c r="L130" i="14"/>
  <c r="S130" i="15" s="1"/>
  <c r="L120" i="14"/>
  <c r="S120" i="15" s="1"/>
  <c r="L82" i="14"/>
  <c r="S82" i="15" s="1"/>
  <c r="L48" i="14"/>
  <c r="S48" i="15" s="1"/>
  <c r="L45" i="14"/>
  <c r="S45" i="15" s="1"/>
  <c r="L13" i="14"/>
  <c r="S13" i="15" s="1"/>
  <c r="I279" i="14"/>
  <c r="P279" i="15" s="1"/>
  <c r="I273" i="14"/>
  <c r="P273" i="15" s="1"/>
  <c r="I241" i="14"/>
  <c r="P241" i="15" s="1"/>
  <c r="I181" i="14"/>
  <c r="P181" i="15" s="1"/>
  <c r="I136" i="14"/>
  <c r="P136" i="15" s="1"/>
  <c r="I128" i="14"/>
  <c r="P128" i="15" s="1"/>
  <c r="I106" i="14"/>
  <c r="P106" i="15" s="1"/>
  <c r="I32" i="14"/>
  <c r="P32" i="15" s="1"/>
  <c r="I29" i="14"/>
  <c r="P29" i="15" s="1"/>
  <c r="I26" i="14"/>
  <c r="P26" i="15" s="1"/>
  <c r="G153" i="14"/>
  <c r="N153" i="15" s="1"/>
  <c r="G155" i="14"/>
  <c r="N155" i="15" s="1"/>
  <c r="G98" i="14"/>
  <c r="N98" i="15" s="1"/>
  <c r="G96" i="14"/>
  <c r="N96" i="15" s="1"/>
  <c r="M103" i="14"/>
  <c r="T103" i="15" s="1"/>
  <c r="M108" i="14"/>
  <c r="T108" i="15" s="1"/>
  <c r="N288" i="13"/>
  <c r="N291" i="13" s="1"/>
  <c r="K237" i="14"/>
  <c r="R237" i="15" s="1"/>
  <c r="K221" i="14"/>
  <c r="R221" i="15" s="1"/>
  <c r="K169" i="14"/>
  <c r="R169" i="15" s="1"/>
  <c r="K145" i="14"/>
  <c r="R145" i="15" s="1"/>
  <c r="K128" i="14"/>
  <c r="R128" i="15" s="1"/>
  <c r="K106" i="14"/>
  <c r="R106" i="15" s="1"/>
  <c r="K60" i="14"/>
  <c r="R60" i="15" s="1"/>
  <c r="K26" i="14"/>
  <c r="R26" i="15" s="1"/>
  <c r="J286" i="14"/>
  <c r="Q286" i="15" s="1"/>
  <c r="J154" i="14"/>
  <c r="Q154" i="15" s="1"/>
  <c r="G241" i="14"/>
  <c r="N241" i="15" s="1"/>
  <c r="G136" i="14"/>
  <c r="N136" i="15" s="1"/>
  <c r="M145" i="14"/>
  <c r="T145" i="15" s="1"/>
  <c r="M155" i="14"/>
  <c r="T155" i="15" s="1"/>
  <c r="J201" i="14"/>
  <c r="Q201" i="15" s="1"/>
  <c r="J104" i="14"/>
  <c r="Q104" i="15" s="1"/>
  <c r="J110" i="14"/>
  <c r="Q110" i="15" s="1"/>
  <c r="J68" i="14"/>
  <c r="Q68" i="15" s="1"/>
  <c r="J37" i="14"/>
  <c r="Q37" i="15" s="1"/>
  <c r="J34" i="14"/>
  <c r="Q34" i="15" s="1"/>
  <c r="J8" i="14"/>
  <c r="Q8" i="15" s="1"/>
  <c r="J13" i="14"/>
  <c r="Q13" i="15" s="1"/>
  <c r="G36" i="14"/>
  <c r="N36" i="15" s="1"/>
  <c r="I157" i="14"/>
  <c r="P157" i="15" s="1"/>
  <c r="I72" i="14"/>
  <c r="P72" i="15" s="1"/>
  <c r="I82" i="14"/>
  <c r="P82" i="15" s="1"/>
  <c r="G184" i="14"/>
  <c r="N184" i="15" s="1"/>
  <c r="G185" i="14"/>
  <c r="N185" i="15" s="1"/>
  <c r="G186" i="14"/>
  <c r="N186" i="15" s="1"/>
  <c r="M237" i="14"/>
  <c r="T237" i="15" s="1"/>
  <c r="H283" i="14"/>
  <c r="O283" i="15" s="1"/>
  <c r="H181" i="14"/>
  <c r="O181" i="15" s="1"/>
  <c r="H106" i="14"/>
  <c r="O106" i="15" s="1"/>
  <c r="H14" i="14"/>
  <c r="O14" i="15" s="1"/>
  <c r="G287" i="14"/>
  <c r="N287" i="15" s="1"/>
  <c r="M139" i="14"/>
  <c r="T139" i="15" s="1"/>
  <c r="F136" i="14"/>
  <c r="M136" i="15" s="1"/>
  <c r="F14" i="14"/>
  <c r="M14" i="15" s="1"/>
  <c r="M55" i="14"/>
  <c r="T55" i="15" s="1"/>
  <c r="M56" i="14"/>
  <c r="T56" i="15" s="1"/>
  <c r="L121" i="14"/>
  <c r="S121" i="15" s="1"/>
  <c r="T1" i="9" l="1"/>
  <c r="S1" i="9"/>
  <c r="R1" i="9"/>
  <c r="Q1" i="9"/>
  <c r="P1" i="9"/>
  <c r="O1" i="9"/>
  <c r="N1" i="9"/>
  <c r="M1" i="9"/>
  <c r="K1" i="9"/>
  <c r="J1" i="9"/>
  <c r="I1" i="9"/>
  <c r="H1" i="9"/>
  <c r="G1" i="9"/>
  <c r="F1" i="9"/>
  <c r="E1" i="9"/>
  <c r="D1" i="9"/>
  <c r="E287" i="8"/>
  <c r="E286" i="8"/>
  <c r="E285" i="8"/>
  <c r="E284" i="8"/>
  <c r="E283" i="8"/>
  <c r="E282" i="8"/>
  <c r="E281" i="8"/>
  <c r="E280" i="8"/>
  <c r="E279" i="8"/>
  <c r="E278" i="8"/>
  <c r="E277" i="8"/>
  <c r="E276" i="8"/>
  <c r="E275" i="8"/>
  <c r="E274" i="8"/>
  <c r="E273" i="8"/>
  <c r="E272" i="8"/>
  <c r="E271" i="8"/>
  <c r="E270" i="8"/>
  <c r="E269" i="8"/>
  <c r="E268" i="8"/>
  <c r="E267" i="8"/>
  <c r="E266" i="8"/>
  <c r="E265" i="8"/>
  <c r="E264" i="8"/>
  <c r="E263" i="8"/>
  <c r="E227" i="8"/>
  <c r="E225" i="8"/>
  <c r="E223" i="8"/>
  <c r="E221" i="8"/>
  <c r="E219" i="8"/>
  <c r="E217" i="8"/>
  <c r="E215" i="8"/>
  <c r="E213" i="8"/>
  <c r="E212" i="8"/>
  <c r="E211" i="8"/>
  <c r="E210" i="8"/>
  <c r="E209" i="8"/>
  <c r="E207" i="8"/>
  <c r="E205" i="8"/>
  <c r="E203" i="8"/>
  <c r="E201" i="8"/>
  <c r="E199" i="8"/>
  <c r="E197" i="8"/>
  <c r="E195" i="8"/>
  <c r="E193" i="8"/>
  <c r="E192" i="8"/>
  <c r="E191" i="8"/>
  <c r="E190" i="8"/>
  <c r="E189" i="8"/>
  <c r="E164" i="8"/>
  <c r="E158" i="8"/>
  <c r="E153" i="8"/>
  <c r="E146" i="8"/>
  <c r="E131" i="8"/>
  <c r="E103" i="8"/>
  <c r="E87" i="8"/>
  <c r="E25" i="8"/>
  <c r="E17" i="8"/>
  <c r="E15" i="8"/>
  <c r="E13" i="8"/>
  <c r="E11" i="8"/>
  <c r="E10" i="8"/>
  <c r="E9" i="8"/>
  <c r="G8" i="8"/>
  <c r="N8" i="9" s="1"/>
  <c r="E8" i="8"/>
  <c r="E7" i="8"/>
  <c r="E6" i="8"/>
  <c r="E5" i="8"/>
  <c r="E4" i="8"/>
  <c r="B18" i="6"/>
  <c r="I15" i="6"/>
  <c r="H15" i="6"/>
  <c r="G15" i="6"/>
  <c r="F15" i="6"/>
  <c r="E15" i="6"/>
  <c r="D15" i="6"/>
  <c r="C15" i="6"/>
  <c r="B15" i="6"/>
  <c r="M15" i="6" s="1"/>
  <c r="J275" i="1" s="1"/>
  <c r="I14" i="6"/>
  <c r="H14" i="6"/>
  <c r="G14" i="6"/>
  <c r="F14" i="6"/>
  <c r="E14" i="6"/>
  <c r="D14" i="6"/>
  <c r="C14" i="6"/>
  <c r="I13" i="6"/>
  <c r="H13" i="6"/>
  <c r="G13" i="6"/>
  <c r="F13" i="6"/>
  <c r="E13" i="6"/>
  <c r="D13" i="6"/>
  <c r="C13" i="6"/>
  <c r="B13" i="6"/>
  <c r="M13" i="6" s="1"/>
  <c r="J219" i="1" s="1"/>
  <c r="I12" i="6"/>
  <c r="H12" i="6"/>
  <c r="G12" i="6"/>
  <c r="F12" i="6"/>
  <c r="E12" i="6"/>
  <c r="D12" i="6"/>
  <c r="C12" i="6"/>
  <c r="B12" i="6"/>
  <c r="M12" i="6" s="1"/>
  <c r="J198" i="1" s="1"/>
  <c r="I11" i="6"/>
  <c r="H11" i="6"/>
  <c r="G11" i="6"/>
  <c r="F11" i="6"/>
  <c r="E11" i="6"/>
  <c r="D11" i="6"/>
  <c r="C11" i="6"/>
  <c r="B11" i="6"/>
  <c r="M11" i="6" s="1"/>
  <c r="J166" i="1" s="1"/>
  <c r="I10" i="6"/>
  <c r="H10" i="6"/>
  <c r="G10" i="6"/>
  <c r="F10" i="6"/>
  <c r="E10" i="6"/>
  <c r="D10" i="6"/>
  <c r="C10" i="6"/>
  <c r="B10" i="6"/>
  <c r="M10" i="6" s="1"/>
  <c r="J150" i="1" s="1"/>
  <c r="I9" i="6"/>
  <c r="H9" i="6"/>
  <c r="G9" i="6"/>
  <c r="F9" i="6"/>
  <c r="E9" i="6"/>
  <c r="D9" i="6"/>
  <c r="C9" i="6"/>
  <c r="B9" i="6"/>
  <c r="M9" i="6" s="1"/>
  <c r="J135" i="1" s="1"/>
  <c r="I8" i="6"/>
  <c r="H8" i="6"/>
  <c r="G8" i="6"/>
  <c r="F8" i="6"/>
  <c r="E8" i="6"/>
  <c r="D8" i="6"/>
  <c r="C8" i="6"/>
  <c r="B8" i="6"/>
  <c r="M8" i="6" s="1"/>
  <c r="J105" i="1" s="1"/>
  <c r="I7" i="6"/>
  <c r="H7" i="6"/>
  <c r="G7" i="6"/>
  <c r="F7" i="6"/>
  <c r="E7" i="6"/>
  <c r="D7" i="6"/>
  <c r="C7" i="6"/>
  <c r="B7" i="6"/>
  <c r="M7" i="6" s="1"/>
  <c r="J88" i="1" s="1"/>
  <c r="I6" i="6"/>
  <c r="H6" i="6"/>
  <c r="G6" i="6"/>
  <c r="F6" i="6"/>
  <c r="E6" i="6"/>
  <c r="D6" i="6"/>
  <c r="C6" i="6"/>
  <c r="B6" i="6"/>
  <c r="M6" i="6" s="1"/>
  <c r="J58" i="1" s="1"/>
  <c r="I5" i="6"/>
  <c r="H5" i="6"/>
  <c r="G5" i="6"/>
  <c r="F5" i="6"/>
  <c r="E5" i="6"/>
  <c r="D5" i="6"/>
  <c r="C5" i="6"/>
  <c r="B5" i="6"/>
  <c r="M5" i="6" s="1"/>
  <c r="J21" i="1" s="1"/>
  <c r="I4" i="6"/>
  <c r="H4" i="6"/>
  <c r="G4" i="6"/>
  <c r="G16" i="6" s="1"/>
  <c r="F4" i="6"/>
  <c r="E4" i="6"/>
  <c r="D4" i="6"/>
  <c r="C4" i="6"/>
  <c r="B4" i="6"/>
  <c r="M4" i="6" s="1"/>
  <c r="J5" i="1" s="1"/>
  <c r="I3" i="6"/>
  <c r="H3" i="6"/>
  <c r="G3" i="6"/>
  <c r="F3" i="6"/>
  <c r="E3" i="6"/>
  <c r="D3" i="6"/>
  <c r="C3" i="6"/>
  <c r="C16" i="6" s="1"/>
  <c r="B3" i="6"/>
  <c r="M3" i="6" s="1"/>
  <c r="I16" i="5"/>
  <c r="H16" i="5"/>
  <c r="G16" i="5"/>
  <c r="F16" i="5"/>
  <c r="E16" i="5"/>
  <c r="D16" i="5"/>
  <c r="C16" i="5"/>
  <c r="B14" i="6"/>
  <c r="M14" i="6" s="1"/>
  <c r="J239" i="1" s="1"/>
  <c r="B16" i="5"/>
  <c r="D300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277" i="1"/>
  <c r="D27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G288" i="3"/>
  <c r="F288" i="3"/>
  <c r="E288" i="3"/>
  <c r="D288" i="3"/>
  <c r="J287" i="3"/>
  <c r="I287" i="3"/>
  <c r="I286" i="3"/>
  <c r="J286" i="3" s="1"/>
  <c r="J285" i="3"/>
  <c r="I285" i="3"/>
  <c r="I284" i="3"/>
  <c r="J284" i="3" s="1"/>
  <c r="J283" i="3"/>
  <c r="I283" i="3"/>
  <c r="I282" i="3"/>
  <c r="J282" i="3" s="1"/>
  <c r="J281" i="3"/>
  <c r="I281" i="3"/>
  <c r="I280" i="3"/>
  <c r="J280" i="3" s="1"/>
  <c r="J279" i="3"/>
  <c r="I279" i="3"/>
  <c r="I278" i="3"/>
  <c r="J278" i="3" s="1"/>
  <c r="J277" i="3"/>
  <c r="I277" i="3"/>
  <c r="I276" i="3"/>
  <c r="J276" i="3" s="1"/>
  <c r="J275" i="3"/>
  <c r="I275" i="3"/>
  <c r="I274" i="3"/>
  <c r="J274" i="3" s="1"/>
  <c r="J273" i="3"/>
  <c r="I273" i="3"/>
  <c r="I272" i="3"/>
  <c r="J272" i="3" s="1"/>
  <c r="J271" i="3"/>
  <c r="I271" i="3"/>
  <c r="I270" i="3"/>
  <c r="J270" i="3" s="1"/>
  <c r="J269" i="3"/>
  <c r="I269" i="3"/>
  <c r="I268" i="3"/>
  <c r="J268" i="3" s="1"/>
  <c r="J267" i="3"/>
  <c r="I267" i="3"/>
  <c r="I266" i="3"/>
  <c r="J266" i="3" s="1"/>
  <c r="J265" i="3"/>
  <c r="I265" i="3"/>
  <c r="I264" i="3"/>
  <c r="J264" i="3" s="1"/>
  <c r="J263" i="3"/>
  <c r="I263" i="3"/>
  <c r="I262" i="3"/>
  <c r="J262" i="3" s="1"/>
  <c r="J261" i="3"/>
  <c r="I261" i="3"/>
  <c r="I260" i="3"/>
  <c r="J260" i="3" s="1"/>
  <c r="J259" i="3"/>
  <c r="I259" i="3"/>
  <c r="I258" i="3"/>
  <c r="J258" i="3" s="1"/>
  <c r="J257" i="3"/>
  <c r="I257" i="3"/>
  <c r="I256" i="3"/>
  <c r="J256" i="3" s="1"/>
  <c r="J255" i="3"/>
  <c r="I255" i="3"/>
  <c r="I254" i="3"/>
  <c r="J254" i="3" s="1"/>
  <c r="J253" i="3"/>
  <c r="I253" i="3"/>
  <c r="I252" i="3"/>
  <c r="J252" i="3" s="1"/>
  <c r="J251" i="3"/>
  <c r="I251" i="3"/>
  <c r="I250" i="3"/>
  <c r="J250" i="3" s="1"/>
  <c r="J249" i="3"/>
  <c r="I249" i="3"/>
  <c r="I248" i="3"/>
  <c r="J248" i="3" s="1"/>
  <c r="J247" i="3"/>
  <c r="I247" i="3"/>
  <c r="I246" i="3"/>
  <c r="J246" i="3" s="1"/>
  <c r="J245" i="3"/>
  <c r="I245" i="3"/>
  <c r="I244" i="3"/>
  <c r="J244" i="3" s="1"/>
  <c r="J243" i="3"/>
  <c r="I243" i="3"/>
  <c r="I242" i="3"/>
  <c r="J242" i="3" s="1"/>
  <c r="J241" i="3"/>
  <c r="I241" i="3"/>
  <c r="I240" i="3"/>
  <c r="J240" i="3" s="1"/>
  <c r="J239" i="3"/>
  <c r="I239" i="3"/>
  <c r="I238" i="3"/>
  <c r="J238" i="3" s="1"/>
  <c r="J237" i="3"/>
  <c r="I237" i="3"/>
  <c r="I236" i="3"/>
  <c r="J236" i="3" s="1"/>
  <c r="J235" i="3"/>
  <c r="I235" i="3"/>
  <c r="I234" i="3"/>
  <c r="J234" i="3" s="1"/>
  <c r="J233" i="3"/>
  <c r="I233" i="3"/>
  <c r="I232" i="3"/>
  <c r="J232" i="3" s="1"/>
  <c r="J231" i="3"/>
  <c r="I231" i="3"/>
  <c r="I230" i="3"/>
  <c r="J230" i="3" s="1"/>
  <c r="J229" i="3"/>
  <c r="I229" i="3"/>
  <c r="I228" i="3"/>
  <c r="J228" i="3" s="1"/>
  <c r="J227" i="3"/>
  <c r="I227" i="3"/>
  <c r="I226" i="3"/>
  <c r="J226" i="3" s="1"/>
  <c r="J225" i="3"/>
  <c r="I225" i="3"/>
  <c r="I224" i="3"/>
  <c r="J224" i="3" s="1"/>
  <c r="J223" i="3"/>
  <c r="I223" i="3"/>
  <c r="I222" i="3"/>
  <c r="J222" i="3" s="1"/>
  <c r="J221" i="3"/>
  <c r="I221" i="3"/>
  <c r="I220" i="3"/>
  <c r="J220" i="3" s="1"/>
  <c r="J219" i="3"/>
  <c r="I219" i="3"/>
  <c r="I218" i="3"/>
  <c r="J218" i="3" s="1"/>
  <c r="J217" i="3"/>
  <c r="I217" i="3"/>
  <c r="I216" i="3"/>
  <c r="J216" i="3" s="1"/>
  <c r="J215" i="3"/>
  <c r="I215" i="3"/>
  <c r="I214" i="3"/>
  <c r="J214" i="3" s="1"/>
  <c r="J213" i="3"/>
  <c r="I213" i="3"/>
  <c r="I212" i="3"/>
  <c r="J212" i="3" s="1"/>
  <c r="J211" i="3"/>
  <c r="I211" i="3"/>
  <c r="I210" i="3"/>
  <c r="J210" i="3" s="1"/>
  <c r="J209" i="3"/>
  <c r="I209" i="3"/>
  <c r="I208" i="3"/>
  <c r="J208" i="3" s="1"/>
  <c r="J207" i="3"/>
  <c r="I207" i="3"/>
  <c r="I206" i="3"/>
  <c r="J206" i="3" s="1"/>
  <c r="J205" i="3"/>
  <c r="I205" i="3"/>
  <c r="I204" i="3"/>
  <c r="J204" i="3" s="1"/>
  <c r="J203" i="3"/>
  <c r="I203" i="3"/>
  <c r="I202" i="3"/>
  <c r="J202" i="3" s="1"/>
  <c r="J201" i="3"/>
  <c r="I201" i="3"/>
  <c r="I200" i="3"/>
  <c r="J200" i="3" s="1"/>
  <c r="J199" i="3"/>
  <c r="I199" i="3"/>
  <c r="I198" i="3"/>
  <c r="J198" i="3" s="1"/>
  <c r="J197" i="3"/>
  <c r="I197" i="3"/>
  <c r="I196" i="3"/>
  <c r="J196" i="3" s="1"/>
  <c r="J195" i="3"/>
  <c r="I195" i="3"/>
  <c r="I194" i="3"/>
  <c r="J194" i="3" s="1"/>
  <c r="J193" i="3"/>
  <c r="I193" i="3"/>
  <c r="I192" i="3"/>
  <c r="J192" i="3" s="1"/>
  <c r="J191" i="3"/>
  <c r="I191" i="3"/>
  <c r="I190" i="3"/>
  <c r="J190" i="3" s="1"/>
  <c r="J189" i="3"/>
  <c r="I189" i="3"/>
  <c r="I188" i="3"/>
  <c r="J188" i="3" s="1"/>
  <c r="J187" i="3"/>
  <c r="I187" i="3"/>
  <c r="I186" i="3"/>
  <c r="J186" i="3" s="1"/>
  <c r="J185" i="3"/>
  <c r="I185" i="3"/>
  <c r="I184" i="3"/>
  <c r="J184" i="3" s="1"/>
  <c r="J183" i="3"/>
  <c r="I183" i="3"/>
  <c r="I182" i="3"/>
  <c r="J182" i="3" s="1"/>
  <c r="J181" i="3"/>
  <c r="I181" i="3"/>
  <c r="I180" i="3"/>
  <c r="J180" i="3" s="1"/>
  <c r="J179" i="3"/>
  <c r="I179" i="3"/>
  <c r="I178" i="3"/>
  <c r="J178" i="3" s="1"/>
  <c r="J177" i="3"/>
  <c r="I177" i="3"/>
  <c r="I176" i="3"/>
  <c r="J176" i="3" s="1"/>
  <c r="J175" i="3"/>
  <c r="I175" i="3"/>
  <c r="I174" i="3"/>
  <c r="J174" i="3" s="1"/>
  <c r="J173" i="3"/>
  <c r="I173" i="3"/>
  <c r="I172" i="3"/>
  <c r="J172" i="3" s="1"/>
  <c r="J171" i="3"/>
  <c r="I171" i="3"/>
  <c r="I170" i="3"/>
  <c r="J170" i="3" s="1"/>
  <c r="J169" i="3"/>
  <c r="I169" i="3"/>
  <c r="I168" i="3"/>
  <c r="J168" i="3" s="1"/>
  <c r="J167" i="3"/>
  <c r="I167" i="3"/>
  <c r="I166" i="3"/>
  <c r="J166" i="3" s="1"/>
  <c r="J165" i="3"/>
  <c r="I165" i="3"/>
  <c r="I164" i="3"/>
  <c r="J164" i="3" s="1"/>
  <c r="J163" i="3"/>
  <c r="I163" i="3"/>
  <c r="I162" i="3"/>
  <c r="J162" i="3" s="1"/>
  <c r="J161" i="3"/>
  <c r="I161" i="3"/>
  <c r="I160" i="3"/>
  <c r="J160" i="3" s="1"/>
  <c r="J159" i="3"/>
  <c r="I159" i="3"/>
  <c r="I158" i="3"/>
  <c r="J158" i="3" s="1"/>
  <c r="J157" i="3"/>
  <c r="I157" i="3"/>
  <c r="I156" i="3"/>
  <c r="J156" i="3" s="1"/>
  <c r="J155" i="3"/>
  <c r="I155" i="3"/>
  <c r="I154" i="3"/>
  <c r="J154" i="3" s="1"/>
  <c r="J153" i="3"/>
  <c r="I153" i="3"/>
  <c r="I152" i="3"/>
  <c r="J152" i="3" s="1"/>
  <c r="J151" i="3"/>
  <c r="I151" i="3"/>
  <c r="I150" i="3"/>
  <c r="J150" i="3" s="1"/>
  <c r="J149" i="3"/>
  <c r="I149" i="3"/>
  <c r="I148" i="3"/>
  <c r="J148" i="3" s="1"/>
  <c r="J147" i="3"/>
  <c r="I147" i="3"/>
  <c r="I146" i="3"/>
  <c r="J146" i="3" s="1"/>
  <c r="J145" i="3"/>
  <c r="I145" i="3"/>
  <c r="I144" i="3"/>
  <c r="J144" i="3" s="1"/>
  <c r="J143" i="3"/>
  <c r="I143" i="3"/>
  <c r="I142" i="3"/>
  <c r="J142" i="3" s="1"/>
  <c r="J141" i="3"/>
  <c r="I141" i="3"/>
  <c r="I140" i="3"/>
  <c r="J140" i="3" s="1"/>
  <c r="J139" i="3"/>
  <c r="I139" i="3"/>
  <c r="I138" i="3"/>
  <c r="J138" i="3" s="1"/>
  <c r="J137" i="3"/>
  <c r="I137" i="3"/>
  <c r="I136" i="3"/>
  <c r="J136" i="3" s="1"/>
  <c r="J135" i="3"/>
  <c r="I135" i="3"/>
  <c r="I134" i="3"/>
  <c r="J134" i="3" s="1"/>
  <c r="J133" i="3"/>
  <c r="I133" i="3"/>
  <c r="I132" i="3"/>
  <c r="J132" i="3" s="1"/>
  <c r="J131" i="3"/>
  <c r="I131" i="3"/>
  <c r="I130" i="3"/>
  <c r="J130" i="3" s="1"/>
  <c r="J129" i="3"/>
  <c r="I129" i="3"/>
  <c r="I128" i="3"/>
  <c r="J128" i="3" s="1"/>
  <c r="J127" i="3"/>
  <c r="I127" i="3"/>
  <c r="I126" i="3"/>
  <c r="J126" i="3" s="1"/>
  <c r="J125" i="3"/>
  <c r="I125" i="3"/>
  <c r="I124" i="3"/>
  <c r="J124" i="3" s="1"/>
  <c r="J123" i="3"/>
  <c r="I123" i="3"/>
  <c r="I122" i="3"/>
  <c r="J122" i="3" s="1"/>
  <c r="J121" i="3"/>
  <c r="I121" i="3"/>
  <c r="I120" i="3"/>
  <c r="J120" i="3" s="1"/>
  <c r="J119" i="3"/>
  <c r="I119" i="3"/>
  <c r="I118" i="3"/>
  <c r="J118" i="3" s="1"/>
  <c r="J117" i="3"/>
  <c r="I117" i="3"/>
  <c r="I116" i="3"/>
  <c r="J116" i="3" s="1"/>
  <c r="J115" i="3"/>
  <c r="I115" i="3"/>
  <c r="I114" i="3"/>
  <c r="J114" i="3" s="1"/>
  <c r="J113" i="3"/>
  <c r="I113" i="3"/>
  <c r="I112" i="3"/>
  <c r="J112" i="3" s="1"/>
  <c r="J111" i="3"/>
  <c r="I111" i="3"/>
  <c r="I110" i="3"/>
  <c r="J110" i="3" s="1"/>
  <c r="J109" i="3"/>
  <c r="I109" i="3"/>
  <c r="I108" i="3"/>
  <c r="J108" i="3" s="1"/>
  <c r="J107" i="3"/>
  <c r="I107" i="3"/>
  <c r="I106" i="3"/>
  <c r="J106" i="3" s="1"/>
  <c r="J105" i="3"/>
  <c r="I105" i="3"/>
  <c r="I104" i="3"/>
  <c r="J104" i="3" s="1"/>
  <c r="J103" i="3"/>
  <c r="I103" i="3"/>
  <c r="I102" i="3"/>
  <c r="J102" i="3" s="1"/>
  <c r="J101" i="3"/>
  <c r="I101" i="3"/>
  <c r="I100" i="3"/>
  <c r="J100" i="3" s="1"/>
  <c r="J99" i="3"/>
  <c r="I99" i="3"/>
  <c r="I98" i="3"/>
  <c r="J98" i="3" s="1"/>
  <c r="J97" i="3"/>
  <c r="I97" i="3"/>
  <c r="I96" i="3"/>
  <c r="J96" i="3" s="1"/>
  <c r="J95" i="3"/>
  <c r="I95" i="3"/>
  <c r="I94" i="3"/>
  <c r="J94" i="3" s="1"/>
  <c r="J93" i="3"/>
  <c r="I93" i="3"/>
  <c r="I92" i="3"/>
  <c r="J92" i="3" s="1"/>
  <c r="J91" i="3"/>
  <c r="I91" i="3"/>
  <c r="I90" i="3"/>
  <c r="J90" i="3" s="1"/>
  <c r="J89" i="3"/>
  <c r="I89" i="3"/>
  <c r="I88" i="3"/>
  <c r="J88" i="3" s="1"/>
  <c r="J87" i="3"/>
  <c r="I87" i="3"/>
  <c r="I86" i="3"/>
  <c r="J86" i="3" s="1"/>
  <c r="J85" i="3"/>
  <c r="I85" i="3"/>
  <c r="I84" i="3"/>
  <c r="J84" i="3" s="1"/>
  <c r="J83" i="3"/>
  <c r="I83" i="3"/>
  <c r="I82" i="3"/>
  <c r="J82" i="3" s="1"/>
  <c r="J81" i="3"/>
  <c r="I81" i="3"/>
  <c r="I80" i="3"/>
  <c r="J80" i="3" s="1"/>
  <c r="J79" i="3"/>
  <c r="I79" i="3"/>
  <c r="I78" i="3"/>
  <c r="J78" i="3" s="1"/>
  <c r="J77" i="3"/>
  <c r="I77" i="3"/>
  <c r="I76" i="3"/>
  <c r="J76" i="3" s="1"/>
  <c r="J75" i="3"/>
  <c r="I75" i="3"/>
  <c r="I74" i="3"/>
  <c r="J74" i="3" s="1"/>
  <c r="J73" i="3"/>
  <c r="I73" i="3"/>
  <c r="I72" i="3"/>
  <c r="J72" i="3" s="1"/>
  <c r="J71" i="3"/>
  <c r="I71" i="3"/>
  <c r="I70" i="3"/>
  <c r="J70" i="3" s="1"/>
  <c r="J69" i="3"/>
  <c r="I69" i="3"/>
  <c r="I68" i="3"/>
  <c r="J68" i="3" s="1"/>
  <c r="J67" i="3"/>
  <c r="I67" i="3"/>
  <c r="I66" i="3"/>
  <c r="J66" i="3" s="1"/>
  <c r="J65" i="3"/>
  <c r="I65" i="3"/>
  <c r="I64" i="3"/>
  <c r="J64" i="3" s="1"/>
  <c r="J63" i="3"/>
  <c r="I63" i="3"/>
  <c r="I62" i="3"/>
  <c r="J62" i="3" s="1"/>
  <c r="J61" i="3"/>
  <c r="I61" i="3"/>
  <c r="I60" i="3"/>
  <c r="J60" i="3" s="1"/>
  <c r="J59" i="3"/>
  <c r="I59" i="3"/>
  <c r="I58" i="3"/>
  <c r="J58" i="3" s="1"/>
  <c r="J57" i="3"/>
  <c r="I57" i="3"/>
  <c r="I56" i="3"/>
  <c r="J56" i="3" s="1"/>
  <c r="J55" i="3"/>
  <c r="I55" i="3"/>
  <c r="I54" i="3"/>
  <c r="J54" i="3" s="1"/>
  <c r="J53" i="3"/>
  <c r="I53" i="3"/>
  <c r="I52" i="3"/>
  <c r="J52" i="3" s="1"/>
  <c r="J51" i="3"/>
  <c r="I51" i="3"/>
  <c r="I50" i="3"/>
  <c r="J50" i="3" s="1"/>
  <c r="J49" i="3"/>
  <c r="I49" i="3"/>
  <c r="I48" i="3"/>
  <c r="J48" i="3" s="1"/>
  <c r="J47" i="3"/>
  <c r="I47" i="3"/>
  <c r="I46" i="3"/>
  <c r="J46" i="3" s="1"/>
  <c r="J45" i="3"/>
  <c r="I45" i="3"/>
  <c r="I44" i="3"/>
  <c r="J44" i="3" s="1"/>
  <c r="J43" i="3"/>
  <c r="I43" i="3"/>
  <c r="I42" i="3"/>
  <c r="J42" i="3" s="1"/>
  <c r="J41" i="3"/>
  <c r="I41" i="3"/>
  <c r="I40" i="3"/>
  <c r="J40" i="3" s="1"/>
  <c r="J39" i="3"/>
  <c r="I39" i="3"/>
  <c r="I38" i="3"/>
  <c r="J38" i="3" s="1"/>
  <c r="J37" i="3"/>
  <c r="I37" i="3"/>
  <c r="I36" i="3"/>
  <c r="J36" i="3" s="1"/>
  <c r="J35" i="3"/>
  <c r="I35" i="3"/>
  <c r="I34" i="3"/>
  <c r="J34" i="3" s="1"/>
  <c r="J33" i="3"/>
  <c r="I33" i="3"/>
  <c r="I32" i="3"/>
  <c r="J32" i="3" s="1"/>
  <c r="J31" i="3"/>
  <c r="I31" i="3"/>
  <c r="I30" i="3"/>
  <c r="J30" i="3" s="1"/>
  <c r="J29" i="3"/>
  <c r="I29" i="3"/>
  <c r="I28" i="3"/>
  <c r="J28" i="3" s="1"/>
  <c r="J27" i="3"/>
  <c r="I27" i="3"/>
  <c r="I26" i="3"/>
  <c r="J26" i="3" s="1"/>
  <c r="J25" i="3"/>
  <c r="I25" i="3"/>
  <c r="I24" i="3"/>
  <c r="J24" i="3" s="1"/>
  <c r="J23" i="3"/>
  <c r="I23" i="3"/>
  <c r="J22" i="3"/>
  <c r="I22" i="3"/>
  <c r="I21" i="3"/>
  <c r="J21" i="3" s="1"/>
  <c r="H3" i="3"/>
  <c r="I20" i="3"/>
  <c r="J20" i="3" s="1"/>
  <c r="J19" i="3"/>
  <c r="I19" i="3"/>
  <c r="I18" i="3"/>
  <c r="J18" i="3" s="1"/>
  <c r="J17" i="3"/>
  <c r="I17" i="3"/>
  <c r="I16" i="3"/>
  <c r="J16" i="3" s="1"/>
  <c r="J15" i="3"/>
  <c r="I15" i="3"/>
  <c r="I14" i="3"/>
  <c r="J14" i="3" s="1"/>
  <c r="J13" i="3"/>
  <c r="I13" i="3"/>
  <c r="I12" i="3"/>
  <c r="J12" i="3" s="1"/>
  <c r="J11" i="3"/>
  <c r="I11" i="3"/>
  <c r="I10" i="3"/>
  <c r="J10" i="3" s="1"/>
  <c r="J9" i="3"/>
  <c r="I9" i="3"/>
  <c r="I8" i="3"/>
  <c r="J8" i="3" s="1"/>
  <c r="J7" i="3"/>
  <c r="I7" i="3"/>
  <c r="I6" i="3"/>
  <c r="J6" i="3" s="1"/>
  <c r="J5" i="3"/>
  <c r="I5" i="3"/>
  <c r="I4" i="3"/>
  <c r="J4" i="3" s="1"/>
  <c r="I3" i="3"/>
  <c r="I288" i="3" s="1"/>
  <c r="D3" i="14" l="1"/>
  <c r="D3" i="13"/>
  <c r="D3" i="7"/>
  <c r="D3" i="8"/>
  <c r="J3" i="1"/>
  <c r="M16" i="6"/>
  <c r="M9" i="8"/>
  <c r="T9" i="9" s="1"/>
  <c r="J16" i="5"/>
  <c r="I302" i="1" s="1"/>
  <c r="K290" i="8"/>
  <c r="K288" i="7"/>
  <c r="G290" i="8"/>
  <c r="G288" i="7"/>
  <c r="G17" i="8"/>
  <c r="N17" i="9" s="1"/>
  <c r="G15" i="8"/>
  <c r="N15" i="9" s="1"/>
  <c r="G11" i="8"/>
  <c r="N11" i="9" s="1"/>
  <c r="G7" i="8"/>
  <c r="N7" i="9" s="1"/>
  <c r="G10" i="8"/>
  <c r="N10" i="9" s="1"/>
  <c r="G6" i="8"/>
  <c r="N6" i="9" s="1"/>
  <c r="G9" i="8"/>
  <c r="N9" i="9" s="1"/>
  <c r="G5" i="8"/>
  <c r="N5" i="9" s="1"/>
  <c r="G25" i="8"/>
  <c r="N25" i="9" s="1"/>
  <c r="G28" i="8"/>
  <c r="N28" i="9" s="1"/>
  <c r="G60" i="8"/>
  <c r="N60" i="9" s="1"/>
  <c r="G58" i="8"/>
  <c r="N58" i="9" s="1"/>
  <c r="G84" i="8"/>
  <c r="N84" i="9" s="1"/>
  <c r="G87" i="8"/>
  <c r="N87" i="9" s="1"/>
  <c r="G103" i="8"/>
  <c r="N103" i="9" s="1"/>
  <c r="G122" i="8"/>
  <c r="N122" i="9" s="1"/>
  <c r="G131" i="8"/>
  <c r="N131" i="9" s="1"/>
  <c r="G146" i="8"/>
  <c r="N146" i="9" s="1"/>
  <c r="G153" i="8"/>
  <c r="N153" i="9" s="1"/>
  <c r="G164" i="8"/>
  <c r="N164" i="9" s="1"/>
  <c r="G158" i="8"/>
  <c r="N158" i="9" s="1"/>
  <c r="G192" i="8"/>
  <c r="N192" i="9" s="1"/>
  <c r="G207" i="8"/>
  <c r="N207" i="9" s="1"/>
  <c r="G203" i="8"/>
  <c r="N203" i="9" s="1"/>
  <c r="G199" i="8"/>
  <c r="N199" i="9" s="1"/>
  <c r="G195" i="8"/>
  <c r="N195" i="9" s="1"/>
  <c r="G191" i="8"/>
  <c r="N191" i="9" s="1"/>
  <c r="G190" i="8"/>
  <c r="N190" i="9" s="1"/>
  <c r="G205" i="8"/>
  <c r="N205" i="9" s="1"/>
  <c r="G201" i="8"/>
  <c r="N201" i="9" s="1"/>
  <c r="G197" i="8"/>
  <c r="N197" i="9" s="1"/>
  <c r="G193" i="8"/>
  <c r="N193" i="9" s="1"/>
  <c r="G189" i="8"/>
  <c r="N189" i="9" s="1"/>
  <c r="G216" i="8"/>
  <c r="N216" i="9" s="1"/>
  <c r="G212" i="8"/>
  <c r="N212" i="9" s="1"/>
  <c r="G227" i="8"/>
  <c r="N227" i="9" s="1"/>
  <c r="G223" i="8"/>
  <c r="N223" i="9" s="1"/>
  <c r="G219" i="8"/>
  <c r="N219" i="9" s="1"/>
  <c r="G215" i="8"/>
  <c r="N215" i="9" s="1"/>
  <c r="G211" i="8"/>
  <c r="N211" i="9" s="1"/>
  <c r="G210" i="8"/>
  <c r="N210" i="9" s="1"/>
  <c r="G225" i="8"/>
  <c r="N225" i="9" s="1"/>
  <c r="G221" i="8"/>
  <c r="N221" i="9" s="1"/>
  <c r="G217" i="8"/>
  <c r="N217" i="9" s="1"/>
  <c r="G213" i="8"/>
  <c r="N213" i="9" s="1"/>
  <c r="G209" i="8"/>
  <c r="N209" i="9" s="1"/>
  <c r="G286" i="8"/>
  <c r="N286" i="9" s="1"/>
  <c r="G282" i="8"/>
  <c r="N282" i="9" s="1"/>
  <c r="G278" i="8"/>
  <c r="N278" i="9" s="1"/>
  <c r="G274" i="8"/>
  <c r="N274" i="9" s="1"/>
  <c r="G270" i="8"/>
  <c r="N270" i="9" s="1"/>
  <c r="G266" i="8"/>
  <c r="N266" i="9" s="1"/>
  <c r="G285" i="8"/>
  <c r="N285" i="9" s="1"/>
  <c r="G281" i="8"/>
  <c r="N281" i="9" s="1"/>
  <c r="G277" i="8"/>
  <c r="N277" i="9" s="1"/>
  <c r="G273" i="8"/>
  <c r="N273" i="9" s="1"/>
  <c r="G269" i="8"/>
  <c r="N269" i="9" s="1"/>
  <c r="G265" i="8"/>
  <c r="N265" i="9" s="1"/>
  <c r="G284" i="8"/>
  <c r="N284" i="9" s="1"/>
  <c r="G280" i="8"/>
  <c r="N280" i="9" s="1"/>
  <c r="G276" i="8"/>
  <c r="N276" i="9" s="1"/>
  <c r="G272" i="8"/>
  <c r="N272" i="9" s="1"/>
  <c r="G268" i="8"/>
  <c r="N268" i="9" s="1"/>
  <c r="G264" i="8"/>
  <c r="N264" i="9" s="1"/>
  <c r="G271" i="8"/>
  <c r="N271" i="9" s="1"/>
  <c r="G267" i="8"/>
  <c r="N267" i="9" s="1"/>
  <c r="G263" i="8"/>
  <c r="N263" i="9" s="1"/>
  <c r="G287" i="8"/>
  <c r="N287" i="9" s="1"/>
  <c r="G283" i="8"/>
  <c r="N283" i="9" s="1"/>
  <c r="G279" i="8"/>
  <c r="N279" i="9" s="1"/>
  <c r="G275" i="8"/>
  <c r="N275" i="9" s="1"/>
  <c r="E42" i="8"/>
  <c r="G42" i="8" s="1"/>
  <c r="N42" i="9" s="1"/>
  <c r="F15" i="8"/>
  <c r="M15" i="9" s="1"/>
  <c r="F13" i="8"/>
  <c r="M13" i="9" s="1"/>
  <c r="F8" i="8"/>
  <c r="M8" i="9" s="1"/>
  <c r="F4" i="8"/>
  <c r="M4" i="9" s="1"/>
  <c r="F17" i="8"/>
  <c r="M17" i="9" s="1"/>
  <c r="F11" i="8"/>
  <c r="M11" i="9" s="1"/>
  <c r="F7" i="8"/>
  <c r="M7" i="9" s="1"/>
  <c r="F10" i="8"/>
  <c r="M10" i="9" s="1"/>
  <c r="F6" i="8"/>
  <c r="M6" i="9" s="1"/>
  <c r="F9" i="8"/>
  <c r="M9" i="9" s="1"/>
  <c r="F5" i="8"/>
  <c r="M5" i="9" s="1"/>
  <c r="F87" i="8"/>
  <c r="M87" i="9" s="1"/>
  <c r="F192" i="8"/>
  <c r="M192" i="9" s="1"/>
  <c r="F207" i="8"/>
  <c r="M207" i="9" s="1"/>
  <c r="F203" i="8"/>
  <c r="M203" i="9" s="1"/>
  <c r="F199" i="8"/>
  <c r="M199" i="9" s="1"/>
  <c r="F195" i="8"/>
  <c r="M195" i="9" s="1"/>
  <c r="F191" i="8"/>
  <c r="M191" i="9" s="1"/>
  <c r="F190" i="8"/>
  <c r="M190" i="9" s="1"/>
  <c r="F205" i="8"/>
  <c r="M205" i="9" s="1"/>
  <c r="F201" i="8"/>
  <c r="M201" i="9" s="1"/>
  <c r="F197" i="8"/>
  <c r="M197" i="9" s="1"/>
  <c r="F193" i="8"/>
  <c r="M193" i="9" s="1"/>
  <c r="F189" i="8"/>
  <c r="M189" i="9" s="1"/>
  <c r="D288" i="7"/>
  <c r="E7" i="7" s="1"/>
  <c r="E9" i="1" s="1"/>
  <c r="H40" i="8"/>
  <c r="O40" i="9" s="1"/>
  <c r="H47" i="8"/>
  <c r="O47" i="9" s="1"/>
  <c r="H42" i="8"/>
  <c r="O42" i="9" s="1"/>
  <c r="H25" i="8"/>
  <c r="O25" i="9" s="1"/>
  <c r="H73" i="8"/>
  <c r="O73" i="9" s="1"/>
  <c r="H87" i="8"/>
  <c r="O87" i="9" s="1"/>
  <c r="H107" i="8"/>
  <c r="O107" i="9" s="1"/>
  <c r="H103" i="8"/>
  <c r="O103" i="9" s="1"/>
  <c r="H146" i="8"/>
  <c r="O146" i="9" s="1"/>
  <c r="H153" i="8"/>
  <c r="O153" i="9" s="1"/>
  <c r="H158" i="8"/>
  <c r="O158" i="9" s="1"/>
  <c r="H164" i="8"/>
  <c r="O164" i="9" s="1"/>
  <c r="H207" i="8"/>
  <c r="O207" i="9" s="1"/>
  <c r="H203" i="8"/>
  <c r="O203" i="9" s="1"/>
  <c r="H199" i="8"/>
  <c r="O199" i="9" s="1"/>
  <c r="H195" i="8"/>
  <c r="O195" i="9" s="1"/>
  <c r="H191" i="8"/>
  <c r="O191" i="9" s="1"/>
  <c r="H190" i="8"/>
  <c r="O190" i="9" s="1"/>
  <c r="H205" i="8"/>
  <c r="O205" i="9" s="1"/>
  <c r="H201" i="8"/>
  <c r="O201" i="9" s="1"/>
  <c r="H197" i="8"/>
  <c r="O197" i="9" s="1"/>
  <c r="H193" i="8"/>
  <c r="O193" i="9" s="1"/>
  <c r="H189" i="8"/>
  <c r="O189" i="9" s="1"/>
  <c r="H192" i="8"/>
  <c r="O192" i="9" s="1"/>
  <c r="H227" i="8"/>
  <c r="O227" i="9" s="1"/>
  <c r="H223" i="8"/>
  <c r="O223" i="9" s="1"/>
  <c r="H219" i="8"/>
  <c r="O219" i="9" s="1"/>
  <c r="H215" i="8"/>
  <c r="O215" i="9" s="1"/>
  <c r="H211" i="8"/>
  <c r="O211" i="9" s="1"/>
  <c r="H210" i="8"/>
  <c r="O210" i="9" s="1"/>
  <c r="H225" i="8"/>
  <c r="O225" i="9" s="1"/>
  <c r="H221" i="8"/>
  <c r="O221" i="9" s="1"/>
  <c r="H217" i="8"/>
  <c r="O217" i="9" s="1"/>
  <c r="H213" i="8"/>
  <c r="O213" i="9" s="1"/>
  <c r="H209" i="8"/>
  <c r="O209" i="9" s="1"/>
  <c r="H212" i="8"/>
  <c r="O212" i="9" s="1"/>
  <c r="H258" i="8"/>
  <c r="O258" i="9" s="1"/>
  <c r="H241" i="8"/>
  <c r="O241" i="9" s="1"/>
  <c r="H286" i="8"/>
  <c r="O286" i="9" s="1"/>
  <c r="H282" i="8"/>
  <c r="O282" i="9" s="1"/>
  <c r="H278" i="8"/>
  <c r="O278" i="9" s="1"/>
  <c r="H274" i="8"/>
  <c r="O274" i="9" s="1"/>
  <c r="H270" i="8"/>
  <c r="O270" i="9" s="1"/>
  <c r="H266" i="8"/>
  <c r="O266" i="9" s="1"/>
  <c r="H285" i="8"/>
  <c r="O285" i="9" s="1"/>
  <c r="H281" i="8"/>
  <c r="O281" i="9" s="1"/>
  <c r="H277" i="8"/>
  <c r="O277" i="9" s="1"/>
  <c r="H273" i="8"/>
  <c r="O273" i="9" s="1"/>
  <c r="H269" i="8"/>
  <c r="O269" i="9" s="1"/>
  <c r="H265" i="8"/>
  <c r="O265" i="9" s="1"/>
  <c r="H284" i="8"/>
  <c r="O284" i="9" s="1"/>
  <c r="H280" i="8"/>
  <c r="O280" i="9" s="1"/>
  <c r="H276" i="8"/>
  <c r="O276" i="9" s="1"/>
  <c r="H272" i="8"/>
  <c r="O272" i="9" s="1"/>
  <c r="H268" i="8"/>
  <c r="O268" i="9" s="1"/>
  <c r="H264" i="8"/>
  <c r="O264" i="9" s="1"/>
  <c r="H287" i="8"/>
  <c r="O287" i="9" s="1"/>
  <c r="H283" i="8"/>
  <c r="O283" i="9" s="1"/>
  <c r="H279" i="8"/>
  <c r="O279" i="9" s="1"/>
  <c r="H275" i="8"/>
  <c r="O275" i="9" s="1"/>
  <c r="H271" i="8"/>
  <c r="O271" i="9" s="1"/>
  <c r="H267" i="8"/>
  <c r="O267" i="9" s="1"/>
  <c r="H263" i="8"/>
  <c r="O263" i="9" s="1"/>
  <c r="D16" i="6"/>
  <c r="M5" i="8"/>
  <c r="T5" i="9" s="1"/>
  <c r="F72" i="8"/>
  <c r="M72" i="9" s="1"/>
  <c r="F168" i="8"/>
  <c r="M168" i="9" s="1"/>
  <c r="F164" i="8"/>
  <c r="M164" i="9" s="1"/>
  <c r="F158" i="8"/>
  <c r="M158" i="9" s="1"/>
  <c r="F287" i="8"/>
  <c r="M287" i="9" s="1"/>
  <c r="F283" i="8"/>
  <c r="M283" i="9" s="1"/>
  <c r="F279" i="8"/>
  <c r="M279" i="9" s="1"/>
  <c r="F275" i="8"/>
  <c r="M275" i="9" s="1"/>
  <c r="F271" i="8"/>
  <c r="M271" i="9" s="1"/>
  <c r="F267" i="8"/>
  <c r="M267" i="9" s="1"/>
  <c r="F263" i="8"/>
  <c r="M263" i="9" s="1"/>
  <c r="F286" i="8"/>
  <c r="M286" i="9" s="1"/>
  <c r="F282" i="8"/>
  <c r="M282" i="9" s="1"/>
  <c r="F278" i="8"/>
  <c r="M278" i="9" s="1"/>
  <c r="F274" i="8"/>
  <c r="M274" i="9" s="1"/>
  <c r="F270" i="8"/>
  <c r="M270" i="9" s="1"/>
  <c r="F266" i="8"/>
  <c r="M266" i="9" s="1"/>
  <c r="F285" i="8"/>
  <c r="M285" i="9" s="1"/>
  <c r="F281" i="8"/>
  <c r="M281" i="9" s="1"/>
  <c r="F277" i="8"/>
  <c r="M277" i="9" s="1"/>
  <c r="F273" i="8"/>
  <c r="M273" i="9" s="1"/>
  <c r="F269" i="8"/>
  <c r="M269" i="9" s="1"/>
  <c r="F265" i="8"/>
  <c r="M265" i="9" s="1"/>
  <c r="F284" i="8"/>
  <c r="M284" i="9" s="1"/>
  <c r="F280" i="8"/>
  <c r="M280" i="9" s="1"/>
  <c r="F276" i="8"/>
  <c r="M276" i="9" s="1"/>
  <c r="F272" i="8"/>
  <c r="M272" i="9" s="1"/>
  <c r="F268" i="8"/>
  <c r="M268" i="9" s="1"/>
  <c r="F264" i="8"/>
  <c r="M264" i="9" s="1"/>
  <c r="H17" i="8"/>
  <c r="O17" i="9" s="1"/>
  <c r="H11" i="8"/>
  <c r="O11" i="9" s="1"/>
  <c r="H7" i="8"/>
  <c r="O7" i="9" s="1"/>
  <c r="H10" i="8"/>
  <c r="O10" i="9" s="1"/>
  <c r="H6" i="8"/>
  <c r="O6" i="9" s="1"/>
  <c r="H9" i="8"/>
  <c r="O9" i="9" s="1"/>
  <c r="H5" i="8"/>
  <c r="O5" i="9" s="1"/>
  <c r="H13" i="8"/>
  <c r="O13" i="9" s="1"/>
  <c r="H8" i="8"/>
  <c r="O8" i="9" s="1"/>
  <c r="H4" i="8"/>
  <c r="O4" i="9" s="1"/>
  <c r="H131" i="8"/>
  <c r="O131" i="9" s="1"/>
  <c r="I10" i="8"/>
  <c r="P10" i="9" s="1"/>
  <c r="I6" i="8"/>
  <c r="P6" i="9" s="1"/>
  <c r="I9" i="8"/>
  <c r="P9" i="9" s="1"/>
  <c r="I5" i="8"/>
  <c r="P5" i="9" s="1"/>
  <c r="I13" i="8"/>
  <c r="P13" i="9" s="1"/>
  <c r="I8" i="8"/>
  <c r="P8" i="9" s="1"/>
  <c r="I4" i="8"/>
  <c r="P4" i="9" s="1"/>
  <c r="I15" i="8"/>
  <c r="P15" i="9" s="1"/>
  <c r="I27" i="8"/>
  <c r="P27" i="9" s="1"/>
  <c r="I42" i="8"/>
  <c r="P42" i="9" s="1"/>
  <c r="I26" i="8"/>
  <c r="P26" i="9" s="1"/>
  <c r="I37" i="8"/>
  <c r="P37" i="9" s="1"/>
  <c r="I25" i="8"/>
  <c r="P25" i="9" s="1"/>
  <c r="I99" i="8"/>
  <c r="P99" i="9" s="1"/>
  <c r="I87" i="8"/>
  <c r="P87" i="9" s="1"/>
  <c r="I104" i="8"/>
  <c r="P104" i="9" s="1"/>
  <c r="I103" i="8"/>
  <c r="P103" i="9" s="1"/>
  <c r="I101" i="8"/>
  <c r="P101" i="9" s="1"/>
  <c r="I131" i="8"/>
  <c r="P131" i="9" s="1"/>
  <c r="I129" i="8"/>
  <c r="P129" i="9" s="1"/>
  <c r="I146" i="8"/>
  <c r="P146" i="9" s="1"/>
  <c r="I153" i="8"/>
  <c r="P153" i="9" s="1"/>
  <c r="I149" i="8"/>
  <c r="P149" i="9" s="1"/>
  <c r="I158" i="8"/>
  <c r="P158" i="9" s="1"/>
  <c r="I169" i="8"/>
  <c r="P169" i="9" s="1"/>
  <c r="I164" i="8"/>
  <c r="P164" i="9" s="1"/>
  <c r="I207" i="8"/>
  <c r="P207" i="9" s="1"/>
  <c r="I203" i="8"/>
  <c r="P203" i="9" s="1"/>
  <c r="I199" i="8"/>
  <c r="P199" i="9" s="1"/>
  <c r="I195" i="8"/>
  <c r="P195" i="9" s="1"/>
  <c r="I191" i="8"/>
  <c r="P191" i="9" s="1"/>
  <c r="I206" i="8"/>
  <c r="P206" i="9" s="1"/>
  <c r="I190" i="8"/>
  <c r="P190" i="9" s="1"/>
  <c r="I205" i="8"/>
  <c r="P205" i="9" s="1"/>
  <c r="I201" i="8"/>
  <c r="P201" i="9" s="1"/>
  <c r="I197" i="8"/>
  <c r="P197" i="9" s="1"/>
  <c r="I193" i="8"/>
  <c r="P193" i="9" s="1"/>
  <c r="I189" i="8"/>
  <c r="P189" i="9" s="1"/>
  <c r="I192" i="8"/>
  <c r="P192" i="9" s="1"/>
  <c r="I227" i="8"/>
  <c r="P227" i="9" s="1"/>
  <c r="I223" i="8"/>
  <c r="P223" i="9" s="1"/>
  <c r="I219" i="8"/>
  <c r="P219" i="9" s="1"/>
  <c r="I215" i="8"/>
  <c r="P215" i="9" s="1"/>
  <c r="I211" i="8"/>
  <c r="P211" i="9" s="1"/>
  <c r="I210" i="8"/>
  <c r="P210" i="9" s="1"/>
  <c r="I225" i="8"/>
  <c r="P225" i="9" s="1"/>
  <c r="I221" i="8"/>
  <c r="P221" i="9" s="1"/>
  <c r="I217" i="8"/>
  <c r="P217" i="9" s="1"/>
  <c r="I213" i="8"/>
  <c r="P213" i="9" s="1"/>
  <c r="I209" i="8"/>
  <c r="P209" i="9" s="1"/>
  <c r="I212" i="8"/>
  <c r="P212" i="9" s="1"/>
  <c r="I256" i="8"/>
  <c r="P256" i="9" s="1"/>
  <c r="I251" i="8"/>
  <c r="P251" i="9" s="1"/>
  <c r="I285" i="8"/>
  <c r="P285" i="9" s="1"/>
  <c r="I281" i="8"/>
  <c r="P281" i="9" s="1"/>
  <c r="I277" i="8"/>
  <c r="P277" i="9" s="1"/>
  <c r="I273" i="8"/>
  <c r="P273" i="9" s="1"/>
  <c r="I269" i="8"/>
  <c r="P269" i="9" s="1"/>
  <c r="I265" i="8"/>
  <c r="P265" i="9" s="1"/>
  <c r="I284" i="8"/>
  <c r="P284" i="9" s="1"/>
  <c r="I280" i="8"/>
  <c r="P280" i="9" s="1"/>
  <c r="I276" i="8"/>
  <c r="P276" i="9" s="1"/>
  <c r="I272" i="8"/>
  <c r="P272" i="9" s="1"/>
  <c r="I268" i="8"/>
  <c r="P268" i="9" s="1"/>
  <c r="I264" i="8"/>
  <c r="P264" i="9" s="1"/>
  <c r="I287" i="8"/>
  <c r="P287" i="9" s="1"/>
  <c r="I283" i="8"/>
  <c r="P283" i="9" s="1"/>
  <c r="I279" i="8"/>
  <c r="P279" i="9" s="1"/>
  <c r="I275" i="8"/>
  <c r="P275" i="9" s="1"/>
  <c r="I271" i="8"/>
  <c r="P271" i="9" s="1"/>
  <c r="I267" i="8"/>
  <c r="P267" i="9" s="1"/>
  <c r="I263" i="8"/>
  <c r="P263" i="9" s="1"/>
  <c r="I278" i="8"/>
  <c r="P278" i="9" s="1"/>
  <c r="I274" i="8"/>
  <c r="P274" i="9" s="1"/>
  <c r="I270" i="8"/>
  <c r="P270" i="9" s="1"/>
  <c r="I266" i="8"/>
  <c r="P266" i="9" s="1"/>
  <c r="I286" i="8"/>
  <c r="P286" i="9" s="1"/>
  <c r="I282" i="8"/>
  <c r="P282" i="9" s="1"/>
  <c r="E16" i="6"/>
  <c r="G13" i="8"/>
  <c r="N13" i="9" s="1"/>
  <c r="I17" i="8"/>
  <c r="P17" i="9" s="1"/>
  <c r="E37" i="8"/>
  <c r="J37" i="8" s="1"/>
  <c r="Q37" i="9" s="1"/>
  <c r="F108" i="8"/>
  <c r="M108" i="9" s="1"/>
  <c r="F100" i="8"/>
  <c r="M100" i="9" s="1"/>
  <c r="F103" i="8"/>
  <c r="M103" i="9" s="1"/>
  <c r="J10" i="8"/>
  <c r="Q10" i="9" s="1"/>
  <c r="J6" i="8"/>
  <c r="Q6" i="9" s="1"/>
  <c r="J9" i="8"/>
  <c r="Q9" i="9" s="1"/>
  <c r="J5" i="8"/>
  <c r="Q5" i="9" s="1"/>
  <c r="J13" i="8"/>
  <c r="Q13" i="9" s="1"/>
  <c r="J8" i="8"/>
  <c r="Q8" i="9" s="1"/>
  <c r="J4" i="8"/>
  <c r="Q4" i="9" s="1"/>
  <c r="J15" i="8"/>
  <c r="Q15" i="9" s="1"/>
  <c r="J17" i="8"/>
  <c r="Q17" i="9" s="1"/>
  <c r="J16" i="8"/>
  <c r="Q16" i="9" s="1"/>
  <c r="J11" i="8"/>
  <c r="Q11" i="9" s="1"/>
  <c r="J7" i="8"/>
  <c r="Q7" i="9" s="1"/>
  <c r="J42" i="8"/>
  <c r="Q42" i="9" s="1"/>
  <c r="J24" i="8"/>
  <c r="Q24" i="9" s="1"/>
  <c r="J25" i="8"/>
  <c r="Q25" i="9" s="1"/>
  <c r="J67" i="8"/>
  <c r="Q67" i="9" s="1"/>
  <c r="J87" i="8"/>
  <c r="Q87" i="9" s="1"/>
  <c r="J84" i="8"/>
  <c r="Q84" i="9" s="1"/>
  <c r="J103" i="8"/>
  <c r="Q103" i="9" s="1"/>
  <c r="J131" i="8"/>
  <c r="Q131" i="9" s="1"/>
  <c r="J146" i="8"/>
  <c r="Q146" i="9" s="1"/>
  <c r="J153" i="8"/>
  <c r="Q153" i="9" s="1"/>
  <c r="J166" i="8"/>
  <c r="Q166" i="9" s="1"/>
  <c r="J158" i="8"/>
  <c r="Q158" i="9" s="1"/>
  <c r="J164" i="8"/>
  <c r="Q164" i="9" s="1"/>
  <c r="J190" i="8"/>
  <c r="Q190" i="9" s="1"/>
  <c r="J205" i="8"/>
  <c r="Q205" i="9" s="1"/>
  <c r="J201" i="8"/>
  <c r="Q201" i="9" s="1"/>
  <c r="J197" i="8"/>
  <c r="Q197" i="9" s="1"/>
  <c r="J193" i="8"/>
  <c r="Q193" i="9" s="1"/>
  <c r="J189" i="8"/>
  <c r="Q189" i="9" s="1"/>
  <c r="J192" i="8"/>
  <c r="Q192" i="9" s="1"/>
  <c r="J207" i="8"/>
  <c r="Q207" i="9" s="1"/>
  <c r="J203" i="8"/>
  <c r="Q203" i="9" s="1"/>
  <c r="J199" i="8"/>
  <c r="Q199" i="9" s="1"/>
  <c r="J195" i="8"/>
  <c r="Q195" i="9" s="1"/>
  <c r="J191" i="8"/>
  <c r="Q191" i="9" s="1"/>
  <c r="J218" i="8"/>
  <c r="Q218" i="9" s="1"/>
  <c r="J210" i="8"/>
  <c r="Q210" i="9" s="1"/>
  <c r="J225" i="8"/>
  <c r="Q225" i="9" s="1"/>
  <c r="J221" i="8"/>
  <c r="Q221" i="9" s="1"/>
  <c r="J217" i="8"/>
  <c r="Q217" i="9" s="1"/>
  <c r="J213" i="8"/>
  <c r="Q213" i="9" s="1"/>
  <c r="J209" i="8"/>
  <c r="Q209" i="9" s="1"/>
  <c r="J212" i="8"/>
  <c r="Q212" i="9" s="1"/>
  <c r="J227" i="8"/>
  <c r="Q227" i="9" s="1"/>
  <c r="J223" i="8"/>
  <c r="Q223" i="9" s="1"/>
  <c r="J219" i="8"/>
  <c r="Q219" i="9" s="1"/>
  <c r="J215" i="8"/>
  <c r="Q215" i="9" s="1"/>
  <c r="J211" i="8"/>
  <c r="Q211" i="9" s="1"/>
  <c r="J234" i="8"/>
  <c r="Q234" i="9" s="1"/>
  <c r="J228" i="8"/>
  <c r="Q228" i="9" s="1"/>
  <c r="J285" i="8"/>
  <c r="Q285" i="9" s="1"/>
  <c r="J281" i="8"/>
  <c r="Q281" i="9" s="1"/>
  <c r="J277" i="8"/>
  <c r="Q277" i="9" s="1"/>
  <c r="J273" i="8"/>
  <c r="Q273" i="9" s="1"/>
  <c r="J269" i="8"/>
  <c r="Q269" i="9" s="1"/>
  <c r="J265" i="8"/>
  <c r="Q265" i="9" s="1"/>
  <c r="J284" i="8"/>
  <c r="Q284" i="9" s="1"/>
  <c r="J280" i="8"/>
  <c r="Q280" i="9" s="1"/>
  <c r="J276" i="8"/>
  <c r="Q276" i="9" s="1"/>
  <c r="J272" i="8"/>
  <c r="Q272" i="9" s="1"/>
  <c r="J268" i="8"/>
  <c r="Q268" i="9" s="1"/>
  <c r="J264" i="8"/>
  <c r="Q264" i="9" s="1"/>
  <c r="J287" i="8"/>
  <c r="Q287" i="9" s="1"/>
  <c r="J283" i="8"/>
  <c r="Q283" i="9" s="1"/>
  <c r="J279" i="8"/>
  <c r="Q279" i="9" s="1"/>
  <c r="J275" i="8"/>
  <c r="Q275" i="9" s="1"/>
  <c r="J271" i="8"/>
  <c r="Q271" i="9" s="1"/>
  <c r="J267" i="8"/>
  <c r="Q267" i="9" s="1"/>
  <c r="J263" i="8"/>
  <c r="Q263" i="9" s="1"/>
  <c r="J286" i="8"/>
  <c r="Q286" i="9" s="1"/>
  <c r="J282" i="8"/>
  <c r="Q282" i="9" s="1"/>
  <c r="J278" i="8"/>
  <c r="Q278" i="9" s="1"/>
  <c r="J274" i="8"/>
  <c r="Q274" i="9" s="1"/>
  <c r="J270" i="8"/>
  <c r="Q270" i="9" s="1"/>
  <c r="J266" i="8"/>
  <c r="Q266" i="9" s="1"/>
  <c r="F16" i="6"/>
  <c r="E151" i="7"/>
  <c r="E159" i="1" s="1"/>
  <c r="E174" i="7"/>
  <c r="E183" i="1" s="1"/>
  <c r="E222" i="7"/>
  <c r="E233" i="1" s="1"/>
  <c r="E238" i="7"/>
  <c r="E250" i="1" s="1"/>
  <c r="K6" i="8"/>
  <c r="R6" i="9" s="1"/>
  <c r="E27" i="8"/>
  <c r="K27" i="8" s="1"/>
  <c r="R27" i="9" s="1"/>
  <c r="E32" i="8"/>
  <c r="H32" i="8" s="1"/>
  <c r="O32" i="9" s="1"/>
  <c r="K10" i="8"/>
  <c r="R10" i="9" s="1"/>
  <c r="J27" i="8"/>
  <c r="Q27" i="9" s="1"/>
  <c r="F70" i="8"/>
  <c r="M70" i="9" s="1"/>
  <c r="F27" i="8"/>
  <c r="M27" i="9" s="1"/>
  <c r="F46" i="8"/>
  <c r="M46" i="9" s="1"/>
  <c r="F42" i="8"/>
  <c r="M42" i="9" s="1"/>
  <c r="F25" i="8"/>
  <c r="M25" i="9" s="1"/>
  <c r="F131" i="8"/>
  <c r="M131" i="9" s="1"/>
  <c r="F129" i="8"/>
  <c r="M129" i="9" s="1"/>
  <c r="F212" i="8"/>
  <c r="M212" i="9" s="1"/>
  <c r="F227" i="8"/>
  <c r="M227" i="9" s="1"/>
  <c r="F223" i="8"/>
  <c r="M223" i="9" s="1"/>
  <c r="F219" i="8"/>
  <c r="M219" i="9" s="1"/>
  <c r="F215" i="8"/>
  <c r="M215" i="9" s="1"/>
  <c r="F211" i="8"/>
  <c r="M211" i="9" s="1"/>
  <c r="F210" i="8"/>
  <c r="M210" i="9" s="1"/>
  <c r="F225" i="8"/>
  <c r="M225" i="9" s="1"/>
  <c r="F221" i="8"/>
  <c r="M221" i="9" s="1"/>
  <c r="F217" i="8"/>
  <c r="M217" i="9" s="1"/>
  <c r="F213" i="8"/>
  <c r="M213" i="9" s="1"/>
  <c r="F209" i="8"/>
  <c r="M209" i="9" s="1"/>
  <c r="K42" i="8"/>
  <c r="R42" i="9" s="1"/>
  <c r="K25" i="8"/>
  <c r="R25" i="9" s="1"/>
  <c r="K40" i="8"/>
  <c r="R40" i="9" s="1"/>
  <c r="K32" i="8"/>
  <c r="R32" i="9" s="1"/>
  <c r="K103" i="8"/>
  <c r="R103" i="9" s="1"/>
  <c r="K113" i="8"/>
  <c r="R113" i="9" s="1"/>
  <c r="K100" i="8"/>
  <c r="R100" i="9" s="1"/>
  <c r="K146" i="8"/>
  <c r="R146" i="9" s="1"/>
  <c r="K153" i="8"/>
  <c r="R153" i="9" s="1"/>
  <c r="K190" i="8"/>
  <c r="R190" i="9" s="1"/>
  <c r="K205" i="8"/>
  <c r="R205" i="9" s="1"/>
  <c r="K201" i="8"/>
  <c r="R201" i="9" s="1"/>
  <c r="K197" i="8"/>
  <c r="R197" i="9" s="1"/>
  <c r="K193" i="8"/>
  <c r="R193" i="9" s="1"/>
  <c r="K189" i="8"/>
  <c r="R189" i="9" s="1"/>
  <c r="K192" i="8"/>
  <c r="R192" i="9" s="1"/>
  <c r="K207" i="8"/>
  <c r="R207" i="9" s="1"/>
  <c r="K203" i="8"/>
  <c r="R203" i="9" s="1"/>
  <c r="K199" i="8"/>
  <c r="R199" i="9" s="1"/>
  <c r="K195" i="8"/>
  <c r="R195" i="9" s="1"/>
  <c r="K191" i="8"/>
  <c r="R191" i="9" s="1"/>
  <c r="E119" i="7"/>
  <c r="E125" i="1" s="1"/>
  <c r="L9" i="8"/>
  <c r="S9" i="9" s="1"/>
  <c r="L5" i="8"/>
  <c r="S5" i="9" s="1"/>
  <c r="L8" i="8"/>
  <c r="S8" i="9" s="1"/>
  <c r="L4" i="8"/>
  <c r="S4" i="9" s="1"/>
  <c r="L13" i="8"/>
  <c r="S13" i="9" s="1"/>
  <c r="L15" i="8"/>
  <c r="S15" i="9" s="1"/>
  <c r="L11" i="8"/>
  <c r="S11" i="9" s="1"/>
  <c r="L7" i="8"/>
  <c r="S7" i="9" s="1"/>
  <c r="L17" i="8"/>
  <c r="S17" i="9" s="1"/>
  <c r="L10" i="8"/>
  <c r="S10" i="9" s="1"/>
  <c r="L6" i="8"/>
  <c r="S6" i="9" s="1"/>
  <c r="L42" i="8"/>
  <c r="S42" i="9" s="1"/>
  <c r="L25" i="8"/>
  <c r="S25" i="9" s="1"/>
  <c r="L32" i="8"/>
  <c r="S32" i="9" s="1"/>
  <c r="L27" i="8"/>
  <c r="S27" i="9" s="1"/>
  <c r="L72" i="8"/>
  <c r="S72" i="9" s="1"/>
  <c r="L92" i="8"/>
  <c r="S92" i="9" s="1"/>
  <c r="L84" i="8"/>
  <c r="S84" i="9" s="1"/>
  <c r="L87" i="8"/>
  <c r="S87" i="9" s="1"/>
  <c r="L107" i="8"/>
  <c r="S107" i="9" s="1"/>
  <c r="L103" i="8"/>
  <c r="S103" i="9" s="1"/>
  <c r="L131" i="8"/>
  <c r="S131" i="9" s="1"/>
  <c r="L146" i="8"/>
  <c r="S146" i="9" s="1"/>
  <c r="L153" i="8"/>
  <c r="S153" i="9" s="1"/>
  <c r="L184" i="8"/>
  <c r="S184" i="9" s="1"/>
  <c r="L164" i="8"/>
  <c r="S164" i="9" s="1"/>
  <c r="L158" i="8"/>
  <c r="S158" i="9" s="1"/>
  <c r="L205" i="8"/>
  <c r="S205" i="9" s="1"/>
  <c r="L201" i="8"/>
  <c r="S201" i="9" s="1"/>
  <c r="L197" i="8"/>
  <c r="S197" i="9" s="1"/>
  <c r="L193" i="8"/>
  <c r="S193" i="9" s="1"/>
  <c r="L189" i="8"/>
  <c r="S189" i="9" s="1"/>
  <c r="L192" i="8"/>
  <c r="S192" i="9" s="1"/>
  <c r="L207" i="8"/>
  <c r="S207" i="9" s="1"/>
  <c r="L203" i="8"/>
  <c r="S203" i="9" s="1"/>
  <c r="L199" i="8"/>
  <c r="S199" i="9" s="1"/>
  <c r="L195" i="8"/>
  <c r="S195" i="9" s="1"/>
  <c r="L191" i="8"/>
  <c r="S191" i="9" s="1"/>
  <c r="L225" i="8"/>
  <c r="S225" i="9" s="1"/>
  <c r="L221" i="8"/>
  <c r="S221" i="9" s="1"/>
  <c r="L217" i="8"/>
  <c r="S217" i="9" s="1"/>
  <c r="L213" i="8"/>
  <c r="S213" i="9" s="1"/>
  <c r="L209" i="8"/>
  <c r="S209" i="9" s="1"/>
  <c r="L212" i="8"/>
  <c r="S212" i="9" s="1"/>
  <c r="L227" i="8"/>
  <c r="S227" i="9" s="1"/>
  <c r="L223" i="8"/>
  <c r="S223" i="9" s="1"/>
  <c r="L219" i="8"/>
  <c r="S219" i="9" s="1"/>
  <c r="L215" i="8"/>
  <c r="S215" i="9" s="1"/>
  <c r="L211" i="8"/>
  <c r="S211" i="9" s="1"/>
  <c r="L218" i="8"/>
  <c r="S218" i="9" s="1"/>
  <c r="L210" i="8"/>
  <c r="S210" i="9" s="1"/>
  <c r="L241" i="8"/>
  <c r="S241" i="9" s="1"/>
  <c r="L235" i="8"/>
  <c r="S235" i="9" s="1"/>
  <c r="L284" i="8"/>
  <c r="S284" i="9" s="1"/>
  <c r="L280" i="8"/>
  <c r="S280" i="9" s="1"/>
  <c r="L276" i="8"/>
  <c r="S276" i="9" s="1"/>
  <c r="L272" i="8"/>
  <c r="S272" i="9" s="1"/>
  <c r="L268" i="8"/>
  <c r="S268" i="9" s="1"/>
  <c r="L264" i="8"/>
  <c r="S264" i="9" s="1"/>
  <c r="L287" i="8"/>
  <c r="S287" i="9" s="1"/>
  <c r="L283" i="8"/>
  <c r="S283" i="9" s="1"/>
  <c r="L279" i="8"/>
  <c r="S279" i="9" s="1"/>
  <c r="L275" i="8"/>
  <c r="S275" i="9" s="1"/>
  <c r="L271" i="8"/>
  <c r="S271" i="9" s="1"/>
  <c r="L267" i="8"/>
  <c r="S267" i="9" s="1"/>
  <c r="L263" i="8"/>
  <c r="S263" i="9" s="1"/>
  <c r="L286" i="8"/>
  <c r="S286" i="9" s="1"/>
  <c r="L282" i="8"/>
  <c r="S282" i="9" s="1"/>
  <c r="L278" i="8"/>
  <c r="S278" i="9" s="1"/>
  <c r="L274" i="8"/>
  <c r="S274" i="9" s="1"/>
  <c r="L270" i="8"/>
  <c r="S270" i="9" s="1"/>
  <c r="L266" i="8"/>
  <c r="S266" i="9" s="1"/>
  <c r="L285" i="8"/>
  <c r="S285" i="9" s="1"/>
  <c r="L281" i="8"/>
  <c r="S281" i="9" s="1"/>
  <c r="L277" i="8"/>
  <c r="S277" i="9" s="1"/>
  <c r="L273" i="8"/>
  <c r="S273" i="9" s="1"/>
  <c r="L269" i="8"/>
  <c r="S269" i="9" s="1"/>
  <c r="L265" i="8"/>
  <c r="S265" i="9" s="1"/>
  <c r="H16" i="6"/>
  <c r="E71" i="7"/>
  <c r="E75" i="1" s="1"/>
  <c r="E103" i="7"/>
  <c r="E109" i="1" s="1"/>
  <c r="E175" i="7"/>
  <c r="E184" i="1" s="1"/>
  <c r="E179" i="7"/>
  <c r="E188" i="1" s="1"/>
  <c r="E207" i="7"/>
  <c r="E217" i="1" s="1"/>
  <c r="E211" i="7"/>
  <c r="E222" i="1" s="1"/>
  <c r="E239" i="7"/>
  <c r="E251" i="1" s="1"/>
  <c r="E243" i="7"/>
  <c r="E255" i="1" s="1"/>
  <c r="E271" i="7"/>
  <c r="E284" i="1" s="1"/>
  <c r="E275" i="7"/>
  <c r="E288" i="1" s="1"/>
  <c r="I7" i="8"/>
  <c r="P7" i="9" s="1"/>
  <c r="E19" i="8"/>
  <c r="G19" i="8" s="1"/>
  <c r="N19" i="9" s="1"/>
  <c r="E23" i="8"/>
  <c r="F23" i="8" s="1"/>
  <c r="M23" i="9" s="1"/>
  <c r="F146" i="8"/>
  <c r="M146" i="9" s="1"/>
  <c r="F153" i="8"/>
  <c r="M153" i="9" s="1"/>
  <c r="B16" i="6"/>
  <c r="K15" i="8"/>
  <c r="R15" i="9" s="1"/>
  <c r="K17" i="8"/>
  <c r="R17" i="9" s="1"/>
  <c r="K13" i="8"/>
  <c r="R13" i="9" s="1"/>
  <c r="K9" i="8"/>
  <c r="R9" i="9" s="1"/>
  <c r="K5" i="8"/>
  <c r="R5" i="9" s="1"/>
  <c r="K8" i="8"/>
  <c r="R8" i="9" s="1"/>
  <c r="K4" i="8"/>
  <c r="R4" i="9" s="1"/>
  <c r="K11" i="8"/>
  <c r="R11" i="9" s="1"/>
  <c r="K7" i="8"/>
  <c r="R7" i="9" s="1"/>
  <c r="K63" i="8"/>
  <c r="R63" i="9" s="1"/>
  <c r="K62" i="8"/>
  <c r="R62" i="9" s="1"/>
  <c r="K81" i="8"/>
  <c r="R81" i="9" s="1"/>
  <c r="K60" i="8"/>
  <c r="R60" i="9" s="1"/>
  <c r="K87" i="8"/>
  <c r="R87" i="9" s="1"/>
  <c r="K97" i="8"/>
  <c r="R97" i="9" s="1"/>
  <c r="K129" i="8"/>
  <c r="R129" i="9" s="1"/>
  <c r="K131" i="8"/>
  <c r="R131" i="9" s="1"/>
  <c r="K178" i="8"/>
  <c r="R178" i="9" s="1"/>
  <c r="K170" i="8"/>
  <c r="R170" i="9" s="1"/>
  <c r="K158" i="8"/>
  <c r="R158" i="9" s="1"/>
  <c r="K169" i="8"/>
  <c r="R169" i="9" s="1"/>
  <c r="K164" i="8"/>
  <c r="R164" i="9" s="1"/>
  <c r="K175" i="8"/>
  <c r="R175" i="9" s="1"/>
  <c r="K210" i="8"/>
  <c r="R210" i="9" s="1"/>
  <c r="K225" i="8"/>
  <c r="R225" i="9" s="1"/>
  <c r="K221" i="8"/>
  <c r="R221" i="9" s="1"/>
  <c r="K217" i="8"/>
  <c r="R217" i="9" s="1"/>
  <c r="K213" i="8"/>
  <c r="R213" i="9" s="1"/>
  <c r="K209" i="8"/>
  <c r="R209" i="9" s="1"/>
  <c r="K212" i="8"/>
  <c r="R212" i="9" s="1"/>
  <c r="K227" i="8"/>
  <c r="R227" i="9" s="1"/>
  <c r="K223" i="8"/>
  <c r="R223" i="9" s="1"/>
  <c r="K219" i="8"/>
  <c r="R219" i="9" s="1"/>
  <c r="K215" i="8"/>
  <c r="R215" i="9" s="1"/>
  <c r="K211" i="8"/>
  <c r="R211" i="9" s="1"/>
  <c r="K284" i="8"/>
  <c r="R284" i="9" s="1"/>
  <c r="K280" i="8"/>
  <c r="R280" i="9" s="1"/>
  <c r="K276" i="8"/>
  <c r="R276" i="9" s="1"/>
  <c r="K272" i="8"/>
  <c r="R272" i="9" s="1"/>
  <c r="K268" i="8"/>
  <c r="R268" i="9" s="1"/>
  <c r="K264" i="8"/>
  <c r="R264" i="9" s="1"/>
  <c r="K287" i="8"/>
  <c r="R287" i="9" s="1"/>
  <c r="K283" i="8"/>
  <c r="R283" i="9" s="1"/>
  <c r="K279" i="8"/>
  <c r="R279" i="9" s="1"/>
  <c r="K275" i="8"/>
  <c r="R275" i="9" s="1"/>
  <c r="K271" i="8"/>
  <c r="R271" i="9" s="1"/>
  <c r="K267" i="8"/>
  <c r="R267" i="9" s="1"/>
  <c r="K263" i="8"/>
  <c r="R263" i="9" s="1"/>
  <c r="K286" i="8"/>
  <c r="R286" i="9" s="1"/>
  <c r="K282" i="8"/>
  <c r="R282" i="9" s="1"/>
  <c r="K278" i="8"/>
  <c r="R278" i="9" s="1"/>
  <c r="K274" i="8"/>
  <c r="R274" i="9" s="1"/>
  <c r="K270" i="8"/>
  <c r="R270" i="9" s="1"/>
  <c r="K266" i="8"/>
  <c r="R266" i="9" s="1"/>
  <c r="K285" i="8"/>
  <c r="R285" i="9" s="1"/>
  <c r="K281" i="8"/>
  <c r="R281" i="9" s="1"/>
  <c r="K277" i="8"/>
  <c r="R277" i="9" s="1"/>
  <c r="K273" i="8"/>
  <c r="R273" i="9" s="1"/>
  <c r="K269" i="8"/>
  <c r="R269" i="9" s="1"/>
  <c r="K265" i="8"/>
  <c r="R265" i="9" s="1"/>
  <c r="E91" i="7"/>
  <c r="E96" i="1" s="1"/>
  <c r="E123" i="7"/>
  <c r="E129" i="1" s="1"/>
  <c r="K3" i="6"/>
  <c r="M8" i="8"/>
  <c r="T8" i="9" s="1"/>
  <c r="M4" i="8"/>
  <c r="T4" i="9" s="1"/>
  <c r="M13" i="8"/>
  <c r="T13" i="9" s="1"/>
  <c r="M15" i="8"/>
  <c r="T15" i="9" s="1"/>
  <c r="M11" i="8"/>
  <c r="T11" i="9" s="1"/>
  <c r="M7" i="8"/>
  <c r="T7" i="9" s="1"/>
  <c r="M17" i="8"/>
  <c r="T17" i="9" s="1"/>
  <c r="M10" i="8"/>
  <c r="T10" i="9" s="1"/>
  <c r="M6" i="8"/>
  <c r="T6" i="9" s="1"/>
  <c r="M42" i="8"/>
  <c r="T42" i="9" s="1"/>
  <c r="M22" i="8"/>
  <c r="T22" i="9" s="1"/>
  <c r="M25" i="8"/>
  <c r="T25" i="9" s="1"/>
  <c r="M32" i="8"/>
  <c r="T32" i="9" s="1"/>
  <c r="M27" i="8"/>
  <c r="T27" i="9" s="1"/>
  <c r="M60" i="8"/>
  <c r="T60" i="9" s="1"/>
  <c r="M87" i="8"/>
  <c r="T87" i="9" s="1"/>
  <c r="M115" i="8"/>
  <c r="T115" i="9" s="1"/>
  <c r="M103" i="8"/>
  <c r="T103" i="9" s="1"/>
  <c r="M129" i="8"/>
  <c r="T129" i="9" s="1"/>
  <c r="M131" i="8"/>
  <c r="T131" i="9" s="1"/>
  <c r="M130" i="8"/>
  <c r="T130" i="9" s="1"/>
  <c r="M153" i="8"/>
  <c r="T153" i="9" s="1"/>
  <c r="M146" i="8"/>
  <c r="T146" i="9" s="1"/>
  <c r="M164" i="8"/>
  <c r="T164" i="9" s="1"/>
  <c r="M158" i="8"/>
  <c r="T158" i="9" s="1"/>
  <c r="M205" i="8"/>
  <c r="T205" i="9" s="1"/>
  <c r="M201" i="8"/>
  <c r="T201" i="9" s="1"/>
  <c r="M197" i="8"/>
  <c r="T197" i="9" s="1"/>
  <c r="M193" i="8"/>
  <c r="T193" i="9" s="1"/>
  <c r="M189" i="8"/>
  <c r="T189" i="9" s="1"/>
  <c r="M192" i="8"/>
  <c r="T192" i="9" s="1"/>
  <c r="M207" i="8"/>
  <c r="T207" i="9" s="1"/>
  <c r="M203" i="8"/>
  <c r="T203" i="9" s="1"/>
  <c r="M199" i="8"/>
  <c r="T199" i="9" s="1"/>
  <c r="M195" i="8"/>
  <c r="T195" i="9" s="1"/>
  <c r="M191" i="8"/>
  <c r="T191" i="9" s="1"/>
  <c r="M190" i="8"/>
  <c r="T190" i="9" s="1"/>
  <c r="M225" i="8"/>
  <c r="T225" i="9" s="1"/>
  <c r="M221" i="8"/>
  <c r="T221" i="9" s="1"/>
  <c r="M217" i="8"/>
  <c r="T217" i="9" s="1"/>
  <c r="M213" i="8"/>
  <c r="T213" i="9" s="1"/>
  <c r="M209" i="8"/>
  <c r="T209" i="9" s="1"/>
  <c r="M212" i="8"/>
  <c r="T212" i="9" s="1"/>
  <c r="M227" i="8"/>
  <c r="T227" i="9" s="1"/>
  <c r="M223" i="8"/>
  <c r="T223" i="9" s="1"/>
  <c r="M219" i="8"/>
  <c r="T219" i="9" s="1"/>
  <c r="M215" i="8"/>
  <c r="T215" i="9" s="1"/>
  <c r="M211" i="8"/>
  <c r="T211" i="9" s="1"/>
  <c r="M210" i="8"/>
  <c r="T210" i="9" s="1"/>
  <c r="M253" i="8"/>
  <c r="T253" i="9" s="1"/>
  <c r="M236" i="8"/>
  <c r="T236" i="9" s="1"/>
  <c r="M238" i="8"/>
  <c r="T238" i="9" s="1"/>
  <c r="M287" i="8"/>
  <c r="T287" i="9" s="1"/>
  <c r="M283" i="8"/>
  <c r="T283" i="9" s="1"/>
  <c r="M279" i="8"/>
  <c r="T279" i="9" s="1"/>
  <c r="M275" i="8"/>
  <c r="T275" i="9" s="1"/>
  <c r="M271" i="8"/>
  <c r="T271" i="9" s="1"/>
  <c r="M267" i="8"/>
  <c r="T267" i="9" s="1"/>
  <c r="M263" i="8"/>
  <c r="T263" i="9" s="1"/>
  <c r="M286" i="8"/>
  <c r="T286" i="9" s="1"/>
  <c r="M282" i="8"/>
  <c r="T282" i="9" s="1"/>
  <c r="M278" i="8"/>
  <c r="T278" i="9" s="1"/>
  <c r="M274" i="8"/>
  <c r="T274" i="9" s="1"/>
  <c r="M270" i="8"/>
  <c r="T270" i="9" s="1"/>
  <c r="M266" i="8"/>
  <c r="T266" i="9" s="1"/>
  <c r="M285" i="8"/>
  <c r="T285" i="9" s="1"/>
  <c r="M281" i="8"/>
  <c r="T281" i="9" s="1"/>
  <c r="M277" i="8"/>
  <c r="T277" i="9" s="1"/>
  <c r="M273" i="8"/>
  <c r="T273" i="9" s="1"/>
  <c r="M269" i="8"/>
  <c r="T269" i="9" s="1"/>
  <c r="M265" i="8"/>
  <c r="T265" i="9" s="1"/>
  <c r="M284" i="8"/>
  <c r="T284" i="9" s="1"/>
  <c r="M280" i="8"/>
  <c r="T280" i="9" s="1"/>
  <c r="M276" i="8"/>
  <c r="T276" i="9" s="1"/>
  <c r="M272" i="8"/>
  <c r="T272" i="9" s="1"/>
  <c r="M268" i="8"/>
  <c r="T268" i="9" s="1"/>
  <c r="M264" i="8"/>
  <c r="T264" i="9" s="1"/>
  <c r="I16" i="6"/>
  <c r="E83" i="7"/>
  <c r="E87" i="1" s="1"/>
  <c r="E115" i="7"/>
  <c r="E121" i="1" s="1"/>
  <c r="E117" i="7"/>
  <c r="E123" i="1" s="1"/>
  <c r="E131" i="7"/>
  <c r="E138" i="1" s="1"/>
  <c r="E134" i="7"/>
  <c r="E141" i="1" s="1"/>
  <c r="E137" i="7"/>
  <c r="E144" i="1" s="1"/>
  <c r="E142" i="7"/>
  <c r="E149" i="1" s="1"/>
  <c r="E147" i="7"/>
  <c r="E155" i="1" s="1"/>
  <c r="G4" i="8"/>
  <c r="N4" i="9" s="1"/>
  <c r="I11" i="8"/>
  <c r="P11" i="9" s="1"/>
  <c r="H15" i="8"/>
  <c r="O15" i="9" s="1"/>
  <c r="M23" i="8"/>
  <c r="T23" i="9" s="1"/>
  <c r="L190" i="8"/>
  <c r="S190" i="9" s="1"/>
  <c r="E24" i="8"/>
  <c r="G24" i="8" s="1"/>
  <c r="N24" i="9" s="1"/>
  <c r="E29" i="8"/>
  <c r="M29" i="8" s="1"/>
  <c r="T29" i="9" s="1"/>
  <c r="E45" i="8"/>
  <c r="H45" i="8" s="1"/>
  <c r="O45" i="9" s="1"/>
  <c r="E51" i="8"/>
  <c r="G51" i="8" s="1"/>
  <c r="N51" i="9" s="1"/>
  <c r="E81" i="8"/>
  <c r="L81" i="8" s="1"/>
  <c r="S81" i="9" s="1"/>
  <c r="E55" i="8"/>
  <c r="G55" i="8" s="1"/>
  <c r="N55" i="9" s="1"/>
  <c r="E59" i="8"/>
  <c r="K59" i="8" s="1"/>
  <c r="R59" i="9" s="1"/>
  <c r="E63" i="8"/>
  <c r="I63" i="8" s="1"/>
  <c r="P63" i="9" s="1"/>
  <c r="E67" i="8"/>
  <c r="F67" i="8" s="1"/>
  <c r="M67" i="9" s="1"/>
  <c r="E71" i="8"/>
  <c r="I71" i="8" s="1"/>
  <c r="P71" i="9" s="1"/>
  <c r="E75" i="8"/>
  <c r="H75" i="8" s="1"/>
  <c r="O75" i="9" s="1"/>
  <c r="E79" i="8"/>
  <c r="G79" i="8" s="1"/>
  <c r="N79" i="9" s="1"/>
  <c r="E83" i="8"/>
  <c r="K83" i="8" s="1"/>
  <c r="R83" i="9" s="1"/>
  <c r="E91" i="8"/>
  <c r="F91" i="8" s="1"/>
  <c r="M91" i="9" s="1"/>
  <c r="E95" i="8"/>
  <c r="I95" i="8" s="1"/>
  <c r="P95" i="9" s="1"/>
  <c r="E99" i="8"/>
  <c r="G99" i="8" s="1"/>
  <c r="N99" i="9" s="1"/>
  <c r="E107" i="8"/>
  <c r="K107" i="8" s="1"/>
  <c r="R107" i="9" s="1"/>
  <c r="E111" i="8"/>
  <c r="L111" i="8" s="1"/>
  <c r="S111" i="9" s="1"/>
  <c r="E115" i="8"/>
  <c r="K115" i="8" s="1"/>
  <c r="R115" i="9" s="1"/>
  <c r="E119" i="8"/>
  <c r="G119" i="8" s="1"/>
  <c r="N119" i="9" s="1"/>
  <c r="E123" i="8"/>
  <c r="J123" i="8" s="1"/>
  <c r="Q123" i="9" s="1"/>
  <c r="E22" i="8"/>
  <c r="H22" i="8" s="1"/>
  <c r="O22" i="9" s="1"/>
  <c r="E34" i="8"/>
  <c r="J34" i="8" s="1"/>
  <c r="Q34" i="9" s="1"/>
  <c r="E40" i="8"/>
  <c r="F40" i="8" s="1"/>
  <c r="M40" i="9" s="1"/>
  <c r="E48" i="8"/>
  <c r="G48" i="8" s="1"/>
  <c r="N48" i="9" s="1"/>
  <c r="E127" i="8"/>
  <c r="F127" i="8" s="1"/>
  <c r="M127" i="9" s="1"/>
  <c r="E130" i="8"/>
  <c r="L130" i="8" s="1"/>
  <c r="S130" i="9" s="1"/>
  <c r="E136" i="8"/>
  <c r="I136" i="8" s="1"/>
  <c r="P136" i="9" s="1"/>
  <c r="D288" i="8"/>
  <c r="E20" i="8"/>
  <c r="G20" i="8" s="1"/>
  <c r="N20" i="9" s="1"/>
  <c r="E21" i="8"/>
  <c r="G21" i="8" s="1"/>
  <c r="N21" i="9" s="1"/>
  <c r="E28" i="8"/>
  <c r="I28" i="8" s="1"/>
  <c r="P28" i="9" s="1"/>
  <c r="E31" i="8"/>
  <c r="H31" i="8" s="1"/>
  <c r="O31" i="9" s="1"/>
  <c r="E43" i="8"/>
  <c r="L43" i="8" s="1"/>
  <c r="S43" i="9" s="1"/>
  <c r="E52" i="8"/>
  <c r="I52" i="8" s="1"/>
  <c r="P52" i="9" s="1"/>
  <c r="E56" i="8"/>
  <c r="G56" i="8" s="1"/>
  <c r="N56" i="9" s="1"/>
  <c r="E60" i="8"/>
  <c r="J60" i="8" s="1"/>
  <c r="Q60" i="9" s="1"/>
  <c r="E64" i="8"/>
  <c r="I64" i="8" s="1"/>
  <c r="P64" i="9" s="1"/>
  <c r="E68" i="8"/>
  <c r="F68" i="8" s="1"/>
  <c r="M68" i="9" s="1"/>
  <c r="E72" i="8"/>
  <c r="I72" i="8" s="1"/>
  <c r="P72" i="9" s="1"/>
  <c r="E76" i="8"/>
  <c r="H76" i="8" s="1"/>
  <c r="O76" i="9" s="1"/>
  <c r="E80" i="8"/>
  <c r="K80" i="8" s="1"/>
  <c r="R80" i="9" s="1"/>
  <c r="E97" i="8"/>
  <c r="G97" i="8" s="1"/>
  <c r="N97" i="9" s="1"/>
  <c r="E88" i="8"/>
  <c r="J88" i="8" s="1"/>
  <c r="Q88" i="9" s="1"/>
  <c r="E92" i="8"/>
  <c r="M92" i="8" s="1"/>
  <c r="T92" i="9" s="1"/>
  <c r="E96" i="8"/>
  <c r="F96" i="8" s="1"/>
  <c r="M96" i="9" s="1"/>
  <c r="E126" i="8"/>
  <c r="M126" i="8" s="1"/>
  <c r="T126" i="9" s="1"/>
  <c r="E104" i="8"/>
  <c r="F104" i="8" s="1"/>
  <c r="M104" i="9" s="1"/>
  <c r="E108" i="8"/>
  <c r="H108" i="8" s="1"/>
  <c r="O108" i="9" s="1"/>
  <c r="E112" i="8"/>
  <c r="L112" i="8" s="1"/>
  <c r="S112" i="9" s="1"/>
  <c r="E116" i="8"/>
  <c r="L116" i="8" s="1"/>
  <c r="S116" i="9" s="1"/>
  <c r="E120" i="8"/>
  <c r="J120" i="8" s="1"/>
  <c r="Q120" i="9" s="1"/>
  <c r="E124" i="8"/>
  <c r="G124" i="8" s="1"/>
  <c r="N124" i="9" s="1"/>
  <c r="E128" i="8"/>
  <c r="G128" i="8" s="1"/>
  <c r="N128" i="9" s="1"/>
  <c r="E132" i="8"/>
  <c r="F132" i="8" s="1"/>
  <c r="M132" i="9" s="1"/>
  <c r="E137" i="8"/>
  <c r="G137" i="8" s="1"/>
  <c r="N137" i="9" s="1"/>
  <c r="E3" i="8"/>
  <c r="E18" i="8"/>
  <c r="G18" i="8" s="1"/>
  <c r="N18" i="9" s="1"/>
  <c r="E36" i="8"/>
  <c r="K36" i="8" s="1"/>
  <c r="R36" i="9" s="1"/>
  <c r="E38" i="8"/>
  <c r="F38" i="8" s="1"/>
  <c r="M38" i="9" s="1"/>
  <c r="E46" i="8"/>
  <c r="H46" i="8" s="1"/>
  <c r="O46" i="9" s="1"/>
  <c r="E142" i="8"/>
  <c r="G142" i="8" s="1"/>
  <c r="N142" i="9" s="1"/>
  <c r="E12" i="8"/>
  <c r="G12" i="8" s="1"/>
  <c r="N12" i="9" s="1"/>
  <c r="E16" i="8"/>
  <c r="F16" i="8" s="1"/>
  <c r="M16" i="9" s="1"/>
  <c r="E33" i="8"/>
  <c r="I33" i="8" s="1"/>
  <c r="P33" i="9" s="1"/>
  <c r="E41" i="8"/>
  <c r="J41" i="8" s="1"/>
  <c r="Q41" i="9" s="1"/>
  <c r="E49" i="8"/>
  <c r="F49" i="8" s="1"/>
  <c r="M49" i="9" s="1"/>
  <c r="E53" i="8"/>
  <c r="G53" i="8" s="1"/>
  <c r="N53" i="9" s="1"/>
  <c r="E57" i="8"/>
  <c r="G57" i="8" s="1"/>
  <c r="N57" i="9" s="1"/>
  <c r="E61" i="8"/>
  <c r="G61" i="8" s="1"/>
  <c r="N61" i="9" s="1"/>
  <c r="E65" i="8"/>
  <c r="I65" i="8" s="1"/>
  <c r="P65" i="9" s="1"/>
  <c r="E69" i="8"/>
  <c r="H69" i="8" s="1"/>
  <c r="O69" i="9" s="1"/>
  <c r="E73" i="8"/>
  <c r="F73" i="8" s="1"/>
  <c r="M73" i="9" s="1"/>
  <c r="E77" i="8"/>
  <c r="L77" i="8" s="1"/>
  <c r="S77" i="9" s="1"/>
  <c r="E138" i="8"/>
  <c r="L138" i="8" s="1"/>
  <c r="S138" i="9" s="1"/>
  <c r="E14" i="8"/>
  <c r="F14" i="8" s="1"/>
  <c r="M14" i="9" s="1"/>
  <c r="E26" i="8"/>
  <c r="G26" i="8" s="1"/>
  <c r="N26" i="9" s="1"/>
  <c r="E30" i="8"/>
  <c r="I30" i="8" s="1"/>
  <c r="P30" i="9" s="1"/>
  <c r="E44" i="8"/>
  <c r="G44" i="8" s="1"/>
  <c r="N44" i="9" s="1"/>
  <c r="E247" i="8"/>
  <c r="I247" i="8" s="1"/>
  <c r="P247" i="9" s="1"/>
  <c r="E249" i="8"/>
  <c r="G249" i="8" s="1"/>
  <c r="N249" i="9" s="1"/>
  <c r="E248" i="8"/>
  <c r="K248" i="8" s="1"/>
  <c r="R248" i="9" s="1"/>
  <c r="E35" i="8"/>
  <c r="J35" i="8" s="1"/>
  <c r="Q35" i="9" s="1"/>
  <c r="E39" i="8"/>
  <c r="F39" i="8" s="1"/>
  <c r="M39" i="9" s="1"/>
  <c r="E47" i="8"/>
  <c r="G47" i="8" s="1"/>
  <c r="N47" i="9" s="1"/>
  <c r="E50" i="8"/>
  <c r="G50" i="8" s="1"/>
  <c r="N50" i="9" s="1"/>
  <c r="E54" i="8"/>
  <c r="J54" i="8" s="1"/>
  <c r="Q54" i="9" s="1"/>
  <c r="E58" i="8"/>
  <c r="K58" i="8" s="1"/>
  <c r="R58" i="9" s="1"/>
  <c r="E62" i="8"/>
  <c r="I62" i="8" s="1"/>
  <c r="P62" i="9" s="1"/>
  <c r="E66" i="8"/>
  <c r="M66" i="8" s="1"/>
  <c r="T66" i="9" s="1"/>
  <c r="E70" i="8"/>
  <c r="I70" i="8" s="1"/>
  <c r="P70" i="9" s="1"/>
  <c r="E74" i="8"/>
  <c r="H74" i="8" s="1"/>
  <c r="O74" i="9" s="1"/>
  <c r="E78" i="8"/>
  <c r="G78" i="8" s="1"/>
  <c r="N78" i="9" s="1"/>
  <c r="E82" i="8"/>
  <c r="G82" i="8" s="1"/>
  <c r="N82" i="9" s="1"/>
  <c r="E86" i="8"/>
  <c r="M86" i="8" s="1"/>
  <c r="T86" i="9" s="1"/>
  <c r="E90" i="8"/>
  <c r="J90" i="8" s="1"/>
  <c r="Q90" i="9" s="1"/>
  <c r="E94" i="8"/>
  <c r="M94" i="8" s="1"/>
  <c r="T94" i="9" s="1"/>
  <c r="E98" i="8"/>
  <c r="M98" i="8" s="1"/>
  <c r="T98" i="9" s="1"/>
  <c r="E102" i="8"/>
  <c r="I102" i="8" s="1"/>
  <c r="P102" i="9" s="1"/>
  <c r="E106" i="8"/>
  <c r="H106" i="8" s="1"/>
  <c r="O106" i="9" s="1"/>
  <c r="E110" i="8"/>
  <c r="G110" i="8" s="1"/>
  <c r="N110" i="9" s="1"/>
  <c r="E114" i="8"/>
  <c r="F114" i="8" s="1"/>
  <c r="M114" i="9" s="1"/>
  <c r="E134" i="8"/>
  <c r="I134" i="8" s="1"/>
  <c r="P134" i="9" s="1"/>
  <c r="E129" i="8"/>
  <c r="J129" i="8" s="1"/>
  <c r="Q129" i="9" s="1"/>
  <c r="E135" i="8"/>
  <c r="F135" i="8" s="1"/>
  <c r="M135" i="9" s="1"/>
  <c r="E147" i="8"/>
  <c r="I147" i="8" s="1"/>
  <c r="P147" i="9" s="1"/>
  <c r="E150" i="8"/>
  <c r="F150" i="8" s="1"/>
  <c r="M150" i="9" s="1"/>
  <c r="E167" i="8"/>
  <c r="F167" i="8" s="1"/>
  <c r="M167" i="9" s="1"/>
  <c r="E171" i="8"/>
  <c r="K171" i="8" s="1"/>
  <c r="R171" i="9" s="1"/>
  <c r="E175" i="8"/>
  <c r="I175" i="8" s="1"/>
  <c r="P175" i="9" s="1"/>
  <c r="E179" i="8"/>
  <c r="L179" i="8" s="1"/>
  <c r="S179" i="9" s="1"/>
  <c r="E183" i="8"/>
  <c r="H183" i="8" s="1"/>
  <c r="O183" i="9" s="1"/>
  <c r="E187" i="8"/>
  <c r="H187" i="8" s="1"/>
  <c r="O187" i="9" s="1"/>
  <c r="E231" i="8"/>
  <c r="L231" i="8" s="1"/>
  <c r="S231" i="9" s="1"/>
  <c r="E235" i="8"/>
  <c r="G235" i="8" s="1"/>
  <c r="N235" i="9" s="1"/>
  <c r="E239" i="8"/>
  <c r="H239" i="8" s="1"/>
  <c r="O239" i="9" s="1"/>
  <c r="E133" i="8"/>
  <c r="H133" i="8" s="1"/>
  <c r="O133" i="9" s="1"/>
  <c r="E155" i="8"/>
  <c r="H155" i="8" s="1"/>
  <c r="O155" i="9" s="1"/>
  <c r="E162" i="8"/>
  <c r="G162" i="8" s="1"/>
  <c r="N162" i="9" s="1"/>
  <c r="E84" i="8"/>
  <c r="M84" i="8" s="1"/>
  <c r="T84" i="9" s="1"/>
  <c r="E100" i="8"/>
  <c r="H100" i="8" s="1"/>
  <c r="O100" i="9" s="1"/>
  <c r="E152" i="8"/>
  <c r="L152" i="8" s="1"/>
  <c r="S152" i="9" s="1"/>
  <c r="E160" i="8"/>
  <c r="M160" i="8" s="1"/>
  <c r="T160" i="9" s="1"/>
  <c r="E165" i="8"/>
  <c r="J165" i="8" s="1"/>
  <c r="Q165" i="9" s="1"/>
  <c r="E168" i="8"/>
  <c r="H168" i="8" s="1"/>
  <c r="O168" i="9" s="1"/>
  <c r="E172" i="8"/>
  <c r="F172" i="8" s="1"/>
  <c r="M172" i="9" s="1"/>
  <c r="E176" i="8"/>
  <c r="H176" i="8" s="1"/>
  <c r="O176" i="9" s="1"/>
  <c r="E180" i="8"/>
  <c r="L180" i="8" s="1"/>
  <c r="S180" i="9" s="1"/>
  <c r="E184" i="8"/>
  <c r="M184" i="8" s="1"/>
  <c r="T184" i="9" s="1"/>
  <c r="E188" i="8"/>
  <c r="M188" i="8" s="1"/>
  <c r="T188" i="9" s="1"/>
  <c r="E196" i="8"/>
  <c r="J196" i="8" s="1"/>
  <c r="Q196" i="9" s="1"/>
  <c r="E200" i="8"/>
  <c r="H200" i="8" s="1"/>
  <c r="O200" i="9" s="1"/>
  <c r="E204" i="8"/>
  <c r="G204" i="8" s="1"/>
  <c r="N204" i="9" s="1"/>
  <c r="E208" i="8"/>
  <c r="F208" i="8" s="1"/>
  <c r="M208" i="9" s="1"/>
  <c r="E260" i="8"/>
  <c r="I260" i="8" s="1"/>
  <c r="P260" i="9" s="1"/>
  <c r="E145" i="8"/>
  <c r="I145" i="8" s="1"/>
  <c r="P145" i="9" s="1"/>
  <c r="E149" i="8"/>
  <c r="F149" i="8" s="1"/>
  <c r="M149" i="9" s="1"/>
  <c r="E157" i="8"/>
  <c r="F157" i="8" s="1"/>
  <c r="M157" i="9" s="1"/>
  <c r="E85" i="8"/>
  <c r="M85" i="8" s="1"/>
  <c r="T85" i="9" s="1"/>
  <c r="E89" i="8"/>
  <c r="F89" i="8" s="1"/>
  <c r="M89" i="9" s="1"/>
  <c r="E93" i="8"/>
  <c r="I93" i="8" s="1"/>
  <c r="P93" i="9" s="1"/>
  <c r="E101" i="8"/>
  <c r="H101" i="8" s="1"/>
  <c r="O101" i="9" s="1"/>
  <c r="E105" i="8"/>
  <c r="L105" i="8" s="1"/>
  <c r="S105" i="9" s="1"/>
  <c r="E109" i="8"/>
  <c r="F109" i="8" s="1"/>
  <c r="M109" i="9" s="1"/>
  <c r="E113" i="8"/>
  <c r="L113" i="8" s="1"/>
  <c r="S113" i="9" s="1"/>
  <c r="E117" i="8"/>
  <c r="L117" i="8" s="1"/>
  <c r="S117" i="9" s="1"/>
  <c r="E121" i="8"/>
  <c r="L121" i="8" s="1"/>
  <c r="S121" i="9" s="1"/>
  <c r="E125" i="8"/>
  <c r="I125" i="8" s="1"/>
  <c r="P125" i="9" s="1"/>
  <c r="E143" i="8"/>
  <c r="G143" i="8" s="1"/>
  <c r="N143" i="9" s="1"/>
  <c r="E144" i="8"/>
  <c r="J144" i="8" s="1"/>
  <c r="Q144" i="9" s="1"/>
  <c r="E154" i="8"/>
  <c r="G154" i="8" s="1"/>
  <c r="N154" i="9" s="1"/>
  <c r="E163" i="8"/>
  <c r="G163" i="8" s="1"/>
  <c r="N163" i="9" s="1"/>
  <c r="E169" i="8"/>
  <c r="H169" i="8" s="1"/>
  <c r="O169" i="9" s="1"/>
  <c r="E173" i="8"/>
  <c r="I173" i="8" s="1"/>
  <c r="P173" i="9" s="1"/>
  <c r="E177" i="8"/>
  <c r="H177" i="8" s="1"/>
  <c r="O177" i="9" s="1"/>
  <c r="E181" i="8"/>
  <c r="L181" i="8" s="1"/>
  <c r="S181" i="9" s="1"/>
  <c r="E185" i="8"/>
  <c r="G185" i="8" s="1"/>
  <c r="N185" i="9" s="1"/>
  <c r="E229" i="8"/>
  <c r="J229" i="8" s="1"/>
  <c r="Q229" i="9" s="1"/>
  <c r="E233" i="8"/>
  <c r="G233" i="8" s="1"/>
  <c r="N233" i="9" s="1"/>
  <c r="E237" i="8"/>
  <c r="H237" i="8" s="1"/>
  <c r="O237" i="9" s="1"/>
  <c r="E241" i="8"/>
  <c r="K241" i="8" s="1"/>
  <c r="R241" i="9" s="1"/>
  <c r="E261" i="8"/>
  <c r="H261" i="8" s="1"/>
  <c r="O261" i="9" s="1"/>
  <c r="E141" i="8"/>
  <c r="G141" i="8" s="1"/>
  <c r="N141" i="9" s="1"/>
  <c r="E151" i="8"/>
  <c r="G151" i="8" s="1"/>
  <c r="N151" i="9" s="1"/>
  <c r="E159" i="8"/>
  <c r="F159" i="8" s="1"/>
  <c r="M159" i="9" s="1"/>
  <c r="E166" i="8"/>
  <c r="I166" i="8" s="1"/>
  <c r="P166" i="9" s="1"/>
  <c r="E118" i="8"/>
  <c r="G118" i="8" s="1"/>
  <c r="N118" i="9" s="1"/>
  <c r="E122" i="8"/>
  <c r="L122" i="8" s="1"/>
  <c r="S122" i="9" s="1"/>
  <c r="E139" i="8"/>
  <c r="H139" i="8" s="1"/>
  <c r="O139" i="9" s="1"/>
  <c r="E140" i="8"/>
  <c r="J140" i="8" s="1"/>
  <c r="Q140" i="9" s="1"/>
  <c r="E148" i="8"/>
  <c r="F148" i="8" s="1"/>
  <c r="M148" i="9" s="1"/>
  <c r="E156" i="8"/>
  <c r="I156" i="8" s="1"/>
  <c r="P156" i="9" s="1"/>
  <c r="E161" i="8"/>
  <c r="G161" i="8" s="1"/>
  <c r="N161" i="9" s="1"/>
  <c r="E170" i="8"/>
  <c r="J170" i="8" s="1"/>
  <c r="Q170" i="9" s="1"/>
  <c r="E174" i="8"/>
  <c r="I174" i="8" s="1"/>
  <c r="P174" i="9" s="1"/>
  <c r="E178" i="8"/>
  <c r="H178" i="8" s="1"/>
  <c r="O178" i="9" s="1"/>
  <c r="E182" i="8"/>
  <c r="H182" i="8" s="1"/>
  <c r="O182" i="9" s="1"/>
  <c r="E186" i="8"/>
  <c r="M186" i="8" s="1"/>
  <c r="T186" i="9" s="1"/>
  <c r="E194" i="8"/>
  <c r="M194" i="8" s="1"/>
  <c r="T194" i="9" s="1"/>
  <c r="E198" i="8"/>
  <c r="L198" i="8" s="1"/>
  <c r="S198" i="9" s="1"/>
  <c r="E202" i="8"/>
  <c r="I202" i="8" s="1"/>
  <c r="P202" i="9" s="1"/>
  <c r="E206" i="8"/>
  <c r="M206" i="8" s="1"/>
  <c r="T206" i="9" s="1"/>
  <c r="E214" i="8"/>
  <c r="I214" i="8" s="1"/>
  <c r="P214" i="9" s="1"/>
  <c r="E218" i="8"/>
  <c r="G218" i="8" s="1"/>
  <c r="N218" i="9" s="1"/>
  <c r="E222" i="8"/>
  <c r="L222" i="8" s="1"/>
  <c r="S222" i="9" s="1"/>
  <c r="E226" i="8"/>
  <c r="H226" i="8" s="1"/>
  <c r="O226" i="9" s="1"/>
  <c r="E228" i="8"/>
  <c r="G228" i="8" s="1"/>
  <c r="N228" i="9" s="1"/>
  <c r="E230" i="8"/>
  <c r="J230" i="8" s="1"/>
  <c r="Q230" i="9" s="1"/>
  <c r="E234" i="8"/>
  <c r="H234" i="8" s="1"/>
  <c r="O234" i="9" s="1"/>
  <c r="E238" i="8"/>
  <c r="F238" i="8" s="1"/>
  <c r="M238" i="9" s="1"/>
  <c r="E242" i="8"/>
  <c r="G242" i="8" s="1"/>
  <c r="N242" i="9" s="1"/>
  <c r="E246" i="8"/>
  <c r="F246" i="8" s="1"/>
  <c r="M246" i="9" s="1"/>
  <c r="E258" i="8"/>
  <c r="K258" i="8" s="1"/>
  <c r="R258" i="9" s="1"/>
  <c r="E243" i="8"/>
  <c r="L243" i="8" s="1"/>
  <c r="S243" i="9" s="1"/>
  <c r="E244" i="8"/>
  <c r="H244" i="8" s="1"/>
  <c r="O244" i="9" s="1"/>
  <c r="E245" i="8"/>
  <c r="M245" i="8" s="1"/>
  <c r="T245" i="9" s="1"/>
  <c r="E253" i="8"/>
  <c r="F253" i="8" s="1"/>
  <c r="M253" i="9" s="1"/>
  <c r="E255" i="8"/>
  <c r="J255" i="8" s="1"/>
  <c r="Q255" i="9" s="1"/>
  <c r="E262" i="8"/>
  <c r="G262" i="8" s="1"/>
  <c r="N262" i="9" s="1"/>
  <c r="E259" i="8"/>
  <c r="M259" i="8" s="1"/>
  <c r="T259" i="9" s="1"/>
  <c r="E216" i="8"/>
  <c r="F216" i="8" s="1"/>
  <c r="M216" i="9" s="1"/>
  <c r="E220" i="8"/>
  <c r="I220" i="8" s="1"/>
  <c r="P220" i="9" s="1"/>
  <c r="E224" i="8"/>
  <c r="H224" i="8" s="1"/>
  <c r="O224" i="9" s="1"/>
  <c r="E232" i="8"/>
  <c r="F232" i="8" s="1"/>
  <c r="M232" i="9" s="1"/>
  <c r="E236" i="8"/>
  <c r="K236" i="8" s="1"/>
  <c r="R236" i="9" s="1"/>
  <c r="E240" i="8"/>
  <c r="J240" i="8" s="1"/>
  <c r="Q240" i="9" s="1"/>
  <c r="E252" i="8"/>
  <c r="I252" i="8" s="1"/>
  <c r="P252" i="9" s="1"/>
  <c r="E256" i="8"/>
  <c r="F256" i="8" s="1"/>
  <c r="M256" i="9" s="1"/>
  <c r="E251" i="8"/>
  <c r="G251" i="8" s="1"/>
  <c r="N251" i="9" s="1"/>
  <c r="E254" i="8"/>
  <c r="H254" i="8" s="1"/>
  <c r="O254" i="9" s="1"/>
  <c r="E250" i="8"/>
  <c r="F250" i="8" s="1"/>
  <c r="M250" i="9" s="1"/>
  <c r="E257" i="8"/>
  <c r="H257" i="8" s="1"/>
  <c r="O257" i="9" s="1"/>
  <c r="H288" i="3"/>
  <c r="D289" i="13" s="1"/>
  <c r="D289" i="14" s="1"/>
  <c r="J3" i="3"/>
  <c r="J288" i="3" s="1"/>
  <c r="E283" i="7" l="1"/>
  <c r="E296" i="1" s="1"/>
  <c r="E251" i="7"/>
  <c r="E263" i="1" s="1"/>
  <c r="E219" i="7"/>
  <c r="E230" i="1" s="1"/>
  <c r="E187" i="7"/>
  <c r="E196" i="1" s="1"/>
  <c r="E154" i="7"/>
  <c r="E162" i="1" s="1"/>
  <c r="E186" i="7"/>
  <c r="E195" i="1" s="1"/>
  <c r="E279" i="7"/>
  <c r="E292" i="1" s="1"/>
  <c r="E247" i="7"/>
  <c r="E259" i="1" s="1"/>
  <c r="E215" i="7"/>
  <c r="E226" i="1" s="1"/>
  <c r="E183" i="7"/>
  <c r="E192" i="1" s="1"/>
  <c r="E149" i="7"/>
  <c r="E157" i="1" s="1"/>
  <c r="E246" i="7"/>
  <c r="E258" i="1" s="1"/>
  <c r="E182" i="7"/>
  <c r="E191" i="1" s="1"/>
  <c r="E267" i="7"/>
  <c r="E280" i="1" s="1"/>
  <c r="E235" i="7"/>
  <c r="E247" i="1" s="1"/>
  <c r="E203" i="7"/>
  <c r="E213" i="1" s="1"/>
  <c r="E171" i="7"/>
  <c r="E180" i="1" s="1"/>
  <c r="E218" i="7"/>
  <c r="E229" i="1" s="1"/>
  <c r="E146" i="7"/>
  <c r="E154" i="1" s="1"/>
  <c r="E263" i="7"/>
  <c r="E276" i="1" s="1"/>
  <c r="E231" i="7"/>
  <c r="E243" i="1" s="1"/>
  <c r="E199" i="7"/>
  <c r="E209" i="1" s="1"/>
  <c r="E167" i="7"/>
  <c r="E176" i="1" s="1"/>
  <c r="E214" i="7"/>
  <c r="E225" i="1" s="1"/>
  <c r="E138" i="7"/>
  <c r="E145" i="1" s="1"/>
  <c r="E259" i="7"/>
  <c r="E271" i="1" s="1"/>
  <c r="E227" i="7"/>
  <c r="E238" i="1" s="1"/>
  <c r="E195" i="7"/>
  <c r="E205" i="1" s="1"/>
  <c r="E163" i="7"/>
  <c r="E172" i="1" s="1"/>
  <c r="E206" i="7"/>
  <c r="E216" i="1" s="1"/>
  <c r="E111" i="7"/>
  <c r="E117" i="1" s="1"/>
  <c r="E287" i="7"/>
  <c r="E300" i="1" s="1"/>
  <c r="E255" i="7"/>
  <c r="E267" i="1" s="1"/>
  <c r="E223" i="7"/>
  <c r="E234" i="1" s="1"/>
  <c r="E191" i="7"/>
  <c r="E201" i="1" s="1"/>
  <c r="E159" i="7"/>
  <c r="E168" i="1" s="1"/>
  <c r="E190" i="7"/>
  <c r="E200" i="1" s="1"/>
  <c r="E268" i="7"/>
  <c r="E281" i="1" s="1"/>
  <c r="E209" i="7"/>
  <c r="E220" i="1" s="1"/>
  <c r="E244" i="7"/>
  <c r="E256" i="1" s="1"/>
  <c r="E201" i="7"/>
  <c r="E211" i="1" s="1"/>
  <c r="E242" i="7"/>
  <c r="E254" i="1" s="1"/>
  <c r="E210" i="7"/>
  <c r="E221" i="1" s="1"/>
  <c r="E178" i="7"/>
  <c r="E187" i="1" s="1"/>
  <c r="E135" i="7"/>
  <c r="E142" i="1" s="1"/>
  <c r="E85" i="7"/>
  <c r="E90" i="1" s="1"/>
  <c r="E196" i="7"/>
  <c r="E206" i="1" s="1"/>
  <c r="E153" i="7"/>
  <c r="E161" i="1" s="1"/>
  <c r="I3" i="8"/>
  <c r="F4" i="1"/>
  <c r="E129" i="7"/>
  <c r="E136" i="1" s="1"/>
  <c r="E234" i="7"/>
  <c r="E246" i="1" s="1"/>
  <c r="E202" i="7"/>
  <c r="E212" i="1" s="1"/>
  <c r="E170" i="7"/>
  <c r="E179" i="1" s="1"/>
  <c r="E79" i="7"/>
  <c r="E83" i="1" s="1"/>
  <c r="E184" i="7"/>
  <c r="E193" i="1" s="1"/>
  <c r="E141" i="7"/>
  <c r="E148" i="1" s="1"/>
  <c r="E126" i="7"/>
  <c r="E132" i="1" s="1"/>
  <c r="E230" i="7"/>
  <c r="E242" i="1" s="1"/>
  <c r="E198" i="7"/>
  <c r="E208" i="1" s="1"/>
  <c r="E166" i="7"/>
  <c r="E175" i="1" s="1"/>
  <c r="D288" i="13"/>
  <c r="E3" i="13" s="1"/>
  <c r="E226" i="7"/>
  <c r="E237" i="1" s="1"/>
  <c r="E194" i="7"/>
  <c r="E204" i="1" s="1"/>
  <c r="E162" i="7"/>
  <c r="E171" i="1" s="1"/>
  <c r="D288" i="14"/>
  <c r="E3" i="14"/>
  <c r="M260" i="8"/>
  <c r="T260" i="9" s="1"/>
  <c r="M255" i="8"/>
  <c r="T255" i="9" s="1"/>
  <c r="M208" i="8"/>
  <c r="T208" i="9" s="1"/>
  <c r="M154" i="8"/>
  <c r="T154" i="9" s="1"/>
  <c r="M101" i="8"/>
  <c r="T101" i="9" s="1"/>
  <c r="M36" i="8"/>
  <c r="T36" i="9" s="1"/>
  <c r="M54" i="8"/>
  <c r="T54" i="9" s="1"/>
  <c r="F154" i="8"/>
  <c r="M154" i="9" s="1"/>
  <c r="J160" i="8"/>
  <c r="Q160" i="9" s="1"/>
  <c r="J44" i="8"/>
  <c r="Q44" i="9" s="1"/>
  <c r="I240" i="8"/>
  <c r="P240" i="9" s="1"/>
  <c r="H105" i="8"/>
  <c r="O105" i="9" s="1"/>
  <c r="G49" i="8"/>
  <c r="N49" i="9" s="1"/>
  <c r="M240" i="8"/>
  <c r="T240" i="9" s="1"/>
  <c r="M163" i="8"/>
  <c r="T163" i="9" s="1"/>
  <c r="M143" i="8"/>
  <c r="T143" i="9" s="1"/>
  <c r="M137" i="8"/>
  <c r="T137" i="9" s="1"/>
  <c r="M105" i="8"/>
  <c r="T105" i="9" s="1"/>
  <c r="M59" i="8"/>
  <c r="T59" i="9" s="1"/>
  <c r="M62" i="8"/>
  <c r="T62" i="9" s="1"/>
  <c r="M52" i="8"/>
  <c r="T52" i="9" s="1"/>
  <c r="K177" i="8"/>
  <c r="R177" i="9" s="1"/>
  <c r="K132" i="8"/>
  <c r="R132" i="9" s="1"/>
  <c r="K76" i="8"/>
  <c r="R76" i="9" s="1"/>
  <c r="L244" i="8"/>
  <c r="S244" i="9" s="1"/>
  <c r="L175" i="8"/>
  <c r="S175" i="9" s="1"/>
  <c r="L115" i="8"/>
  <c r="S115" i="9" s="1"/>
  <c r="L58" i="8"/>
  <c r="S58" i="9" s="1"/>
  <c r="L16" i="8"/>
  <c r="S16" i="9" s="1"/>
  <c r="K237" i="8"/>
  <c r="R237" i="9" s="1"/>
  <c r="K206" i="8"/>
  <c r="R206" i="9" s="1"/>
  <c r="K110" i="8"/>
  <c r="R110" i="9" s="1"/>
  <c r="F218" i="8"/>
  <c r="M218" i="9" s="1"/>
  <c r="F82" i="8"/>
  <c r="M82" i="9" s="1"/>
  <c r="J262" i="8"/>
  <c r="Q262" i="9" s="1"/>
  <c r="J224" i="8"/>
  <c r="Q224" i="9" s="1"/>
  <c r="J168" i="8"/>
  <c r="Q168" i="9" s="1"/>
  <c r="J92" i="8"/>
  <c r="Q92" i="9" s="1"/>
  <c r="J75" i="8"/>
  <c r="Q75" i="9" s="1"/>
  <c r="L21" i="8"/>
  <c r="S21" i="9" s="1"/>
  <c r="I258" i="8"/>
  <c r="P258" i="9" s="1"/>
  <c r="I178" i="8"/>
  <c r="P178" i="9" s="1"/>
  <c r="I130" i="8"/>
  <c r="P130" i="9" s="1"/>
  <c r="I97" i="8"/>
  <c r="P97" i="9" s="1"/>
  <c r="I68" i="8"/>
  <c r="P68" i="9" s="1"/>
  <c r="I35" i="8"/>
  <c r="P35" i="9" s="1"/>
  <c r="F163" i="8"/>
  <c r="M163" i="9" s="1"/>
  <c r="F69" i="8"/>
  <c r="M69" i="9" s="1"/>
  <c r="H238" i="8"/>
  <c r="O238" i="9" s="1"/>
  <c r="H102" i="8"/>
  <c r="O102" i="9" s="1"/>
  <c r="H95" i="8"/>
  <c r="O95" i="9" s="1"/>
  <c r="H36" i="8"/>
  <c r="O36" i="9" s="1"/>
  <c r="G253" i="8"/>
  <c r="N253" i="9" s="1"/>
  <c r="G222" i="8"/>
  <c r="N222" i="9" s="1"/>
  <c r="G138" i="8"/>
  <c r="N138" i="9" s="1"/>
  <c r="G86" i="8"/>
  <c r="N86" i="9" s="1"/>
  <c r="G65" i="8"/>
  <c r="N65" i="9" s="1"/>
  <c r="F228" i="8"/>
  <c r="M228" i="9" s="1"/>
  <c r="I12" i="8"/>
  <c r="P12" i="9" s="1"/>
  <c r="G54" i="8"/>
  <c r="N54" i="9" s="1"/>
  <c r="M170" i="8"/>
  <c r="T170" i="9" s="1"/>
  <c r="M97" i="8"/>
  <c r="T97" i="9" s="1"/>
  <c r="J155" i="8"/>
  <c r="Q155" i="9" s="1"/>
  <c r="I224" i="8"/>
  <c r="P224" i="9" s="1"/>
  <c r="I75" i="8"/>
  <c r="P75" i="9" s="1"/>
  <c r="F166" i="8"/>
  <c r="M166" i="9" s="1"/>
  <c r="G255" i="8"/>
  <c r="N255" i="9" s="1"/>
  <c r="G214" i="8"/>
  <c r="N214" i="9" s="1"/>
  <c r="G101" i="8"/>
  <c r="N101" i="9" s="1"/>
  <c r="F242" i="8"/>
  <c r="M242" i="9" s="1"/>
  <c r="M244" i="8"/>
  <c r="T244" i="9" s="1"/>
  <c r="M233" i="8"/>
  <c r="T233" i="9" s="1"/>
  <c r="M214" i="8"/>
  <c r="T214" i="9" s="1"/>
  <c r="M171" i="8"/>
  <c r="T171" i="9" s="1"/>
  <c r="M148" i="8"/>
  <c r="T148" i="9" s="1"/>
  <c r="M141" i="8"/>
  <c r="T141" i="9" s="1"/>
  <c r="M102" i="8"/>
  <c r="T102" i="9" s="1"/>
  <c r="M75" i="8"/>
  <c r="T75" i="9" s="1"/>
  <c r="M70" i="8"/>
  <c r="T70" i="9" s="1"/>
  <c r="M12" i="8"/>
  <c r="T12" i="9" s="1"/>
  <c r="K185" i="8"/>
  <c r="R185" i="9" s="1"/>
  <c r="K134" i="8"/>
  <c r="R134" i="9" s="1"/>
  <c r="K57" i="8"/>
  <c r="R57" i="9" s="1"/>
  <c r="L258" i="8"/>
  <c r="S258" i="9" s="1"/>
  <c r="L206" i="8"/>
  <c r="S206" i="9" s="1"/>
  <c r="L183" i="8"/>
  <c r="S183" i="9" s="1"/>
  <c r="L118" i="8"/>
  <c r="S118" i="9" s="1"/>
  <c r="L82" i="8"/>
  <c r="S82" i="9" s="1"/>
  <c r="L54" i="8"/>
  <c r="S54" i="9" s="1"/>
  <c r="K262" i="8"/>
  <c r="R262" i="9" s="1"/>
  <c r="K149" i="8"/>
  <c r="R149" i="9" s="1"/>
  <c r="K118" i="8"/>
  <c r="R118" i="9" s="1"/>
  <c r="K31" i="8"/>
  <c r="R31" i="9" s="1"/>
  <c r="F141" i="8"/>
  <c r="M141" i="9" s="1"/>
  <c r="F36" i="8"/>
  <c r="M36" i="9" s="1"/>
  <c r="J259" i="8"/>
  <c r="Q259" i="9" s="1"/>
  <c r="J161" i="8"/>
  <c r="Q161" i="9" s="1"/>
  <c r="J138" i="8"/>
  <c r="Q138" i="9" s="1"/>
  <c r="J86" i="8"/>
  <c r="Q86" i="9" s="1"/>
  <c r="J32" i="8"/>
  <c r="Q32" i="9" s="1"/>
  <c r="J50" i="8"/>
  <c r="Q50" i="9" s="1"/>
  <c r="I246" i="8"/>
  <c r="P246" i="9" s="1"/>
  <c r="I171" i="8"/>
  <c r="P171" i="9" s="1"/>
  <c r="I76" i="8"/>
  <c r="P76" i="9" s="1"/>
  <c r="I24" i="8"/>
  <c r="P24" i="9" s="1"/>
  <c r="F171" i="8"/>
  <c r="M171" i="9" s="1"/>
  <c r="H235" i="8"/>
  <c r="O235" i="9" s="1"/>
  <c r="H196" i="8"/>
  <c r="O196" i="9" s="1"/>
  <c r="H194" i="8"/>
  <c r="O194" i="9" s="1"/>
  <c r="H172" i="8"/>
  <c r="O172" i="9" s="1"/>
  <c r="H110" i="8"/>
  <c r="O110" i="9" s="1"/>
  <c r="H84" i="8"/>
  <c r="O84" i="9" s="1"/>
  <c r="H49" i="8"/>
  <c r="O49" i="9" s="1"/>
  <c r="G168" i="8"/>
  <c r="N168" i="9" s="1"/>
  <c r="G132" i="8"/>
  <c r="N132" i="9" s="1"/>
  <c r="G22" i="8"/>
  <c r="N22" i="9" s="1"/>
  <c r="F236" i="8"/>
  <c r="M236" i="9" s="1"/>
  <c r="I176" i="8"/>
  <c r="P176" i="9" s="1"/>
  <c r="M65" i="8"/>
  <c r="T65" i="9" s="1"/>
  <c r="L148" i="8"/>
  <c r="S148" i="9" s="1"/>
  <c r="L49" i="8"/>
  <c r="S49" i="9" s="1"/>
  <c r="K240" i="8"/>
  <c r="R240" i="9" s="1"/>
  <c r="K30" i="8"/>
  <c r="R30" i="9" s="1"/>
  <c r="I170" i="8"/>
  <c r="P170" i="9" s="1"/>
  <c r="G160" i="8"/>
  <c r="N160" i="9" s="1"/>
  <c r="M234" i="8"/>
  <c r="T234" i="9" s="1"/>
  <c r="M241" i="8"/>
  <c r="T241" i="9" s="1"/>
  <c r="M187" i="8"/>
  <c r="T187" i="9" s="1"/>
  <c r="M128" i="8"/>
  <c r="T128" i="9" s="1"/>
  <c r="M110" i="8"/>
  <c r="T110" i="9" s="1"/>
  <c r="M83" i="8"/>
  <c r="T83" i="9" s="1"/>
  <c r="M78" i="8"/>
  <c r="T78" i="9" s="1"/>
  <c r="M33" i="8"/>
  <c r="T33" i="9" s="1"/>
  <c r="K214" i="8"/>
  <c r="R214" i="9" s="1"/>
  <c r="K142" i="8"/>
  <c r="R142" i="9" s="1"/>
  <c r="K65" i="8"/>
  <c r="R65" i="9" s="1"/>
  <c r="K12" i="8"/>
  <c r="R12" i="9" s="1"/>
  <c r="L242" i="8"/>
  <c r="S242" i="9" s="1"/>
  <c r="L255" i="8"/>
  <c r="S255" i="9" s="1"/>
  <c r="L132" i="8"/>
  <c r="S132" i="9" s="1"/>
  <c r="L20" i="8"/>
  <c r="S20" i="9" s="1"/>
  <c r="K244" i="8"/>
  <c r="R244" i="9" s="1"/>
  <c r="F44" i="8"/>
  <c r="M44" i="9" s="1"/>
  <c r="J252" i="8"/>
  <c r="Q252" i="9" s="1"/>
  <c r="J169" i="8"/>
  <c r="Q169" i="9" s="1"/>
  <c r="J130" i="8"/>
  <c r="Q130" i="9" s="1"/>
  <c r="J94" i="8"/>
  <c r="Q94" i="9" s="1"/>
  <c r="J40" i="8"/>
  <c r="Q40" i="9" s="1"/>
  <c r="F107" i="8"/>
  <c r="M107" i="9" s="1"/>
  <c r="I235" i="8"/>
  <c r="P235" i="9" s="1"/>
  <c r="I168" i="8"/>
  <c r="P168" i="9" s="1"/>
  <c r="I179" i="8"/>
  <c r="P179" i="9" s="1"/>
  <c r="I135" i="8"/>
  <c r="P135" i="9" s="1"/>
  <c r="I91" i="8"/>
  <c r="P91" i="9" s="1"/>
  <c r="I32" i="8"/>
  <c r="P32" i="9" s="1"/>
  <c r="H252" i="8"/>
  <c r="O252" i="9" s="1"/>
  <c r="H204" i="8"/>
  <c r="O204" i="9" s="1"/>
  <c r="H180" i="8"/>
  <c r="O180" i="9" s="1"/>
  <c r="H128" i="8"/>
  <c r="O128" i="9" s="1"/>
  <c r="H65" i="8"/>
  <c r="O65" i="9" s="1"/>
  <c r="H27" i="8"/>
  <c r="O27" i="9" s="1"/>
  <c r="G149" i="8"/>
  <c r="N149" i="9" s="1"/>
  <c r="G114" i="8"/>
  <c r="N114" i="9" s="1"/>
  <c r="G95" i="8"/>
  <c r="N95" i="9" s="1"/>
  <c r="G30" i="8"/>
  <c r="N30" i="9" s="1"/>
  <c r="H16" i="8"/>
  <c r="O16" i="9" s="1"/>
  <c r="K252" i="8"/>
  <c r="R252" i="9" s="1"/>
  <c r="M64" i="8"/>
  <c r="T64" i="9" s="1"/>
  <c r="M30" i="8"/>
  <c r="T30" i="9" s="1"/>
  <c r="L141" i="8"/>
  <c r="S141" i="9" s="1"/>
  <c r="J250" i="8"/>
  <c r="Q250" i="9" s="1"/>
  <c r="J132" i="8"/>
  <c r="Q132" i="9" s="1"/>
  <c r="I61" i="8"/>
  <c r="P61" i="9" s="1"/>
  <c r="H150" i="8"/>
  <c r="O150" i="9" s="1"/>
  <c r="H70" i="8"/>
  <c r="O70" i="9" s="1"/>
  <c r="F95" i="8"/>
  <c r="M95" i="9" s="1"/>
  <c r="G229" i="8"/>
  <c r="N229" i="9" s="1"/>
  <c r="M235" i="8"/>
  <c r="T235" i="9" s="1"/>
  <c r="M246" i="8"/>
  <c r="T246" i="9" s="1"/>
  <c r="M196" i="8"/>
  <c r="T196" i="9" s="1"/>
  <c r="M138" i="8"/>
  <c r="T138" i="9" s="1"/>
  <c r="M123" i="8"/>
  <c r="T123" i="9" s="1"/>
  <c r="M95" i="8"/>
  <c r="T95" i="9" s="1"/>
  <c r="M68" i="8"/>
  <c r="T68" i="9" s="1"/>
  <c r="M24" i="8"/>
  <c r="T24" i="9" s="1"/>
  <c r="M34" i="8"/>
  <c r="T34" i="9" s="1"/>
  <c r="K168" i="8"/>
  <c r="R168" i="9" s="1"/>
  <c r="K91" i="8"/>
  <c r="R91" i="9" s="1"/>
  <c r="K70" i="8"/>
  <c r="R70" i="9" s="1"/>
  <c r="L249" i="8"/>
  <c r="S249" i="9" s="1"/>
  <c r="L214" i="8"/>
  <c r="S214" i="9" s="1"/>
  <c r="L182" i="8"/>
  <c r="S182" i="9" s="1"/>
  <c r="L177" i="8"/>
  <c r="S177" i="9" s="1"/>
  <c r="L139" i="8"/>
  <c r="S139" i="9" s="1"/>
  <c r="L86" i="8"/>
  <c r="S86" i="9" s="1"/>
  <c r="K108" i="8"/>
  <c r="R108" i="9" s="1"/>
  <c r="F34" i="8"/>
  <c r="M34" i="9" s="1"/>
  <c r="J233" i="8"/>
  <c r="Q233" i="9" s="1"/>
  <c r="J171" i="8"/>
  <c r="Q171" i="9" s="1"/>
  <c r="J143" i="8"/>
  <c r="Q143" i="9" s="1"/>
  <c r="J101" i="8"/>
  <c r="Q101" i="9" s="1"/>
  <c r="J61" i="8"/>
  <c r="Q61" i="9" s="1"/>
  <c r="J22" i="8"/>
  <c r="Q22" i="9" s="1"/>
  <c r="F105" i="8"/>
  <c r="M105" i="9" s="1"/>
  <c r="I177" i="8"/>
  <c r="P177" i="9" s="1"/>
  <c r="I69" i="8"/>
  <c r="P69" i="9" s="1"/>
  <c r="I34" i="8"/>
  <c r="P34" i="9" s="1"/>
  <c r="H132" i="8"/>
  <c r="O132" i="9" s="1"/>
  <c r="F160" i="8"/>
  <c r="M160" i="9" s="1"/>
  <c r="F63" i="8"/>
  <c r="M63" i="9" s="1"/>
  <c r="H93" i="8"/>
  <c r="O93" i="9" s="1"/>
  <c r="H78" i="8"/>
  <c r="O78" i="9" s="1"/>
  <c r="F85" i="8"/>
  <c r="M85" i="9" s="1"/>
  <c r="G237" i="8"/>
  <c r="N237" i="9" s="1"/>
  <c r="G155" i="8"/>
  <c r="N155" i="9" s="1"/>
  <c r="G115" i="8"/>
  <c r="N115" i="9" s="1"/>
  <c r="G59" i="8"/>
  <c r="N59" i="9" s="1"/>
  <c r="G52" i="8"/>
  <c r="N52" i="9" s="1"/>
  <c r="F126" i="8"/>
  <c r="M126" i="9" s="1"/>
  <c r="L176" i="8"/>
  <c r="S176" i="9" s="1"/>
  <c r="M252" i="8"/>
  <c r="T252" i="9" s="1"/>
  <c r="M172" i="8"/>
  <c r="T172" i="9" s="1"/>
  <c r="M132" i="8"/>
  <c r="T132" i="9" s="1"/>
  <c r="M91" i="8"/>
  <c r="T91" i="9" s="1"/>
  <c r="M35" i="8"/>
  <c r="T35" i="9" s="1"/>
  <c r="F155" i="8"/>
  <c r="M155" i="9" s="1"/>
  <c r="L240" i="8"/>
  <c r="S240" i="9" s="1"/>
  <c r="L35" i="8"/>
  <c r="S35" i="9" s="1"/>
  <c r="F22" i="8"/>
  <c r="M22" i="9" s="1"/>
  <c r="J174" i="8"/>
  <c r="Q174" i="9" s="1"/>
  <c r="J64" i="8"/>
  <c r="Q64" i="9" s="1"/>
  <c r="I128" i="8"/>
  <c r="P128" i="9" s="1"/>
  <c r="H138" i="8"/>
  <c r="O138" i="9" s="1"/>
  <c r="F176" i="8"/>
  <c r="M176" i="9" s="1"/>
  <c r="F194" i="8"/>
  <c r="M194" i="9" s="1"/>
  <c r="G208" i="8"/>
  <c r="N208" i="9" s="1"/>
  <c r="M228" i="8"/>
  <c r="T228" i="9" s="1"/>
  <c r="M262" i="8"/>
  <c r="T262" i="9" s="1"/>
  <c r="M202" i="8"/>
  <c r="T202" i="9" s="1"/>
  <c r="M204" i="8"/>
  <c r="T204" i="9" s="1"/>
  <c r="M162" i="8"/>
  <c r="T162" i="9" s="1"/>
  <c r="M150" i="8"/>
  <c r="T150" i="9" s="1"/>
  <c r="M116" i="8"/>
  <c r="T116" i="9" s="1"/>
  <c r="M96" i="8"/>
  <c r="T96" i="9" s="1"/>
  <c r="M57" i="8"/>
  <c r="T57" i="9" s="1"/>
  <c r="K176" i="8"/>
  <c r="R176" i="9" s="1"/>
  <c r="K137" i="8"/>
  <c r="R137" i="9" s="1"/>
  <c r="K99" i="8"/>
  <c r="R99" i="9" s="1"/>
  <c r="K55" i="8"/>
  <c r="R55" i="9" s="1"/>
  <c r="F143" i="8"/>
  <c r="M143" i="9" s="1"/>
  <c r="L253" i="8"/>
  <c r="S253" i="9" s="1"/>
  <c r="L159" i="8"/>
  <c r="S159" i="9" s="1"/>
  <c r="L185" i="8"/>
  <c r="S185" i="9" s="1"/>
  <c r="L94" i="8"/>
  <c r="S94" i="9" s="1"/>
  <c r="K105" i="8"/>
  <c r="R105" i="9" s="1"/>
  <c r="K37" i="8"/>
  <c r="R37" i="9" s="1"/>
  <c r="F19" i="8"/>
  <c r="M19" i="9" s="1"/>
  <c r="J247" i="8"/>
  <c r="Q247" i="9" s="1"/>
  <c r="J69" i="8"/>
  <c r="Q69" i="9" s="1"/>
  <c r="J21" i="8"/>
  <c r="Q21" i="9" s="1"/>
  <c r="J12" i="8"/>
  <c r="Q12" i="9" s="1"/>
  <c r="F113" i="8"/>
  <c r="M113" i="9" s="1"/>
  <c r="I216" i="8"/>
  <c r="P216" i="9" s="1"/>
  <c r="I218" i="8"/>
  <c r="P218" i="9" s="1"/>
  <c r="I143" i="8"/>
  <c r="P143" i="9" s="1"/>
  <c r="I107" i="8"/>
  <c r="P107" i="9" s="1"/>
  <c r="I67" i="8"/>
  <c r="P67" i="9" s="1"/>
  <c r="F185" i="8"/>
  <c r="M185" i="9" s="1"/>
  <c r="F64" i="8"/>
  <c r="M64" i="9" s="1"/>
  <c r="H233" i="8"/>
  <c r="O233" i="9" s="1"/>
  <c r="H154" i="8"/>
  <c r="O154" i="9" s="1"/>
  <c r="H86" i="8"/>
  <c r="O86" i="9" s="1"/>
  <c r="F93" i="8"/>
  <c r="M93" i="9" s="1"/>
  <c r="G238" i="8"/>
  <c r="N238" i="9" s="1"/>
  <c r="G166" i="8"/>
  <c r="N166" i="9" s="1"/>
  <c r="G129" i="8"/>
  <c r="N129" i="9" s="1"/>
  <c r="G123" i="8"/>
  <c r="N123" i="9" s="1"/>
  <c r="G83" i="8"/>
  <c r="N83" i="9" s="1"/>
  <c r="G16" i="8"/>
  <c r="N16" i="9" s="1"/>
  <c r="F247" i="8"/>
  <c r="M247" i="9" s="1"/>
  <c r="L3" i="8"/>
  <c r="M3" i="8"/>
  <c r="E145" i="7"/>
  <c r="E153" i="1" s="1"/>
  <c r="E172" i="7"/>
  <c r="E181" i="1" s="1"/>
  <c r="E99" i="7"/>
  <c r="E104" i="1" s="1"/>
  <c r="E224" i="7"/>
  <c r="E235" i="1" s="1"/>
  <c r="E193" i="7"/>
  <c r="E203" i="1" s="1"/>
  <c r="E240" i="7"/>
  <c r="E252" i="1" s="1"/>
  <c r="E264" i="7"/>
  <c r="E277" i="1" s="1"/>
  <c r="E160" i="7"/>
  <c r="E67" i="7"/>
  <c r="E71" i="1" s="1"/>
  <c r="E176" i="7"/>
  <c r="E185" i="1" s="1"/>
  <c r="E177" i="7"/>
  <c r="E186" i="1" s="1"/>
  <c r="E168" i="7"/>
  <c r="E177" i="1" s="1"/>
  <c r="E39" i="7"/>
  <c r="E42" i="1" s="1"/>
  <c r="E248" i="7"/>
  <c r="E260" i="1" s="1"/>
  <c r="E125" i="7"/>
  <c r="E131" i="1" s="1"/>
  <c r="E122" i="7"/>
  <c r="E257" i="7"/>
  <c r="E269" i="1" s="1"/>
  <c r="E169" i="7"/>
  <c r="E178" i="1" s="1"/>
  <c r="E23" i="7"/>
  <c r="E26" i="1" s="1"/>
  <c r="E228" i="7"/>
  <c r="E240" i="1" s="1"/>
  <c r="E241" i="7"/>
  <c r="E253" i="1" s="1"/>
  <c r="E161" i="7"/>
  <c r="E170" i="1" s="1"/>
  <c r="E11" i="7"/>
  <c r="E13" i="1" s="1"/>
  <c r="E216" i="7"/>
  <c r="E233" i="7"/>
  <c r="E245" i="1" s="1"/>
  <c r="E127" i="7"/>
  <c r="E133" i="1" s="1"/>
  <c r="E208" i="7"/>
  <c r="E218" i="1" s="1"/>
  <c r="E158" i="7"/>
  <c r="E167" i="1" s="1"/>
  <c r="E225" i="7"/>
  <c r="E236" i="1" s="1"/>
  <c r="E87" i="7"/>
  <c r="E92" i="1" s="1"/>
  <c r="E256" i="7"/>
  <c r="E268" i="1" s="1"/>
  <c r="E164" i="7"/>
  <c r="E173" i="1" s="1"/>
  <c r="E237" i="7"/>
  <c r="E249" i="1" s="1"/>
  <c r="E205" i="7"/>
  <c r="E215" i="1" s="1"/>
  <c r="E173" i="7"/>
  <c r="E182" i="1" s="1"/>
  <c r="E121" i="7"/>
  <c r="E192" i="7"/>
  <c r="E202" i="1" s="1"/>
  <c r="E155" i="7"/>
  <c r="E59" i="7"/>
  <c r="E63" i="1" s="1"/>
  <c r="E236" i="7"/>
  <c r="E95" i="7"/>
  <c r="E100" i="1" s="1"/>
  <c r="E261" i="7"/>
  <c r="E273" i="1" s="1"/>
  <c r="E229" i="7"/>
  <c r="E241" i="1" s="1"/>
  <c r="E197" i="7"/>
  <c r="E165" i="7"/>
  <c r="E174" i="1" s="1"/>
  <c r="E157" i="7"/>
  <c r="E107" i="7"/>
  <c r="E113" i="1" s="1"/>
  <c r="E81" i="7"/>
  <c r="E148" i="7"/>
  <c r="E156" i="1" s="1"/>
  <c r="E98" i="7"/>
  <c r="E103" i="1" s="1"/>
  <c r="E212" i="7"/>
  <c r="E223" i="1" s="1"/>
  <c r="E253" i="7"/>
  <c r="E221" i="7"/>
  <c r="E232" i="1" s="1"/>
  <c r="E189" i="7"/>
  <c r="E143" i="7"/>
  <c r="E151" i="1" s="1"/>
  <c r="E280" i="7"/>
  <c r="E132" i="7"/>
  <c r="E139" i="1" s="1"/>
  <c r="E74" i="7"/>
  <c r="E78" i="1" s="1"/>
  <c r="E284" i="7"/>
  <c r="E297" i="1" s="1"/>
  <c r="E200" i="7"/>
  <c r="E249" i="7"/>
  <c r="E261" i="1" s="1"/>
  <c r="E217" i="7"/>
  <c r="E185" i="7"/>
  <c r="E194" i="1" s="1"/>
  <c r="E133" i="7"/>
  <c r="E260" i="7"/>
  <c r="E272" i="1" s="1"/>
  <c r="E276" i="7"/>
  <c r="E289" i="1" s="1"/>
  <c r="E188" i="7"/>
  <c r="E197" i="1" s="1"/>
  <c r="E245" i="7"/>
  <c r="E213" i="7"/>
  <c r="E224" i="1" s="1"/>
  <c r="E181" i="7"/>
  <c r="E130" i="7"/>
  <c r="E137" i="1" s="1"/>
  <c r="E252" i="7"/>
  <c r="P3" i="9"/>
  <c r="L220" i="8"/>
  <c r="S220" i="9" s="1"/>
  <c r="L125" i="8"/>
  <c r="S125" i="9" s="1"/>
  <c r="L80" i="8"/>
  <c r="S80" i="9" s="1"/>
  <c r="K38" i="8"/>
  <c r="R38" i="9" s="1"/>
  <c r="F136" i="8"/>
  <c r="M136" i="9" s="1"/>
  <c r="J39" i="8"/>
  <c r="Q39" i="9" s="1"/>
  <c r="I106" i="8"/>
  <c r="P106" i="9" s="1"/>
  <c r="I74" i="8"/>
  <c r="P74" i="9" s="1"/>
  <c r="I18" i="8"/>
  <c r="P18" i="9" s="1"/>
  <c r="F71" i="8"/>
  <c r="M71" i="9" s="1"/>
  <c r="M258" i="8"/>
  <c r="T258" i="9" s="1"/>
  <c r="M166" i="8"/>
  <c r="T166" i="9" s="1"/>
  <c r="M167" i="8"/>
  <c r="T167" i="9" s="1"/>
  <c r="M168" i="8"/>
  <c r="T168" i="9" s="1"/>
  <c r="M169" i="8"/>
  <c r="T169" i="9" s="1"/>
  <c r="M145" i="8"/>
  <c r="T145" i="9" s="1"/>
  <c r="M100" i="8"/>
  <c r="T100" i="9" s="1"/>
  <c r="M106" i="8"/>
  <c r="T106" i="9" s="1"/>
  <c r="M93" i="8"/>
  <c r="T93" i="9" s="1"/>
  <c r="M63" i="8"/>
  <c r="T63" i="9" s="1"/>
  <c r="M69" i="8"/>
  <c r="T69" i="9" s="1"/>
  <c r="M74" i="8"/>
  <c r="T74" i="9" s="1"/>
  <c r="M39" i="8"/>
  <c r="T39" i="9" s="1"/>
  <c r="M37" i="8"/>
  <c r="T37" i="9" s="1"/>
  <c r="M16" i="8"/>
  <c r="T16" i="9" s="1"/>
  <c r="K224" i="8"/>
  <c r="R224" i="9" s="1"/>
  <c r="K218" i="8"/>
  <c r="R218" i="9" s="1"/>
  <c r="K179" i="8"/>
  <c r="R179" i="9" s="1"/>
  <c r="K180" i="8"/>
  <c r="R180" i="9" s="1"/>
  <c r="K181" i="8"/>
  <c r="R181" i="9" s="1"/>
  <c r="K182" i="8"/>
  <c r="R182" i="9" s="1"/>
  <c r="K133" i="8"/>
  <c r="R133" i="9" s="1"/>
  <c r="K84" i="8"/>
  <c r="R84" i="9" s="1"/>
  <c r="K86" i="8"/>
  <c r="R86" i="9" s="1"/>
  <c r="K56" i="8"/>
  <c r="R56" i="9" s="1"/>
  <c r="K61" i="8"/>
  <c r="R61" i="9" s="1"/>
  <c r="K66" i="8"/>
  <c r="R66" i="9" s="1"/>
  <c r="K67" i="8"/>
  <c r="R67" i="9" s="1"/>
  <c r="K16" i="8"/>
  <c r="R16" i="9" s="1"/>
  <c r="F151" i="8"/>
  <c r="M151" i="9" s="1"/>
  <c r="L239" i="8"/>
  <c r="S239" i="9" s="1"/>
  <c r="L250" i="8"/>
  <c r="S250" i="9" s="1"/>
  <c r="L245" i="8"/>
  <c r="S245" i="9" s="1"/>
  <c r="L259" i="8"/>
  <c r="S259" i="9" s="1"/>
  <c r="L224" i="8"/>
  <c r="S224" i="9" s="1"/>
  <c r="L194" i="8"/>
  <c r="S194" i="9" s="1"/>
  <c r="L196" i="8"/>
  <c r="S196" i="9" s="1"/>
  <c r="L162" i="8"/>
  <c r="S162" i="9" s="1"/>
  <c r="L187" i="8"/>
  <c r="S187" i="9" s="1"/>
  <c r="L188" i="8"/>
  <c r="S188" i="9" s="1"/>
  <c r="L149" i="8"/>
  <c r="S149" i="9" s="1"/>
  <c r="L156" i="8"/>
  <c r="S156" i="9" s="1"/>
  <c r="L129" i="8"/>
  <c r="S129" i="9" s="1"/>
  <c r="L136" i="8"/>
  <c r="S136" i="9" s="1"/>
  <c r="L119" i="8"/>
  <c r="S119" i="9" s="1"/>
  <c r="L124" i="8"/>
  <c r="S124" i="9" s="1"/>
  <c r="L126" i="8"/>
  <c r="S126" i="9" s="1"/>
  <c r="L128" i="8"/>
  <c r="S128" i="9" s="1"/>
  <c r="L96" i="8"/>
  <c r="S96" i="9" s="1"/>
  <c r="L98" i="8"/>
  <c r="S98" i="9" s="1"/>
  <c r="L83" i="8"/>
  <c r="S83" i="9" s="1"/>
  <c r="L57" i="8"/>
  <c r="S57" i="9" s="1"/>
  <c r="L62" i="8"/>
  <c r="S62" i="9" s="1"/>
  <c r="L24" i="8"/>
  <c r="S24" i="9" s="1"/>
  <c r="L53" i="8"/>
  <c r="S53" i="9" s="1"/>
  <c r="L14" i="8"/>
  <c r="S14" i="9" s="1"/>
  <c r="K231" i="8"/>
  <c r="R231" i="9" s="1"/>
  <c r="K249" i="8"/>
  <c r="R249" i="9" s="1"/>
  <c r="K246" i="8"/>
  <c r="R246" i="9" s="1"/>
  <c r="K243" i="8"/>
  <c r="R243" i="9" s="1"/>
  <c r="K256" i="8"/>
  <c r="R256" i="9" s="1"/>
  <c r="K196" i="8"/>
  <c r="R196" i="9" s="1"/>
  <c r="K151" i="8"/>
  <c r="R151" i="9" s="1"/>
  <c r="K112" i="8"/>
  <c r="R112" i="9" s="1"/>
  <c r="K117" i="8"/>
  <c r="R117" i="9" s="1"/>
  <c r="K122" i="8"/>
  <c r="R122" i="9" s="1"/>
  <c r="K123" i="8"/>
  <c r="R123" i="9" s="1"/>
  <c r="K44" i="8"/>
  <c r="R44" i="9" s="1"/>
  <c r="K41" i="8"/>
  <c r="R41" i="9" s="1"/>
  <c r="K35" i="8"/>
  <c r="R35" i="9" s="1"/>
  <c r="F224" i="8"/>
  <c r="M224" i="9" s="1"/>
  <c r="F130" i="8"/>
  <c r="M130" i="9" s="1"/>
  <c r="F32" i="8"/>
  <c r="M32" i="9" s="1"/>
  <c r="F20" i="8"/>
  <c r="M20" i="9" s="1"/>
  <c r="F48" i="8"/>
  <c r="M48" i="9" s="1"/>
  <c r="L44" i="8"/>
  <c r="S44" i="9" s="1"/>
  <c r="J290" i="8"/>
  <c r="J288" i="7"/>
  <c r="J232" i="8"/>
  <c r="Q232" i="9" s="1"/>
  <c r="J237" i="8"/>
  <c r="Q237" i="9" s="1"/>
  <c r="J238" i="8"/>
  <c r="Q238" i="9" s="1"/>
  <c r="J256" i="8"/>
  <c r="Q256" i="9" s="1"/>
  <c r="J204" i="8"/>
  <c r="Q204" i="9" s="1"/>
  <c r="J194" i="8"/>
  <c r="Q194" i="9" s="1"/>
  <c r="J175" i="8"/>
  <c r="Q175" i="9" s="1"/>
  <c r="J172" i="8"/>
  <c r="Q172" i="9" s="1"/>
  <c r="J173" i="8"/>
  <c r="Q173" i="9" s="1"/>
  <c r="J178" i="8"/>
  <c r="Q178" i="9" s="1"/>
  <c r="J148" i="8"/>
  <c r="Q148" i="9" s="1"/>
  <c r="J149" i="8"/>
  <c r="Q149" i="9" s="1"/>
  <c r="J135" i="8"/>
  <c r="Q135" i="9" s="1"/>
  <c r="J100" i="8"/>
  <c r="Q100" i="9" s="1"/>
  <c r="J105" i="8"/>
  <c r="Q105" i="9" s="1"/>
  <c r="J110" i="8"/>
  <c r="Q110" i="9" s="1"/>
  <c r="J107" i="8"/>
  <c r="Q107" i="9" s="1"/>
  <c r="J96" i="8"/>
  <c r="Q96" i="9" s="1"/>
  <c r="J98" i="8"/>
  <c r="Q98" i="9" s="1"/>
  <c r="J68" i="8"/>
  <c r="Q68" i="9" s="1"/>
  <c r="J73" i="8"/>
  <c r="Q73" i="9" s="1"/>
  <c r="J78" i="8"/>
  <c r="Q78" i="9" s="1"/>
  <c r="J79" i="8"/>
  <c r="Q79" i="9" s="1"/>
  <c r="J45" i="8"/>
  <c r="Q45" i="9" s="1"/>
  <c r="J23" i="8"/>
  <c r="Q23" i="9" s="1"/>
  <c r="J49" i="8"/>
  <c r="Q49" i="9" s="1"/>
  <c r="J43" i="8"/>
  <c r="Q43" i="9" s="1"/>
  <c r="J14" i="8"/>
  <c r="Q14" i="9" s="1"/>
  <c r="F111" i="8"/>
  <c r="M111" i="9" s="1"/>
  <c r="F112" i="8"/>
  <c r="M112" i="9" s="1"/>
  <c r="F117" i="8"/>
  <c r="M117" i="9" s="1"/>
  <c r="I229" i="8"/>
  <c r="P229" i="9" s="1"/>
  <c r="I234" i="8"/>
  <c r="P234" i="9" s="1"/>
  <c r="I255" i="8"/>
  <c r="P255" i="9" s="1"/>
  <c r="I249" i="8"/>
  <c r="P249" i="9" s="1"/>
  <c r="I222" i="8"/>
  <c r="P222" i="9" s="1"/>
  <c r="I196" i="8"/>
  <c r="P196" i="9" s="1"/>
  <c r="I180" i="8"/>
  <c r="P180" i="9" s="1"/>
  <c r="I181" i="8"/>
  <c r="P181" i="9" s="1"/>
  <c r="I182" i="8"/>
  <c r="P182" i="9" s="1"/>
  <c r="I183" i="8"/>
  <c r="P183" i="9" s="1"/>
  <c r="I155" i="8"/>
  <c r="P155" i="9" s="1"/>
  <c r="I132" i="8"/>
  <c r="P132" i="9" s="1"/>
  <c r="I105" i="8"/>
  <c r="P105" i="9" s="1"/>
  <c r="I110" i="8"/>
  <c r="P110" i="9" s="1"/>
  <c r="I111" i="8"/>
  <c r="P111" i="9" s="1"/>
  <c r="I116" i="8"/>
  <c r="P116" i="9" s="1"/>
  <c r="I86" i="8"/>
  <c r="P86" i="9" s="1"/>
  <c r="I84" i="8"/>
  <c r="P84" i="9" s="1"/>
  <c r="I73" i="8"/>
  <c r="P73" i="9" s="1"/>
  <c r="I78" i="8"/>
  <c r="P78" i="9" s="1"/>
  <c r="I79" i="8"/>
  <c r="P79" i="9" s="1"/>
  <c r="I80" i="8"/>
  <c r="P80" i="9" s="1"/>
  <c r="I41" i="8"/>
  <c r="P41" i="9" s="1"/>
  <c r="I38" i="8"/>
  <c r="P38" i="9" s="1"/>
  <c r="I39" i="8"/>
  <c r="P39" i="9" s="1"/>
  <c r="I36" i="8"/>
  <c r="P36" i="9" s="1"/>
  <c r="I16" i="8"/>
  <c r="P16" i="9" s="1"/>
  <c r="H137" i="8"/>
  <c r="O137" i="9" s="1"/>
  <c r="F165" i="8"/>
  <c r="M165" i="9" s="1"/>
  <c r="F170" i="8"/>
  <c r="M170" i="9" s="1"/>
  <c r="F175" i="8"/>
  <c r="M175" i="9" s="1"/>
  <c r="F180" i="8"/>
  <c r="M180" i="9" s="1"/>
  <c r="F75" i="8"/>
  <c r="M75" i="9" s="1"/>
  <c r="F76" i="8"/>
  <c r="M76" i="9" s="1"/>
  <c r="F81" i="8"/>
  <c r="M81" i="9" s="1"/>
  <c r="H236" i="8"/>
  <c r="O236" i="9" s="1"/>
  <c r="H249" i="8"/>
  <c r="O249" i="9" s="1"/>
  <c r="H242" i="8"/>
  <c r="O242" i="9" s="1"/>
  <c r="H255" i="8"/>
  <c r="O255" i="9" s="1"/>
  <c r="H262" i="8"/>
  <c r="O262" i="9" s="1"/>
  <c r="H208" i="8"/>
  <c r="O208" i="9" s="1"/>
  <c r="H198" i="8"/>
  <c r="O198" i="9" s="1"/>
  <c r="H159" i="8"/>
  <c r="O159" i="9" s="1"/>
  <c r="H184" i="8"/>
  <c r="O184" i="9" s="1"/>
  <c r="H185" i="8"/>
  <c r="O185" i="9" s="1"/>
  <c r="H163" i="8"/>
  <c r="O163" i="9" s="1"/>
  <c r="H143" i="8"/>
  <c r="O143" i="9" s="1"/>
  <c r="H152" i="8"/>
  <c r="O152" i="9" s="1"/>
  <c r="H109" i="8"/>
  <c r="O109" i="9" s="1"/>
  <c r="H114" i="8"/>
  <c r="O114" i="9" s="1"/>
  <c r="H111" i="8"/>
  <c r="O111" i="9" s="1"/>
  <c r="H116" i="8"/>
  <c r="O116" i="9" s="1"/>
  <c r="H90" i="8"/>
  <c r="O90" i="9" s="1"/>
  <c r="H88" i="8"/>
  <c r="O88" i="9" s="1"/>
  <c r="H77" i="8"/>
  <c r="O77" i="9" s="1"/>
  <c r="H82" i="8"/>
  <c r="O82" i="9" s="1"/>
  <c r="H83" i="8"/>
  <c r="O83" i="9" s="1"/>
  <c r="H26" i="8"/>
  <c r="O26" i="9" s="1"/>
  <c r="H23" i="8"/>
  <c r="O23" i="9" s="1"/>
  <c r="H19" i="8"/>
  <c r="O19" i="9" s="1"/>
  <c r="H33" i="8"/>
  <c r="O33" i="9" s="1"/>
  <c r="H44" i="8"/>
  <c r="O44" i="9" s="1"/>
  <c r="F198" i="8"/>
  <c r="M198" i="9" s="1"/>
  <c r="F99" i="8"/>
  <c r="M99" i="9" s="1"/>
  <c r="F97" i="8"/>
  <c r="M97" i="9" s="1"/>
  <c r="F12" i="8"/>
  <c r="M12" i="9" s="1"/>
  <c r="F118" i="8"/>
  <c r="M118" i="9" s="1"/>
  <c r="E139" i="7"/>
  <c r="G241" i="8"/>
  <c r="N241" i="9" s="1"/>
  <c r="G243" i="8"/>
  <c r="N243" i="9" s="1"/>
  <c r="G236" i="8"/>
  <c r="N236" i="9" s="1"/>
  <c r="G257" i="8"/>
  <c r="N257" i="9" s="1"/>
  <c r="G226" i="8"/>
  <c r="N226" i="9" s="1"/>
  <c r="G220" i="8"/>
  <c r="N220" i="9" s="1"/>
  <c r="G194" i="8"/>
  <c r="N194" i="9" s="1"/>
  <c r="G169" i="8"/>
  <c r="N169" i="9" s="1"/>
  <c r="G170" i="8"/>
  <c r="N170" i="9" s="1"/>
  <c r="G171" i="8"/>
  <c r="N171" i="9" s="1"/>
  <c r="G172" i="8"/>
  <c r="N172" i="9" s="1"/>
  <c r="G144" i="8"/>
  <c r="N144" i="9" s="1"/>
  <c r="G135" i="8"/>
  <c r="N135" i="9" s="1"/>
  <c r="G136" i="8"/>
  <c r="N136" i="9" s="1"/>
  <c r="G126" i="8"/>
  <c r="N126" i="9" s="1"/>
  <c r="G100" i="8"/>
  <c r="N100" i="9" s="1"/>
  <c r="G105" i="8"/>
  <c r="N105" i="9" s="1"/>
  <c r="G90" i="8"/>
  <c r="N90" i="9" s="1"/>
  <c r="G88" i="8"/>
  <c r="N88" i="9" s="1"/>
  <c r="G62" i="8"/>
  <c r="N62" i="9" s="1"/>
  <c r="G63" i="8"/>
  <c r="N63" i="9" s="1"/>
  <c r="G64" i="8"/>
  <c r="N64" i="9" s="1"/>
  <c r="G69" i="8"/>
  <c r="N69" i="9" s="1"/>
  <c r="G34" i="8"/>
  <c r="N34" i="9" s="1"/>
  <c r="G27" i="8"/>
  <c r="N27" i="9" s="1"/>
  <c r="G32" i="8"/>
  <c r="N32" i="9" s="1"/>
  <c r="G29" i="8"/>
  <c r="N29" i="9" s="1"/>
  <c r="F86" i="8"/>
  <c r="M86" i="9" s="1"/>
  <c r="E124" i="7"/>
  <c r="E130" i="1" s="1"/>
  <c r="E51" i="7"/>
  <c r="E54" i="1" s="1"/>
  <c r="F50" i="8"/>
  <c r="M50" i="9" s="1"/>
  <c r="E66" i="7"/>
  <c r="F248" i="8"/>
  <c r="M248" i="9" s="1"/>
  <c r="F244" i="8"/>
  <c r="M244" i="9" s="1"/>
  <c r="F240" i="8"/>
  <c r="M240" i="9" s="1"/>
  <c r="F261" i="8"/>
  <c r="M261" i="9" s="1"/>
  <c r="E144" i="7"/>
  <c r="E152" i="1" s="1"/>
  <c r="E63" i="7"/>
  <c r="E67" i="1" s="1"/>
  <c r="L246" i="8"/>
  <c r="S246" i="9" s="1"/>
  <c r="L252" i="8"/>
  <c r="S252" i="9" s="1"/>
  <c r="L202" i="8"/>
  <c r="S202" i="9" s="1"/>
  <c r="L200" i="8"/>
  <c r="S200" i="9" s="1"/>
  <c r="L178" i="8"/>
  <c r="S178" i="9" s="1"/>
  <c r="L160" i="8"/>
  <c r="S160" i="9" s="1"/>
  <c r="L161" i="8"/>
  <c r="S161" i="9" s="1"/>
  <c r="L157" i="8"/>
  <c r="S157" i="9" s="1"/>
  <c r="L133" i="8"/>
  <c r="S133" i="9" s="1"/>
  <c r="L137" i="8"/>
  <c r="S137" i="9" s="1"/>
  <c r="L123" i="8"/>
  <c r="S123" i="9" s="1"/>
  <c r="L101" i="8"/>
  <c r="S101" i="9" s="1"/>
  <c r="L102" i="8"/>
  <c r="S102" i="9" s="1"/>
  <c r="L85" i="8"/>
  <c r="S85" i="9" s="1"/>
  <c r="L55" i="8"/>
  <c r="S55" i="9" s="1"/>
  <c r="L56" i="8"/>
  <c r="S56" i="9" s="1"/>
  <c r="L61" i="8"/>
  <c r="S61" i="9" s="1"/>
  <c r="L66" i="8"/>
  <c r="S66" i="9" s="1"/>
  <c r="L33" i="8"/>
  <c r="S33" i="9" s="1"/>
  <c r="L40" i="8"/>
  <c r="S40" i="9" s="1"/>
  <c r="L31" i="8"/>
  <c r="S31" i="9" s="1"/>
  <c r="L38" i="8"/>
  <c r="S38" i="9" s="1"/>
  <c r="L18" i="8"/>
  <c r="S18" i="9" s="1"/>
  <c r="K235" i="8"/>
  <c r="R235" i="9" s="1"/>
  <c r="K250" i="8"/>
  <c r="R250" i="9" s="1"/>
  <c r="K230" i="8"/>
  <c r="R230" i="9" s="1"/>
  <c r="K247" i="8"/>
  <c r="R247" i="9" s="1"/>
  <c r="K260" i="8"/>
  <c r="R260" i="9" s="1"/>
  <c r="K200" i="8"/>
  <c r="R200" i="9" s="1"/>
  <c r="K155" i="8"/>
  <c r="R155" i="9" s="1"/>
  <c r="K157" i="8"/>
  <c r="R157" i="9" s="1"/>
  <c r="K116" i="8"/>
  <c r="R116" i="9" s="1"/>
  <c r="K121" i="8"/>
  <c r="R121" i="9" s="1"/>
  <c r="K127" i="8"/>
  <c r="R127" i="9" s="1"/>
  <c r="K126" i="8"/>
  <c r="R126" i="9" s="1"/>
  <c r="K48" i="8"/>
  <c r="R48" i="9" s="1"/>
  <c r="K45" i="8"/>
  <c r="R45" i="9" s="1"/>
  <c r="K46" i="8"/>
  <c r="R46" i="9" s="1"/>
  <c r="K39" i="8"/>
  <c r="R39" i="9" s="1"/>
  <c r="F140" i="8"/>
  <c r="M140" i="9" s="1"/>
  <c r="F133" i="8"/>
  <c r="M133" i="9" s="1"/>
  <c r="F37" i="8"/>
  <c r="M37" i="9" s="1"/>
  <c r="F21" i="8"/>
  <c r="M21" i="9" s="1"/>
  <c r="F33" i="8"/>
  <c r="M33" i="9" s="1"/>
  <c r="F52" i="8"/>
  <c r="M52" i="9" s="1"/>
  <c r="J18" i="8"/>
  <c r="Q18" i="9" s="1"/>
  <c r="J236" i="8"/>
  <c r="Q236" i="9" s="1"/>
  <c r="J241" i="8"/>
  <c r="Q241" i="9" s="1"/>
  <c r="J242" i="8"/>
  <c r="Q242" i="9" s="1"/>
  <c r="J260" i="8"/>
  <c r="Q260" i="9" s="1"/>
  <c r="J208" i="8"/>
  <c r="Q208" i="9" s="1"/>
  <c r="J198" i="8"/>
  <c r="Q198" i="9" s="1"/>
  <c r="J179" i="8"/>
  <c r="Q179" i="9" s="1"/>
  <c r="J176" i="8"/>
  <c r="Q176" i="9" s="1"/>
  <c r="J177" i="8"/>
  <c r="Q177" i="9" s="1"/>
  <c r="J182" i="8"/>
  <c r="Q182" i="9" s="1"/>
  <c r="J156" i="8"/>
  <c r="Q156" i="9" s="1"/>
  <c r="J157" i="8"/>
  <c r="Q157" i="9" s="1"/>
  <c r="J136" i="8"/>
  <c r="Q136" i="9" s="1"/>
  <c r="J104" i="8"/>
  <c r="Q104" i="9" s="1"/>
  <c r="J109" i="8"/>
  <c r="Q109" i="9" s="1"/>
  <c r="J114" i="8"/>
  <c r="Q114" i="9" s="1"/>
  <c r="J111" i="8"/>
  <c r="Q111" i="9" s="1"/>
  <c r="J85" i="8"/>
  <c r="Q85" i="9" s="1"/>
  <c r="J72" i="8"/>
  <c r="Q72" i="9" s="1"/>
  <c r="J77" i="8"/>
  <c r="Q77" i="9" s="1"/>
  <c r="J82" i="8"/>
  <c r="Q82" i="9" s="1"/>
  <c r="J83" i="8"/>
  <c r="Q83" i="9" s="1"/>
  <c r="J48" i="8"/>
  <c r="Q48" i="9" s="1"/>
  <c r="J28" i="8"/>
  <c r="Q28" i="9" s="1"/>
  <c r="J53" i="8"/>
  <c r="Q53" i="9" s="1"/>
  <c r="J47" i="8"/>
  <c r="Q47" i="9" s="1"/>
  <c r="K3" i="8"/>
  <c r="F115" i="8"/>
  <c r="M115" i="9" s="1"/>
  <c r="F116" i="8"/>
  <c r="M116" i="9" s="1"/>
  <c r="F121" i="8"/>
  <c r="M121" i="9" s="1"/>
  <c r="I254" i="8"/>
  <c r="P254" i="9" s="1"/>
  <c r="I233" i="8"/>
  <c r="P233" i="9" s="1"/>
  <c r="I238" i="8"/>
  <c r="P238" i="9" s="1"/>
  <c r="I259" i="8"/>
  <c r="P259" i="9" s="1"/>
  <c r="I253" i="8"/>
  <c r="P253" i="9" s="1"/>
  <c r="I226" i="8"/>
  <c r="P226" i="9" s="1"/>
  <c r="I200" i="8"/>
  <c r="P200" i="9" s="1"/>
  <c r="I184" i="8"/>
  <c r="P184" i="9" s="1"/>
  <c r="I185" i="8"/>
  <c r="P185" i="9" s="1"/>
  <c r="I186" i="8"/>
  <c r="P186" i="9" s="1"/>
  <c r="I187" i="8"/>
  <c r="P187" i="9" s="1"/>
  <c r="I157" i="8"/>
  <c r="P157" i="9" s="1"/>
  <c r="I142" i="8"/>
  <c r="P142" i="9" s="1"/>
  <c r="I133" i="8"/>
  <c r="P133" i="9" s="1"/>
  <c r="I109" i="8"/>
  <c r="P109" i="9" s="1"/>
  <c r="I114" i="8"/>
  <c r="P114" i="9" s="1"/>
  <c r="I115" i="8"/>
  <c r="P115" i="9" s="1"/>
  <c r="I120" i="8"/>
  <c r="P120" i="9" s="1"/>
  <c r="I90" i="8"/>
  <c r="P90" i="9" s="1"/>
  <c r="I88" i="8"/>
  <c r="P88" i="9" s="1"/>
  <c r="I77" i="8"/>
  <c r="P77" i="9" s="1"/>
  <c r="I82" i="8"/>
  <c r="P82" i="9" s="1"/>
  <c r="I83" i="8"/>
  <c r="P83" i="9" s="1"/>
  <c r="I45" i="8"/>
  <c r="P45" i="9" s="1"/>
  <c r="I43" i="8"/>
  <c r="P43" i="9" s="1"/>
  <c r="I40" i="8"/>
  <c r="P40" i="9" s="1"/>
  <c r="J3" i="8"/>
  <c r="H129" i="8"/>
  <c r="O129" i="9" s="1"/>
  <c r="F169" i="8"/>
  <c r="M169" i="9" s="1"/>
  <c r="F174" i="8"/>
  <c r="M174" i="9" s="1"/>
  <c r="F179" i="8"/>
  <c r="M179" i="9" s="1"/>
  <c r="F184" i="8"/>
  <c r="M184" i="9" s="1"/>
  <c r="F79" i="8"/>
  <c r="M79" i="9" s="1"/>
  <c r="F80" i="8"/>
  <c r="M80" i="9" s="1"/>
  <c r="F106" i="8"/>
  <c r="M106" i="9" s="1"/>
  <c r="H240" i="8"/>
  <c r="O240" i="9" s="1"/>
  <c r="H246" i="8"/>
  <c r="O246" i="9" s="1"/>
  <c r="H245" i="8"/>
  <c r="O245" i="9" s="1"/>
  <c r="H259" i="8"/>
  <c r="O259" i="9" s="1"/>
  <c r="H202" i="8"/>
  <c r="O202" i="9" s="1"/>
  <c r="H161" i="8"/>
  <c r="O161" i="9" s="1"/>
  <c r="H188" i="8"/>
  <c r="O188" i="9" s="1"/>
  <c r="H162" i="8"/>
  <c r="O162" i="9" s="1"/>
  <c r="H167" i="8"/>
  <c r="O167" i="9" s="1"/>
  <c r="H148" i="8"/>
  <c r="O148" i="9" s="1"/>
  <c r="H149" i="8"/>
  <c r="O149" i="9" s="1"/>
  <c r="H113" i="8"/>
  <c r="O113" i="9" s="1"/>
  <c r="H118" i="8"/>
  <c r="O118" i="9" s="1"/>
  <c r="H115" i="8"/>
  <c r="O115" i="9" s="1"/>
  <c r="H120" i="8"/>
  <c r="O120" i="9" s="1"/>
  <c r="H94" i="8"/>
  <c r="O94" i="9" s="1"/>
  <c r="H92" i="8"/>
  <c r="O92" i="9" s="1"/>
  <c r="H81" i="8"/>
  <c r="O81" i="9" s="1"/>
  <c r="H55" i="8"/>
  <c r="O55" i="9" s="1"/>
  <c r="H56" i="8"/>
  <c r="O56" i="9" s="1"/>
  <c r="H35" i="8"/>
  <c r="O35" i="9" s="1"/>
  <c r="H24" i="8"/>
  <c r="O24" i="9" s="1"/>
  <c r="H20" i="8"/>
  <c r="O20" i="9" s="1"/>
  <c r="H50" i="8"/>
  <c r="O50" i="9" s="1"/>
  <c r="H48" i="8"/>
  <c r="O48" i="9" s="1"/>
  <c r="F202" i="8"/>
  <c r="M202" i="9" s="1"/>
  <c r="F196" i="8"/>
  <c r="M196" i="9" s="1"/>
  <c r="F84" i="8"/>
  <c r="M84" i="9" s="1"/>
  <c r="F54" i="8"/>
  <c r="M54" i="9" s="1"/>
  <c r="G247" i="8"/>
  <c r="N247" i="9" s="1"/>
  <c r="G244" i="8"/>
  <c r="N244" i="9" s="1"/>
  <c r="G240" i="8"/>
  <c r="N240" i="9" s="1"/>
  <c r="G261" i="8"/>
  <c r="N261" i="9" s="1"/>
  <c r="G224" i="8"/>
  <c r="N224" i="9" s="1"/>
  <c r="G198" i="8"/>
  <c r="N198" i="9" s="1"/>
  <c r="G173" i="8"/>
  <c r="N173" i="9" s="1"/>
  <c r="G174" i="8"/>
  <c r="N174" i="9" s="1"/>
  <c r="G175" i="8"/>
  <c r="N175" i="9" s="1"/>
  <c r="G176" i="8"/>
  <c r="N176" i="9" s="1"/>
  <c r="G157" i="8"/>
  <c r="N157" i="9" s="1"/>
  <c r="G148" i="8"/>
  <c r="N148" i="9" s="1"/>
  <c r="G130" i="8"/>
  <c r="N130" i="9" s="1"/>
  <c r="G140" i="8"/>
  <c r="N140" i="9" s="1"/>
  <c r="G127" i="8"/>
  <c r="N127" i="9" s="1"/>
  <c r="G104" i="8"/>
  <c r="N104" i="9" s="1"/>
  <c r="G109" i="8"/>
  <c r="N109" i="9" s="1"/>
  <c r="G94" i="8"/>
  <c r="N94" i="9" s="1"/>
  <c r="G92" i="8"/>
  <c r="N92" i="9" s="1"/>
  <c r="G66" i="8"/>
  <c r="N66" i="9" s="1"/>
  <c r="G67" i="8"/>
  <c r="N67" i="9" s="1"/>
  <c r="G68" i="8"/>
  <c r="N68" i="9" s="1"/>
  <c r="G73" i="8"/>
  <c r="N73" i="9" s="1"/>
  <c r="G38" i="8"/>
  <c r="N38" i="9" s="1"/>
  <c r="G31" i="8"/>
  <c r="N31" i="9" s="1"/>
  <c r="G36" i="8"/>
  <c r="N36" i="9" s="1"/>
  <c r="G33" i="8"/>
  <c r="N33" i="9" s="1"/>
  <c r="L22" i="8"/>
  <c r="S22" i="9" s="1"/>
  <c r="E92" i="7"/>
  <c r="E97" i="1" s="1"/>
  <c r="E43" i="7"/>
  <c r="E55" i="7"/>
  <c r="E59" i="1" s="1"/>
  <c r="M134" i="8"/>
  <c r="T134" i="9" s="1"/>
  <c r="F249" i="8"/>
  <c r="M249" i="9" s="1"/>
  <c r="F245" i="8"/>
  <c r="M245" i="9" s="1"/>
  <c r="F252" i="8"/>
  <c r="M252" i="9" s="1"/>
  <c r="F258" i="8"/>
  <c r="M258" i="9" s="1"/>
  <c r="E104" i="7"/>
  <c r="E110" i="1" s="1"/>
  <c r="E31" i="7"/>
  <c r="M156" i="8"/>
  <c r="T156" i="9" s="1"/>
  <c r="L127" i="8"/>
  <c r="S127" i="9" s="1"/>
  <c r="L23" i="8"/>
  <c r="S23" i="9" s="1"/>
  <c r="J200" i="8"/>
  <c r="Q200" i="9" s="1"/>
  <c r="J106" i="8"/>
  <c r="Q106" i="9" s="1"/>
  <c r="I290" i="8"/>
  <c r="I288" i="7"/>
  <c r="H21" i="6"/>
  <c r="I245" i="8"/>
  <c r="P245" i="9" s="1"/>
  <c r="I112" i="8"/>
  <c r="P112" i="9" s="1"/>
  <c r="F77" i="8"/>
  <c r="M77" i="9" s="1"/>
  <c r="H232" i="8"/>
  <c r="O232" i="9" s="1"/>
  <c r="H181" i="8"/>
  <c r="O181" i="9" s="1"/>
  <c r="H112" i="8"/>
  <c r="O112" i="9" s="1"/>
  <c r="H80" i="8"/>
  <c r="O80" i="9" s="1"/>
  <c r="H29" i="8"/>
  <c r="O29" i="9" s="1"/>
  <c r="F18" i="8"/>
  <c r="M18" i="9" s="1"/>
  <c r="G232" i="8"/>
  <c r="N232" i="9" s="1"/>
  <c r="F243" i="8"/>
  <c r="M243" i="9" s="1"/>
  <c r="F257" i="8"/>
  <c r="M257" i="9" s="1"/>
  <c r="M218" i="8"/>
  <c r="T218" i="9" s="1"/>
  <c r="M149" i="8"/>
  <c r="T149" i="9" s="1"/>
  <c r="M43" i="8"/>
  <c r="T43" i="9" s="1"/>
  <c r="M14" i="8"/>
  <c r="T14" i="9" s="1"/>
  <c r="K222" i="8"/>
  <c r="R222" i="9" s="1"/>
  <c r="K183" i="8"/>
  <c r="R183" i="9" s="1"/>
  <c r="K186" i="8"/>
  <c r="R186" i="9" s="1"/>
  <c r="K88" i="8"/>
  <c r="R88" i="9" s="1"/>
  <c r="K90" i="8"/>
  <c r="R90" i="9" s="1"/>
  <c r="K71" i="8"/>
  <c r="R71" i="9" s="1"/>
  <c r="F152" i="8"/>
  <c r="M152" i="9" s="1"/>
  <c r="G3" i="8"/>
  <c r="L251" i="8"/>
  <c r="S251" i="9" s="1"/>
  <c r="F110" i="8"/>
  <c r="M110" i="9" s="1"/>
  <c r="M290" i="8"/>
  <c r="M288" i="7"/>
  <c r="M231" i="8"/>
  <c r="T231" i="9" s="1"/>
  <c r="M249" i="8"/>
  <c r="T249" i="9" s="1"/>
  <c r="M257" i="8"/>
  <c r="T257" i="9" s="1"/>
  <c r="M243" i="8"/>
  <c r="T243" i="9" s="1"/>
  <c r="M222" i="8"/>
  <c r="T222" i="9" s="1"/>
  <c r="M216" i="8"/>
  <c r="T216" i="9" s="1"/>
  <c r="M174" i="8"/>
  <c r="T174" i="9" s="1"/>
  <c r="M175" i="8"/>
  <c r="T175" i="9" s="1"/>
  <c r="M176" i="8"/>
  <c r="T176" i="9" s="1"/>
  <c r="M177" i="8"/>
  <c r="T177" i="9" s="1"/>
  <c r="M147" i="8"/>
  <c r="T147" i="9" s="1"/>
  <c r="M108" i="8"/>
  <c r="T108" i="9" s="1"/>
  <c r="M113" i="8"/>
  <c r="T113" i="9" s="1"/>
  <c r="M114" i="8"/>
  <c r="T114" i="9" s="1"/>
  <c r="M71" i="8"/>
  <c r="T71" i="9" s="1"/>
  <c r="M72" i="8"/>
  <c r="T72" i="9" s="1"/>
  <c r="M77" i="8"/>
  <c r="T77" i="9" s="1"/>
  <c r="M82" i="8"/>
  <c r="T82" i="9" s="1"/>
  <c r="M47" i="8"/>
  <c r="T47" i="9" s="1"/>
  <c r="M44" i="8"/>
  <c r="T44" i="9" s="1"/>
  <c r="M45" i="8"/>
  <c r="T45" i="9" s="1"/>
  <c r="M18" i="8"/>
  <c r="T18" i="9" s="1"/>
  <c r="K226" i="8"/>
  <c r="R226" i="9" s="1"/>
  <c r="K187" i="8"/>
  <c r="R187" i="9" s="1"/>
  <c r="K188" i="8"/>
  <c r="R188" i="9" s="1"/>
  <c r="K136" i="8"/>
  <c r="R136" i="9" s="1"/>
  <c r="K92" i="8"/>
  <c r="R92" i="9" s="1"/>
  <c r="K94" i="8"/>
  <c r="R94" i="9" s="1"/>
  <c r="K64" i="8"/>
  <c r="R64" i="9" s="1"/>
  <c r="K69" i="8"/>
  <c r="R69" i="9" s="1"/>
  <c r="K74" i="8"/>
  <c r="R74" i="9" s="1"/>
  <c r="K75" i="8"/>
  <c r="R75" i="9" s="1"/>
  <c r="K14" i="8"/>
  <c r="R14" i="9" s="1"/>
  <c r="F290" i="8"/>
  <c r="F288" i="7"/>
  <c r="K16" i="6"/>
  <c r="J302" i="1" s="1"/>
  <c r="B19" i="6"/>
  <c r="F145" i="8"/>
  <c r="M145" i="9" s="1"/>
  <c r="F122" i="8"/>
  <c r="M122" i="9" s="1"/>
  <c r="L230" i="8"/>
  <c r="S230" i="9" s="1"/>
  <c r="L228" i="8"/>
  <c r="S228" i="9" s="1"/>
  <c r="L229" i="8"/>
  <c r="S229" i="9" s="1"/>
  <c r="L257" i="8"/>
  <c r="S257" i="9" s="1"/>
  <c r="L256" i="8"/>
  <c r="S256" i="9" s="1"/>
  <c r="L204" i="8"/>
  <c r="S204" i="9" s="1"/>
  <c r="L166" i="8"/>
  <c r="S166" i="9" s="1"/>
  <c r="L163" i="8"/>
  <c r="S163" i="9" s="1"/>
  <c r="L165" i="8"/>
  <c r="S165" i="9" s="1"/>
  <c r="L145" i="8"/>
  <c r="S145" i="9" s="1"/>
  <c r="L150" i="8"/>
  <c r="S150" i="9" s="1"/>
  <c r="L134" i="8"/>
  <c r="S134" i="9" s="1"/>
  <c r="L100" i="8"/>
  <c r="S100" i="9" s="1"/>
  <c r="L106" i="8"/>
  <c r="S106" i="9" s="1"/>
  <c r="L91" i="8"/>
  <c r="S91" i="9" s="1"/>
  <c r="L89" i="8"/>
  <c r="S89" i="9" s="1"/>
  <c r="L59" i="8"/>
  <c r="S59" i="9" s="1"/>
  <c r="L60" i="8"/>
  <c r="S60" i="9" s="1"/>
  <c r="L65" i="8"/>
  <c r="S65" i="9" s="1"/>
  <c r="L70" i="8"/>
  <c r="S70" i="9" s="1"/>
  <c r="L39" i="8"/>
  <c r="S39" i="9" s="1"/>
  <c r="L48" i="8"/>
  <c r="S48" i="9" s="1"/>
  <c r="L36" i="8"/>
  <c r="S36" i="9" s="1"/>
  <c r="K239" i="8"/>
  <c r="R239" i="9" s="1"/>
  <c r="K253" i="8"/>
  <c r="R253" i="9" s="1"/>
  <c r="K234" i="8"/>
  <c r="R234" i="9" s="1"/>
  <c r="K251" i="8"/>
  <c r="R251" i="9" s="1"/>
  <c r="K204" i="8"/>
  <c r="R204" i="9" s="1"/>
  <c r="K194" i="8"/>
  <c r="R194" i="9" s="1"/>
  <c r="K144" i="8"/>
  <c r="R144" i="9" s="1"/>
  <c r="K120" i="8"/>
  <c r="R120" i="9" s="1"/>
  <c r="K125" i="8"/>
  <c r="R125" i="9" s="1"/>
  <c r="K128" i="8"/>
  <c r="R128" i="9" s="1"/>
  <c r="K24" i="8"/>
  <c r="R24" i="9" s="1"/>
  <c r="K52" i="8"/>
  <c r="R52" i="9" s="1"/>
  <c r="K49" i="8"/>
  <c r="R49" i="9" s="1"/>
  <c r="K50" i="8"/>
  <c r="R50" i="9" s="1"/>
  <c r="K43" i="8"/>
  <c r="R43" i="9" s="1"/>
  <c r="F139" i="8"/>
  <c r="M139" i="9" s="1"/>
  <c r="F134" i="8"/>
  <c r="M134" i="9" s="1"/>
  <c r="F28" i="8"/>
  <c r="M28" i="9" s="1"/>
  <c r="F26" i="8"/>
  <c r="M26" i="9" s="1"/>
  <c r="F41" i="8"/>
  <c r="M41" i="9" s="1"/>
  <c r="G14" i="8"/>
  <c r="N14" i="9" s="1"/>
  <c r="J231" i="8"/>
  <c r="Q231" i="9" s="1"/>
  <c r="J248" i="8"/>
  <c r="Q248" i="9" s="1"/>
  <c r="J244" i="8"/>
  <c r="Q244" i="9" s="1"/>
  <c r="J253" i="8"/>
  <c r="Q253" i="9" s="1"/>
  <c r="J202" i="8"/>
  <c r="Q202" i="9" s="1"/>
  <c r="J183" i="8"/>
  <c r="Q183" i="9" s="1"/>
  <c r="J180" i="8"/>
  <c r="Q180" i="9" s="1"/>
  <c r="J181" i="8"/>
  <c r="Q181" i="9" s="1"/>
  <c r="J186" i="8"/>
  <c r="Q186" i="9" s="1"/>
  <c r="J141" i="8"/>
  <c r="Q141" i="9" s="1"/>
  <c r="J108" i="8"/>
  <c r="Q108" i="9" s="1"/>
  <c r="J113" i="8"/>
  <c r="Q113" i="9" s="1"/>
  <c r="J118" i="8"/>
  <c r="Q118" i="9" s="1"/>
  <c r="J115" i="8"/>
  <c r="Q115" i="9" s="1"/>
  <c r="J89" i="8"/>
  <c r="Q89" i="9" s="1"/>
  <c r="J91" i="8"/>
  <c r="Q91" i="9" s="1"/>
  <c r="J76" i="8"/>
  <c r="Q76" i="9" s="1"/>
  <c r="J81" i="8"/>
  <c r="Q81" i="9" s="1"/>
  <c r="J55" i="8"/>
  <c r="Q55" i="9" s="1"/>
  <c r="J30" i="8"/>
  <c r="Q30" i="9" s="1"/>
  <c r="J31" i="8"/>
  <c r="Q31" i="9" s="1"/>
  <c r="J38" i="8"/>
  <c r="Q38" i="9" s="1"/>
  <c r="J51" i="8"/>
  <c r="Q51" i="9" s="1"/>
  <c r="F47" i="8"/>
  <c r="M47" i="9" s="1"/>
  <c r="F119" i="8"/>
  <c r="M119" i="9" s="1"/>
  <c r="F120" i="8"/>
  <c r="M120" i="9" s="1"/>
  <c r="F125" i="8"/>
  <c r="M125" i="9" s="1"/>
  <c r="I228" i="8"/>
  <c r="P228" i="9" s="1"/>
  <c r="I237" i="8"/>
  <c r="P237" i="9" s="1"/>
  <c r="I242" i="8"/>
  <c r="P242" i="9" s="1"/>
  <c r="I244" i="8"/>
  <c r="P244" i="9" s="1"/>
  <c r="I257" i="8"/>
  <c r="P257" i="9" s="1"/>
  <c r="I204" i="8"/>
  <c r="P204" i="9" s="1"/>
  <c r="I194" i="8"/>
  <c r="P194" i="9" s="1"/>
  <c r="I188" i="8"/>
  <c r="P188" i="9" s="1"/>
  <c r="I159" i="8"/>
  <c r="P159" i="9" s="1"/>
  <c r="I144" i="8"/>
  <c r="P144" i="9" s="1"/>
  <c r="I140" i="8"/>
  <c r="P140" i="9" s="1"/>
  <c r="I137" i="8"/>
  <c r="P137" i="9" s="1"/>
  <c r="I113" i="8"/>
  <c r="P113" i="9" s="1"/>
  <c r="I118" i="8"/>
  <c r="P118" i="9" s="1"/>
  <c r="I119" i="8"/>
  <c r="P119" i="9" s="1"/>
  <c r="I124" i="8"/>
  <c r="P124" i="9" s="1"/>
  <c r="I94" i="8"/>
  <c r="P94" i="9" s="1"/>
  <c r="I92" i="8"/>
  <c r="P92" i="9" s="1"/>
  <c r="I81" i="8"/>
  <c r="P81" i="9" s="1"/>
  <c r="I55" i="8"/>
  <c r="P55" i="9" s="1"/>
  <c r="I56" i="8"/>
  <c r="P56" i="9" s="1"/>
  <c r="I23" i="8"/>
  <c r="P23" i="9" s="1"/>
  <c r="I49" i="8"/>
  <c r="P49" i="9" s="1"/>
  <c r="I46" i="8"/>
  <c r="P46" i="9" s="1"/>
  <c r="I47" i="8"/>
  <c r="P47" i="9" s="1"/>
  <c r="I44" i="8"/>
  <c r="P44" i="9" s="1"/>
  <c r="H142" i="8"/>
  <c r="O142" i="9" s="1"/>
  <c r="H134" i="8"/>
  <c r="O134" i="9" s="1"/>
  <c r="F173" i="8"/>
  <c r="M173" i="9" s="1"/>
  <c r="F178" i="8"/>
  <c r="M178" i="9" s="1"/>
  <c r="F183" i="8"/>
  <c r="M183" i="9" s="1"/>
  <c r="F188" i="8"/>
  <c r="M188" i="9" s="1"/>
  <c r="F83" i="8"/>
  <c r="M83" i="9" s="1"/>
  <c r="F57" i="8"/>
  <c r="M57" i="9" s="1"/>
  <c r="H30" i="8"/>
  <c r="O30" i="9" s="1"/>
  <c r="H250" i="8"/>
  <c r="O250" i="9" s="1"/>
  <c r="H247" i="8"/>
  <c r="O247" i="9" s="1"/>
  <c r="H243" i="8"/>
  <c r="O243" i="9" s="1"/>
  <c r="H256" i="8"/>
  <c r="O256" i="9" s="1"/>
  <c r="H216" i="8"/>
  <c r="O216" i="9" s="1"/>
  <c r="H206" i="8"/>
  <c r="O206" i="9" s="1"/>
  <c r="H160" i="8"/>
  <c r="O160" i="9" s="1"/>
  <c r="H166" i="8"/>
  <c r="O166" i="9" s="1"/>
  <c r="H171" i="8"/>
  <c r="O171" i="9" s="1"/>
  <c r="H156" i="8"/>
  <c r="O156" i="9" s="1"/>
  <c r="H157" i="8"/>
  <c r="O157" i="9" s="1"/>
  <c r="H117" i="8"/>
  <c r="O117" i="9" s="1"/>
  <c r="H122" i="8"/>
  <c r="O122" i="9" s="1"/>
  <c r="H119" i="8"/>
  <c r="O119" i="9" s="1"/>
  <c r="H124" i="8"/>
  <c r="O124" i="9" s="1"/>
  <c r="H98" i="8"/>
  <c r="O98" i="9" s="1"/>
  <c r="H96" i="8"/>
  <c r="O96" i="9" s="1"/>
  <c r="H58" i="8"/>
  <c r="O58" i="9" s="1"/>
  <c r="H59" i="8"/>
  <c r="O59" i="9" s="1"/>
  <c r="H60" i="8"/>
  <c r="O60" i="9" s="1"/>
  <c r="H34" i="8"/>
  <c r="O34" i="9" s="1"/>
  <c r="H38" i="8"/>
  <c r="O38" i="9" s="1"/>
  <c r="H54" i="8"/>
  <c r="O54" i="9" s="1"/>
  <c r="H52" i="8"/>
  <c r="O52" i="9" s="1"/>
  <c r="E232" i="7"/>
  <c r="E244" i="1" s="1"/>
  <c r="F206" i="8"/>
  <c r="M206" i="9" s="1"/>
  <c r="F200" i="8"/>
  <c r="M200" i="9" s="1"/>
  <c r="F88" i="8"/>
  <c r="M88" i="9" s="1"/>
  <c r="E75" i="7"/>
  <c r="G248" i="8"/>
  <c r="N248" i="9" s="1"/>
  <c r="G259" i="8"/>
  <c r="N259" i="9" s="1"/>
  <c r="G252" i="8"/>
  <c r="N252" i="9" s="1"/>
  <c r="G246" i="8"/>
  <c r="N246" i="9" s="1"/>
  <c r="G202" i="8"/>
  <c r="N202" i="9" s="1"/>
  <c r="G196" i="8"/>
  <c r="N196" i="9" s="1"/>
  <c r="G177" i="8"/>
  <c r="N177" i="9" s="1"/>
  <c r="G178" i="8"/>
  <c r="N178" i="9" s="1"/>
  <c r="G179" i="8"/>
  <c r="N179" i="9" s="1"/>
  <c r="G180" i="8"/>
  <c r="N180" i="9" s="1"/>
  <c r="G152" i="8"/>
  <c r="N152" i="9" s="1"/>
  <c r="G133" i="8"/>
  <c r="N133" i="9" s="1"/>
  <c r="G102" i="8"/>
  <c r="N102" i="9" s="1"/>
  <c r="G108" i="8"/>
  <c r="N108" i="9" s="1"/>
  <c r="G113" i="8"/>
  <c r="N113" i="9" s="1"/>
  <c r="G98" i="8"/>
  <c r="N98" i="9" s="1"/>
  <c r="G96" i="8"/>
  <c r="N96" i="9" s="1"/>
  <c r="G70" i="8"/>
  <c r="N70" i="9" s="1"/>
  <c r="G71" i="8"/>
  <c r="N71" i="9" s="1"/>
  <c r="G72" i="8"/>
  <c r="N72" i="9" s="1"/>
  <c r="G77" i="8"/>
  <c r="N77" i="9" s="1"/>
  <c r="G35" i="8"/>
  <c r="N35" i="9" s="1"/>
  <c r="G40" i="8"/>
  <c r="N40" i="9" s="1"/>
  <c r="G37" i="8"/>
  <c r="N37" i="9" s="1"/>
  <c r="H3" i="8"/>
  <c r="E47" i="7"/>
  <c r="G246" i="7"/>
  <c r="E246" i="9" s="1"/>
  <c r="G242" i="7"/>
  <c r="E242" i="9" s="1"/>
  <c r="X242" i="9" s="1"/>
  <c r="Y242" i="9" s="1"/>
  <c r="G238" i="7"/>
  <c r="E238" i="9" s="1"/>
  <c r="G234" i="7"/>
  <c r="E234" i="9" s="1"/>
  <c r="G230" i="7"/>
  <c r="E230" i="9" s="1"/>
  <c r="G226" i="7"/>
  <c r="E226" i="9" s="1"/>
  <c r="X226" i="9" s="1"/>
  <c r="Y226" i="9" s="1"/>
  <c r="G222" i="7"/>
  <c r="E222" i="9" s="1"/>
  <c r="X222" i="9" s="1"/>
  <c r="Y222" i="9" s="1"/>
  <c r="G218" i="7"/>
  <c r="E218" i="9" s="1"/>
  <c r="X218" i="9" s="1"/>
  <c r="Y218" i="9" s="1"/>
  <c r="G210" i="7"/>
  <c r="E210" i="9" s="1"/>
  <c r="X210" i="9" s="1"/>
  <c r="Y210" i="9" s="1"/>
  <c r="G206" i="7"/>
  <c r="E206" i="9" s="1"/>
  <c r="G202" i="7"/>
  <c r="E202" i="9" s="1"/>
  <c r="X202" i="9" s="1"/>
  <c r="Y202" i="9" s="1"/>
  <c r="G198" i="7"/>
  <c r="E198" i="9" s="1"/>
  <c r="X198" i="9" s="1"/>
  <c r="Y198" i="9" s="1"/>
  <c r="G190" i="7"/>
  <c r="E190" i="9" s="1"/>
  <c r="X190" i="9" s="1"/>
  <c r="Y190" i="9" s="1"/>
  <c r="G186" i="7"/>
  <c r="E186" i="9" s="1"/>
  <c r="G182" i="7"/>
  <c r="E182" i="9" s="1"/>
  <c r="G178" i="7"/>
  <c r="E178" i="9" s="1"/>
  <c r="X178" i="9" s="1"/>
  <c r="Y178" i="9" s="1"/>
  <c r="G174" i="7"/>
  <c r="E174" i="9" s="1"/>
  <c r="G170" i="7"/>
  <c r="E170" i="9" s="1"/>
  <c r="G166" i="7"/>
  <c r="E166" i="9" s="1"/>
  <c r="X166" i="9" s="1"/>
  <c r="Y166" i="9" s="1"/>
  <c r="G162" i="7"/>
  <c r="E162" i="9" s="1"/>
  <c r="X162" i="9" s="1"/>
  <c r="Y162" i="9" s="1"/>
  <c r="G158" i="7"/>
  <c r="E158" i="9" s="1"/>
  <c r="X158" i="9" s="1"/>
  <c r="Y158" i="9" s="1"/>
  <c r="G154" i="7"/>
  <c r="E154" i="9" s="1"/>
  <c r="X154" i="9" s="1"/>
  <c r="Y154" i="9" s="1"/>
  <c r="G146" i="7"/>
  <c r="E146" i="9" s="1"/>
  <c r="X146" i="9" s="1"/>
  <c r="Y146" i="9" s="1"/>
  <c r="G142" i="7"/>
  <c r="E142" i="9" s="1"/>
  <c r="X142" i="9" s="1"/>
  <c r="Y142" i="9" s="1"/>
  <c r="G138" i="7"/>
  <c r="E138" i="9" s="1"/>
  <c r="G134" i="7"/>
  <c r="E134" i="9" s="1"/>
  <c r="G130" i="7"/>
  <c r="E130" i="9" s="1"/>
  <c r="X130" i="9" s="1"/>
  <c r="Y130" i="9" s="1"/>
  <c r="G126" i="7"/>
  <c r="E126" i="9" s="1"/>
  <c r="X126" i="9" s="1"/>
  <c r="Y126" i="9" s="1"/>
  <c r="G98" i="7"/>
  <c r="E98" i="9" s="1"/>
  <c r="G74" i="7"/>
  <c r="E74" i="9" s="1"/>
  <c r="G261" i="7"/>
  <c r="E261" i="9" s="1"/>
  <c r="G257" i="7"/>
  <c r="E257" i="9" s="1"/>
  <c r="X257" i="9" s="1"/>
  <c r="Y257" i="9" s="1"/>
  <c r="G249" i="7"/>
  <c r="E249" i="9" s="1"/>
  <c r="X249" i="9" s="1"/>
  <c r="Y249" i="9" s="1"/>
  <c r="G241" i="7"/>
  <c r="E241" i="9" s="1"/>
  <c r="G237" i="7"/>
  <c r="E237" i="9" s="1"/>
  <c r="X237" i="9" s="1"/>
  <c r="Y237" i="9" s="1"/>
  <c r="G233" i="7"/>
  <c r="E233" i="9" s="1"/>
  <c r="X233" i="9" s="1"/>
  <c r="Y233" i="9" s="1"/>
  <c r="G225" i="7"/>
  <c r="E225" i="9" s="1"/>
  <c r="X225" i="9" s="1"/>
  <c r="Y225" i="9" s="1"/>
  <c r="G221" i="7"/>
  <c r="E221" i="9" s="1"/>
  <c r="X221" i="9" s="1"/>
  <c r="Y221" i="9" s="1"/>
  <c r="G213" i="7"/>
  <c r="E213" i="9" s="1"/>
  <c r="X213" i="9" s="1"/>
  <c r="Y213" i="9" s="1"/>
  <c r="G209" i="7"/>
  <c r="E209" i="9" s="1"/>
  <c r="X209" i="9" s="1"/>
  <c r="Y209" i="9" s="1"/>
  <c r="G205" i="7"/>
  <c r="E205" i="9" s="1"/>
  <c r="X205" i="9" s="1"/>
  <c r="Y205" i="9" s="1"/>
  <c r="G201" i="7"/>
  <c r="E201" i="9" s="1"/>
  <c r="X201" i="9" s="1"/>
  <c r="Y201" i="9" s="1"/>
  <c r="G197" i="7"/>
  <c r="E197" i="9" s="1"/>
  <c r="X197" i="9" s="1"/>
  <c r="Y197" i="9" s="1"/>
  <c r="G193" i="7"/>
  <c r="E193" i="9" s="1"/>
  <c r="X193" i="9" s="1"/>
  <c r="Y193" i="9" s="1"/>
  <c r="G185" i="7"/>
  <c r="E185" i="9" s="1"/>
  <c r="X185" i="9" s="1"/>
  <c r="Y185" i="9" s="1"/>
  <c r="G169" i="7"/>
  <c r="E169" i="9" s="1"/>
  <c r="G165" i="7"/>
  <c r="E165" i="9" s="1"/>
  <c r="G161" i="7"/>
  <c r="E161" i="9" s="1"/>
  <c r="X161" i="9" s="1"/>
  <c r="Y161" i="9" s="1"/>
  <c r="G149" i="7"/>
  <c r="E149" i="9" s="1"/>
  <c r="X149" i="9" s="1"/>
  <c r="Y149" i="9" s="1"/>
  <c r="G145" i="7"/>
  <c r="E145" i="9" s="1"/>
  <c r="G141" i="7"/>
  <c r="E141" i="9" s="1"/>
  <c r="X141" i="9" s="1"/>
  <c r="Y141" i="9" s="1"/>
  <c r="G137" i="7"/>
  <c r="E137" i="9" s="1"/>
  <c r="X137" i="9" s="1"/>
  <c r="Y137" i="9" s="1"/>
  <c r="G129" i="7"/>
  <c r="E129" i="9" s="1"/>
  <c r="G125" i="7"/>
  <c r="E125" i="9" s="1"/>
  <c r="G280" i="7"/>
  <c r="E280" i="9" s="1"/>
  <c r="X280" i="9" s="1"/>
  <c r="Y280" i="9" s="1"/>
  <c r="G276" i="7"/>
  <c r="E276" i="9" s="1"/>
  <c r="X276" i="9" s="1"/>
  <c r="Y276" i="9" s="1"/>
  <c r="G268" i="7"/>
  <c r="E268" i="9" s="1"/>
  <c r="X268" i="9" s="1"/>
  <c r="Y268" i="9" s="1"/>
  <c r="G264" i="7"/>
  <c r="E264" i="9" s="1"/>
  <c r="X264" i="9" s="1"/>
  <c r="Y264" i="9" s="1"/>
  <c r="G260" i="7"/>
  <c r="E260" i="9" s="1"/>
  <c r="G256" i="7"/>
  <c r="E256" i="9" s="1"/>
  <c r="G248" i="7"/>
  <c r="E248" i="9" s="1"/>
  <c r="G240" i="7"/>
  <c r="E240" i="9" s="1"/>
  <c r="X240" i="9" s="1"/>
  <c r="Y240" i="9" s="1"/>
  <c r="G232" i="7"/>
  <c r="E232" i="9" s="1"/>
  <c r="G228" i="7"/>
  <c r="E228" i="9" s="1"/>
  <c r="X228" i="9" s="1"/>
  <c r="Y228" i="9" s="1"/>
  <c r="G224" i="7"/>
  <c r="E224" i="9" s="1"/>
  <c r="X224" i="9" s="1"/>
  <c r="Y224" i="9" s="1"/>
  <c r="G208" i="7"/>
  <c r="E208" i="9" s="1"/>
  <c r="X208" i="9" s="1"/>
  <c r="Y208" i="9" s="1"/>
  <c r="G196" i="7"/>
  <c r="E196" i="9" s="1"/>
  <c r="X196" i="9" s="1"/>
  <c r="Y196" i="9" s="1"/>
  <c r="G192" i="7"/>
  <c r="E192" i="9" s="1"/>
  <c r="X192" i="9" s="1"/>
  <c r="Y192" i="9" s="1"/>
  <c r="G176" i="7"/>
  <c r="E176" i="9" s="1"/>
  <c r="G172" i="7"/>
  <c r="E172" i="9" s="1"/>
  <c r="G168" i="7"/>
  <c r="E168" i="9" s="1"/>
  <c r="X168" i="9" s="1"/>
  <c r="Y168" i="9" s="1"/>
  <c r="G164" i="7"/>
  <c r="E164" i="9" s="1"/>
  <c r="X164" i="9" s="1"/>
  <c r="Y164" i="9" s="1"/>
  <c r="G148" i="7"/>
  <c r="E148" i="9" s="1"/>
  <c r="G144" i="7"/>
  <c r="E144" i="9" s="1"/>
  <c r="G132" i="7"/>
  <c r="E132" i="9" s="1"/>
  <c r="X132" i="9" s="1"/>
  <c r="Y132" i="9" s="1"/>
  <c r="G124" i="7"/>
  <c r="E124" i="9" s="1"/>
  <c r="X124" i="9" s="1"/>
  <c r="Y124" i="9" s="1"/>
  <c r="G283" i="7"/>
  <c r="E283" i="9" s="1"/>
  <c r="X283" i="9" s="1"/>
  <c r="Y283" i="9" s="1"/>
  <c r="G279" i="7"/>
  <c r="E279" i="9" s="1"/>
  <c r="X279" i="9" s="1"/>
  <c r="Y279" i="9" s="1"/>
  <c r="G275" i="7"/>
  <c r="E275" i="9" s="1"/>
  <c r="X275" i="9" s="1"/>
  <c r="Y275" i="9" s="1"/>
  <c r="G271" i="7"/>
  <c r="E271" i="9" s="1"/>
  <c r="X271" i="9" s="1"/>
  <c r="Y271" i="9" s="1"/>
  <c r="G267" i="7"/>
  <c r="E267" i="9" s="1"/>
  <c r="X267" i="9" s="1"/>
  <c r="Y267" i="9" s="1"/>
  <c r="G263" i="7"/>
  <c r="E263" i="9" s="1"/>
  <c r="X263" i="9" s="1"/>
  <c r="Y263" i="9" s="1"/>
  <c r="G259" i="7"/>
  <c r="E259" i="9" s="1"/>
  <c r="G255" i="7"/>
  <c r="E255" i="9" s="1"/>
  <c r="X255" i="9" s="1"/>
  <c r="Y255" i="9" s="1"/>
  <c r="G251" i="7"/>
  <c r="E251" i="9" s="1"/>
  <c r="X251" i="9" s="1"/>
  <c r="Y251" i="9" s="1"/>
  <c r="G243" i="7"/>
  <c r="E243" i="9" s="1"/>
  <c r="X243" i="9" s="1"/>
  <c r="Y243" i="9" s="1"/>
  <c r="G239" i="7"/>
  <c r="E239" i="9" s="1"/>
  <c r="G235" i="7"/>
  <c r="E235" i="9" s="1"/>
  <c r="X235" i="9" s="1"/>
  <c r="Y235" i="9" s="1"/>
  <c r="G231" i="7"/>
  <c r="E231" i="9" s="1"/>
  <c r="G227" i="7"/>
  <c r="E227" i="9" s="1"/>
  <c r="X227" i="9" s="1"/>
  <c r="Y227" i="9" s="1"/>
  <c r="G223" i="7"/>
  <c r="E223" i="9" s="1"/>
  <c r="X223" i="9" s="1"/>
  <c r="Y223" i="9" s="1"/>
  <c r="G219" i="7"/>
  <c r="E219" i="9" s="1"/>
  <c r="X219" i="9" s="1"/>
  <c r="Y219" i="9" s="1"/>
  <c r="G215" i="7"/>
  <c r="E215" i="9" s="1"/>
  <c r="X215" i="9" s="1"/>
  <c r="Y215" i="9" s="1"/>
  <c r="G211" i="7"/>
  <c r="E211" i="9" s="1"/>
  <c r="X211" i="9" s="1"/>
  <c r="Y211" i="9" s="1"/>
  <c r="G207" i="7"/>
  <c r="E207" i="9" s="1"/>
  <c r="X207" i="9" s="1"/>
  <c r="Y207" i="9" s="1"/>
  <c r="G199" i="7"/>
  <c r="E199" i="9" s="1"/>
  <c r="X199" i="9" s="1"/>
  <c r="Y199" i="9" s="1"/>
  <c r="G195" i="7"/>
  <c r="E195" i="9" s="1"/>
  <c r="X195" i="9" s="1"/>
  <c r="Y195" i="9" s="1"/>
  <c r="G191" i="7"/>
  <c r="E191" i="9" s="1"/>
  <c r="X191" i="9" s="1"/>
  <c r="Y191" i="9" s="1"/>
  <c r="G187" i="7"/>
  <c r="E187" i="9" s="1"/>
  <c r="G183" i="7"/>
  <c r="E183" i="9" s="1"/>
  <c r="G179" i="7"/>
  <c r="E179" i="9" s="1"/>
  <c r="G175" i="7"/>
  <c r="E175" i="9" s="1"/>
  <c r="G171" i="7"/>
  <c r="E171" i="9" s="1"/>
  <c r="G167" i="7"/>
  <c r="E167" i="9" s="1"/>
  <c r="G163" i="7"/>
  <c r="E163" i="9" s="1"/>
  <c r="X163" i="9" s="1"/>
  <c r="Y163" i="9" s="1"/>
  <c r="G159" i="7"/>
  <c r="E159" i="9" s="1"/>
  <c r="G123" i="7"/>
  <c r="E123" i="9" s="1"/>
  <c r="X123" i="9" s="1"/>
  <c r="Y123" i="9" s="1"/>
  <c r="G119" i="7"/>
  <c r="E119" i="9" s="1"/>
  <c r="X119" i="9" s="1"/>
  <c r="Y119" i="9" s="1"/>
  <c r="G91" i="7"/>
  <c r="E91" i="9" s="1"/>
  <c r="G67" i="7"/>
  <c r="E67" i="9" s="1"/>
  <c r="X67" i="9" s="1"/>
  <c r="Y67" i="9" s="1"/>
  <c r="G39" i="7"/>
  <c r="E39" i="9" s="1"/>
  <c r="G151" i="7"/>
  <c r="E151" i="9" s="1"/>
  <c r="X151" i="9" s="1"/>
  <c r="Y151" i="9" s="1"/>
  <c r="G135" i="7"/>
  <c r="E135" i="9" s="1"/>
  <c r="X135" i="9" s="1"/>
  <c r="Y135" i="9" s="1"/>
  <c r="G111" i="7"/>
  <c r="E111" i="9" s="1"/>
  <c r="G79" i="7"/>
  <c r="E79" i="9" s="1"/>
  <c r="X79" i="9" s="1"/>
  <c r="Y79" i="9" s="1"/>
  <c r="G71" i="7"/>
  <c r="E71" i="9" s="1"/>
  <c r="G11" i="7"/>
  <c r="E11" i="9" s="1"/>
  <c r="X11" i="9" s="1"/>
  <c r="Y11" i="9" s="1"/>
  <c r="G143" i="7"/>
  <c r="E143" i="9" s="1"/>
  <c r="X143" i="9" s="1"/>
  <c r="Y143" i="9" s="1"/>
  <c r="G127" i="7"/>
  <c r="E127" i="9" s="1"/>
  <c r="G87" i="7"/>
  <c r="E87" i="9" s="1"/>
  <c r="X87" i="9" s="1"/>
  <c r="Y87" i="9" s="1"/>
  <c r="G63" i="7"/>
  <c r="E63" i="9" s="1"/>
  <c r="X63" i="9" s="1"/>
  <c r="Y63" i="9" s="1"/>
  <c r="G155" i="7"/>
  <c r="E155" i="9" s="1"/>
  <c r="G107" i="7"/>
  <c r="E107" i="9" s="1"/>
  <c r="G85" i="7"/>
  <c r="E85" i="9" s="1"/>
  <c r="G103" i="7"/>
  <c r="E103" i="9" s="1"/>
  <c r="X103" i="9" s="1"/>
  <c r="Y103" i="9" s="1"/>
  <c r="G95" i="7"/>
  <c r="E95" i="9" s="1"/>
  <c r="X95" i="9" s="1"/>
  <c r="Y95" i="9" s="1"/>
  <c r="G59" i="7"/>
  <c r="E59" i="9" s="1"/>
  <c r="X59" i="9" s="1"/>
  <c r="Y59" i="9" s="1"/>
  <c r="G55" i="7"/>
  <c r="E55" i="9" s="1"/>
  <c r="X55" i="9" s="1"/>
  <c r="Y55" i="9" s="1"/>
  <c r="G51" i="7"/>
  <c r="E51" i="9" s="1"/>
  <c r="X51" i="9" s="1"/>
  <c r="Y51" i="9" s="1"/>
  <c r="G7" i="7"/>
  <c r="E7" i="9" s="1"/>
  <c r="X7" i="9" s="1"/>
  <c r="Y7" i="9" s="1"/>
  <c r="G147" i="7"/>
  <c r="E147" i="9" s="1"/>
  <c r="G131" i="7"/>
  <c r="E131" i="9" s="1"/>
  <c r="X131" i="9" s="1"/>
  <c r="Y131" i="9" s="1"/>
  <c r="G117" i="7"/>
  <c r="E117" i="9" s="1"/>
  <c r="G115" i="7"/>
  <c r="E115" i="9" s="1"/>
  <c r="G83" i="7"/>
  <c r="E83" i="9" s="1"/>
  <c r="X83" i="9" s="1"/>
  <c r="Y83" i="9" s="1"/>
  <c r="E35" i="7"/>
  <c r="E70" i="7"/>
  <c r="F229" i="8"/>
  <c r="M229" i="9" s="1"/>
  <c r="F230" i="8"/>
  <c r="M230" i="9" s="1"/>
  <c r="F231" i="8"/>
  <c r="M231" i="9" s="1"/>
  <c r="F251" i="8"/>
  <c r="M251" i="9" s="1"/>
  <c r="F262" i="8"/>
  <c r="M262" i="9" s="1"/>
  <c r="E96" i="7"/>
  <c r="E15" i="7"/>
  <c r="M254" i="8"/>
  <c r="T254" i="9" s="1"/>
  <c r="L290" i="8"/>
  <c r="L288" i="7"/>
  <c r="L79" i="8"/>
  <c r="S79" i="9" s="1"/>
  <c r="K257" i="8"/>
  <c r="R257" i="9" s="1"/>
  <c r="K147" i="8"/>
  <c r="R147" i="9" s="1"/>
  <c r="F226" i="8"/>
  <c r="M226" i="9" s="1"/>
  <c r="F220" i="8"/>
  <c r="M220" i="9" s="1"/>
  <c r="J226" i="8"/>
  <c r="Q226" i="9" s="1"/>
  <c r="J151" i="8"/>
  <c r="Q151" i="9" s="1"/>
  <c r="J74" i="8"/>
  <c r="Q74" i="9" s="1"/>
  <c r="I230" i="8"/>
  <c r="P230" i="9" s="1"/>
  <c r="I151" i="8"/>
  <c r="P151" i="9" s="1"/>
  <c r="H136" i="8"/>
  <c r="O136" i="9" s="1"/>
  <c r="H186" i="8"/>
  <c r="O186" i="9" s="1"/>
  <c r="H79" i="8"/>
  <c r="O79" i="9" s="1"/>
  <c r="G165" i="8"/>
  <c r="N165" i="9" s="1"/>
  <c r="M248" i="8"/>
  <c r="T248" i="9" s="1"/>
  <c r="M173" i="8"/>
  <c r="T173" i="9" s="1"/>
  <c r="M109" i="8"/>
  <c r="T109" i="9" s="1"/>
  <c r="M99" i="8"/>
  <c r="T99" i="9" s="1"/>
  <c r="M41" i="8"/>
  <c r="T41" i="9" s="1"/>
  <c r="F78" i="8"/>
  <c r="M78" i="9" s="1"/>
  <c r="M256" i="8"/>
  <c r="T256" i="9" s="1"/>
  <c r="M261" i="8"/>
  <c r="T261" i="9" s="1"/>
  <c r="M247" i="8"/>
  <c r="T247" i="9" s="1"/>
  <c r="M226" i="8"/>
  <c r="T226" i="9" s="1"/>
  <c r="M220" i="8"/>
  <c r="T220" i="9" s="1"/>
  <c r="M178" i="8"/>
  <c r="T178" i="9" s="1"/>
  <c r="M179" i="8"/>
  <c r="T179" i="9" s="1"/>
  <c r="M180" i="8"/>
  <c r="T180" i="9" s="1"/>
  <c r="M181" i="8"/>
  <c r="T181" i="9" s="1"/>
  <c r="M151" i="8"/>
  <c r="T151" i="9" s="1"/>
  <c r="M157" i="8"/>
  <c r="T157" i="9" s="1"/>
  <c r="M135" i="8"/>
  <c r="T135" i="9" s="1"/>
  <c r="M107" i="8"/>
  <c r="T107" i="9" s="1"/>
  <c r="M112" i="8"/>
  <c r="T112" i="9" s="1"/>
  <c r="M117" i="8"/>
  <c r="T117" i="9" s="1"/>
  <c r="M118" i="8"/>
  <c r="T118" i="9" s="1"/>
  <c r="M88" i="8"/>
  <c r="T88" i="9" s="1"/>
  <c r="M90" i="8"/>
  <c r="T90" i="9" s="1"/>
  <c r="M76" i="8"/>
  <c r="T76" i="9" s="1"/>
  <c r="M81" i="8"/>
  <c r="T81" i="9" s="1"/>
  <c r="M21" i="8"/>
  <c r="T21" i="9" s="1"/>
  <c r="M51" i="8"/>
  <c r="T51" i="9" s="1"/>
  <c r="M48" i="8"/>
  <c r="T48" i="9" s="1"/>
  <c r="M49" i="8"/>
  <c r="T49" i="9" s="1"/>
  <c r="M46" i="8"/>
  <c r="T46" i="9" s="1"/>
  <c r="K159" i="8"/>
  <c r="R159" i="9" s="1"/>
  <c r="K160" i="8"/>
  <c r="R160" i="9" s="1"/>
  <c r="K161" i="8"/>
  <c r="R161" i="9" s="1"/>
  <c r="K162" i="8"/>
  <c r="R162" i="9" s="1"/>
  <c r="K141" i="8"/>
  <c r="R141" i="9" s="1"/>
  <c r="K140" i="8"/>
  <c r="R140" i="9" s="1"/>
  <c r="K96" i="8"/>
  <c r="R96" i="9" s="1"/>
  <c r="K98" i="8"/>
  <c r="R98" i="9" s="1"/>
  <c r="K68" i="8"/>
  <c r="R68" i="9" s="1"/>
  <c r="K73" i="8"/>
  <c r="R73" i="9" s="1"/>
  <c r="K78" i="8"/>
  <c r="R78" i="9" s="1"/>
  <c r="K79" i="8"/>
  <c r="R79" i="9" s="1"/>
  <c r="F156" i="8"/>
  <c r="M156" i="9" s="1"/>
  <c r="F90" i="8"/>
  <c r="M90" i="9" s="1"/>
  <c r="L238" i="8"/>
  <c r="S238" i="9" s="1"/>
  <c r="L232" i="8"/>
  <c r="S232" i="9" s="1"/>
  <c r="L233" i="8"/>
  <c r="S233" i="9" s="1"/>
  <c r="L261" i="8"/>
  <c r="S261" i="9" s="1"/>
  <c r="L260" i="8"/>
  <c r="S260" i="9" s="1"/>
  <c r="L208" i="8"/>
  <c r="S208" i="9" s="1"/>
  <c r="L186" i="8"/>
  <c r="S186" i="9" s="1"/>
  <c r="L167" i="8"/>
  <c r="S167" i="9" s="1"/>
  <c r="L168" i="8"/>
  <c r="S168" i="9" s="1"/>
  <c r="L169" i="8"/>
  <c r="S169" i="9" s="1"/>
  <c r="L154" i="8"/>
  <c r="S154" i="9" s="1"/>
  <c r="L147" i="8"/>
  <c r="S147" i="9" s="1"/>
  <c r="L142" i="8"/>
  <c r="S142" i="9" s="1"/>
  <c r="L135" i="8"/>
  <c r="S135" i="9" s="1"/>
  <c r="L104" i="8"/>
  <c r="S104" i="9" s="1"/>
  <c r="L109" i="8"/>
  <c r="S109" i="9" s="1"/>
  <c r="L110" i="8"/>
  <c r="S110" i="9" s="1"/>
  <c r="L95" i="8"/>
  <c r="S95" i="9" s="1"/>
  <c r="L93" i="8"/>
  <c r="S93" i="9" s="1"/>
  <c r="L63" i="8"/>
  <c r="S63" i="9" s="1"/>
  <c r="L64" i="8"/>
  <c r="S64" i="9" s="1"/>
  <c r="L69" i="8"/>
  <c r="S69" i="9" s="1"/>
  <c r="L74" i="8"/>
  <c r="S74" i="9" s="1"/>
  <c r="L47" i="8"/>
  <c r="S47" i="9" s="1"/>
  <c r="L52" i="8"/>
  <c r="S52" i="9" s="1"/>
  <c r="L46" i="8"/>
  <c r="S46" i="9" s="1"/>
  <c r="K261" i="8"/>
  <c r="R261" i="9" s="1"/>
  <c r="K229" i="8"/>
  <c r="R229" i="9" s="1"/>
  <c r="K238" i="8"/>
  <c r="R238" i="9" s="1"/>
  <c r="K255" i="8"/>
  <c r="R255" i="9" s="1"/>
  <c r="K208" i="8"/>
  <c r="R208" i="9" s="1"/>
  <c r="K198" i="8"/>
  <c r="R198" i="9" s="1"/>
  <c r="K148" i="8"/>
  <c r="R148" i="9" s="1"/>
  <c r="K150" i="8"/>
  <c r="R150" i="9" s="1"/>
  <c r="K124" i="8"/>
  <c r="R124" i="9" s="1"/>
  <c r="K102" i="8"/>
  <c r="R102" i="9" s="1"/>
  <c r="K22" i="8"/>
  <c r="R22" i="9" s="1"/>
  <c r="K21" i="8"/>
  <c r="R21" i="9" s="1"/>
  <c r="K53" i="8"/>
  <c r="R53" i="9" s="1"/>
  <c r="K54" i="8"/>
  <c r="R54" i="9" s="1"/>
  <c r="K47" i="8"/>
  <c r="R47" i="9" s="1"/>
  <c r="F137" i="8"/>
  <c r="M137" i="9" s="1"/>
  <c r="F24" i="8"/>
  <c r="M24" i="9" s="1"/>
  <c r="F31" i="8"/>
  <c r="M31" i="9" s="1"/>
  <c r="F30" i="8"/>
  <c r="M30" i="9" s="1"/>
  <c r="F45" i="8"/>
  <c r="M45" i="9" s="1"/>
  <c r="J235" i="8"/>
  <c r="Q235" i="9" s="1"/>
  <c r="J251" i="8"/>
  <c r="Q251" i="9" s="1"/>
  <c r="J245" i="8"/>
  <c r="Q245" i="9" s="1"/>
  <c r="J243" i="8"/>
  <c r="Q243" i="9" s="1"/>
  <c r="J257" i="8"/>
  <c r="Q257" i="9" s="1"/>
  <c r="J216" i="8"/>
  <c r="Q216" i="9" s="1"/>
  <c r="J206" i="8"/>
  <c r="Q206" i="9" s="1"/>
  <c r="J187" i="8"/>
  <c r="Q187" i="9" s="1"/>
  <c r="J184" i="8"/>
  <c r="Q184" i="9" s="1"/>
  <c r="J185" i="8"/>
  <c r="Q185" i="9" s="1"/>
  <c r="J154" i="8"/>
  <c r="Q154" i="9" s="1"/>
  <c r="J147" i="8"/>
  <c r="Q147" i="9" s="1"/>
  <c r="J142" i="8"/>
  <c r="Q142" i="9" s="1"/>
  <c r="J133" i="8"/>
  <c r="Q133" i="9" s="1"/>
  <c r="J112" i="8"/>
  <c r="Q112" i="9" s="1"/>
  <c r="J117" i="8"/>
  <c r="Q117" i="9" s="1"/>
  <c r="J122" i="8"/>
  <c r="Q122" i="9" s="1"/>
  <c r="J119" i="8"/>
  <c r="Q119" i="9" s="1"/>
  <c r="J93" i="8"/>
  <c r="Q93" i="9" s="1"/>
  <c r="J95" i="8"/>
  <c r="Q95" i="9" s="1"/>
  <c r="J80" i="8"/>
  <c r="Q80" i="9" s="1"/>
  <c r="J58" i="8"/>
  <c r="Q58" i="9" s="1"/>
  <c r="J59" i="8"/>
  <c r="Q59" i="9" s="1"/>
  <c r="J26" i="8"/>
  <c r="Q26" i="9" s="1"/>
  <c r="J29" i="8"/>
  <c r="Q29" i="9" s="1"/>
  <c r="J36" i="8"/>
  <c r="Q36" i="9" s="1"/>
  <c r="F123" i="8"/>
  <c r="M123" i="9" s="1"/>
  <c r="F124" i="8"/>
  <c r="M124" i="9" s="1"/>
  <c r="F94" i="8"/>
  <c r="M94" i="9" s="1"/>
  <c r="I232" i="8"/>
  <c r="P232" i="9" s="1"/>
  <c r="I241" i="8"/>
  <c r="P241" i="9" s="1"/>
  <c r="I243" i="8"/>
  <c r="P243" i="9" s="1"/>
  <c r="I248" i="8"/>
  <c r="P248" i="9" s="1"/>
  <c r="I261" i="8"/>
  <c r="P261" i="9" s="1"/>
  <c r="I208" i="8"/>
  <c r="P208" i="9" s="1"/>
  <c r="I198" i="8"/>
  <c r="P198" i="9" s="1"/>
  <c r="I160" i="8"/>
  <c r="P160" i="9" s="1"/>
  <c r="I161" i="8"/>
  <c r="P161" i="9" s="1"/>
  <c r="I162" i="8"/>
  <c r="P162" i="9" s="1"/>
  <c r="I163" i="8"/>
  <c r="P163" i="9" s="1"/>
  <c r="I148" i="8"/>
  <c r="P148" i="9" s="1"/>
  <c r="I150" i="8"/>
  <c r="P150" i="9" s="1"/>
  <c r="I138" i="8"/>
  <c r="P138" i="9" s="1"/>
  <c r="I141" i="8"/>
  <c r="P141" i="9" s="1"/>
  <c r="I117" i="8"/>
  <c r="P117" i="9" s="1"/>
  <c r="I122" i="8"/>
  <c r="P122" i="9" s="1"/>
  <c r="I123" i="8"/>
  <c r="P123" i="9" s="1"/>
  <c r="I127" i="8"/>
  <c r="P127" i="9" s="1"/>
  <c r="I98" i="8"/>
  <c r="P98" i="9" s="1"/>
  <c r="I96" i="8"/>
  <c r="P96" i="9" s="1"/>
  <c r="I58" i="8"/>
  <c r="P58" i="9" s="1"/>
  <c r="I59" i="8"/>
  <c r="P59" i="9" s="1"/>
  <c r="I60" i="8"/>
  <c r="P60" i="9" s="1"/>
  <c r="I21" i="8"/>
  <c r="P21" i="9" s="1"/>
  <c r="I53" i="8"/>
  <c r="P53" i="9" s="1"/>
  <c r="I50" i="8"/>
  <c r="P50" i="9" s="1"/>
  <c r="I51" i="8"/>
  <c r="P51" i="9" s="1"/>
  <c r="I48" i="8"/>
  <c r="P48" i="9" s="1"/>
  <c r="H140" i="8"/>
  <c r="O140" i="9" s="1"/>
  <c r="H135" i="8"/>
  <c r="O135" i="9" s="1"/>
  <c r="H14" i="8"/>
  <c r="O14" i="9" s="1"/>
  <c r="H18" i="8"/>
  <c r="O18" i="9" s="1"/>
  <c r="F177" i="8"/>
  <c r="M177" i="9" s="1"/>
  <c r="F182" i="8"/>
  <c r="M182" i="9" s="1"/>
  <c r="F187" i="8"/>
  <c r="M187" i="9" s="1"/>
  <c r="F55" i="8"/>
  <c r="M55" i="9" s="1"/>
  <c r="F56" i="8"/>
  <c r="M56" i="9" s="1"/>
  <c r="F61" i="8"/>
  <c r="M61" i="9" s="1"/>
  <c r="H251" i="8"/>
  <c r="O251" i="9" s="1"/>
  <c r="H248" i="8"/>
  <c r="O248" i="9" s="1"/>
  <c r="H260" i="8"/>
  <c r="O260" i="9" s="1"/>
  <c r="H220" i="8"/>
  <c r="O220" i="9" s="1"/>
  <c r="H214" i="8"/>
  <c r="O214" i="9" s="1"/>
  <c r="H165" i="8"/>
  <c r="O165" i="9" s="1"/>
  <c r="H170" i="8"/>
  <c r="O170" i="9" s="1"/>
  <c r="H175" i="8"/>
  <c r="O175" i="9" s="1"/>
  <c r="H144" i="8"/>
  <c r="O144" i="9" s="1"/>
  <c r="H121" i="8"/>
  <c r="O121" i="9" s="1"/>
  <c r="H126" i="8"/>
  <c r="O126" i="9" s="1"/>
  <c r="H123" i="8"/>
  <c r="O123" i="9" s="1"/>
  <c r="H85" i="8"/>
  <c r="O85" i="9" s="1"/>
  <c r="H57" i="8"/>
  <c r="O57" i="9" s="1"/>
  <c r="H62" i="8"/>
  <c r="O62" i="9" s="1"/>
  <c r="H63" i="8"/>
  <c r="O63" i="9" s="1"/>
  <c r="H64" i="8"/>
  <c r="O64" i="9" s="1"/>
  <c r="H21" i="8"/>
  <c r="O21" i="9" s="1"/>
  <c r="H41" i="8"/>
  <c r="O41" i="9" s="1"/>
  <c r="H39" i="8"/>
  <c r="O39" i="9" s="1"/>
  <c r="F66" i="8"/>
  <c r="M66" i="9" s="1"/>
  <c r="E220" i="7"/>
  <c r="F204" i="8"/>
  <c r="M204" i="9" s="1"/>
  <c r="F92" i="8"/>
  <c r="M92" i="9" s="1"/>
  <c r="F35" i="8"/>
  <c r="M35" i="9" s="1"/>
  <c r="G230" i="8"/>
  <c r="N230" i="9" s="1"/>
  <c r="G231" i="8"/>
  <c r="N231" i="9" s="1"/>
  <c r="G256" i="8"/>
  <c r="N256" i="9" s="1"/>
  <c r="G250" i="8"/>
  <c r="N250" i="9" s="1"/>
  <c r="G206" i="8"/>
  <c r="N206" i="9" s="1"/>
  <c r="G200" i="8"/>
  <c r="N200" i="9" s="1"/>
  <c r="G181" i="8"/>
  <c r="N181" i="9" s="1"/>
  <c r="G182" i="8"/>
  <c r="N182" i="9" s="1"/>
  <c r="G183" i="8"/>
  <c r="N183" i="9" s="1"/>
  <c r="G184" i="8"/>
  <c r="N184" i="9" s="1"/>
  <c r="G150" i="8"/>
  <c r="N150" i="9" s="1"/>
  <c r="G156" i="8"/>
  <c r="N156" i="9" s="1"/>
  <c r="G106" i="8"/>
  <c r="N106" i="9" s="1"/>
  <c r="G107" i="8"/>
  <c r="N107" i="9" s="1"/>
  <c r="G112" i="8"/>
  <c r="N112" i="9" s="1"/>
  <c r="G117" i="8"/>
  <c r="N117" i="9" s="1"/>
  <c r="G85" i="8"/>
  <c r="N85" i="9" s="1"/>
  <c r="G74" i="8"/>
  <c r="N74" i="9" s="1"/>
  <c r="G75" i="8"/>
  <c r="N75" i="9" s="1"/>
  <c r="G76" i="8"/>
  <c r="N76" i="9" s="1"/>
  <c r="G81" i="8"/>
  <c r="N81" i="9" s="1"/>
  <c r="G46" i="8"/>
  <c r="N46" i="9" s="1"/>
  <c r="G39" i="8"/>
  <c r="N39" i="9" s="1"/>
  <c r="G41" i="8"/>
  <c r="N41" i="9" s="1"/>
  <c r="E109" i="7"/>
  <c r="E102" i="7"/>
  <c r="E27" i="7"/>
  <c r="E114" i="7"/>
  <c r="F233" i="8"/>
  <c r="M233" i="9" s="1"/>
  <c r="F234" i="8"/>
  <c r="M234" i="9" s="1"/>
  <c r="F235" i="8"/>
  <c r="M235" i="9" s="1"/>
  <c r="F254" i="8"/>
  <c r="M254" i="9" s="1"/>
  <c r="F255" i="8"/>
  <c r="M255" i="9" s="1"/>
  <c r="E88" i="7"/>
  <c r="M165" i="8"/>
  <c r="T165" i="9" s="1"/>
  <c r="M140" i="8"/>
  <c r="T140" i="9" s="1"/>
  <c r="M89" i="8"/>
  <c r="T89" i="9" s="1"/>
  <c r="K220" i="8"/>
  <c r="R220" i="9" s="1"/>
  <c r="L120" i="8"/>
  <c r="S120" i="9" s="1"/>
  <c r="K245" i="8"/>
  <c r="R245" i="9" s="1"/>
  <c r="K119" i="8"/>
  <c r="R119" i="9" s="1"/>
  <c r="J152" i="8"/>
  <c r="Q152" i="9" s="1"/>
  <c r="H151" i="8"/>
  <c r="O151" i="9" s="1"/>
  <c r="G167" i="8"/>
  <c r="N167" i="9" s="1"/>
  <c r="G23" i="8"/>
  <c r="N23" i="9" s="1"/>
  <c r="M136" i="8"/>
  <c r="T136" i="9" s="1"/>
  <c r="M104" i="8"/>
  <c r="T104" i="9" s="1"/>
  <c r="M67" i="8"/>
  <c r="T67" i="9" s="1"/>
  <c r="M73" i="8"/>
  <c r="T73" i="9" s="1"/>
  <c r="M40" i="8"/>
  <c r="T40" i="9" s="1"/>
  <c r="M38" i="8"/>
  <c r="T38" i="9" s="1"/>
  <c r="K184" i="8"/>
  <c r="R184" i="9" s="1"/>
  <c r="L28" i="8"/>
  <c r="S28" i="9" s="1"/>
  <c r="M239" i="8"/>
  <c r="T239" i="9" s="1"/>
  <c r="M229" i="8"/>
  <c r="T229" i="9" s="1"/>
  <c r="M242" i="8"/>
  <c r="T242" i="9" s="1"/>
  <c r="M251" i="8"/>
  <c r="T251" i="9" s="1"/>
  <c r="M224" i="8"/>
  <c r="T224" i="9" s="1"/>
  <c r="M198" i="8"/>
  <c r="T198" i="9" s="1"/>
  <c r="M182" i="8"/>
  <c r="T182" i="9" s="1"/>
  <c r="M183" i="8"/>
  <c r="T183" i="9" s="1"/>
  <c r="M185" i="8"/>
  <c r="T185" i="9" s="1"/>
  <c r="M155" i="8"/>
  <c r="T155" i="9" s="1"/>
  <c r="M139" i="8"/>
  <c r="T139" i="9" s="1"/>
  <c r="M111" i="8"/>
  <c r="T111" i="9" s="1"/>
  <c r="M121" i="8"/>
  <c r="T121" i="9" s="1"/>
  <c r="M122" i="8"/>
  <c r="T122" i="9" s="1"/>
  <c r="M79" i="8"/>
  <c r="T79" i="9" s="1"/>
  <c r="M80" i="8"/>
  <c r="T80" i="9" s="1"/>
  <c r="M58" i="8"/>
  <c r="T58" i="9" s="1"/>
  <c r="M19" i="8"/>
  <c r="T19" i="9" s="1"/>
  <c r="M20" i="8"/>
  <c r="T20" i="9" s="1"/>
  <c r="M53" i="8"/>
  <c r="T53" i="9" s="1"/>
  <c r="M50" i="8"/>
  <c r="T50" i="9" s="1"/>
  <c r="F3" i="8"/>
  <c r="K163" i="8"/>
  <c r="R163" i="9" s="1"/>
  <c r="K165" i="8"/>
  <c r="R165" i="9" s="1"/>
  <c r="K166" i="8"/>
  <c r="R166" i="9" s="1"/>
  <c r="K139" i="8"/>
  <c r="R139" i="9" s="1"/>
  <c r="K130" i="8"/>
  <c r="R130" i="9" s="1"/>
  <c r="K85" i="8"/>
  <c r="R85" i="9" s="1"/>
  <c r="K72" i="8"/>
  <c r="R72" i="9" s="1"/>
  <c r="K77" i="8"/>
  <c r="R77" i="9" s="1"/>
  <c r="K82" i="8"/>
  <c r="R82" i="9" s="1"/>
  <c r="F58" i="8"/>
  <c r="M58" i="9" s="1"/>
  <c r="L234" i="8"/>
  <c r="S234" i="9" s="1"/>
  <c r="L236" i="8"/>
  <c r="S236" i="9" s="1"/>
  <c r="L237" i="8"/>
  <c r="S237" i="9" s="1"/>
  <c r="L254" i="8"/>
  <c r="S254" i="9" s="1"/>
  <c r="L174" i="8"/>
  <c r="S174" i="9" s="1"/>
  <c r="L171" i="8"/>
  <c r="S171" i="9" s="1"/>
  <c r="L172" i="8"/>
  <c r="S172" i="9" s="1"/>
  <c r="L173" i="8"/>
  <c r="S173" i="9" s="1"/>
  <c r="L144" i="8"/>
  <c r="S144" i="9" s="1"/>
  <c r="L155" i="8"/>
  <c r="S155" i="9" s="1"/>
  <c r="L140" i="8"/>
  <c r="S140" i="9" s="1"/>
  <c r="L108" i="8"/>
  <c r="S108" i="9" s="1"/>
  <c r="L114" i="8"/>
  <c r="S114" i="9" s="1"/>
  <c r="L99" i="8"/>
  <c r="S99" i="9" s="1"/>
  <c r="L97" i="8"/>
  <c r="S97" i="9" s="1"/>
  <c r="L67" i="8"/>
  <c r="S67" i="9" s="1"/>
  <c r="L68" i="8"/>
  <c r="S68" i="9" s="1"/>
  <c r="L73" i="8"/>
  <c r="S73" i="9" s="1"/>
  <c r="L78" i="8"/>
  <c r="S78" i="9" s="1"/>
  <c r="L30" i="8"/>
  <c r="S30" i="9" s="1"/>
  <c r="L29" i="8"/>
  <c r="S29" i="9" s="1"/>
  <c r="L37" i="8"/>
  <c r="S37" i="9" s="1"/>
  <c r="L50" i="8"/>
  <c r="S50" i="9" s="1"/>
  <c r="K228" i="8"/>
  <c r="R228" i="9" s="1"/>
  <c r="K233" i="8"/>
  <c r="R233" i="9" s="1"/>
  <c r="K242" i="8"/>
  <c r="R242" i="9" s="1"/>
  <c r="K259" i="8"/>
  <c r="R259" i="9" s="1"/>
  <c r="K202" i="8"/>
  <c r="R202" i="9" s="1"/>
  <c r="K152" i="8"/>
  <c r="R152" i="9" s="1"/>
  <c r="K154" i="8"/>
  <c r="R154" i="9" s="1"/>
  <c r="K101" i="8"/>
  <c r="R101" i="9" s="1"/>
  <c r="K106" i="8"/>
  <c r="R106" i="9" s="1"/>
  <c r="K28" i="8"/>
  <c r="R28" i="9" s="1"/>
  <c r="K26" i="8"/>
  <c r="R26" i="9" s="1"/>
  <c r="K19" i="8"/>
  <c r="R19" i="9" s="1"/>
  <c r="K51" i="8"/>
  <c r="R51" i="9" s="1"/>
  <c r="F214" i="8"/>
  <c r="M214" i="9" s="1"/>
  <c r="F138" i="8"/>
  <c r="M138" i="9" s="1"/>
  <c r="F29" i="8"/>
  <c r="M29" i="9" s="1"/>
  <c r="F43" i="8"/>
  <c r="M43" i="9" s="1"/>
  <c r="F51" i="8"/>
  <c r="M51" i="9" s="1"/>
  <c r="J239" i="8"/>
  <c r="Q239" i="9" s="1"/>
  <c r="J249" i="8"/>
  <c r="Q249" i="9" s="1"/>
  <c r="J246" i="8"/>
  <c r="Q246" i="9" s="1"/>
  <c r="J258" i="8"/>
  <c r="Q258" i="9" s="1"/>
  <c r="J261" i="8"/>
  <c r="Q261" i="9" s="1"/>
  <c r="J220" i="8"/>
  <c r="Q220" i="9" s="1"/>
  <c r="J214" i="8"/>
  <c r="Q214" i="9" s="1"/>
  <c r="J159" i="8"/>
  <c r="Q159" i="9" s="1"/>
  <c r="J188" i="8"/>
  <c r="Q188" i="9" s="1"/>
  <c r="J162" i="8"/>
  <c r="Q162" i="9" s="1"/>
  <c r="J145" i="8"/>
  <c r="Q145" i="9" s="1"/>
  <c r="J150" i="8"/>
  <c r="Q150" i="9" s="1"/>
  <c r="J139" i="8"/>
  <c r="Q139" i="9" s="1"/>
  <c r="J134" i="8"/>
  <c r="Q134" i="9" s="1"/>
  <c r="J116" i="8"/>
  <c r="Q116" i="9" s="1"/>
  <c r="J121" i="8"/>
  <c r="Q121" i="9" s="1"/>
  <c r="J126" i="8"/>
  <c r="Q126" i="9" s="1"/>
  <c r="J97" i="8"/>
  <c r="Q97" i="9" s="1"/>
  <c r="J99" i="8"/>
  <c r="Q99" i="9" s="1"/>
  <c r="J57" i="8"/>
  <c r="Q57" i="9" s="1"/>
  <c r="J62" i="8"/>
  <c r="Q62" i="9" s="1"/>
  <c r="J63" i="8"/>
  <c r="Q63" i="9" s="1"/>
  <c r="J52" i="8"/>
  <c r="Q52" i="9" s="1"/>
  <c r="J20" i="8"/>
  <c r="Q20" i="9" s="1"/>
  <c r="J46" i="8"/>
  <c r="Q46" i="9" s="1"/>
  <c r="F128" i="8"/>
  <c r="M128" i="9" s="1"/>
  <c r="F101" i="8"/>
  <c r="M101" i="9" s="1"/>
  <c r="F62" i="8"/>
  <c r="M62" i="9" s="1"/>
  <c r="I236" i="8"/>
  <c r="P236" i="9" s="1"/>
  <c r="I262" i="8"/>
  <c r="P262" i="9" s="1"/>
  <c r="I231" i="8"/>
  <c r="P231" i="9" s="1"/>
  <c r="I165" i="8"/>
  <c r="P165" i="9" s="1"/>
  <c r="I167" i="8"/>
  <c r="P167" i="9" s="1"/>
  <c r="I152" i="8"/>
  <c r="P152" i="9" s="1"/>
  <c r="I154" i="8"/>
  <c r="P154" i="9" s="1"/>
  <c r="I121" i="8"/>
  <c r="P121" i="9" s="1"/>
  <c r="I126" i="8"/>
  <c r="P126" i="9" s="1"/>
  <c r="I100" i="8"/>
  <c r="P100" i="9" s="1"/>
  <c r="I85" i="8"/>
  <c r="P85" i="9" s="1"/>
  <c r="I57" i="8"/>
  <c r="P57" i="9" s="1"/>
  <c r="I19" i="8"/>
  <c r="P19" i="9" s="1"/>
  <c r="I22" i="8"/>
  <c r="P22" i="9" s="1"/>
  <c r="I54" i="8"/>
  <c r="P54" i="9" s="1"/>
  <c r="I20" i="8"/>
  <c r="P20" i="9" s="1"/>
  <c r="H141" i="8"/>
  <c r="O141" i="9" s="1"/>
  <c r="H130" i="8"/>
  <c r="O130" i="9" s="1"/>
  <c r="F98" i="8"/>
  <c r="M98" i="9" s="1"/>
  <c r="F161" i="8"/>
  <c r="M161" i="9" s="1"/>
  <c r="F181" i="8"/>
  <c r="M181" i="9" s="1"/>
  <c r="F186" i="8"/>
  <c r="M186" i="9" s="1"/>
  <c r="F59" i="8"/>
  <c r="M59" i="9" s="1"/>
  <c r="F60" i="8"/>
  <c r="M60" i="9" s="1"/>
  <c r="F65" i="8"/>
  <c r="M65" i="9" s="1"/>
  <c r="H290" i="8"/>
  <c r="H288" i="7"/>
  <c r="H229" i="8"/>
  <c r="O229" i="9" s="1"/>
  <c r="H253" i="8"/>
  <c r="O253" i="9" s="1"/>
  <c r="H231" i="8"/>
  <c r="O231" i="9" s="1"/>
  <c r="H218" i="8"/>
  <c r="O218" i="9" s="1"/>
  <c r="H174" i="8"/>
  <c r="O174" i="9" s="1"/>
  <c r="H179" i="8"/>
  <c r="O179" i="9" s="1"/>
  <c r="H147" i="8"/>
  <c r="O147" i="9" s="1"/>
  <c r="H145" i="8"/>
  <c r="O145" i="9" s="1"/>
  <c r="H125" i="8"/>
  <c r="O125" i="9" s="1"/>
  <c r="H127" i="8"/>
  <c r="O127" i="9" s="1"/>
  <c r="H89" i="8"/>
  <c r="O89" i="9" s="1"/>
  <c r="H91" i="8"/>
  <c r="O91" i="9" s="1"/>
  <c r="H61" i="8"/>
  <c r="O61" i="9" s="1"/>
  <c r="H66" i="8"/>
  <c r="O66" i="9" s="1"/>
  <c r="H67" i="8"/>
  <c r="O67" i="9" s="1"/>
  <c r="H68" i="8"/>
  <c r="O68" i="9" s="1"/>
  <c r="H37" i="8"/>
  <c r="O37" i="9" s="1"/>
  <c r="H43" i="8"/>
  <c r="O43" i="9" s="1"/>
  <c r="E286" i="7"/>
  <c r="E282" i="7"/>
  <c r="E278" i="7"/>
  <c r="E274" i="7"/>
  <c r="E270" i="7"/>
  <c r="E266" i="7"/>
  <c r="E262" i="7"/>
  <c r="E258" i="7"/>
  <c r="E254" i="7"/>
  <c r="K254" i="7" s="1"/>
  <c r="I254" i="9" s="1"/>
  <c r="AF254" i="9" s="1"/>
  <c r="AG254" i="9" s="1"/>
  <c r="E250" i="7"/>
  <c r="E285" i="7"/>
  <c r="E281" i="7"/>
  <c r="E277" i="7"/>
  <c r="E273" i="7"/>
  <c r="E269" i="7"/>
  <c r="E265" i="7"/>
  <c r="E112" i="7"/>
  <c r="E3" i="7"/>
  <c r="E36" i="7"/>
  <c r="E32" i="7"/>
  <c r="E28" i="7"/>
  <c r="E24" i="7"/>
  <c r="E101" i="7"/>
  <c r="E90" i="7"/>
  <c r="E80" i="7"/>
  <c r="K80" i="7" s="1"/>
  <c r="I80" i="9" s="1"/>
  <c r="AF80" i="9" s="1"/>
  <c r="AG80" i="9" s="1"/>
  <c r="E69" i="7"/>
  <c r="E52" i="7"/>
  <c r="E44" i="7"/>
  <c r="E20" i="7"/>
  <c r="E16" i="7"/>
  <c r="E8" i="7"/>
  <c r="E4" i="7"/>
  <c r="E120" i="7"/>
  <c r="E110" i="7"/>
  <c r="E100" i="7"/>
  <c r="E89" i="7"/>
  <c r="E78" i="7"/>
  <c r="E68" i="7"/>
  <c r="E62" i="7"/>
  <c r="E58" i="7"/>
  <c r="E54" i="7"/>
  <c r="E50" i="7"/>
  <c r="E46" i="7"/>
  <c r="E42" i="7"/>
  <c r="E38" i="7"/>
  <c r="E34" i="7"/>
  <c r="E30" i="7"/>
  <c r="E26" i="7"/>
  <c r="E22" i="7"/>
  <c r="E18" i="7"/>
  <c r="E14" i="7"/>
  <c r="E10" i="7"/>
  <c r="E6" i="7"/>
  <c r="E152" i="7"/>
  <c r="E94" i="7"/>
  <c r="E84" i="7"/>
  <c r="E60" i="7"/>
  <c r="E56" i="7"/>
  <c r="E105" i="7"/>
  <c r="E73" i="7"/>
  <c r="E136" i="7"/>
  <c r="E108" i="7"/>
  <c r="E97" i="7"/>
  <c r="E86" i="7"/>
  <c r="E76" i="7"/>
  <c r="E65" i="7"/>
  <c r="E61" i="7"/>
  <c r="E57" i="7"/>
  <c r="E53" i="7"/>
  <c r="E49" i="7"/>
  <c r="E45" i="7"/>
  <c r="E41" i="7"/>
  <c r="E37" i="7"/>
  <c r="E33" i="7"/>
  <c r="E29" i="7"/>
  <c r="E25" i="7"/>
  <c r="E21" i="7"/>
  <c r="E17" i="7"/>
  <c r="E13" i="7"/>
  <c r="E9" i="7"/>
  <c r="E5" i="7"/>
  <c r="K5" i="7" s="1"/>
  <c r="I5" i="9" s="1"/>
  <c r="AF5" i="9" s="1"/>
  <c r="AG5" i="9" s="1"/>
  <c r="E128" i="7"/>
  <c r="E116" i="7"/>
  <c r="E64" i="7"/>
  <c r="E48" i="7"/>
  <c r="E40" i="7"/>
  <c r="E12" i="7"/>
  <c r="E204" i="7"/>
  <c r="H12" i="8"/>
  <c r="O12" i="9" s="1"/>
  <c r="G234" i="8"/>
  <c r="N234" i="9" s="1"/>
  <c r="G260" i="8"/>
  <c r="N260" i="9" s="1"/>
  <c r="G254" i="8"/>
  <c r="N254" i="9" s="1"/>
  <c r="G186" i="8"/>
  <c r="N186" i="9" s="1"/>
  <c r="G187" i="8"/>
  <c r="N187" i="9" s="1"/>
  <c r="G188" i="8"/>
  <c r="N188" i="9" s="1"/>
  <c r="G134" i="8"/>
  <c r="N134" i="9" s="1"/>
  <c r="G111" i="8"/>
  <c r="N111" i="9" s="1"/>
  <c r="G116" i="8"/>
  <c r="N116" i="9" s="1"/>
  <c r="G121" i="8"/>
  <c r="N121" i="9" s="1"/>
  <c r="G91" i="8"/>
  <c r="N91" i="9" s="1"/>
  <c r="G89" i="8"/>
  <c r="N89" i="9" s="1"/>
  <c r="G80" i="8"/>
  <c r="N80" i="9" s="1"/>
  <c r="G43" i="8"/>
  <c r="N43" i="9" s="1"/>
  <c r="G45" i="8"/>
  <c r="N45" i="9" s="1"/>
  <c r="E93" i="7"/>
  <c r="K93" i="7" s="1"/>
  <c r="I93" i="9" s="1"/>
  <c r="AF93" i="9" s="1"/>
  <c r="AG93" i="9" s="1"/>
  <c r="E156" i="7"/>
  <c r="F74" i="8"/>
  <c r="M74" i="9" s="1"/>
  <c r="E19" i="7"/>
  <c r="E106" i="7"/>
  <c r="F237" i="8"/>
  <c r="M237" i="9" s="1"/>
  <c r="F239" i="8"/>
  <c r="M239" i="9" s="1"/>
  <c r="F259" i="8"/>
  <c r="M259" i="9" s="1"/>
  <c r="E72" i="7"/>
  <c r="J19" i="5"/>
  <c r="J18" i="5"/>
  <c r="M120" i="8"/>
  <c r="T120" i="9" s="1"/>
  <c r="K18" i="8"/>
  <c r="R18" i="9" s="1"/>
  <c r="J125" i="8"/>
  <c r="Q125" i="9" s="1"/>
  <c r="J66" i="8"/>
  <c r="Q66" i="9" s="1"/>
  <c r="I29" i="8"/>
  <c r="P29" i="9" s="1"/>
  <c r="H230" i="8"/>
  <c r="O230" i="9" s="1"/>
  <c r="H173" i="8"/>
  <c r="O173" i="9" s="1"/>
  <c r="H71" i="8"/>
  <c r="O71" i="9" s="1"/>
  <c r="H72" i="8"/>
  <c r="O72" i="9" s="1"/>
  <c r="H28" i="8"/>
  <c r="O28" i="9" s="1"/>
  <c r="G245" i="8"/>
  <c r="N245" i="9" s="1"/>
  <c r="G258" i="8"/>
  <c r="N258" i="9" s="1"/>
  <c r="G159" i="8"/>
  <c r="N159" i="9" s="1"/>
  <c r="G145" i="8"/>
  <c r="N145" i="9" s="1"/>
  <c r="G147" i="8"/>
  <c r="N147" i="9" s="1"/>
  <c r="G139" i="8"/>
  <c r="N139" i="9" s="1"/>
  <c r="G120" i="8"/>
  <c r="N120" i="9" s="1"/>
  <c r="G125" i="8"/>
  <c r="N125" i="9" s="1"/>
  <c r="G93" i="8"/>
  <c r="N93" i="9" s="1"/>
  <c r="F241" i="8"/>
  <c r="M241" i="9" s="1"/>
  <c r="F260" i="8"/>
  <c r="M260" i="9" s="1"/>
  <c r="K20" i="8"/>
  <c r="R20" i="9" s="1"/>
  <c r="M125" i="8"/>
  <c r="T125" i="9" s="1"/>
  <c r="M127" i="8"/>
  <c r="T127" i="9" s="1"/>
  <c r="K167" i="8"/>
  <c r="R167" i="9" s="1"/>
  <c r="K89" i="8"/>
  <c r="R89" i="9" s="1"/>
  <c r="F147" i="8"/>
  <c r="M147" i="9" s="1"/>
  <c r="L151" i="8"/>
  <c r="S151" i="9" s="1"/>
  <c r="L71" i="8"/>
  <c r="S71" i="9" s="1"/>
  <c r="L51" i="8"/>
  <c r="S51" i="9" s="1"/>
  <c r="L41" i="8"/>
  <c r="S41" i="9" s="1"/>
  <c r="T3" i="9"/>
  <c r="K232" i="8"/>
  <c r="R232" i="9" s="1"/>
  <c r="K254" i="8"/>
  <c r="R254" i="9" s="1"/>
  <c r="K156" i="8"/>
  <c r="R156" i="9" s="1"/>
  <c r="K111" i="8"/>
  <c r="R111" i="9" s="1"/>
  <c r="K29" i="8"/>
  <c r="R29" i="9" s="1"/>
  <c r="K23" i="8"/>
  <c r="R23" i="9" s="1"/>
  <c r="S3" i="9"/>
  <c r="F53" i="8"/>
  <c r="M53" i="9" s="1"/>
  <c r="J127" i="8"/>
  <c r="Q127" i="9" s="1"/>
  <c r="J56" i="8"/>
  <c r="Q56" i="9" s="1"/>
  <c r="I89" i="8"/>
  <c r="P89" i="9" s="1"/>
  <c r="I66" i="8"/>
  <c r="P66" i="9" s="1"/>
  <c r="H222" i="8"/>
  <c r="O222" i="9" s="1"/>
  <c r="H104" i="8"/>
  <c r="O104" i="9" s="1"/>
  <c r="G239" i="8"/>
  <c r="N239" i="9" s="1"/>
  <c r="J19" i="8"/>
  <c r="Q19" i="9" s="1"/>
  <c r="M230" i="8"/>
  <c r="T230" i="9" s="1"/>
  <c r="M232" i="8"/>
  <c r="T232" i="9" s="1"/>
  <c r="M237" i="8"/>
  <c r="T237" i="9" s="1"/>
  <c r="M250" i="8"/>
  <c r="T250" i="9" s="1"/>
  <c r="M200" i="8"/>
  <c r="T200" i="9" s="1"/>
  <c r="M159" i="8"/>
  <c r="T159" i="9" s="1"/>
  <c r="M161" i="8"/>
  <c r="T161" i="9" s="1"/>
  <c r="M144" i="8"/>
  <c r="T144" i="9" s="1"/>
  <c r="M152" i="8"/>
  <c r="T152" i="9" s="1"/>
  <c r="M142" i="8"/>
  <c r="T142" i="9" s="1"/>
  <c r="M133" i="8"/>
  <c r="T133" i="9" s="1"/>
  <c r="M119" i="8"/>
  <c r="T119" i="9" s="1"/>
  <c r="M124" i="8"/>
  <c r="T124" i="9" s="1"/>
  <c r="M55" i="8"/>
  <c r="T55" i="9" s="1"/>
  <c r="M56" i="8"/>
  <c r="T56" i="9" s="1"/>
  <c r="M61" i="8"/>
  <c r="T61" i="9" s="1"/>
  <c r="M31" i="8"/>
  <c r="T31" i="9" s="1"/>
  <c r="M28" i="8"/>
  <c r="T28" i="9" s="1"/>
  <c r="M26" i="8"/>
  <c r="T26" i="9" s="1"/>
  <c r="K216" i="8"/>
  <c r="R216" i="9" s="1"/>
  <c r="K172" i="8"/>
  <c r="R172" i="9" s="1"/>
  <c r="K173" i="8"/>
  <c r="R173" i="9" s="1"/>
  <c r="K174" i="8"/>
  <c r="R174" i="9" s="1"/>
  <c r="K135" i="8"/>
  <c r="R135" i="9" s="1"/>
  <c r="K138" i="8"/>
  <c r="R138" i="9" s="1"/>
  <c r="K93" i="8"/>
  <c r="R93" i="9" s="1"/>
  <c r="K95" i="8"/>
  <c r="R95" i="9" s="1"/>
  <c r="F144" i="8"/>
  <c r="M144" i="9" s="1"/>
  <c r="J33" i="8"/>
  <c r="Q33" i="9" s="1"/>
  <c r="L248" i="8"/>
  <c r="S248" i="9" s="1"/>
  <c r="L247" i="8"/>
  <c r="S247" i="9" s="1"/>
  <c r="L262" i="8"/>
  <c r="S262" i="9" s="1"/>
  <c r="L226" i="8"/>
  <c r="S226" i="9" s="1"/>
  <c r="L216" i="8"/>
  <c r="S216" i="9" s="1"/>
  <c r="L170" i="8"/>
  <c r="S170" i="9" s="1"/>
  <c r="L143" i="8"/>
  <c r="S143" i="9" s="1"/>
  <c r="L88" i="8"/>
  <c r="S88" i="9" s="1"/>
  <c r="L90" i="8"/>
  <c r="S90" i="9" s="1"/>
  <c r="L75" i="8"/>
  <c r="S75" i="9" s="1"/>
  <c r="L76" i="8"/>
  <c r="S76" i="9" s="1"/>
  <c r="L19" i="8"/>
  <c r="S19" i="9" s="1"/>
  <c r="L26" i="8"/>
  <c r="S26" i="9" s="1"/>
  <c r="L34" i="8"/>
  <c r="S34" i="9" s="1"/>
  <c r="L45" i="8"/>
  <c r="S45" i="9" s="1"/>
  <c r="L12" i="8"/>
  <c r="S12" i="9" s="1"/>
  <c r="K143" i="8"/>
  <c r="R143" i="9" s="1"/>
  <c r="K145" i="8"/>
  <c r="R145" i="9" s="1"/>
  <c r="K104" i="8"/>
  <c r="R104" i="9" s="1"/>
  <c r="K109" i="8"/>
  <c r="R109" i="9" s="1"/>
  <c r="K114" i="8"/>
  <c r="R114" i="9" s="1"/>
  <c r="K33" i="8"/>
  <c r="R33" i="9" s="1"/>
  <c r="K34" i="8"/>
  <c r="R34" i="9" s="1"/>
  <c r="F222" i="8"/>
  <c r="M222" i="9" s="1"/>
  <c r="F142" i="8"/>
  <c r="M142" i="9" s="1"/>
  <c r="F102" i="8"/>
  <c r="M102" i="9" s="1"/>
  <c r="J254" i="8"/>
  <c r="Q254" i="9" s="1"/>
  <c r="J222" i="8"/>
  <c r="Q222" i="9" s="1"/>
  <c r="J167" i="8"/>
  <c r="Q167" i="9" s="1"/>
  <c r="J163" i="8"/>
  <c r="Q163" i="9" s="1"/>
  <c r="J137" i="8"/>
  <c r="Q137" i="9" s="1"/>
  <c r="J124" i="8"/>
  <c r="Q124" i="9" s="1"/>
  <c r="J102" i="8"/>
  <c r="Q102" i="9" s="1"/>
  <c r="J128" i="8"/>
  <c r="Q128" i="9" s="1"/>
  <c r="J65" i="8"/>
  <c r="Q65" i="9" s="1"/>
  <c r="J70" i="8"/>
  <c r="Q70" i="9" s="1"/>
  <c r="J71" i="8"/>
  <c r="Q71" i="9" s="1"/>
  <c r="I250" i="8"/>
  <c r="P250" i="9" s="1"/>
  <c r="I239" i="8"/>
  <c r="P239" i="9" s="1"/>
  <c r="I172" i="8"/>
  <c r="P172" i="9" s="1"/>
  <c r="I139" i="8"/>
  <c r="P139" i="9" s="1"/>
  <c r="I108" i="8"/>
  <c r="P108" i="9" s="1"/>
  <c r="I31" i="8"/>
  <c r="P31" i="9" s="1"/>
  <c r="I14" i="8"/>
  <c r="P14" i="9" s="1"/>
  <c r="F162" i="8"/>
  <c r="M162" i="9" s="1"/>
  <c r="H228" i="8"/>
  <c r="O228" i="9" s="1"/>
  <c r="H97" i="8"/>
  <c r="O97" i="9" s="1"/>
  <c r="H99" i="8"/>
  <c r="O99" i="9" s="1"/>
  <c r="H53" i="8"/>
  <c r="O53" i="9" s="1"/>
  <c r="H51" i="8"/>
  <c r="O51" i="9" s="1"/>
  <c r="E272" i="7"/>
  <c r="E180" i="7"/>
  <c r="E150" i="7"/>
  <c r="E77" i="7"/>
  <c r="E140" i="7"/>
  <c r="E82" i="7"/>
  <c r="E113" i="7"/>
  <c r="K276" i="7"/>
  <c r="I276" i="9" s="1"/>
  <c r="AF276" i="9" s="1"/>
  <c r="AG276" i="9" s="1"/>
  <c r="K268" i="7"/>
  <c r="I268" i="9" s="1"/>
  <c r="AF268" i="9" s="1"/>
  <c r="AG268" i="9" s="1"/>
  <c r="K264" i="7"/>
  <c r="I264" i="9" s="1"/>
  <c r="AF264" i="9" s="1"/>
  <c r="AG264" i="9" s="1"/>
  <c r="K260" i="7"/>
  <c r="I260" i="9" s="1"/>
  <c r="AF260" i="9" s="1"/>
  <c r="AG260" i="9" s="1"/>
  <c r="K256" i="7"/>
  <c r="I256" i="9" s="1"/>
  <c r="AF256" i="9" s="1"/>
  <c r="AG256" i="9" s="1"/>
  <c r="K248" i="7"/>
  <c r="I248" i="9" s="1"/>
  <c r="AF248" i="9" s="1"/>
  <c r="AG248" i="9" s="1"/>
  <c r="K244" i="7"/>
  <c r="I244" i="9" s="1"/>
  <c r="AF244" i="9" s="1"/>
  <c r="AG244" i="9" s="1"/>
  <c r="K240" i="7"/>
  <c r="I240" i="9" s="1"/>
  <c r="AF240" i="9" s="1"/>
  <c r="AG240" i="9" s="1"/>
  <c r="K236" i="7"/>
  <c r="I236" i="9" s="1"/>
  <c r="AF236" i="9" s="1"/>
  <c r="AG236" i="9" s="1"/>
  <c r="K232" i="7"/>
  <c r="I232" i="9" s="1"/>
  <c r="K228" i="7"/>
  <c r="I228" i="9" s="1"/>
  <c r="K224" i="7"/>
  <c r="I224" i="9" s="1"/>
  <c r="AF224" i="9" s="1"/>
  <c r="AG224" i="9" s="1"/>
  <c r="K220" i="7"/>
  <c r="I220" i="9" s="1"/>
  <c r="AF220" i="9" s="1"/>
  <c r="AG220" i="9" s="1"/>
  <c r="K208" i="7"/>
  <c r="I208" i="9" s="1"/>
  <c r="AF208" i="9" s="1"/>
  <c r="AG208" i="9" s="1"/>
  <c r="K196" i="7"/>
  <c r="I196" i="9" s="1"/>
  <c r="AF196" i="9" s="1"/>
  <c r="AG196" i="9" s="1"/>
  <c r="K192" i="7"/>
  <c r="I192" i="9" s="1"/>
  <c r="AF192" i="9" s="1"/>
  <c r="AG192" i="9" s="1"/>
  <c r="K180" i="7"/>
  <c r="I180" i="9" s="1"/>
  <c r="K176" i="7"/>
  <c r="I176" i="9" s="1"/>
  <c r="AF176" i="9" s="1"/>
  <c r="AG176" i="9" s="1"/>
  <c r="K172" i="7"/>
  <c r="I172" i="9" s="1"/>
  <c r="K168" i="7"/>
  <c r="I168" i="9" s="1"/>
  <c r="AF168" i="9" s="1"/>
  <c r="AG168" i="9" s="1"/>
  <c r="K164" i="7"/>
  <c r="I164" i="9" s="1"/>
  <c r="AF164" i="9" s="1"/>
  <c r="AG164" i="9" s="1"/>
  <c r="K156" i="7"/>
  <c r="I156" i="9" s="1"/>
  <c r="K152" i="7"/>
  <c r="I152" i="9" s="1"/>
  <c r="K148" i="7"/>
  <c r="I148" i="9" s="1"/>
  <c r="AF148" i="9" s="1"/>
  <c r="AG148" i="9" s="1"/>
  <c r="K144" i="7"/>
  <c r="I144" i="9" s="1"/>
  <c r="K140" i="7"/>
  <c r="I140" i="9" s="1"/>
  <c r="AF140" i="9" s="1"/>
  <c r="AG140" i="9" s="1"/>
  <c r="K132" i="7"/>
  <c r="I132" i="9" s="1"/>
  <c r="K128" i="7"/>
  <c r="I128" i="9" s="1"/>
  <c r="K124" i="7"/>
  <c r="I124" i="9" s="1"/>
  <c r="AF124" i="9" s="1"/>
  <c r="AG124" i="9" s="1"/>
  <c r="K116" i="7"/>
  <c r="I116" i="9" s="1"/>
  <c r="K108" i="7"/>
  <c r="I108" i="9" s="1"/>
  <c r="AF108" i="9" s="1"/>
  <c r="AG108" i="9" s="1"/>
  <c r="K96" i="7"/>
  <c r="I96" i="9" s="1"/>
  <c r="AF96" i="9" s="1"/>
  <c r="AG96" i="9" s="1"/>
  <c r="K68" i="7"/>
  <c r="I68" i="9" s="1"/>
  <c r="AF68" i="9" s="1"/>
  <c r="AG68" i="9" s="1"/>
  <c r="K283" i="7"/>
  <c r="I283" i="9" s="1"/>
  <c r="AF283" i="9" s="1"/>
  <c r="AG283" i="9" s="1"/>
  <c r="K279" i="7"/>
  <c r="I279" i="9" s="1"/>
  <c r="AF279" i="9" s="1"/>
  <c r="AG279" i="9" s="1"/>
  <c r="K275" i="7"/>
  <c r="I275" i="9" s="1"/>
  <c r="AF275" i="9" s="1"/>
  <c r="AG275" i="9" s="1"/>
  <c r="K271" i="7"/>
  <c r="I271" i="9" s="1"/>
  <c r="AF271" i="9" s="1"/>
  <c r="AG271" i="9" s="1"/>
  <c r="K267" i="7"/>
  <c r="I267" i="9" s="1"/>
  <c r="AF267" i="9" s="1"/>
  <c r="AG267" i="9" s="1"/>
  <c r="K263" i="7"/>
  <c r="I263" i="9" s="1"/>
  <c r="AF263" i="9" s="1"/>
  <c r="AG263" i="9" s="1"/>
  <c r="K259" i="7"/>
  <c r="I259" i="9" s="1"/>
  <c r="AF259" i="9" s="1"/>
  <c r="AG259" i="9" s="1"/>
  <c r="K255" i="7"/>
  <c r="I255" i="9" s="1"/>
  <c r="K251" i="7"/>
  <c r="I251" i="9" s="1"/>
  <c r="AF251" i="9" s="1"/>
  <c r="AG251" i="9" s="1"/>
  <c r="K243" i="7"/>
  <c r="I243" i="9" s="1"/>
  <c r="K239" i="7"/>
  <c r="I239" i="9" s="1"/>
  <c r="AF239" i="9" s="1"/>
  <c r="AG239" i="9" s="1"/>
  <c r="K235" i="7"/>
  <c r="I235" i="9" s="1"/>
  <c r="AF235" i="9" s="1"/>
  <c r="AG235" i="9" s="1"/>
  <c r="K231" i="7"/>
  <c r="I231" i="9" s="1"/>
  <c r="K227" i="7"/>
  <c r="I227" i="9" s="1"/>
  <c r="AF227" i="9" s="1"/>
  <c r="AG227" i="9" s="1"/>
  <c r="K223" i="7"/>
  <c r="I223" i="9" s="1"/>
  <c r="AF223" i="9" s="1"/>
  <c r="AG223" i="9" s="1"/>
  <c r="K219" i="7"/>
  <c r="I219" i="9" s="1"/>
  <c r="AF219" i="9" s="1"/>
  <c r="AG219" i="9" s="1"/>
  <c r="K215" i="7"/>
  <c r="I215" i="9" s="1"/>
  <c r="AF215" i="9" s="1"/>
  <c r="AG215" i="9" s="1"/>
  <c r="K211" i="7"/>
  <c r="I211" i="9" s="1"/>
  <c r="AF211" i="9" s="1"/>
  <c r="AG211" i="9" s="1"/>
  <c r="K207" i="7"/>
  <c r="I207" i="9" s="1"/>
  <c r="AF207" i="9" s="1"/>
  <c r="AG207" i="9" s="1"/>
  <c r="K199" i="7"/>
  <c r="I199" i="9" s="1"/>
  <c r="AF199" i="9" s="1"/>
  <c r="AG199" i="9" s="1"/>
  <c r="K195" i="7"/>
  <c r="I195" i="9" s="1"/>
  <c r="AF195" i="9" s="1"/>
  <c r="AG195" i="9" s="1"/>
  <c r="K191" i="7"/>
  <c r="I191" i="9" s="1"/>
  <c r="AF191" i="9" s="1"/>
  <c r="AG191" i="9" s="1"/>
  <c r="K187" i="7"/>
  <c r="I187" i="9" s="1"/>
  <c r="K183" i="7"/>
  <c r="I183" i="9" s="1"/>
  <c r="AF183" i="9" s="1"/>
  <c r="AG183" i="9" s="1"/>
  <c r="K179" i="7"/>
  <c r="I179" i="9" s="1"/>
  <c r="K175" i="7"/>
  <c r="I175" i="9" s="1"/>
  <c r="AF175" i="9" s="1"/>
  <c r="AG175" i="9" s="1"/>
  <c r="K171" i="7"/>
  <c r="I171" i="9" s="1"/>
  <c r="AF171" i="9" s="1"/>
  <c r="AG171" i="9" s="1"/>
  <c r="K167" i="7"/>
  <c r="I167" i="9" s="1"/>
  <c r="AF167" i="9" s="1"/>
  <c r="AG167" i="9" s="1"/>
  <c r="K163" i="7"/>
  <c r="I163" i="9" s="1"/>
  <c r="AF163" i="9" s="1"/>
  <c r="AG163" i="9" s="1"/>
  <c r="K159" i="7"/>
  <c r="I159" i="9" s="1"/>
  <c r="AF159" i="9" s="1"/>
  <c r="AG159" i="9" s="1"/>
  <c r="K151" i="7"/>
  <c r="I151" i="9" s="1"/>
  <c r="AF151" i="9" s="1"/>
  <c r="AG151" i="9" s="1"/>
  <c r="K147" i="7"/>
  <c r="I147" i="9" s="1"/>
  <c r="AF147" i="9" s="1"/>
  <c r="AG147" i="9" s="1"/>
  <c r="K143" i="7"/>
  <c r="I143" i="9" s="1"/>
  <c r="K135" i="7"/>
  <c r="I135" i="9" s="1"/>
  <c r="K131" i="7"/>
  <c r="I131" i="9" s="1"/>
  <c r="AF131" i="9" s="1"/>
  <c r="AG131" i="9" s="1"/>
  <c r="K127" i="7"/>
  <c r="I127" i="9" s="1"/>
  <c r="K123" i="7"/>
  <c r="I123" i="9" s="1"/>
  <c r="K119" i="7"/>
  <c r="I119" i="9" s="1"/>
  <c r="AF119" i="9" s="1"/>
  <c r="AG119" i="9" s="1"/>
  <c r="K282" i="7"/>
  <c r="I282" i="9" s="1"/>
  <c r="AF282" i="9" s="1"/>
  <c r="AG282" i="9" s="1"/>
  <c r="K274" i="7"/>
  <c r="I274" i="9" s="1"/>
  <c r="AF274" i="9" s="1"/>
  <c r="AG274" i="9" s="1"/>
  <c r="K266" i="7"/>
  <c r="I266" i="9" s="1"/>
  <c r="AF266" i="9" s="1"/>
  <c r="AG266" i="9" s="1"/>
  <c r="K262" i="7"/>
  <c r="I262" i="9" s="1"/>
  <c r="AF262" i="9" s="1"/>
  <c r="AG262" i="9" s="1"/>
  <c r="K250" i="7"/>
  <c r="I250" i="9" s="1"/>
  <c r="AF250" i="9" s="1"/>
  <c r="AG250" i="9" s="1"/>
  <c r="K246" i="7"/>
  <c r="I246" i="9" s="1"/>
  <c r="AF246" i="9" s="1"/>
  <c r="AG246" i="9" s="1"/>
  <c r="K242" i="7"/>
  <c r="I242" i="9" s="1"/>
  <c r="K238" i="7"/>
  <c r="I238" i="9" s="1"/>
  <c r="AF238" i="9" s="1"/>
  <c r="AG238" i="9" s="1"/>
  <c r="K234" i="7"/>
  <c r="I234" i="9" s="1"/>
  <c r="AF234" i="9" s="1"/>
  <c r="AG234" i="9" s="1"/>
  <c r="K230" i="7"/>
  <c r="I230" i="9" s="1"/>
  <c r="AF230" i="9" s="1"/>
  <c r="AG230" i="9" s="1"/>
  <c r="K226" i="7"/>
  <c r="I226" i="9" s="1"/>
  <c r="K222" i="7"/>
  <c r="I222" i="9" s="1"/>
  <c r="K218" i="7"/>
  <c r="I218" i="9" s="1"/>
  <c r="AF218" i="9" s="1"/>
  <c r="AG218" i="9" s="1"/>
  <c r="K214" i="7"/>
  <c r="I214" i="9" s="1"/>
  <c r="AF214" i="9" s="1"/>
  <c r="AG214" i="9" s="1"/>
  <c r="K210" i="7"/>
  <c r="I210" i="9" s="1"/>
  <c r="AF210" i="9" s="1"/>
  <c r="AG210" i="9" s="1"/>
  <c r="K206" i="7"/>
  <c r="I206" i="9" s="1"/>
  <c r="AF206" i="9" s="1"/>
  <c r="AG206" i="9" s="1"/>
  <c r="K202" i="7"/>
  <c r="I202" i="9" s="1"/>
  <c r="AF202" i="9" s="1"/>
  <c r="AG202" i="9" s="1"/>
  <c r="K198" i="7"/>
  <c r="I198" i="9" s="1"/>
  <c r="K190" i="7"/>
  <c r="I190" i="9" s="1"/>
  <c r="AF190" i="9" s="1"/>
  <c r="AG190" i="9" s="1"/>
  <c r="K186" i="7"/>
  <c r="I186" i="9" s="1"/>
  <c r="AF186" i="9" s="1"/>
  <c r="AG186" i="9" s="1"/>
  <c r="K182" i="7"/>
  <c r="I182" i="9" s="1"/>
  <c r="K178" i="7"/>
  <c r="I178" i="9" s="1"/>
  <c r="AF178" i="9" s="1"/>
  <c r="AG178" i="9" s="1"/>
  <c r="K174" i="7"/>
  <c r="I174" i="9" s="1"/>
  <c r="K170" i="7"/>
  <c r="I170" i="9" s="1"/>
  <c r="AF170" i="9" s="1"/>
  <c r="AG170" i="9" s="1"/>
  <c r="K166" i="7"/>
  <c r="I166" i="9" s="1"/>
  <c r="AF166" i="9" s="1"/>
  <c r="AG166" i="9" s="1"/>
  <c r="K162" i="7"/>
  <c r="I162" i="9" s="1"/>
  <c r="AF162" i="9" s="1"/>
  <c r="AG162" i="9" s="1"/>
  <c r="K158" i="7"/>
  <c r="I158" i="9" s="1"/>
  <c r="AF158" i="9" s="1"/>
  <c r="AG158" i="9" s="1"/>
  <c r="K154" i="7"/>
  <c r="I154" i="9" s="1"/>
  <c r="AF154" i="9" s="1"/>
  <c r="AG154" i="9" s="1"/>
  <c r="K146" i="7"/>
  <c r="I146" i="9" s="1"/>
  <c r="AF146" i="9" s="1"/>
  <c r="AG146" i="9" s="1"/>
  <c r="K142" i="7"/>
  <c r="I142" i="9" s="1"/>
  <c r="K138" i="7"/>
  <c r="I138" i="9" s="1"/>
  <c r="AF138" i="9" s="1"/>
  <c r="AG138" i="9" s="1"/>
  <c r="K134" i="7"/>
  <c r="I134" i="9" s="1"/>
  <c r="AF134" i="9" s="1"/>
  <c r="AG134" i="9" s="1"/>
  <c r="K130" i="7"/>
  <c r="I130" i="9" s="1"/>
  <c r="AF130" i="9" s="1"/>
  <c r="AG130" i="9" s="1"/>
  <c r="K126" i="7"/>
  <c r="I126" i="9" s="1"/>
  <c r="K285" i="7"/>
  <c r="I285" i="9" s="1"/>
  <c r="AF285" i="9" s="1"/>
  <c r="AG285" i="9" s="1"/>
  <c r="K281" i="7"/>
  <c r="I281" i="9" s="1"/>
  <c r="AF281" i="9" s="1"/>
  <c r="AG281" i="9" s="1"/>
  <c r="K273" i="7"/>
  <c r="I273" i="9" s="1"/>
  <c r="AF273" i="9" s="1"/>
  <c r="AG273" i="9" s="1"/>
  <c r="K269" i="7"/>
  <c r="I269" i="9" s="1"/>
  <c r="AF269" i="9" s="1"/>
  <c r="AG269" i="9" s="1"/>
  <c r="K261" i="7"/>
  <c r="I261" i="9" s="1"/>
  <c r="AF261" i="9" s="1"/>
  <c r="AG261" i="9" s="1"/>
  <c r="K257" i="7"/>
  <c r="I257" i="9" s="1"/>
  <c r="AF257" i="9" s="1"/>
  <c r="AG257" i="9" s="1"/>
  <c r="K249" i="7"/>
  <c r="I249" i="9" s="1"/>
  <c r="K241" i="7"/>
  <c r="I241" i="9" s="1"/>
  <c r="AF241" i="9" s="1"/>
  <c r="AG241" i="9" s="1"/>
  <c r="K237" i="7"/>
  <c r="I237" i="9" s="1"/>
  <c r="AF237" i="9" s="1"/>
  <c r="AG237" i="9" s="1"/>
  <c r="K233" i="7"/>
  <c r="I233" i="9" s="1"/>
  <c r="AF233" i="9" s="1"/>
  <c r="AG233" i="9" s="1"/>
  <c r="K229" i="7"/>
  <c r="I229" i="9" s="1"/>
  <c r="AF229" i="9" s="1"/>
  <c r="AG229" i="9" s="1"/>
  <c r="K225" i="7"/>
  <c r="I225" i="9" s="1"/>
  <c r="AF225" i="9" s="1"/>
  <c r="AG225" i="9" s="1"/>
  <c r="K221" i="7"/>
  <c r="I221" i="9" s="1"/>
  <c r="AF221" i="9" s="1"/>
  <c r="AG221" i="9" s="1"/>
  <c r="K217" i="7"/>
  <c r="I217" i="9" s="1"/>
  <c r="AF217" i="9" s="1"/>
  <c r="AG217" i="9" s="1"/>
  <c r="K213" i="7"/>
  <c r="I213" i="9" s="1"/>
  <c r="AF213" i="9" s="1"/>
  <c r="AG213" i="9" s="1"/>
  <c r="K209" i="7"/>
  <c r="I209" i="9" s="1"/>
  <c r="AF209" i="9" s="1"/>
  <c r="AG209" i="9" s="1"/>
  <c r="K205" i="7"/>
  <c r="I205" i="9" s="1"/>
  <c r="AF205" i="9" s="1"/>
  <c r="AG205" i="9" s="1"/>
  <c r="K201" i="7"/>
  <c r="I201" i="9" s="1"/>
  <c r="AF201" i="9" s="1"/>
  <c r="AG201" i="9" s="1"/>
  <c r="K193" i="7"/>
  <c r="I193" i="9" s="1"/>
  <c r="AF193" i="9" s="1"/>
  <c r="AG193" i="9" s="1"/>
  <c r="K185" i="7"/>
  <c r="I185" i="9" s="1"/>
  <c r="AF185" i="9" s="1"/>
  <c r="AG185" i="9" s="1"/>
  <c r="K169" i="7"/>
  <c r="I169" i="9" s="1"/>
  <c r="AF169" i="9" s="1"/>
  <c r="AG169" i="9" s="1"/>
  <c r="K165" i="7"/>
  <c r="I165" i="9" s="1"/>
  <c r="AF165" i="9" s="1"/>
  <c r="AG165" i="9" s="1"/>
  <c r="K161" i="7"/>
  <c r="I161" i="9" s="1"/>
  <c r="K107" i="7"/>
  <c r="I107" i="9" s="1"/>
  <c r="AF107" i="9" s="1"/>
  <c r="AG107" i="9" s="1"/>
  <c r="K97" i="7"/>
  <c r="I97" i="9" s="1"/>
  <c r="AF97" i="9" s="1"/>
  <c r="AG97" i="9" s="1"/>
  <c r="K65" i="7"/>
  <c r="I65" i="9" s="1"/>
  <c r="AF65" i="9" s="1"/>
  <c r="AG65" i="9" s="1"/>
  <c r="K94" i="7"/>
  <c r="I94" i="9" s="1"/>
  <c r="AF94" i="9" s="1"/>
  <c r="AG94" i="9" s="1"/>
  <c r="K73" i="7"/>
  <c r="I73" i="9" s="1"/>
  <c r="K66" i="7"/>
  <c r="I66" i="9" s="1"/>
  <c r="AF66" i="9" s="1"/>
  <c r="AG66" i="9" s="1"/>
  <c r="K57" i="7"/>
  <c r="I57" i="9" s="1"/>
  <c r="AF57" i="9" s="1"/>
  <c r="AG57" i="9" s="1"/>
  <c r="K13" i="7"/>
  <c r="I13" i="9" s="1"/>
  <c r="AF13" i="9" s="1"/>
  <c r="AG13" i="9" s="1"/>
  <c r="K141" i="7"/>
  <c r="I141" i="9" s="1"/>
  <c r="AF141" i="9" s="1"/>
  <c r="AG141" i="9" s="1"/>
  <c r="K95" i="7"/>
  <c r="I95" i="9" s="1"/>
  <c r="K85" i="7"/>
  <c r="I85" i="9" s="1"/>
  <c r="AF85" i="9" s="1"/>
  <c r="AG85" i="9" s="1"/>
  <c r="K74" i="7"/>
  <c r="I74" i="9" s="1"/>
  <c r="K64" i="7"/>
  <c r="I64" i="9" s="1"/>
  <c r="K56" i="7"/>
  <c r="I56" i="9" s="1"/>
  <c r="AF56" i="9" s="1"/>
  <c r="AG56" i="9" s="1"/>
  <c r="K44" i="7"/>
  <c r="I44" i="9" s="1"/>
  <c r="K40" i="7"/>
  <c r="I40" i="9" s="1"/>
  <c r="AF40" i="9" s="1"/>
  <c r="AG40" i="9" s="1"/>
  <c r="K32" i="7"/>
  <c r="I32" i="9" s="1"/>
  <c r="AF32" i="9" s="1"/>
  <c r="AG32" i="9" s="1"/>
  <c r="K24" i="7"/>
  <c r="I24" i="9" s="1"/>
  <c r="AF24" i="9" s="1"/>
  <c r="AG24" i="9" s="1"/>
  <c r="K16" i="7"/>
  <c r="I16" i="9" s="1"/>
  <c r="AF16" i="9" s="1"/>
  <c r="AG16" i="9" s="1"/>
  <c r="K12" i="7"/>
  <c r="I12" i="9" s="1"/>
  <c r="AF12" i="9" s="1"/>
  <c r="AG12" i="9" s="1"/>
  <c r="K8" i="7"/>
  <c r="I8" i="9" s="1"/>
  <c r="AF8" i="9" s="1"/>
  <c r="AG8" i="9" s="1"/>
  <c r="K115" i="7"/>
  <c r="I115" i="9" s="1"/>
  <c r="AF115" i="9" s="1"/>
  <c r="AG115" i="9" s="1"/>
  <c r="K83" i="7"/>
  <c r="I83" i="9" s="1"/>
  <c r="AF83" i="9" s="1"/>
  <c r="AG83" i="9" s="1"/>
  <c r="K133" i="7"/>
  <c r="I133" i="9" s="1"/>
  <c r="AF133" i="9" s="1"/>
  <c r="AG133" i="9" s="1"/>
  <c r="K117" i="7"/>
  <c r="I117" i="9" s="1"/>
  <c r="AF117" i="9" s="1"/>
  <c r="AG117" i="9" s="1"/>
  <c r="K103" i="7"/>
  <c r="I103" i="9" s="1"/>
  <c r="AF103" i="9" s="1"/>
  <c r="AG103" i="9" s="1"/>
  <c r="K82" i="7"/>
  <c r="I82" i="9" s="1"/>
  <c r="AF82" i="9" s="1"/>
  <c r="AG82" i="9" s="1"/>
  <c r="K71" i="7"/>
  <c r="I71" i="9" s="1"/>
  <c r="AF71" i="9" s="1"/>
  <c r="AG71" i="9" s="1"/>
  <c r="K63" i="7"/>
  <c r="I63" i="9" s="1"/>
  <c r="AF63" i="9" s="1"/>
  <c r="AG63" i="9" s="1"/>
  <c r="K59" i="7"/>
  <c r="I59" i="9" s="1"/>
  <c r="AF59" i="9" s="1"/>
  <c r="AG59" i="9" s="1"/>
  <c r="K55" i="7"/>
  <c r="I55" i="9" s="1"/>
  <c r="AF55" i="9" s="1"/>
  <c r="AG55" i="9" s="1"/>
  <c r="K51" i="7"/>
  <c r="I51" i="9" s="1"/>
  <c r="K43" i="7"/>
  <c r="I43" i="9" s="1"/>
  <c r="K39" i="7"/>
  <c r="I39" i="9" s="1"/>
  <c r="AF39" i="9" s="1"/>
  <c r="AG39" i="9" s="1"/>
  <c r="K31" i="7"/>
  <c r="I31" i="9" s="1"/>
  <c r="AF31" i="9" s="1"/>
  <c r="AG31" i="9" s="1"/>
  <c r="K27" i="7"/>
  <c r="I27" i="9" s="1"/>
  <c r="AF27" i="9" s="1"/>
  <c r="AG27" i="9" s="1"/>
  <c r="K19" i="7"/>
  <c r="I19" i="9" s="1"/>
  <c r="AF19" i="9" s="1"/>
  <c r="AG19" i="9" s="1"/>
  <c r="K11" i="7"/>
  <c r="I11" i="9" s="1"/>
  <c r="AF11" i="9" s="1"/>
  <c r="AG11" i="9" s="1"/>
  <c r="K7" i="7"/>
  <c r="I7" i="9" s="1"/>
  <c r="AF7" i="9" s="1"/>
  <c r="AG7" i="9" s="1"/>
  <c r="K129" i="7"/>
  <c r="I129" i="9" s="1"/>
  <c r="AF129" i="9" s="1"/>
  <c r="AG129" i="9" s="1"/>
  <c r="K109" i="7"/>
  <c r="I109" i="9" s="1"/>
  <c r="AF109" i="9" s="1"/>
  <c r="AG109" i="9" s="1"/>
  <c r="K45" i="7"/>
  <c r="I45" i="9" s="1"/>
  <c r="AF45" i="9" s="1"/>
  <c r="AG45" i="9" s="1"/>
  <c r="K33" i="7"/>
  <c r="I33" i="9" s="1"/>
  <c r="K25" i="7"/>
  <c r="I25" i="9" s="1"/>
  <c r="AF25" i="9" s="1"/>
  <c r="AG25" i="9" s="1"/>
  <c r="K145" i="7"/>
  <c r="I145" i="9" s="1"/>
  <c r="K125" i="7"/>
  <c r="I125" i="9" s="1"/>
  <c r="AF125" i="9" s="1"/>
  <c r="AG125" i="9" s="1"/>
  <c r="K91" i="7"/>
  <c r="I91" i="9" s="1"/>
  <c r="AF91" i="9" s="1"/>
  <c r="AG91" i="9" s="1"/>
  <c r="K3" i="7"/>
  <c r="K87" i="7"/>
  <c r="I87" i="9" s="1"/>
  <c r="AF87" i="9" s="1"/>
  <c r="AG87" i="9" s="1"/>
  <c r="K77" i="7"/>
  <c r="I77" i="9" s="1"/>
  <c r="K49" i="7"/>
  <c r="I49" i="9" s="1"/>
  <c r="AF49" i="9" s="1"/>
  <c r="AG49" i="9" s="1"/>
  <c r="K17" i="7"/>
  <c r="I17" i="9" s="1"/>
  <c r="AF17" i="9" s="1"/>
  <c r="AG17" i="9" s="1"/>
  <c r="K137" i="7"/>
  <c r="I137" i="9" s="1"/>
  <c r="K111" i="7"/>
  <c r="I111" i="9" s="1"/>
  <c r="K101" i="7"/>
  <c r="I101" i="9" s="1"/>
  <c r="AF101" i="9" s="1"/>
  <c r="AG101" i="9" s="1"/>
  <c r="K79" i="7"/>
  <c r="I79" i="9" s="1"/>
  <c r="AF79" i="9" s="1"/>
  <c r="AG79" i="9" s="1"/>
  <c r="K69" i="7"/>
  <c r="I69" i="9" s="1"/>
  <c r="AF69" i="9" s="1"/>
  <c r="AG69" i="9" s="1"/>
  <c r="K62" i="7"/>
  <c r="I62" i="9" s="1"/>
  <c r="AF62" i="9" s="1"/>
  <c r="AG62" i="9" s="1"/>
  <c r="K50" i="7"/>
  <c r="I50" i="9" s="1"/>
  <c r="AF50" i="9" s="1"/>
  <c r="AG50" i="9" s="1"/>
  <c r="K42" i="7"/>
  <c r="I42" i="9" s="1"/>
  <c r="AF42" i="9" s="1"/>
  <c r="AG42" i="9" s="1"/>
  <c r="K34" i="7"/>
  <c r="I34" i="9" s="1"/>
  <c r="AF34" i="9" s="1"/>
  <c r="AG34" i="9" s="1"/>
  <c r="K30" i="7"/>
  <c r="I30" i="9" s="1"/>
  <c r="AF30" i="9" s="1"/>
  <c r="AG30" i="9" s="1"/>
  <c r="K18" i="7"/>
  <c r="I18" i="9" s="1"/>
  <c r="AF18" i="9" s="1"/>
  <c r="AG18" i="9" s="1"/>
  <c r="K10" i="7"/>
  <c r="I10" i="9" s="1"/>
  <c r="AF10" i="9" s="1"/>
  <c r="AG10" i="9" s="1"/>
  <c r="K149" i="7"/>
  <c r="I149" i="9" s="1"/>
  <c r="AF149" i="9" s="1"/>
  <c r="AG149" i="9" s="1"/>
  <c r="K98" i="7"/>
  <c r="I98" i="9" s="1"/>
  <c r="K110" i="7"/>
  <c r="I110" i="9" s="1"/>
  <c r="AF110" i="9" s="1"/>
  <c r="AG110" i="9" s="1"/>
  <c r="K89" i="7"/>
  <c r="I89" i="9" s="1"/>
  <c r="AF89" i="9" s="1"/>
  <c r="AG89" i="9" s="1"/>
  <c r="K78" i="7"/>
  <c r="I78" i="9" s="1"/>
  <c r="K67" i="7"/>
  <c r="I67" i="9" s="1"/>
  <c r="E118" i="7"/>
  <c r="I65" i="4"/>
  <c r="I67" i="4" s="1"/>
  <c r="H65" i="4"/>
  <c r="H67" i="4" s="1"/>
  <c r="G65" i="4"/>
  <c r="F65" i="4"/>
  <c r="E65" i="4"/>
  <c r="D65" i="4"/>
  <c r="B65" i="4"/>
  <c r="I59" i="4"/>
  <c r="H59" i="4"/>
  <c r="D59" i="4"/>
  <c r="B59" i="4"/>
  <c r="I58" i="4"/>
  <c r="H58" i="4"/>
  <c r="D58" i="4"/>
  <c r="B58" i="4"/>
  <c r="I57" i="4"/>
  <c r="H57" i="4"/>
  <c r="D57" i="4"/>
  <c r="C29" i="4"/>
  <c r="G28" i="4"/>
  <c r="F28" i="4"/>
  <c r="G29" i="4"/>
  <c r="F29" i="4"/>
  <c r="J24" i="4"/>
  <c r="G25" i="4"/>
  <c r="E28" i="4"/>
  <c r="K212" i="7" l="1"/>
  <c r="I212" i="9" s="1"/>
  <c r="AF212" i="9" s="1"/>
  <c r="AG212" i="9" s="1"/>
  <c r="G23" i="7"/>
  <c r="E23" i="9" s="1"/>
  <c r="G99" i="7"/>
  <c r="E99" i="9" s="1"/>
  <c r="X99" i="9" s="1"/>
  <c r="Y99" i="9" s="1"/>
  <c r="G247" i="7"/>
  <c r="E247" i="9" s="1"/>
  <c r="G212" i="7"/>
  <c r="E212" i="9" s="1"/>
  <c r="X212" i="9" s="1"/>
  <c r="Y212" i="9" s="1"/>
  <c r="G173" i="7"/>
  <c r="E173" i="9" s="1"/>
  <c r="K99" i="7"/>
  <c r="I99" i="9" s="1"/>
  <c r="AF99" i="9" s="1"/>
  <c r="AG99" i="9" s="1"/>
  <c r="K153" i="7"/>
  <c r="I153" i="9" s="1"/>
  <c r="AF153" i="9" s="1"/>
  <c r="AG153" i="9" s="1"/>
  <c r="K203" i="7"/>
  <c r="I203" i="9" s="1"/>
  <c r="AF203" i="9" s="1"/>
  <c r="AG203" i="9" s="1"/>
  <c r="K92" i="7"/>
  <c r="I92" i="9" s="1"/>
  <c r="AF92" i="9" s="1"/>
  <c r="AG92" i="9" s="1"/>
  <c r="G177" i="7"/>
  <c r="E177" i="9" s="1"/>
  <c r="G214" i="7"/>
  <c r="E214" i="9" s="1"/>
  <c r="X214" i="9" s="1"/>
  <c r="Y214" i="9" s="1"/>
  <c r="K23" i="7"/>
  <c r="I23" i="9" s="1"/>
  <c r="AF23" i="9" s="1"/>
  <c r="AG23" i="9" s="1"/>
  <c r="K194" i="7"/>
  <c r="I194" i="9" s="1"/>
  <c r="AF194" i="9" s="1"/>
  <c r="AG194" i="9" s="1"/>
  <c r="G104" i="7"/>
  <c r="E104" i="9" s="1"/>
  <c r="X104" i="9" s="1"/>
  <c r="Y104" i="9" s="1"/>
  <c r="G92" i="7"/>
  <c r="E92" i="9" s="1"/>
  <c r="X92" i="9" s="1"/>
  <c r="Y92" i="9" s="1"/>
  <c r="G287" i="7"/>
  <c r="E287" i="9" s="1"/>
  <c r="X287" i="9" s="1"/>
  <c r="Y287" i="9" s="1"/>
  <c r="K104" i="7"/>
  <c r="I104" i="9" s="1"/>
  <c r="K184" i="7"/>
  <c r="I184" i="9" s="1"/>
  <c r="AF184" i="9" s="1"/>
  <c r="AG184" i="9" s="1"/>
  <c r="G184" i="7"/>
  <c r="E184" i="9" s="1"/>
  <c r="G229" i="7"/>
  <c r="E229" i="9" s="1"/>
  <c r="X229" i="9" s="1"/>
  <c r="Y229" i="9" s="1"/>
  <c r="K173" i="7"/>
  <c r="I173" i="9" s="1"/>
  <c r="AF173" i="9" s="1"/>
  <c r="AG173" i="9" s="1"/>
  <c r="K247" i="7"/>
  <c r="I247" i="9" s="1"/>
  <c r="K188" i="7"/>
  <c r="I188" i="9" s="1"/>
  <c r="AF188" i="9" s="1"/>
  <c r="AG188" i="9" s="1"/>
  <c r="G188" i="7"/>
  <c r="E188" i="9" s="1"/>
  <c r="G153" i="7"/>
  <c r="E153" i="9" s="1"/>
  <c r="X153" i="9" s="1"/>
  <c r="Y153" i="9" s="1"/>
  <c r="G194" i="7"/>
  <c r="E194" i="9" s="1"/>
  <c r="X194" i="9" s="1"/>
  <c r="Y194" i="9" s="1"/>
  <c r="K177" i="7"/>
  <c r="I177" i="9" s="1"/>
  <c r="AF177" i="9" s="1"/>
  <c r="AG177" i="9" s="1"/>
  <c r="G203" i="7"/>
  <c r="E203" i="9" s="1"/>
  <c r="X203" i="9" s="1"/>
  <c r="Y203" i="9" s="1"/>
  <c r="G244" i="7"/>
  <c r="E244" i="9" s="1"/>
  <c r="G284" i="7"/>
  <c r="E284" i="9" s="1"/>
  <c r="X284" i="9" s="1"/>
  <c r="Y284" i="9" s="1"/>
  <c r="K287" i="7"/>
  <c r="I287" i="9" s="1"/>
  <c r="AF287" i="9" s="1"/>
  <c r="AG287" i="9" s="1"/>
  <c r="K284" i="7"/>
  <c r="I284" i="9" s="1"/>
  <c r="AF284" i="9" s="1"/>
  <c r="AG284" i="9" s="1"/>
  <c r="M3" i="13"/>
  <c r="F3" i="13"/>
  <c r="I3" i="13"/>
  <c r="L3" i="13"/>
  <c r="H3" i="13"/>
  <c r="G3" i="13"/>
  <c r="J3" i="13"/>
  <c r="K3" i="13"/>
  <c r="G150" i="7"/>
  <c r="E150" i="9" s="1"/>
  <c r="E158" i="1"/>
  <c r="G106" i="7"/>
  <c r="E106" i="9" s="1"/>
  <c r="E112" i="1"/>
  <c r="G48" i="7"/>
  <c r="E48" i="9" s="1"/>
  <c r="X48" i="9" s="1"/>
  <c r="Y48" i="9" s="1"/>
  <c r="E51" i="1"/>
  <c r="G21" i="7"/>
  <c r="E21" i="9" s="1"/>
  <c r="X21" i="9" s="1"/>
  <c r="Y21" i="9" s="1"/>
  <c r="E24" i="1"/>
  <c r="G53" i="7"/>
  <c r="E53" i="9" s="1"/>
  <c r="X53" i="9" s="1"/>
  <c r="Y53" i="9" s="1"/>
  <c r="E56" i="1"/>
  <c r="G136" i="7"/>
  <c r="E136" i="9" s="1"/>
  <c r="X136" i="9" s="1"/>
  <c r="Y136" i="9" s="1"/>
  <c r="E143" i="1"/>
  <c r="G6" i="7"/>
  <c r="E6" i="9" s="1"/>
  <c r="X6" i="9" s="1"/>
  <c r="Y6" i="9" s="1"/>
  <c r="E8" i="1"/>
  <c r="G38" i="7"/>
  <c r="E38" i="9" s="1"/>
  <c r="E41" i="1"/>
  <c r="G78" i="7"/>
  <c r="E78" i="9" s="1"/>
  <c r="X78" i="9" s="1"/>
  <c r="Y78" i="9" s="1"/>
  <c r="E82" i="1"/>
  <c r="G20" i="7"/>
  <c r="E20" i="9" s="1"/>
  <c r="X20" i="9" s="1"/>
  <c r="Y20" i="9" s="1"/>
  <c r="E23" i="1"/>
  <c r="G28" i="7"/>
  <c r="E28" i="9" s="1"/>
  <c r="X28" i="9" s="1"/>
  <c r="Y28" i="9" s="1"/>
  <c r="E31" i="1"/>
  <c r="G277" i="7"/>
  <c r="E277" i="9" s="1"/>
  <c r="X277" i="9" s="1"/>
  <c r="Y277" i="9" s="1"/>
  <c r="E290" i="1"/>
  <c r="G270" i="7"/>
  <c r="E270" i="9" s="1"/>
  <c r="X270" i="9" s="1"/>
  <c r="Y270" i="9" s="1"/>
  <c r="E283" i="1"/>
  <c r="G114" i="7"/>
  <c r="E114" i="9" s="1"/>
  <c r="X114" i="9" s="1"/>
  <c r="Y114" i="9" s="1"/>
  <c r="E120" i="1"/>
  <c r="G180" i="7"/>
  <c r="E180" i="9" s="1"/>
  <c r="X180" i="9" s="1"/>
  <c r="Y180" i="9" s="1"/>
  <c r="E189" i="1"/>
  <c r="G19" i="7"/>
  <c r="E19" i="9" s="1"/>
  <c r="X19" i="9" s="1"/>
  <c r="Y19" i="9" s="1"/>
  <c r="E22" i="1"/>
  <c r="G64" i="7"/>
  <c r="E64" i="9" s="1"/>
  <c r="E68" i="1"/>
  <c r="G25" i="7"/>
  <c r="E25" i="9" s="1"/>
  <c r="X25" i="9" s="1"/>
  <c r="Y25" i="9" s="1"/>
  <c r="E28" i="1"/>
  <c r="G57" i="7"/>
  <c r="E57" i="9" s="1"/>
  <c r="X57" i="9" s="1"/>
  <c r="Y57" i="9" s="1"/>
  <c r="E61" i="1"/>
  <c r="G73" i="7"/>
  <c r="E73" i="9" s="1"/>
  <c r="E77" i="1"/>
  <c r="G10" i="7"/>
  <c r="E10" i="9" s="1"/>
  <c r="X10" i="9" s="1"/>
  <c r="Y10" i="9" s="1"/>
  <c r="E12" i="1"/>
  <c r="G42" i="7"/>
  <c r="E42" i="9" s="1"/>
  <c r="X42" i="9" s="1"/>
  <c r="Y42" i="9" s="1"/>
  <c r="E45" i="1"/>
  <c r="G89" i="7"/>
  <c r="E89" i="9" s="1"/>
  <c r="E94" i="1"/>
  <c r="G44" i="7"/>
  <c r="E44" i="9" s="1"/>
  <c r="X44" i="9" s="1"/>
  <c r="Y44" i="9" s="1"/>
  <c r="E47" i="1"/>
  <c r="G32" i="7"/>
  <c r="E32" i="9" s="1"/>
  <c r="X32" i="9" s="1"/>
  <c r="Y32" i="9" s="1"/>
  <c r="E35" i="1"/>
  <c r="G281" i="7"/>
  <c r="E281" i="9" s="1"/>
  <c r="X281" i="9" s="1"/>
  <c r="Y281" i="9" s="1"/>
  <c r="E294" i="1"/>
  <c r="G274" i="7"/>
  <c r="E274" i="9" s="1"/>
  <c r="X274" i="9" s="1"/>
  <c r="Y274" i="9" s="1"/>
  <c r="E287" i="1"/>
  <c r="G27" i="7"/>
  <c r="E27" i="9" s="1"/>
  <c r="E30" i="1"/>
  <c r="K75" i="7"/>
  <c r="I75" i="9" s="1"/>
  <c r="AF75" i="9" s="1"/>
  <c r="AG75" i="9" s="1"/>
  <c r="E79" i="1"/>
  <c r="K181" i="7"/>
  <c r="I181" i="9" s="1"/>
  <c r="E190" i="1"/>
  <c r="G217" i="7"/>
  <c r="E217" i="9" s="1"/>
  <c r="X217" i="9" s="1"/>
  <c r="Y217" i="9" s="1"/>
  <c r="E228" i="1"/>
  <c r="G189" i="7"/>
  <c r="E189" i="9" s="1"/>
  <c r="X189" i="9" s="1"/>
  <c r="Y189" i="9" s="1"/>
  <c r="E199" i="1"/>
  <c r="G157" i="7"/>
  <c r="E157" i="9" s="1"/>
  <c r="E165" i="1"/>
  <c r="K155" i="7"/>
  <c r="I155" i="9" s="1"/>
  <c r="E163" i="1"/>
  <c r="J3" i="14"/>
  <c r="L3" i="14"/>
  <c r="G3" i="14"/>
  <c r="H3" i="14"/>
  <c r="I3" i="14"/>
  <c r="F3" i="14"/>
  <c r="M3" i="14"/>
  <c r="K3" i="14"/>
  <c r="K272" i="7"/>
  <c r="I272" i="9" s="1"/>
  <c r="AF272" i="9" s="1"/>
  <c r="AG272" i="9" s="1"/>
  <c r="E285" i="1"/>
  <c r="G116" i="7"/>
  <c r="E116" i="9" s="1"/>
  <c r="E122" i="1"/>
  <c r="G29" i="7"/>
  <c r="E29" i="9" s="1"/>
  <c r="X29" i="9" s="1"/>
  <c r="Y29" i="9" s="1"/>
  <c r="E32" i="1"/>
  <c r="G61" i="7"/>
  <c r="E61" i="9" s="1"/>
  <c r="X61" i="9" s="1"/>
  <c r="Y61" i="9" s="1"/>
  <c r="E65" i="1"/>
  <c r="G105" i="7"/>
  <c r="E105" i="9" s="1"/>
  <c r="X105" i="9" s="1"/>
  <c r="Y105" i="9" s="1"/>
  <c r="E111" i="1"/>
  <c r="G14" i="7"/>
  <c r="E14" i="9" s="1"/>
  <c r="X14" i="9" s="1"/>
  <c r="Y14" i="9" s="1"/>
  <c r="E16" i="1"/>
  <c r="G46" i="7"/>
  <c r="E46" i="9" s="1"/>
  <c r="E49" i="1"/>
  <c r="G100" i="7"/>
  <c r="E100" i="9" s="1"/>
  <c r="X100" i="9" s="1"/>
  <c r="Y100" i="9" s="1"/>
  <c r="E106" i="1"/>
  <c r="G52" i="7"/>
  <c r="E52" i="9" s="1"/>
  <c r="X52" i="9" s="1"/>
  <c r="Y52" i="9" s="1"/>
  <c r="E55" i="1"/>
  <c r="G36" i="7"/>
  <c r="E36" i="9" s="1"/>
  <c r="E39" i="1"/>
  <c r="G285" i="7"/>
  <c r="E285" i="9" s="1"/>
  <c r="X285" i="9" s="1"/>
  <c r="Y285" i="9" s="1"/>
  <c r="E298" i="1"/>
  <c r="G278" i="7"/>
  <c r="E278" i="9" s="1"/>
  <c r="X278" i="9" s="1"/>
  <c r="Y278" i="9" s="1"/>
  <c r="E291" i="1"/>
  <c r="G88" i="7"/>
  <c r="E88" i="9" s="1"/>
  <c r="X88" i="9" s="1"/>
  <c r="Y88" i="9" s="1"/>
  <c r="E93" i="1"/>
  <c r="K102" i="7"/>
  <c r="I102" i="9" s="1"/>
  <c r="AF102" i="9" s="1"/>
  <c r="AG102" i="9" s="1"/>
  <c r="E108" i="1"/>
  <c r="G156" i="7"/>
  <c r="E156" i="9" s="1"/>
  <c r="X156" i="9" s="1"/>
  <c r="Y156" i="9" s="1"/>
  <c r="E164" i="1"/>
  <c r="G128" i="7"/>
  <c r="E128" i="9" s="1"/>
  <c r="X128" i="9" s="1"/>
  <c r="Y128" i="9" s="1"/>
  <c r="E134" i="1"/>
  <c r="G33" i="7"/>
  <c r="E33" i="9" s="1"/>
  <c r="X33" i="9" s="1"/>
  <c r="Y33" i="9" s="1"/>
  <c r="E36" i="1"/>
  <c r="G65" i="7"/>
  <c r="E65" i="9" s="1"/>
  <c r="X65" i="9" s="1"/>
  <c r="Y65" i="9" s="1"/>
  <c r="E69" i="1"/>
  <c r="G56" i="7"/>
  <c r="E56" i="9" s="1"/>
  <c r="X56" i="9" s="1"/>
  <c r="Y56" i="9" s="1"/>
  <c r="E60" i="1"/>
  <c r="G18" i="7"/>
  <c r="E18" i="9" s="1"/>
  <c r="X18" i="9" s="1"/>
  <c r="Y18" i="9" s="1"/>
  <c r="E20" i="1"/>
  <c r="G50" i="7"/>
  <c r="E50" i="9" s="1"/>
  <c r="X50" i="9" s="1"/>
  <c r="Y50" i="9" s="1"/>
  <c r="E53" i="1"/>
  <c r="G110" i="7"/>
  <c r="E110" i="9" s="1"/>
  <c r="X110" i="9" s="1"/>
  <c r="Y110" i="9" s="1"/>
  <c r="E116" i="1"/>
  <c r="G69" i="7"/>
  <c r="E69" i="9" s="1"/>
  <c r="X69" i="9" s="1"/>
  <c r="Y69" i="9" s="1"/>
  <c r="E73" i="1"/>
  <c r="G3" i="7"/>
  <c r="E4" i="1"/>
  <c r="G250" i="7"/>
  <c r="E250" i="9" s="1"/>
  <c r="X250" i="9" s="1"/>
  <c r="Y250" i="9" s="1"/>
  <c r="E262" i="1"/>
  <c r="G282" i="7"/>
  <c r="E282" i="9" s="1"/>
  <c r="X282" i="9" s="1"/>
  <c r="Y282" i="9" s="1"/>
  <c r="E295" i="1"/>
  <c r="G109" i="7"/>
  <c r="E109" i="9" s="1"/>
  <c r="X109" i="9" s="1"/>
  <c r="Y109" i="9" s="1"/>
  <c r="E115" i="1"/>
  <c r="G31" i="7"/>
  <c r="E31" i="9" s="1"/>
  <c r="E34" i="1"/>
  <c r="G43" i="7"/>
  <c r="E43" i="9" s="1"/>
  <c r="E46" i="1"/>
  <c r="G66" i="7"/>
  <c r="E66" i="9" s="1"/>
  <c r="E70" i="1"/>
  <c r="K139" i="7"/>
  <c r="I139" i="9" s="1"/>
  <c r="E146" i="1"/>
  <c r="K245" i="7"/>
  <c r="I245" i="9" s="1"/>
  <c r="E257" i="1"/>
  <c r="K200" i="7"/>
  <c r="I200" i="9" s="1"/>
  <c r="E210" i="1"/>
  <c r="G253" i="7"/>
  <c r="E253" i="9" s="1"/>
  <c r="X253" i="9" s="1"/>
  <c r="Y253" i="9" s="1"/>
  <c r="E265" i="1"/>
  <c r="K197" i="7"/>
  <c r="I197" i="9" s="1"/>
  <c r="AF197" i="9" s="1"/>
  <c r="AG197" i="9" s="1"/>
  <c r="E207" i="1"/>
  <c r="G121" i="7"/>
  <c r="E121" i="9" s="1"/>
  <c r="E127" i="1"/>
  <c r="K118" i="7"/>
  <c r="I118" i="9" s="1"/>
  <c r="AF118" i="9" s="1"/>
  <c r="AG118" i="9" s="1"/>
  <c r="E124" i="1"/>
  <c r="G113" i="7"/>
  <c r="E113" i="9" s="1"/>
  <c r="E119" i="1"/>
  <c r="G72" i="7"/>
  <c r="E72" i="9" s="1"/>
  <c r="X72" i="9" s="1"/>
  <c r="Y72" i="9" s="1"/>
  <c r="E76" i="1"/>
  <c r="G93" i="7"/>
  <c r="E93" i="9" s="1"/>
  <c r="E98" i="1"/>
  <c r="G5" i="7"/>
  <c r="E5" i="9" s="1"/>
  <c r="X5" i="9" s="1"/>
  <c r="Y5" i="9" s="1"/>
  <c r="E7" i="1"/>
  <c r="G37" i="7"/>
  <c r="E37" i="9" s="1"/>
  <c r="X37" i="9" s="1"/>
  <c r="Y37" i="9" s="1"/>
  <c r="E40" i="1"/>
  <c r="G76" i="7"/>
  <c r="E76" i="9" s="1"/>
  <c r="X76" i="9" s="1"/>
  <c r="Y76" i="9" s="1"/>
  <c r="E80" i="1"/>
  <c r="G60" i="7"/>
  <c r="E60" i="9" s="1"/>
  <c r="X60" i="9" s="1"/>
  <c r="Y60" i="9" s="1"/>
  <c r="E64" i="1"/>
  <c r="G22" i="7"/>
  <c r="E22" i="9" s="1"/>
  <c r="X22" i="9" s="1"/>
  <c r="Y22" i="9" s="1"/>
  <c r="E25" i="1"/>
  <c r="G54" i="7"/>
  <c r="E54" i="9" s="1"/>
  <c r="E57" i="1"/>
  <c r="G120" i="7"/>
  <c r="E120" i="9" s="1"/>
  <c r="E126" i="1"/>
  <c r="G80" i="7"/>
  <c r="E80" i="9" s="1"/>
  <c r="E84" i="1"/>
  <c r="G112" i="7"/>
  <c r="E112" i="9" s="1"/>
  <c r="E118" i="1"/>
  <c r="G254" i="7"/>
  <c r="E254" i="9" s="1"/>
  <c r="X254" i="9" s="1"/>
  <c r="Y254" i="9" s="1"/>
  <c r="E266" i="1"/>
  <c r="G286" i="7"/>
  <c r="E286" i="9" s="1"/>
  <c r="X286" i="9" s="1"/>
  <c r="Y286" i="9" s="1"/>
  <c r="E299" i="1"/>
  <c r="G70" i="7"/>
  <c r="E70" i="9" s="1"/>
  <c r="E74" i="1"/>
  <c r="G82" i="7"/>
  <c r="E82" i="9" s="1"/>
  <c r="X82" i="9" s="1"/>
  <c r="Y82" i="9" s="1"/>
  <c r="E86" i="1"/>
  <c r="G204" i="7"/>
  <c r="E204" i="9" s="1"/>
  <c r="X204" i="9" s="1"/>
  <c r="Y204" i="9" s="1"/>
  <c r="E214" i="1"/>
  <c r="G9" i="7"/>
  <c r="E9" i="9" s="1"/>
  <c r="X9" i="9" s="1"/>
  <c r="Y9" i="9" s="1"/>
  <c r="E11" i="1"/>
  <c r="K41" i="7"/>
  <c r="I41" i="9" s="1"/>
  <c r="E44" i="1"/>
  <c r="G86" i="7"/>
  <c r="E86" i="9" s="1"/>
  <c r="X86" i="9" s="1"/>
  <c r="Y86" i="9" s="1"/>
  <c r="E91" i="1"/>
  <c r="G84" i="7"/>
  <c r="E84" i="9" s="1"/>
  <c r="X84" i="9" s="1"/>
  <c r="Y84" i="9" s="1"/>
  <c r="E89" i="1"/>
  <c r="G26" i="7"/>
  <c r="E26" i="9" s="1"/>
  <c r="X26" i="9" s="1"/>
  <c r="Y26" i="9" s="1"/>
  <c r="E29" i="1"/>
  <c r="G58" i="7"/>
  <c r="E58" i="9" s="1"/>
  <c r="X58" i="9" s="1"/>
  <c r="Y58" i="9" s="1"/>
  <c r="E62" i="1"/>
  <c r="K4" i="7"/>
  <c r="I4" i="9" s="1"/>
  <c r="AF4" i="9" s="1"/>
  <c r="AG4" i="9" s="1"/>
  <c r="E6" i="1"/>
  <c r="K90" i="7"/>
  <c r="I90" i="9" s="1"/>
  <c r="AF90" i="9" s="1"/>
  <c r="AG90" i="9" s="1"/>
  <c r="E95" i="1"/>
  <c r="G265" i="7"/>
  <c r="E265" i="9" s="1"/>
  <c r="X265" i="9" s="1"/>
  <c r="Y265" i="9" s="1"/>
  <c r="E278" i="1"/>
  <c r="G258" i="7"/>
  <c r="E258" i="9" s="1"/>
  <c r="X258" i="9" s="1"/>
  <c r="Y258" i="9" s="1"/>
  <c r="E270" i="1"/>
  <c r="K15" i="7"/>
  <c r="I15" i="9" s="1"/>
  <c r="AF15" i="9" s="1"/>
  <c r="AG15" i="9" s="1"/>
  <c r="E17" i="1"/>
  <c r="G35" i="7"/>
  <c r="E35" i="9" s="1"/>
  <c r="X35" i="9" s="1"/>
  <c r="Y35" i="9" s="1"/>
  <c r="E38" i="1"/>
  <c r="G140" i="7"/>
  <c r="E140" i="9" s="1"/>
  <c r="E147" i="1"/>
  <c r="G12" i="7"/>
  <c r="E12" i="9" s="1"/>
  <c r="X12" i="9" s="1"/>
  <c r="Y12" i="9" s="1"/>
  <c r="E14" i="1"/>
  <c r="G13" i="7"/>
  <c r="E13" i="9" s="1"/>
  <c r="X13" i="9" s="1"/>
  <c r="Y13" i="9" s="1"/>
  <c r="E15" i="1"/>
  <c r="G45" i="7"/>
  <c r="E45" i="9" s="1"/>
  <c r="E48" i="1"/>
  <c r="G97" i="7"/>
  <c r="E97" i="9" s="1"/>
  <c r="X97" i="9" s="1"/>
  <c r="Y97" i="9" s="1"/>
  <c r="E102" i="1"/>
  <c r="G94" i="7"/>
  <c r="E94" i="9" s="1"/>
  <c r="X94" i="9" s="1"/>
  <c r="Y94" i="9" s="1"/>
  <c r="E99" i="1"/>
  <c r="G30" i="7"/>
  <c r="E30" i="9" s="1"/>
  <c r="X30" i="9" s="1"/>
  <c r="Y30" i="9" s="1"/>
  <c r="E33" i="1"/>
  <c r="G62" i="7"/>
  <c r="E62" i="9" s="1"/>
  <c r="X62" i="9" s="1"/>
  <c r="Y62" i="9" s="1"/>
  <c r="E66" i="1"/>
  <c r="G8" i="7"/>
  <c r="E8" i="9" s="1"/>
  <c r="X8" i="9" s="1"/>
  <c r="Y8" i="9" s="1"/>
  <c r="E10" i="1"/>
  <c r="G101" i="7"/>
  <c r="E101" i="9" s="1"/>
  <c r="X101" i="9" s="1"/>
  <c r="Y101" i="9" s="1"/>
  <c r="E107" i="1"/>
  <c r="G269" i="7"/>
  <c r="E269" i="9" s="1"/>
  <c r="X269" i="9" s="1"/>
  <c r="Y269" i="9" s="1"/>
  <c r="E282" i="1"/>
  <c r="G262" i="7"/>
  <c r="E262" i="9" s="1"/>
  <c r="X262" i="9" s="1"/>
  <c r="Y262" i="9" s="1"/>
  <c r="E274" i="1"/>
  <c r="G96" i="7"/>
  <c r="E96" i="9" s="1"/>
  <c r="X96" i="9" s="1"/>
  <c r="Y96" i="9" s="1"/>
  <c r="E101" i="1"/>
  <c r="G77" i="7"/>
  <c r="E77" i="9" s="1"/>
  <c r="X77" i="9" s="1"/>
  <c r="Y77" i="9" s="1"/>
  <c r="E81" i="1"/>
  <c r="G40" i="7"/>
  <c r="E40" i="9" s="1"/>
  <c r="E43" i="1"/>
  <c r="G17" i="7"/>
  <c r="E17" i="9" s="1"/>
  <c r="X17" i="9" s="1"/>
  <c r="Y17" i="9" s="1"/>
  <c r="E19" i="1"/>
  <c r="G49" i="7"/>
  <c r="E49" i="9" s="1"/>
  <c r="X49" i="9" s="1"/>
  <c r="Y49" i="9" s="1"/>
  <c r="E52" i="1"/>
  <c r="G108" i="7"/>
  <c r="E108" i="9" s="1"/>
  <c r="X108" i="9" s="1"/>
  <c r="Y108" i="9" s="1"/>
  <c r="E114" i="1"/>
  <c r="G152" i="7"/>
  <c r="E152" i="9" s="1"/>
  <c r="X152" i="9" s="1"/>
  <c r="Y152" i="9" s="1"/>
  <c r="E160" i="1"/>
  <c r="G34" i="7"/>
  <c r="E34" i="9" s="1"/>
  <c r="E37" i="1"/>
  <c r="G68" i="7"/>
  <c r="E68" i="9" s="1"/>
  <c r="X68" i="9" s="1"/>
  <c r="Y68" i="9" s="1"/>
  <c r="E72" i="1"/>
  <c r="G16" i="7"/>
  <c r="E16" i="9" s="1"/>
  <c r="X16" i="9" s="1"/>
  <c r="Y16" i="9" s="1"/>
  <c r="E18" i="1"/>
  <c r="G24" i="7"/>
  <c r="E24" i="9" s="1"/>
  <c r="X24" i="9" s="1"/>
  <c r="Y24" i="9" s="1"/>
  <c r="E27" i="1"/>
  <c r="G273" i="7"/>
  <c r="E273" i="9" s="1"/>
  <c r="X273" i="9" s="1"/>
  <c r="Y273" i="9" s="1"/>
  <c r="E286" i="1"/>
  <c r="G266" i="7"/>
  <c r="E266" i="9" s="1"/>
  <c r="X266" i="9" s="1"/>
  <c r="Y266" i="9" s="1"/>
  <c r="E279" i="1"/>
  <c r="G220" i="7"/>
  <c r="E220" i="9" s="1"/>
  <c r="X220" i="9" s="1"/>
  <c r="Y220" i="9" s="1"/>
  <c r="E231" i="1"/>
  <c r="G47" i="7"/>
  <c r="E47" i="9" s="1"/>
  <c r="X47" i="9" s="1"/>
  <c r="Y47" i="9" s="1"/>
  <c r="E50" i="1"/>
  <c r="K252" i="7"/>
  <c r="I252" i="9" s="1"/>
  <c r="AF252" i="9" s="1"/>
  <c r="AG252" i="9" s="1"/>
  <c r="E264" i="1"/>
  <c r="G133" i="7"/>
  <c r="E133" i="9" s="1"/>
  <c r="X133" i="9" s="1"/>
  <c r="Y133" i="9" s="1"/>
  <c r="E140" i="1"/>
  <c r="K280" i="7"/>
  <c r="I280" i="9" s="1"/>
  <c r="AF280" i="9" s="1"/>
  <c r="AG280" i="9" s="1"/>
  <c r="E293" i="1"/>
  <c r="G81" i="7"/>
  <c r="E81" i="9" s="1"/>
  <c r="E85" i="1"/>
  <c r="G236" i="7"/>
  <c r="E236" i="9" s="1"/>
  <c r="E248" i="1"/>
  <c r="K216" i="7"/>
  <c r="I216" i="9" s="1"/>
  <c r="E227" i="1"/>
  <c r="K122" i="7"/>
  <c r="I122" i="9" s="1"/>
  <c r="AF122" i="9" s="1"/>
  <c r="AG122" i="9" s="1"/>
  <c r="E128" i="1"/>
  <c r="G160" i="7"/>
  <c r="E160" i="9" s="1"/>
  <c r="X160" i="9" s="1"/>
  <c r="Y160" i="9" s="1"/>
  <c r="E169" i="1"/>
  <c r="E279" i="13"/>
  <c r="E134" i="13"/>
  <c r="E102" i="13"/>
  <c r="E186" i="13"/>
  <c r="E250" i="13"/>
  <c r="E27" i="13"/>
  <c r="E273" i="13"/>
  <c r="E118" i="13"/>
  <c r="E194" i="13"/>
  <c r="E258" i="13"/>
  <c r="E242" i="13"/>
  <c r="E136" i="13"/>
  <c r="E122" i="13"/>
  <c r="E202" i="13"/>
  <c r="E178" i="13"/>
  <c r="E168" i="13"/>
  <c r="E144" i="13"/>
  <c r="E210" i="13"/>
  <c r="E208" i="13"/>
  <c r="E154" i="13"/>
  <c r="E218" i="13"/>
  <c r="E90" i="13"/>
  <c r="E232" i="13"/>
  <c r="E162" i="13"/>
  <c r="E226" i="13"/>
  <c r="E170" i="13"/>
  <c r="E234" i="13"/>
  <c r="E70" i="13"/>
  <c r="E271" i="13"/>
  <c r="E98" i="13"/>
  <c r="E106" i="13"/>
  <c r="E4" i="13"/>
  <c r="E222" i="13"/>
  <c r="E236" i="13"/>
  <c r="E107" i="13"/>
  <c r="E31" i="13"/>
  <c r="E59" i="13"/>
  <c r="E198" i="13"/>
  <c r="E48" i="13"/>
  <c r="E35" i="13"/>
  <c r="E285" i="13"/>
  <c r="E245" i="13"/>
  <c r="E213" i="13"/>
  <c r="E181" i="13"/>
  <c r="E149" i="13"/>
  <c r="E274" i="13"/>
  <c r="E268" i="13"/>
  <c r="E247" i="13"/>
  <c r="E215" i="13"/>
  <c r="E183" i="13"/>
  <c r="E151" i="13"/>
  <c r="E111" i="13"/>
  <c r="E119" i="13"/>
  <c r="E43" i="13"/>
  <c r="E127" i="13"/>
  <c r="E32" i="13"/>
  <c r="E142" i="13"/>
  <c r="E192" i="13"/>
  <c r="E240" i="13"/>
  <c r="E216" i="13"/>
  <c r="E230" i="13"/>
  <c r="E115" i="13"/>
  <c r="E158" i="13"/>
  <c r="E172" i="13"/>
  <c r="E82" i="13"/>
  <c r="E16" i="13"/>
  <c r="E17" i="13"/>
  <c r="E138" i="13"/>
  <c r="E76" i="13"/>
  <c r="E26" i="13"/>
  <c r="E265" i="13"/>
  <c r="E241" i="13"/>
  <c r="E209" i="13"/>
  <c r="E177" i="13"/>
  <c r="E145" i="13"/>
  <c r="E272" i="13"/>
  <c r="E260" i="13"/>
  <c r="E243" i="13"/>
  <c r="E211" i="13"/>
  <c r="E179" i="13"/>
  <c r="E284" i="13"/>
  <c r="E99" i="13"/>
  <c r="E96" i="13"/>
  <c r="E135" i="13"/>
  <c r="E92" i="13"/>
  <c r="E28" i="13"/>
  <c r="E110" i="13"/>
  <c r="E176" i="13"/>
  <c r="E152" i="13"/>
  <c r="E166" i="13"/>
  <c r="E23" i="13"/>
  <c r="E38" i="13"/>
  <c r="E214" i="13"/>
  <c r="E20" i="13"/>
  <c r="E21" i="13"/>
  <c r="E25" i="13"/>
  <c r="E8" i="13"/>
  <c r="E264" i="13"/>
  <c r="E237" i="13"/>
  <c r="E205" i="13"/>
  <c r="E173" i="13"/>
  <c r="E141" i="13"/>
  <c r="E270" i="13"/>
  <c r="E283" i="13"/>
  <c r="E239" i="13"/>
  <c r="E207" i="13"/>
  <c r="E175" i="13"/>
  <c r="E266" i="13"/>
  <c r="E88" i="13"/>
  <c r="E85" i="13"/>
  <c r="E113" i="13"/>
  <c r="E81" i="13"/>
  <c r="E196" i="13"/>
  <c r="E126" i="13"/>
  <c r="E46" i="13"/>
  <c r="E287" i="13"/>
  <c r="E120" i="13"/>
  <c r="E73" i="13"/>
  <c r="E65" i="13"/>
  <c r="E150" i="13"/>
  <c r="E228" i="13"/>
  <c r="E37" i="13"/>
  <c r="E50" i="13"/>
  <c r="E41" i="13"/>
  <c r="E30" i="13"/>
  <c r="E254" i="13"/>
  <c r="E148" i="13"/>
  <c r="E44" i="13"/>
  <c r="E280" i="13"/>
  <c r="E233" i="13"/>
  <c r="E201" i="13"/>
  <c r="E169" i="13"/>
  <c r="E137" i="13"/>
  <c r="E275" i="13"/>
  <c r="E277" i="13"/>
  <c r="E235" i="13"/>
  <c r="E203" i="13"/>
  <c r="E171" i="13"/>
  <c r="E139" i="13"/>
  <c r="E77" i="13"/>
  <c r="E64" i="13"/>
  <c r="E72" i="13"/>
  <c r="E71" i="13"/>
  <c r="E62" i="13"/>
  <c r="E18" i="13"/>
  <c r="E281" i="13"/>
  <c r="E66" i="13"/>
  <c r="E103" i="13"/>
  <c r="E42" i="13"/>
  <c r="E63" i="13"/>
  <c r="E164" i="13"/>
  <c r="E91" i="13"/>
  <c r="E7" i="13"/>
  <c r="E47" i="13"/>
  <c r="E190" i="13"/>
  <c r="E9" i="13"/>
  <c r="E263" i="13"/>
  <c r="E229" i="13"/>
  <c r="E197" i="13"/>
  <c r="E165" i="13"/>
  <c r="E133" i="13"/>
  <c r="E269" i="13"/>
  <c r="E267" i="13"/>
  <c r="E231" i="13"/>
  <c r="E199" i="13"/>
  <c r="E167" i="13"/>
  <c r="E105" i="13"/>
  <c r="E67" i="13"/>
  <c r="E53" i="13"/>
  <c r="E93" i="13"/>
  <c r="E60" i="13"/>
  <c r="E246" i="13"/>
  <c r="E95" i="13"/>
  <c r="E58" i="13"/>
  <c r="E248" i="13"/>
  <c r="E124" i="13"/>
  <c r="E244" i="13"/>
  <c r="E80" i="13"/>
  <c r="E24" i="13"/>
  <c r="E33" i="13"/>
  <c r="E206" i="13"/>
  <c r="E87" i="13"/>
  <c r="E212" i="13"/>
  <c r="E5" i="13"/>
  <c r="E128" i="13"/>
  <c r="E13" i="13"/>
  <c r="E286" i="13"/>
  <c r="E257" i="13"/>
  <c r="E225" i="13"/>
  <c r="E193" i="13"/>
  <c r="E161" i="13"/>
  <c r="E129" i="13"/>
  <c r="E261" i="13"/>
  <c r="E259" i="13"/>
  <c r="E227" i="13"/>
  <c r="E195" i="13"/>
  <c r="E163" i="13"/>
  <c r="E147" i="13"/>
  <c r="E56" i="13"/>
  <c r="E123" i="13"/>
  <c r="E83" i="13"/>
  <c r="E49" i="13"/>
  <c r="E182" i="13"/>
  <c r="E97" i="13"/>
  <c r="E200" i="13"/>
  <c r="E184" i="13"/>
  <c r="E224" i="13"/>
  <c r="E74" i="13"/>
  <c r="E180" i="13"/>
  <c r="E6" i="13"/>
  <c r="E114" i="13"/>
  <c r="E84" i="13"/>
  <c r="E69" i="13"/>
  <c r="E146" i="13"/>
  <c r="E220" i="13"/>
  <c r="E14" i="13"/>
  <c r="E86" i="13"/>
  <c r="E130" i="13"/>
  <c r="E29" i="13"/>
  <c r="E204" i="13"/>
  <c r="E39" i="13"/>
  <c r="E282" i="13"/>
  <c r="E253" i="13"/>
  <c r="E221" i="13"/>
  <c r="E189" i="13"/>
  <c r="E157" i="13"/>
  <c r="E125" i="13"/>
  <c r="E256" i="13"/>
  <c r="E255" i="13"/>
  <c r="E223" i="13"/>
  <c r="E191" i="13"/>
  <c r="E159" i="13"/>
  <c r="E109" i="13"/>
  <c r="E45" i="13"/>
  <c r="E117" i="13"/>
  <c r="E61" i="13"/>
  <c r="E40" i="13"/>
  <c r="E112" i="13"/>
  <c r="E153" i="13"/>
  <c r="E143" i="13"/>
  <c r="E252" i="13"/>
  <c r="E89" i="13"/>
  <c r="E104" i="13"/>
  <c r="E52" i="13"/>
  <c r="E238" i="13"/>
  <c r="E11" i="13"/>
  <c r="E10" i="13"/>
  <c r="E79" i="13"/>
  <c r="E262" i="13"/>
  <c r="E94" i="13"/>
  <c r="E121" i="13"/>
  <c r="E75" i="13"/>
  <c r="E188" i="13"/>
  <c r="E22" i="13"/>
  <c r="E132" i="13"/>
  <c r="E185" i="13"/>
  <c r="E276" i="13"/>
  <c r="E51" i="13"/>
  <c r="E131" i="13"/>
  <c r="E156" i="13"/>
  <c r="E251" i="13"/>
  <c r="E36" i="13"/>
  <c r="E15" i="13"/>
  <c r="E174" i="13"/>
  <c r="E108" i="13"/>
  <c r="E54" i="13"/>
  <c r="E55" i="13"/>
  <c r="E101" i="13"/>
  <c r="E57" i="13"/>
  <c r="E68" i="13"/>
  <c r="E278" i="13"/>
  <c r="E219" i="13"/>
  <c r="E100" i="13"/>
  <c r="E116" i="13"/>
  <c r="E34" i="13"/>
  <c r="E249" i="13"/>
  <c r="E187" i="13"/>
  <c r="E19" i="13"/>
  <c r="E140" i="13"/>
  <c r="E78" i="13"/>
  <c r="E12" i="13"/>
  <c r="E217" i="13"/>
  <c r="E155" i="13"/>
  <c r="E160" i="13"/>
  <c r="AF77" i="9"/>
  <c r="AG77" i="9" s="1"/>
  <c r="AF143" i="9"/>
  <c r="AG143" i="9" s="1"/>
  <c r="X129" i="9"/>
  <c r="Y129" i="9" s="1"/>
  <c r="X64" i="9"/>
  <c r="Y64" i="9" s="1"/>
  <c r="X171" i="9"/>
  <c r="Y171" i="9" s="1"/>
  <c r="AF255" i="9"/>
  <c r="AG255" i="9" s="1"/>
  <c r="X38" i="9"/>
  <c r="Y38" i="9" s="1"/>
  <c r="X115" i="9"/>
  <c r="Y115" i="9" s="1"/>
  <c r="AF116" i="9"/>
  <c r="AG116" i="9" s="1"/>
  <c r="AF180" i="9"/>
  <c r="AG180" i="9" s="1"/>
  <c r="AF123" i="9"/>
  <c r="AG123" i="9" s="1"/>
  <c r="X150" i="9"/>
  <c r="Y150" i="9" s="1"/>
  <c r="X54" i="9"/>
  <c r="Y54" i="9" s="1"/>
  <c r="D67" i="4"/>
  <c r="AF127" i="9"/>
  <c r="AG127" i="9" s="1"/>
  <c r="AF231" i="9"/>
  <c r="AG231" i="9" s="1"/>
  <c r="AF187" i="9"/>
  <c r="AG187" i="9" s="1"/>
  <c r="X144" i="9"/>
  <c r="Y144" i="9" s="1"/>
  <c r="AF198" i="9"/>
  <c r="AG198" i="9" s="1"/>
  <c r="X106" i="9"/>
  <c r="Y106" i="9" s="1"/>
  <c r="X70" i="9"/>
  <c r="Y70" i="9" s="1"/>
  <c r="X259" i="9"/>
  <c r="Y259" i="9" s="1"/>
  <c r="X232" i="9"/>
  <c r="Y232" i="9" s="1"/>
  <c r="AF73" i="9"/>
  <c r="AG73" i="9" s="1"/>
  <c r="AF41" i="9"/>
  <c r="AG41" i="9" s="1"/>
  <c r="AF156" i="9"/>
  <c r="AG156" i="9" s="1"/>
  <c r="X116" i="9"/>
  <c r="Y116" i="9" s="1"/>
  <c r="X244" i="9"/>
  <c r="Y244" i="9" s="1"/>
  <c r="X34" i="9"/>
  <c r="Y34" i="9" s="1"/>
  <c r="X176" i="9"/>
  <c r="Y176" i="9" s="1"/>
  <c r="AF228" i="9"/>
  <c r="AG228" i="9" s="1"/>
  <c r="X174" i="9"/>
  <c r="Y174" i="9" s="1"/>
  <c r="AF145" i="9"/>
  <c r="AG145" i="9" s="1"/>
  <c r="AF172" i="9"/>
  <c r="AG172" i="9" s="1"/>
  <c r="AF232" i="9"/>
  <c r="AG232" i="9" s="1"/>
  <c r="AF174" i="9"/>
  <c r="AG174" i="9" s="1"/>
  <c r="X140" i="9"/>
  <c r="Y140" i="9" s="1"/>
  <c r="X46" i="9"/>
  <c r="Y46" i="9" s="1"/>
  <c r="X36" i="9"/>
  <c r="Y36" i="9" s="1"/>
  <c r="X230" i="9"/>
  <c r="Y230" i="9" s="1"/>
  <c r="AF51" i="9"/>
  <c r="AG51" i="9" s="1"/>
  <c r="AF182" i="9"/>
  <c r="AG182" i="9" s="1"/>
  <c r="AF128" i="9"/>
  <c r="AG128" i="9" s="1"/>
  <c r="X169" i="9"/>
  <c r="Y169" i="9" s="1"/>
  <c r="X238" i="9"/>
  <c r="Y238" i="9" s="1"/>
  <c r="G30" i="4"/>
  <c r="F30" i="4"/>
  <c r="F57" i="4"/>
  <c r="J23" i="4"/>
  <c r="E29" i="4"/>
  <c r="E30" i="4" s="1"/>
  <c r="F25" i="4"/>
  <c r="AF137" i="9"/>
  <c r="AG137" i="9" s="1"/>
  <c r="AF64" i="9"/>
  <c r="AG64" i="9" s="1"/>
  <c r="AF247" i="9"/>
  <c r="AG247" i="9" s="1"/>
  <c r="AF152" i="9"/>
  <c r="AG152" i="9" s="1"/>
  <c r="X73" i="9"/>
  <c r="Y73" i="9" s="1"/>
  <c r="X89" i="9"/>
  <c r="Y89" i="9" s="1"/>
  <c r="X27" i="9"/>
  <c r="Y27" i="9" s="1"/>
  <c r="X127" i="9"/>
  <c r="Y127" i="9" s="1"/>
  <c r="X157" i="9"/>
  <c r="Y157" i="9" s="1"/>
  <c r="AF155" i="9"/>
  <c r="AG155" i="9" s="1"/>
  <c r="AF43" i="9"/>
  <c r="AG43" i="9" s="1"/>
  <c r="AF142" i="9"/>
  <c r="AG142" i="9" s="1"/>
  <c r="X147" i="9"/>
  <c r="Y147" i="9" s="1"/>
  <c r="X148" i="9"/>
  <c r="Y148" i="9" s="1"/>
  <c r="X165" i="9"/>
  <c r="Y165" i="9" s="1"/>
  <c r="X241" i="9"/>
  <c r="Y241" i="9" s="1"/>
  <c r="X170" i="9"/>
  <c r="Y170" i="9" s="1"/>
  <c r="X66" i="9"/>
  <c r="Y66" i="9" s="1"/>
  <c r="AF245" i="9"/>
  <c r="AG245" i="9" s="1"/>
  <c r="AF78" i="9"/>
  <c r="AG78" i="9" s="1"/>
  <c r="X113" i="9"/>
  <c r="Y113" i="9" s="1"/>
  <c r="X93" i="9"/>
  <c r="Y93" i="9" s="1"/>
  <c r="X120" i="9"/>
  <c r="Y120" i="9" s="1"/>
  <c r="X80" i="9"/>
  <c r="Y80" i="9" s="1"/>
  <c r="X112" i="9"/>
  <c r="Y112" i="9" s="1"/>
  <c r="X71" i="9"/>
  <c r="Y71" i="9" s="1"/>
  <c r="X138" i="9"/>
  <c r="Y138" i="9" s="1"/>
  <c r="X155" i="9"/>
  <c r="Y155" i="9" s="1"/>
  <c r="X173" i="9"/>
  <c r="Y173" i="9" s="1"/>
  <c r="AF161" i="9"/>
  <c r="AG161" i="9" s="1"/>
  <c r="AF222" i="9"/>
  <c r="AG222" i="9" s="1"/>
  <c r="X45" i="9"/>
  <c r="Y45" i="9" s="1"/>
  <c r="X177" i="9"/>
  <c r="Y177" i="9" s="1"/>
  <c r="X261" i="9"/>
  <c r="Y261" i="9" s="1"/>
  <c r="X246" i="9"/>
  <c r="Y246" i="9" s="1"/>
  <c r="AF132" i="9"/>
  <c r="AG132" i="9" s="1"/>
  <c r="AF126" i="9"/>
  <c r="AG126" i="9" s="1"/>
  <c r="AF135" i="9"/>
  <c r="AG135" i="9" s="1"/>
  <c r="AF144" i="9"/>
  <c r="AG144" i="9" s="1"/>
  <c r="X40" i="9"/>
  <c r="Y40" i="9" s="1"/>
  <c r="AF216" i="9"/>
  <c r="AG216" i="9" s="1"/>
  <c r="AF249" i="9"/>
  <c r="AG249" i="9" s="1"/>
  <c r="AF179" i="9"/>
  <c r="AG179" i="9" s="1"/>
  <c r="AF104" i="9"/>
  <c r="AG104" i="9" s="1"/>
  <c r="X98" i="9"/>
  <c r="Y98" i="9" s="1"/>
  <c r="K28" i="7"/>
  <c r="I28" i="9" s="1"/>
  <c r="AF28" i="9" s="1"/>
  <c r="AG28" i="9" s="1"/>
  <c r="K136" i="7"/>
  <c r="I136" i="9" s="1"/>
  <c r="AF136" i="9" s="1"/>
  <c r="AG136" i="9" s="1"/>
  <c r="G122" i="7"/>
  <c r="E122" i="9" s="1"/>
  <c r="X122" i="9" s="1"/>
  <c r="Y122" i="9" s="1"/>
  <c r="K81" i="7"/>
  <c r="I81" i="9" s="1"/>
  <c r="AF81" i="9" s="1"/>
  <c r="AG81" i="9" s="1"/>
  <c r="G216" i="7"/>
  <c r="E216" i="9" s="1"/>
  <c r="X216" i="9" s="1"/>
  <c r="Y216" i="9" s="1"/>
  <c r="G252" i="7"/>
  <c r="E252" i="9" s="1"/>
  <c r="X252" i="9" s="1"/>
  <c r="Y252" i="9" s="1"/>
  <c r="K38" i="7"/>
  <c r="I38" i="9" s="1"/>
  <c r="AF38" i="9" s="1"/>
  <c r="AG38" i="9" s="1"/>
  <c r="K106" i="7"/>
  <c r="I106" i="9" s="1"/>
  <c r="AF106" i="9" s="1"/>
  <c r="AG106" i="9" s="1"/>
  <c r="K270" i="7"/>
  <c r="I270" i="9" s="1"/>
  <c r="AF270" i="9" s="1"/>
  <c r="AG270" i="9" s="1"/>
  <c r="K277" i="7"/>
  <c r="I277" i="9" s="1"/>
  <c r="AF277" i="9" s="1"/>
  <c r="AG277" i="9" s="1"/>
  <c r="K47" i="7"/>
  <c r="I47" i="9" s="1"/>
  <c r="AF47" i="9" s="1"/>
  <c r="AG47" i="9" s="1"/>
  <c r="K48" i="7"/>
  <c r="I48" i="9" s="1"/>
  <c r="AF48" i="9" s="1"/>
  <c r="AG48" i="9" s="1"/>
  <c r="K6" i="7"/>
  <c r="I6" i="9" s="1"/>
  <c r="AF6" i="9" s="1"/>
  <c r="AG6" i="9" s="1"/>
  <c r="K53" i="7"/>
  <c r="I53" i="9" s="1"/>
  <c r="AF53" i="9" s="1"/>
  <c r="AG53" i="9" s="1"/>
  <c r="K114" i="7"/>
  <c r="I114" i="9" s="1"/>
  <c r="AF114" i="9" s="1"/>
  <c r="AG114" i="9" s="1"/>
  <c r="K150" i="7"/>
  <c r="I150" i="9" s="1"/>
  <c r="AF150" i="9" s="1"/>
  <c r="AG150" i="9" s="1"/>
  <c r="K21" i="7"/>
  <c r="I21" i="9" s="1"/>
  <c r="AF21" i="9" s="1"/>
  <c r="AG21" i="9" s="1"/>
  <c r="K20" i="7"/>
  <c r="I20" i="9" s="1"/>
  <c r="AF20" i="9" s="1"/>
  <c r="AG20" i="9" s="1"/>
  <c r="K160" i="7"/>
  <c r="I160" i="9" s="1"/>
  <c r="AF160" i="9" s="1"/>
  <c r="AG160" i="9" s="1"/>
  <c r="K36" i="7"/>
  <c r="I36" i="9" s="1"/>
  <c r="AF36" i="9" s="1"/>
  <c r="AG36" i="9" s="1"/>
  <c r="K61" i="7"/>
  <c r="I61" i="9" s="1"/>
  <c r="AF61" i="9" s="1"/>
  <c r="AG61" i="9" s="1"/>
  <c r="K189" i="7"/>
  <c r="I189" i="9" s="1"/>
  <c r="AF189" i="9" s="1"/>
  <c r="AG189" i="9" s="1"/>
  <c r="K253" i="7"/>
  <c r="I253" i="9" s="1"/>
  <c r="AF253" i="9" s="1"/>
  <c r="AG253" i="9" s="1"/>
  <c r="K286" i="7"/>
  <c r="I286" i="9" s="1"/>
  <c r="AF286" i="9" s="1"/>
  <c r="AG286" i="9" s="1"/>
  <c r="K88" i="7"/>
  <c r="I88" i="9" s="1"/>
  <c r="AF88" i="9" s="1"/>
  <c r="AG88" i="9" s="1"/>
  <c r="K120" i="7"/>
  <c r="I120" i="9" s="1"/>
  <c r="AF120" i="9" s="1"/>
  <c r="AG120" i="9" s="1"/>
  <c r="G139" i="7"/>
  <c r="E139" i="9" s="1"/>
  <c r="X139" i="9" s="1"/>
  <c r="Y139" i="9" s="1"/>
  <c r="G200" i="7"/>
  <c r="E200" i="9" s="1"/>
  <c r="G272" i="7"/>
  <c r="E272" i="9" s="1"/>
  <c r="X272" i="9" s="1"/>
  <c r="Y272" i="9" s="1"/>
  <c r="K46" i="7"/>
  <c r="I46" i="9" s="1"/>
  <c r="AF46" i="9" s="1"/>
  <c r="AG46" i="9" s="1"/>
  <c r="K70" i="7"/>
  <c r="I70" i="9" s="1"/>
  <c r="AF70" i="9" s="1"/>
  <c r="AG70" i="9" s="1"/>
  <c r="K14" i="7"/>
  <c r="I14" i="9" s="1"/>
  <c r="AF14" i="9" s="1"/>
  <c r="AG14" i="9" s="1"/>
  <c r="K157" i="7"/>
  <c r="I157" i="9" s="1"/>
  <c r="AF157" i="9" s="1"/>
  <c r="AG157" i="9" s="1"/>
  <c r="K100" i="7"/>
  <c r="I100" i="9" s="1"/>
  <c r="AF100" i="9" s="1"/>
  <c r="AG100" i="9" s="1"/>
  <c r="G181" i="7"/>
  <c r="E181" i="9" s="1"/>
  <c r="X181" i="9" s="1"/>
  <c r="Y181" i="9" s="1"/>
  <c r="G245" i="7"/>
  <c r="E245" i="9" s="1"/>
  <c r="K54" i="7"/>
  <c r="I54" i="9" s="1"/>
  <c r="AF54" i="9" s="1"/>
  <c r="AG54" i="9" s="1"/>
  <c r="K29" i="7"/>
  <c r="I29" i="9" s="1"/>
  <c r="AF29" i="9" s="1"/>
  <c r="AG29" i="9" s="1"/>
  <c r="K52" i="7"/>
  <c r="I52" i="9" s="1"/>
  <c r="AF52" i="9" s="1"/>
  <c r="AG52" i="9" s="1"/>
  <c r="K121" i="7"/>
  <c r="I121" i="9" s="1"/>
  <c r="AF121" i="9" s="1"/>
  <c r="AG121" i="9" s="1"/>
  <c r="K105" i="7"/>
  <c r="I105" i="9" s="1"/>
  <c r="AF105" i="9" s="1"/>
  <c r="AG105" i="9" s="1"/>
  <c r="G102" i="7"/>
  <c r="E102" i="9" s="1"/>
  <c r="X102" i="9" s="1"/>
  <c r="Y102" i="9" s="1"/>
  <c r="K22" i="7"/>
  <c r="I22" i="9" s="1"/>
  <c r="AF22" i="9" s="1"/>
  <c r="AG22" i="9" s="1"/>
  <c r="K72" i="7"/>
  <c r="I72" i="9" s="1"/>
  <c r="AF72" i="9" s="1"/>
  <c r="AG72" i="9" s="1"/>
  <c r="G75" i="7"/>
  <c r="E75" i="9" s="1"/>
  <c r="X75" i="9" s="1"/>
  <c r="Y75" i="9" s="1"/>
  <c r="K113" i="7"/>
  <c r="I113" i="9" s="1"/>
  <c r="AF113" i="9" s="1"/>
  <c r="AG113" i="9" s="1"/>
  <c r="K37" i="7"/>
  <c r="I37" i="9" s="1"/>
  <c r="AF37" i="9" s="1"/>
  <c r="AG37" i="9" s="1"/>
  <c r="K60" i="7"/>
  <c r="I60" i="9" s="1"/>
  <c r="AF60" i="9" s="1"/>
  <c r="AG60" i="9" s="1"/>
  <c r="K278" i="7"/>
  <c r="I278" i="9" s="1"/>
  <c r="AF278" i="9" s="1"/>
  <c r="AG278" i="9" s="1"/>
  <c r="K76" i="7"/>
  <c r="I76" i="9" s="1"/>
  <c r="AF76" i="9" s="1"/>
  <c r="AG76" i="9" s="1"/>
  <c r="K112" i="7"/>
  <c r="I112" i="9" s="1"/>
  <c r="AF112" i="9" s="1"/>
  <c r="AG112" i="9" s="1"/>
  <c r="AF111" i="9"/>
  <c r="AG111" i="9" s="1"/>
  <c r="K265" i="7"/>
  <c r="I265" i="9" s="1"/>
  <c r="AF265" i="9" s="1"/>
  <c r="AG265" i="9" s="1"/>
  <c r="AF243" i="9"/>
  <c r="AG243" i="9" s="1"/>
  <c r="K84" i="7"/>
  <c r="I84" i="9" s="1"/>
  <c r="AF84" i="9" s="1"/>
  <c r="AG84" i="9" s="1"/>
  <c r="X74" i="9"/>
  <c r="Y74" i="9" s="1"/>
  <c r="X234" i="9"/>
  <c r="Y234" i="9" s="1"/>
  <c r="O3" i="9"/>
  <c r="O288" i="9" s="1"/>
  <c r="H288" i="8"/>
  <c r="I3" i="9"/>
  <c r="K35" i="7"/>
  <c r="I35" i="9" s="1"/>
  <c r="AF35" i="9" s="1"/>
  <c r="AG35" i="9" s="1"/>
  <c r="K9" i="7"/>
  <c r="I9" i="9" s="1"/>
  <c r="AF9" i="9" s="1"/>
  <c r="AG9" i="9" s="1"/>
  <c r="AF226" i="9"/>
  <c r="AG226" i="9" s="1"/>
  <c r="K258" i="7"/>
  <c r="I258" i="9" s="1"/>
  <c r="AF258" i="9" s="1"/>
  <c r="AG258" i="9" s="1"/>
  <c r="H285" i="7"/>
  <c r="F285" i="9" s="1"/>
  <c r="Z285" i="9" s="1"/>
  <c r="AA285" i="9" s="1"/>
  <c r="H281" i="7"/>
  <c r="F281" i="9" s="1"/>
  <c r="Z281" i="9" s="1"/>
  <c r="AA281" i="9" s="1"/>
  <c r="H277" i="7"/>
  <c r="F277" i="9" s="1"/>
  <c r="Z277" i="9" s="1"/>
  <c r="AA277" i="9" s="1"/>
  <c r="H273" i="7"/>
  <c r="F273" i="9" s="1"/>
  <c r="Z273" i="9" s="1"/>
  <c r="AA273" i="9" s="1"/>
  <c r="H269" i="7"/>
  <c r="F269" i="9" s="1"/>
  <c r="Z269" i="9" s="1"/>
  <c r="AA269" i="9" s="1"/>
  <c r="H265" i="7"/>
  <c r="F265" i="9" s="1"/>
  <c r="Z265" i="9" s="1"/>
  <c r="AA265" i="9" s="1"/>
  <c r="H261" i="7"/>
  <c r="F261" i="9" s="1"/>
  <c r="Z261" i="9" s="1"/>
  <c r="AA261" i="9" s="1"/>
  <c r="H257" i="7"/>
  <c r="F257" i="9" s="1"/>
  <c r="Z257" i="9" s="1"/>
  <c r="AA257" i="9" s="1"/>
  <c r="H253" i="7"/>
  <c r="F253" i="9" s="1"/>
  <c r="Z253" i="9" s="1"/>
  <c r="AA253" i="9" s="1"/>
  <c r="H249" i="7"/>
  <c r="F249" i="9" s="1"/>
  <c r="Z249" i="9" s="1"/>
  <c r="AA249" i="9" s="1"/>
  <c r="H245" i="7"/>
  <c r="F245" i="9" s="1"/>
  <c r="Z245" i="9" s="1"/>
  <c r="AA245" i="9" s="1"/>
  <c r="H241" i="7"/>
  <c r="F241" i="9" s="1"/>
  <c r="Z241" i="9" s="1"/>
  <c r="AA241" i="9" s="1"/>
  <c r="H237" i="7"/>
  <c r="F237" i="9" s="1"/>
  <c r="Z237" i="9" s="1"/>
  <c r="AA237" i="9" s="1"/>
  <c r="H233" i="7"/>
  <c r="F233" i="9" s="1"/>
  <c r="Z233" i="9" s="1"/>
  <c r="AA233" i="9" s="1"/>
  <c r="H229" i="7"/>
  <c r="F229" i="9" s="1"/>
  <c r="Z229" i="9" s="1"/>
  <c r="AA229" i="9" s="1"/>
  <c r="H225" i="7"/>
  <c r="F225" i="9" s="1"/>
  <c r="Z225" i="9" s="1"/>
  <c r="AA225" i="9" s="1"/>
  <c r="H221" i="7"/>
  <c r="F221" i="9" s="1"/>
  <c r="Z221" i="9" s="1"/>
  <c r="AA221" i="9" s="1"/>
  <c r="H217" i="7"/>
  <c r="F217" i="9" s="1"/>
  <c r="Z217" i="9" s="1"/>
  <c r="AA217" i="9" s="1"/>
  <c r="H213" i="7"/>
  <c r="F213" i="9" s="1"/>
  <c r="Z213" i="9" s="1"/>
  <c r="AA213" i="9" s="1"/>
  <c r="H209" i="7"/>
  <c r="F209" i="9" s="1"/>
  <c r="Z209" i="9" s="1"/>
  <c r="AA209" i="9" s="1"/>
  <c r="H205" i="7"/>
  <c r="F205" i="9" s="1"/>
  <c r="Z205" i="9" s="1"/>
  <c r="AA205" i="9" s="1"/>
  <c r="H201" i="7"/>
  <c r="F201" i="9" s="1"/>
  <c r="Z201" i="9" s="1"/>
  <c r="AA201" i="9" s="1"/>
  <c r="H197" i="7"/>
  <c r="F197" i="9" s="1"/>
  <c r="Z197" i="9" s="1"/>
  <c r="AA197" i="9" s="1"/>
  <c r="H193" i="7"/>
  <c r="F193" i="9" s="1"/>
  <c r="Z193" i="9" s="1"/>
  <c r="AA193" i="9" s="1"/>
  <c r="H189" i="7"/>
  <c r="F189" i="9" s="1"/>
  <c r="Z189" i="9" s="1"/>
  <c r="AA189" i="9" s="1"/>
  <c r="H185" i="7"/>
  <c r="F185" i="9" s="1"/>
  <c r="Z185" i="9" s="1"/>
  <c r="AA185" i="9" s="1"/>
  <c r="H181" i="7"/>
  <c r="F181" i="9" s="1"/>
  <c r="Z181" i="9" s="1"/>
  <c r="AA181" i="9" s="1"/>
  <c r="H177" i="7"/>
  <c r="F177" i="9" s="1"/>
  <c r="Z177" i="9" s="1"/>
  <c r="AA177" i="9" s="1"/>
  <c r="H173" i="7"/>
  <c r="F173" i="9" s="1"/>
  <c r="Z173" i="9" s="1"/>
  <c r="AA173" i="9" s="1"/>
  <c r="H169" i="7"/>
  <c r="F169" i="9" s="1"/>
  <c r="Z169" i="9" s="1"/>
  <c r="AA169" i="9" s="1"/>
  <c r="H165" i="7"/>
  <c r="F165" i="9" s="1"/>
  <c r="Z165" i="9" s="1"/>
  <c r="AA165" i="9" s="1"/>
  <c r="H161" i="7"/>
  <c r="F161" i="9" s="1"/>
  <c r="Z161" i="9" s="1"/>
  <c r="AA161" i="9" s="1"/>
  <c r="H157" i="7"/>
  <c r="F157" i="9" s="1"/>
  <c r="Z157" i="9" s="1"/>
  <c r="AA157" i="9" s="1"/>
  <c r="H153" i="7"/>
  <c r="F153" i="9" s="1"/>
  <c r="Z153" i="9" s="1"/>
  <c r="AA153" i="9" s="1"/>
  <c r="H149" i="7"/>
  <c r="F149" i="9" s="1"/>
  <c r="Z149" i="9" s="1"/>
  <c r="AA149" i="9" s="1"/>
  <c r="H145" i="7"/>
  <c r="F145" i="9" s="1"/>
  <c r="Z145" i="9" s="1"/>
  <c r="AA145" i="9" s="1"/>
  <c r="H141" i="7"/>
  <c r="F141" i="9" s="1"/>
  <c r="Z141" i="9" s="1"/>
  <c r="AA141" i="9" s="1"/>
  <c r="H137" i="7"/>
  <c r="F137" i="9" s="1"/>
  <c r="Z137" i="9" s="1"/>
  <c r="AA137" i="9" s="1"/>
  <c r="H133" i="7"/>
  <c r="F133" i="9" s="1"/>
  <c r="Z133" i="9" s="1"/>
  <c r="AA133" i="9" s="1"/>
  <c r="H129" i="7"/>
  <c r="F129" i="9" s="1"/>
  <c r="Z129" i="9" s="1"/>
  <c r="AA129" i="9" s="1"/>
  <c r="H125" i="7"/>
  <c r="F125" i="9" s="1"/>
  <c r="Z125" i="9" s="1"/>
  <c r="AA125" i="9" s="1"/>
  <c r="H284" i="7"/>
  <c r="F284" i="9" s="1"/>
  <c r="Z284" i="9" s="1"/>
  <c r="AA284" i="9" s="1"/>
  <c r="H280" i="7"/>
  <c r="F280" i="9" s="1"/>
  <c r="Z280" i="9" s="1"/>
  <c r="AA280" i="9" s="1"/>
  <c r="H276" i="7"/>
  <c r="F276" i="9" s="1"/>
  <c r="Z276" i="9" s="1"/>
  <c r="AA276" i="9" s="1"/>
  <c r="H272" i="7"/>
  <c r="F272" i="9" s="1"/>
  <c r="Z272" i="9" s="1"/>
  <c r="AA272" i="9" s="1"/>
  <c r="H268" i="7"/>
  <c r="F268" i="9" s="1"/>
  <c r="Z268" i="9" s="1"/>
  <c r="AA268" i="9" s="1"/>
  <c r="H264" i="7"/>
  <c r="F264" i="9" s="1"/>
  <c r="Z264" i="9" s="1"/>
  <c r="AA264" i="9" s="1"/>
  <c r="H260" i="7"/>
  <c r="F260" i="9" s="1"/>
  <c r="Z260" i="9" s="1"/>
  <c r="AA260" i="9" s="1"/>
  <c r="H256" i="7"/>
  <c r="F256" i="9" s="1"/>
  <c r="Z256" i="9" s="1"/>
  <c r="AA256" i="9" s="1"/>
  <c r="H252" i="7"/>
  <c r="F252" i="9" s="1"/>
  <c r="Z252" i="9" s="1"/>
  <c r="AA252" i="9" s="1"/>
  <c r="H248" i="7"/>
  <c r="F248" i="9" s="1"/>
  <c r="Z248" i="9" s="1"/>
  <c r="AA248" i="9" s="1"/>
  <c r="H244" i="7"/>
  <c r="F244" i="9" s="1"/>
  <c r="Z244" i="9" s="1"/>
  <c r="AA244" i="9" s="1"/>
  <c r="H240" i="7"/>
  <c r="F240" i="9" s="1"/>
  <c r="Z240" i="9" s="1"/>
  <c r="AA240" i="9" s="1"/>
  <c r="H236" i="7"/>
  <c r="F236" i="9" s="1"/>
  <c r="Z236" i="9" s="1"/>
  <c r="AA236" i="9" s="1"/>
  <c r="H232" i="7"/>
  <c r="F232" i="9" s="1"/>
  <c r="Z232" i="9" s="1"/>
  <c r="AA232" i="9" s="1"/>
  <c r="H228" i="7"/>
  <c r="F228" i="9" s="1"/>
  <c r="Z228" i="9" s="1"/>
  <c r="AA228" i="9" s="1"/>
  <c r="H224" i="7"/>
  <c r="F224" i="9" s="1"/>
  <c r="Z224" i="9" s="1"/>
  <c r="AA224" i="9" s="1"/>
  <c r="H220" i="7"/>
  <c r="F220" i="9" s="1"/>
  <c r="Z220" i="9" s="1"/>
  <c r="AA220" i="9" s="1"/>
  <c r="H216" i="7"/>
  <c r="F216" i="9" s="1"/>
  <c r="Z216" i="9" s="1"/>
  <c r="AA216" i="9" s="1"/>
  <c r="H212" i="7"/>
  <c r="F212" i="9" s="1"/>
  <c r="Z212" i="9" s="1"/>
  <c r="AA212" i="9" s="1"/>
  <c r="H208" i="7"/>
  <c r="F208" i="9" s="1"/>
  <c r="Z208" i="9" s="1"/>
  <c r="AA208" i="9" s="1"/>
  <c r="H204" i="7"/>
  <c r="F204" i="9" s="1"/>
  <c r="Z204" i="9" s="1"/>
  <c r="AA204" i="9" s="1"/>
  <c r="H200" i="7"/>
  <c r="F200" i="9" s="1"/>
  <c r="Z200" i="9" s="1"/>
  <c r="AA200" i="9" s="1"/>
  <c r="H196" i="7"/>
  <c r="F196" i="9" s="1"/>
  <c r="Z196" i="9" s="1"/>
  <c r="AA196" i="9" s="1"/>
  <c r="H192" i="7"/>
  <c r="F192" i="9" s="1"/>
  <c r="Z192" i="9" s="1"/>
  <c r="AA192" i="9" s="1"/>
  <c r="H188" i="7"/>
  <c r="F188" i="9" s="1"/>
  <c r="Z188" i="9" s="1"/>
  <c r="AA188" i="9" s="1"/>
  <c r="H184" i="7"/>
  <c r="F184" i="9" s="1"/>
  <c r="Z184" i="9" s="1"/>
  <c r="AA184" i="9" s="1"/>
  <c r="H180" i="7"/>
  <c r="F180" i="9" s="1"/>
  <c r="Z180" i="9" s="1"/>
  <c r="AA180" i="9" s="1"/>
  <c r="H176" i="7"/>
  <c r="F176" i="9" s="1"/>
  <c r="Z176" i="9" s="1"/>
  <c r="AA176" i="9" s="1"/>
  <c r="H172" i="7"/>
  <c r="F172" i="9" s="1"/>
  <c r="Z172" i="9" s="1"/>
  <c r="AA172" i="9" s="1"/>
  <c r="H168" i="7"/>
  <c r="F168" i="9" s="1"/>
  <c r="Z168" i="9" s="1"/>
  <c r="AA168" i="9" s="1"/>
  <c r="H164" i="7"/>
  <c r="F164" i="9" s="1"/>
  <c r="Z164" i="9" s="1"/>
  <c r="AA164" i="9" s="1"/>
  <c r="H160" i="7"/>
  <c r="F160" i="9" s="1"/>
  <c r="Z160" i="9" s="1"/>
  <c r="AA160" i="9" s="1"/>
  <c r="H156" i="7"/>
  <c r="F156" i="9" s="1"/>
  <c r="Z156" i="9" s="1"/>
  <c r="AA156" i="9" s="1"/>
  <c r="H152" i="7"/>
  <c r="F152" i="9" s="1"/>
  <c r="Z152" i="9" s="1"/>
  <c r="AA152" i="9" s="1"/>
  <c r="H148" i="7"/>
  <c r="F148" i="9" s="1"/>
  <c r="Z148" i="9" s="1"/>
  <c r="AA148" i="9" s="1"/>
  <c r="H144" i="7"/>
  <c r="F144" i="9" s="1"/>
  <c r="Z144" i="9" s="1"/>
  <c r="AA144" i="9" s="1"/>
  <c r="H287" i="7"/>
  <c r="F287" i="9" s="1"/>
  <c r="Z287" i="9" s="1"/>
  <c r="AA287" i="9" s="1"/>
  <c r="H283" i="7"/>
  <c r="F283" i="9" s="1"/>
  <c r="Z283" i="9" s="1"/>
  <c r="AA283" i="9" s="1"/>
  <c r="H279" i="7"/>
  <c r="F279" i="9" s="1"/>
  <c r="Z279" i="9" s="1"/>
  <c r="AA279" i="9" s="1"/>
  <c r="H275" i="7"/>
  <c r="F275" i="9" s="1"/>
  <c r="Z275" i="9" s="1"/>
  <c r="AA275" i="9" s="1"/>
  <c r="H271" i="7"/>
  <c r="F271" i="9" s="1"/>
  <c r="Z271" i="9" s="1"/>
  <c r="AA271" i="9" s="1"/>
  <c r="H267" i="7"/>
  <c r="F267" i="9" s="1"/>
  <c r="Z267" i="9" s="1"/>
  <c r="AA267" i="9" s="1"/>
  <c r="H263" i="7"/>
  <c r="F263" i="9" s="1"/>
  <c r="Z263" i="9" s="1"/>
  <c r="AA263" i="9" s="1"/>
  <c r="H259" i="7"/>
  <c r="F259" i="9" s="1"/>
  <c r="Z259" i="9" s="1"/>
  <c r="AA259" i="9" s="1"/>
  <c r="H255" i="7"/>
  <c r="F255" i="9" s="1"/>
  <c r="Z255" i="9" s="1"/>
  <c r="AA255" i="9" s="1"/>
  <c r="H251" i="7"/>
  <c r="F251" i="9" s="1"/>
  <c r="Z251" i="9" s="1"/>
  <c r="AA251" i="9" s="1"/>
  <c r="H247" i="7"/>
  <c r="F247" i="9" s="1"/>
  <c r="Z247" i="9" s="1"/>
  <c r="AA247" i="9" s="1"/>
  <c r="H243" i="7"/>
  <c r="F243" i="9" s="1"/>
  <c r="Z243" i="9" s="1"/>
  <c r="AA243" i="9" s="1"/>
  <c r="H239" i="7"/>
  <c r="F239" i="9" s="1"/>
  <c r="Z239" i="9" s="1"/>
  <c r="AA239" i="9" s="1"/>
  <c r="H235" i="7"/>
  <c r="F235" i="9" s="1"/>
  <c r="Z235" i="9" s="1"/>
  <c r="AA235" i="9" s="1"/>
  <c r="H231" i="7"/>
  <c r="F231" i="9" s="1"/>
  <c r="Z231" i="9" s="1"/>
  <c r="AA231" i="9" s="1"/>
  <c r="H227" i="7"/>
  <c r="F227" i="9" s="1"/>
  <c r="Z227" i="9" s="1"/>
  <c r="AA227" i="9" s="1"/>
  <c r="H223" i="7"/>
  <c r="F223" i="9" s="1"/>
  <c r="Z223" i="9" s="1"/>
  <c r="AA223" i="9" s="1"/>
  <c r="H219" i="7"/>
  <c r="F219" i="9" s="1"/>
  <c r="Z219" i="9" s="1"/>
  <c r="AA219" i="9" s="1"/>
  <c r="H215" i="7"/>
  <c r="F215" i="9" s="1"/>
  <c r="Z215" i="9" s="1"/>
  <c r="AA215" i="9" s="1"/>
  <c r="H211" i="7"/>
  <c r="F211" i="9" s="1"/>
  <c r="Z211" i="9" s="1"/>
  <c r="AA211" i="9" s="1"/>
  <c r="H207" i="7"/>
  <c r="F207" i="9" s="1"/>
  <c r="Z207" i="9" s="1"/>
  <c r="AA207" i="9" s="1"/>
  <c r="H203" i="7"/>
  <c r="F203" i="9" s="1"/>
  <c r="Z203" i="9" s="1"/>
  <c r="AA203" i="9" s="1"/>
  <c r="H199" i="7"/>
  <c r="F199" i="9" s="1"/>
  <c r="Z199" i="9" s="1"/>
  <c r="AA199" i="9" s="1"/>
  <c r="H195" i="7"/>
  <c r="F195" i="9" s="1"/>
  <c r="Z195" i="9" s="1"/>
  <c r="AA195" i="9" s="1"/>
  <c r="H191" i="7"/>
  <c r="F191" i="9" s="1"/>
  <c r="Z191" i="9" s="1"/>
  <c r="AA191" i="9" s="1"/>
  <c r="H187" i="7"/>
  <c r="F187" i="9" s="1"/>
  <c r="Z187" i="9" s="1"/>
  <c r="AA187" i="9" s="1"/>
  <c r="H183" i="7"/>
  <c r="F183" i="9" s="1"/>
  <c r="Z183" i="9" s="1"/>
  <c r="AA183" i="9" s="1"/>
  <c r="H179" i="7"/>
  <c r="F179" i="9" s="1"/>
  <c r="Z179" i="9" s="1"/>
  <c r="AA179" i="9" s="1"/>
  <c r="H175" i="7"/>
  <c r="F175" i="9" s="1"/>
  <c r="Z175" i="9" s="1"/>
  <c r="AA175" i="9" s="1"/>
  <c r="H171" i="7"/>
  <c r="F171" i="9" s="1"/>
  <c r="Z171" i="9" s="1"/>
  <c r="AA171" i="9" s="1"/>
  <c r="H167" i="7"/>
  <c r="F167" i="9" s="1"/>
  <c r="Z167" i="9" s="1"/>
  <c r="AA167" i="9" s="1"/>
  <c r="H163" i="7"/>
  <c r="F163" i="9" s="1"/>
  <c r="Z163" i="9" s="1"/>
  <c r="AA163" i="9" s="1"/>
  <c r="H159" i="7"/>
  <c r="F159" i="9" s="1"/>
  <c r="Z159" i="9" s="1"/>
  <c r="AA159" i="9" s="1"/>
  <c r="H155" i="7"/>
  <c r="F155" i="9" s="1"/>
  <c r="Z155" i="9" s="1"/>
  <c r="AA155" i="9" s="1"/>
  <c r="H151" i="7"/>
  <c r="F151" i="9" s="1"/>
  <c r="Z151" i="9" s="1"/>
  <c r="AA151" i="9" s="1"/>
  <c r="H147" i="7"/>
  <c r="F147" i="9" s="1"/>
  <c r="Z147" i="9" s="1"/>
  <c r="AA147" i="9" s="1"/>
  <c r="H143" i="7"/>
  <c r="F143" i="9" s="1"/>
  <c r="Z143" i="9" s="1"/>
  <c r="AA143" i="9" s="1"/>
  <c r="H154" i="7"/>
  <c r="F154" i="9" s="1"/>
  <c r="Z154" i="9" s="1"/>
  <c r="AA154" i="9" s="1"/>
  <c r="H135" i="7"/>
  <c r="F135" i="9" s="1"/>
  <c r="Z135" i="9" s="1"/>
  <c r="AA135" i="9" s="1"/>
  <c r="H132" i="7"/>
  <c r="F132" i="9" s="1"/>
  <c r="Z132" i="9" s="1"/>
  <c r="AA132" i="9" s="1"/>
  <c r="H111" i="7"/>
  <c r="F111" i="9" s="1"/>
  <c r="Z111" i="9" s="1"/>
  <c r="AA111" i="9" s="1"/>
  <c r="H100" i="7"/>
  <c r="F100" i="9" s="1"/>
  <c r="Z100" i="9" s="1"/>
  <c r="AA100" i="9" s="1"/>
  <c r="H90" i="7"/>
  <c r="F90" i="9" s="1"/>
  <c r="Z90" i="9" s="1"/>
  <c r="AA90" i="9" s="1"/>
  <c r="H89" i="7"/>
  <c r="F89" i="9" s="1"/>
  <c r="Z89" i="9" s="1"/>
  <c r="AA89" i="9" s="1"/>
  <c r="H79" i="7"/>
  <c r="F79" i="9" s="1"/>
  <c r="Z79" i="9" s="1"/>
  <c r="AA79" i="9" s="1"/>
  <c r="H68" i="7"/>
  <c r="F68" i="9" s="1"/>
  <c r="Z68" i="9" s="1"/>
  <c r="AA68" i="9" s="1"/>
  <c r="H62" i="7"/>
  <c r="F62" i="9" s="1"/>
  <c r="Z62" i="9" s="1"/>
  <c r="AA62" i="9" s="1"/>
  <c r="H58" i="7"/>
  <c r="F58" i="9" s="1"/>
  <c r="Z58" i="9" s="1"/>
  <c r="AA58" i="9" s="1"/>
  <c r="H54" i="7"/>
  <c r="F54" i="9" s="1"/>
  <c r="Z54" i="9" s="1"/>
  <c r="AA54" i="9" s="1"/>
  <c r="H50" i="7"/>
  <c r="F50" i="9" s="1"/>
  <c r="Z50" i="9" s="1"/>
  <c r="AA50" i="9" s="1"/>
  <c r="H46" i="7"/>
  <c r="F46" i="9" s="1"/>
  <c r="Z46" i="9" s="1"/>
  <c r="AA46" i="9" s="1"/>
  <c r="H42" i="7"/>
  <c r="F42" i="9" s="1"/>
  <c r="Z42" i="9" s="1"/>
  <c r="AA42" i="9" s="1"/>
  <c r="H38" i="7"/>
  <c r="F38" i="9" s="1"/>
  <c r="Z38" i="9" s="1"/>
  <c r="AA38" i="9" s="1"/>
  <c r="H34" i="7"/>
  <c r="F34" i="9" s="1"/>
  <c r="Z34" i="9" s="1"/>
  <c r="AA34" i="9" s="1"/>
  <c r="H30" i="7"/>
  <c r="F30" i="9" s="1"/>
  <c r="Z30" i="9" s="1"/>
  <c r="AA30" i="9" s="1"/>
  <c r="H26" i="7"/>
  <c r="F26" i="9" s="1"/>
  <c r="Z26" i="9" s="1"/>
  <c r="AA26" i="9" s="1"/>
  <c r="H22" i="7"/>
  <c r="F22" i="9" s="1"/>
  <c r="Z22" i="9" s="1"/>
  <c r="AA22" i="9" s="1"/>
  <c r="H18" i="7"/>
  <c r="F18" i="9" s="1"/>
  <c r="Z18" i="9" s="1"/>
  <c r="AA18" i="9" s="1"/>
  <c r="H14" i="7"/>
  <c r="F14" i="9" s="1"/>
  <c r="Z14" i="9" s="1"/>
  <c r="AA14" i="9" s="1"/>
  <c r="H10" i="7"/>
  <c r="F10" i="9" s="1"/>
  <c r="Z10" i="9" s="1"/>
  <c r="AA10" i="9" s="1"/>
  <c r="H6" i="7"/>
  <c r="F6" i="9" s="1"/>
  <c r="Z6" i="9" s="1"/>
  <c r="AA6" i="9" s="1"/>
  <c r="H108" i="7"/>
  <c r="F108" i="9" s="1"/>
  <c r="Z108" i="9" s="1"/>
  <c r="AA108" i="9" s="1"/>
  <c r="H98" i="7"/>
  <c r="F98" i="9" s="1"/>
  <c r="Z98" i="9" s="1"/>
  <c r="AA98" i="9" s="1"/>
  <c r="H65" i="7"/>
  <c r="F65" i="9" s="1"/>
  <c r="Z65" i="9" s="1"/>
  <c r="AA65" i="9" s="1"/>
  <c r="H61" i="7"/>
  <c r="F61" i="9" s="1"/>
  <c r="Z61" i="9" s="1"/>
  <c r="AA61" i="9" s="1"/>
  <c r="H53" i="7"/>
  <c r="F53" i="9" s="1"/>
  <c r="Z53" i="9" s="1"/>
  <c r="AA53" i="9" s="1"/>
  <c r="H41" i="7"/>
  <c r="F41" i="9" s="1"/>
  <c r="Z41" i="9" s="1"/>
  <c r="AA41" i="9" s="1"/>
  <c r="H37" i="7"/>
  <c r="F37" i="9" s="1"/>
  <c r="Z37" i="9" s="1"/>
  <c r="AA37" i="9" s="1"/>
  <c r="H33" i="7"/>
  <c r="F33" i="9" s="1"/>
  <c r="Z33" i="9" s="1"/>
  <c r="AA33" i="9" s="1"/>
  <c r="H29" i="7"/>
  <c r="F29" i="9" s="1"/>
  <c r="Z29" i="9" s="1"/>
  <c r="AA29" i="9" s="1"/>
  <c r="H25" i="7"/>
  <c r="F25" i="9" s="1"/>
  <c r="Z25" i="9" s="1"/>
  <c r="AA25" i="9" s="1"/>
  <c r="H126" i="7"/>
  <c r="F126" i="9" s="1"/>
  <c r="Z126" i="9" s="1"/>
  <c r="AA126" i="9" s="1"/>
  <c r="H120" i="7"/>
  <c r="F120" i="9" s="1"/>
  <c r="Z120" i="9" s="1"/>
  <c r="AA120" i="9" s="1"/>
  <c r="H110" i="7"/>
  <c r="F110" i="9" s="1"/>
  <c r="Z110" i="9" s="1"/>
  <c r="AA110" i="9" s="1"/>
  <c r="H109" i="7"/>
  <c r="F109" i="9" s="1"/>
  <c r="Z109" i="9" s="1"/>
  <c r="AA109" i="9" s="1"/>
  <c r="H99" i="7"/>
  <c r="F99" i="9" s="1"/>
  <c r="Z99" i="9" s="1"/>
  <c r="AA99" i="9" s="1"/>
  <c r="H88" i="7"/>
  <c r="F88" i="9" s="1"/>
  <c r="Z88" i="9" s="1"/>
  <c r="AA88" i="9" s="1"/>
  <c r="H78" i="7"/>
  <c r="F78" i="9" s="1"/>
  <c r="Z78" i="9" s="1"/>
  <c r="AA78" i="9" s="1"/>
  <c r="H77" i="7"/>
  <c r="F77" i="9" s="1"/>
  <c r="Z77" i="9" s="1"/>
  <c r="AA77" i="9" s="1"/>
  <c r="H67" i="7"/>
  <c r="F67" i="9" s="1"/>
  <c r="Z67" i="9" s="1"/>
  <c r="AA67" i="9" s="1"/>
  <c r="H124" i="7"/>
  <c r="F124" i="9" s="1"/>
  <c r="Z124" i="9" s="1"/>
  <c r="AA124" i="9" s="1"/>
  <c r="H97" i="7"/>
  <c r="F97" i="9" s="1"/>
  <c r="Z97" i="9" s="1"/>
  <c r="AA97" i="9" s="1"/>
  <c r="H87" i="7"/>
  <c r="F87" i="9" s="1"/>
  <c r="Z87" i="9" s="1"/>
  <c r="AA87" i="9" s="1"/>
  <c r="H76" i="7"/>
  <c r="F76" i="9" s="1"/>
  <c r="Z76" i="9" s="1"/>
  <c r="AA76" i="9" s="1"/>
  <c r="H66" i="7"/>
  <c r="F66" i="9" s="1"/>
  <c r="Z66" i="9" s="1"/>
  <c r="AA66" i="9" s="1"/>
  <c r="H57" i="7"/>
  <c r="F57" i="9" s="1"/>
  <c r="Z57" i="9" s="1"/>
  <c r="AA57" i="9" s="1"/>
  <c r="H49" i="7"/>
  <c r="F49" i="9" s="1"/>
  <c r="Z49" i="9" s="1"/>
  <c r="AA49" i="9" s="1"/>
  <c r="H45" i="7"/>
  <c r="F45" i="9" s="1"/>
  <c r="Z45" i="9" s="1"/>
  <c r="AA45" i="9" s="1"/>
  <c r="H21" i="7"/>
  <c r="F21" i="9" s="1"/>
  <c r="Z21" i="9" s="1"/>
  <c r="AA21" i="9" s="1"/>
  <c r="H17" i="7"/>
  <c r="F17" i="9" s="1"/>
  <c r="Z17" i="9" s="1"/>
  <c r="AA17" i="9" s="1"/>
  <c r="H13" i="7"/>
  <c r="F13" i="9" s="1"/>
  <c r="Z13" i="9" s="1"/>
  <c r="AA13" i="9" s="1"/>
  <c r="H9" i="7"/>
  <c r="F9" i="9" s="1"/>
  <c r="Z9" i="9" s="1"/>
  <c r="AA9" i="9" s="1"/>
  <c r="H5" i="7"/>
  <c r="F5" i="9" s="1"/>
  <c r="Z5" i="9" s="1"/>
  <c r="AA5" i="9" s="1"/>
  <c r="H286" i="7"/>
  <c r="F286" i="9" s="1"/>
  <c r="Z286" i="9" s="1"/>
  <c r="AA286" i="9" s="1"/>
  <c r="H282" i="7"/>
  <c r="F282" i="9" s="1"/>
  <c r="Z282" i="9" s="1"/>
  <c r="AA282" i="9" s="1"/>
  <c r="H278" i="7"/>
  <c r="F278" i="9" s="1"/>
  <c r="Z278" i="9" s="1"/>
  <c r="AA278" i="9" s="1"/>
  <c r="H274" i="7"/>
  <c r="F274" i="9" s="1"/>
  <c r="Z274" i="9" s="1"/>
  <c r="AA274" i="9" s="1"/>
  <c r="H270" i="7"/>
  <c r="F270" i="9" s="1"/>
  <c r="Z270" i="9" s="1"/>
  <c r="AA270" i="9" s="1"/>
  <c r="H266" i="7"/>
  <c r="F266" i="9" s="1"/>
  <c r="Z266" i="9" s="1"/>
  <c r="AA266" i="9" s="1"/>
  <c r="H262" i="7"/>
  <c r="F262" i="9" s="1"/>
  <c r="Z262" i="9" s="1"/>
  <c r="AA262" i="9" s="1"/>
  <c r="H258" i="7"/>
  <c r="F258" i="9" s="1"/>
  <c r="Z258" i="9" s="1"/>
  <c r="AA258" i="9" s="1"/>
  <c r="H254" i="7"/>
  <c r="F254" i="9" s="1"/>
  <c r="Z254" i="9" s="1"/>
  <c r="AA254" i="9" s="1"/>
  <c r="H250" i="7"/>
  <c r="F250" i="9" s="1"/>
  <c r="Z250" i="9" s="1"/>
  <c r="AA250" i="9" s="1"/>
  <c r="H246" i="7"/>
  <c r="F246" i="9" s="1"/>
  <c r="Z246" i="9" s="1"/>
  <c r="AA246" i="9" s="1"/>
  <c r="H242" i="7"/>
  <c r="F242" i="9" s="1"/>
  <c r="Z242" i="9" s="1"/>
  <c r="AA242" i="9" s="1"/>
  <c r="H238" i="7"/>
  <c r="F238" i="9" s="1"/>
  <c r="Z238" i="9" s="1"/>
  <c r="AA238" i="9" s="1"/>
  <c r="H234" i="7"/>
  <c r="F234" i="9" s="1"/>
  <c r="Z234" i="9" s="1"/>
  <c r="AA234" i="9" s="1"/>
  <c r="H230" i="7"/>
  <c r="F230" i="9" s="1"/>
  <c r="Z230" i="9" s="1"/>
  <c r="AA230" i="9" s="1"/>
  <c r="H226" i="7"/>
  <c r="F226" i="9" s="1"/>
  <c r="Z226" i="9" s="1"/>
  <c r="AA226" i="9" s="1"/>
  <c r="H222" i="7"/>
  <c r="F222" i="9" s="1"/>
  <c r="Z222" i="9" s="1"/>
  <c r="AA222" i="9" s="1"/>
  <c r="H218" i="7"/>
  <c r="F218" i="9" s="1"/>
  <c r="Z218" i="9" s="1"/>
  <c r="AA218" i="9" s="1"/>
  <c r="H214" i="7"/>
  <c r="F214" i="9" s="1"/>
  <c r="Z214" i="9" s="1"/>
  <c r="AA214" i="9" s="1"/>
  <c r="H210" i="7"/>
  <c r="F210" i="9" s="1"/>
  <c r="Z210" i="9" s="1"/>
  <c r="AA210" i="9" s="1"/>
  <c r="H206" i="7"/>
  <c r="F206" i="9" s="1"/>
  <c r="Z206" i="9" s="1"/>
  <c r="AA206" i="9" s="1"/>
  <c r="H202" i="7"/>
  <c r="F202" i="9" s="1"/>
  <c r="Z202" i="9" s="1"/>
  <c r="AA202" i="9" s="1"/>
  <c r="H198" i="7"/>
  <c r="F198" i="9" s="1"/>
  <c r="Z198" i="9" s="1"/>
  <c r="AA198" i="9" s="1"/>
  <c r="H194" i="7"/>
  <c r="F194" i="9" s="1"/>
  <c r="Z194" i="9" s="1"/>
  <c r="AA194" i="9" s="1"/>
  <c r="H190" i="7"/>
  <c r="F190" i="9" s="1"/>
  <c r="Z190" i="9" s="1"/>
  <c r="AA190" i="9" s="1"/>
  <c r="H186" i="7"/>
  <c r="F186" i="9" s="1"/>
  <c r="Z186" i="9" s="1"/>
  <c r="AA186" i="9" s="1"/>
  <c r="H182" i="7"/>
  <c r="F182" i="9" s="1"/>
  <c r="Z182" i="9" s="1"/>
  <c r="AA182" i="9" s="1"/>
  <c r="H178" i="7"/>
  <c r="F178" i="9" s="1"/>
  <c r="Z178" i="9" s="1"/>
  <c r="AA178" i="9" s="1"/>
  <c r="H174" i="7"/>
  <c r="F174" i="9" s="1"/>
  <c r="Z174" i="9" s="1"/>
  <c r="AA174" i="9" s="1"/>
  <c r="H170" i="7"/>
  <c r="F170" i="9" s="1"/>
  <c r="Z170" i="9" s="1"/>
  <c r="AA170" i="9" s="1"/>
  <c r="H166" i="7"/>
  <c r="F166" i="9" s="1"/>
  <c r="Z166" i="9" s="1"/>
  <c r="AA166" i="9" s="1"/>
  <c r="H162" i="7"/>
  <c r="F162" i="9" s="1"/>
  <c r="Z162" i="9" s="1"/>
  <c r="AA162" i="9" s="1"/>
  <c r="H146" i="7"/>
  <c r="F146" i="9" s="1"/>
  <c r="Z146" i="9" s="1"/>
  <c r="AA146" i="9" s="1"/>
  <c r="H138" i="7"/>
  <c r="F138" i="9" s="1"/>
  <c r="Z138" i="9" s="1"/>
  <c r="AA138" i="9" s="1"/>
  <c r="H127" i="7"/>
  <c r="F127" i="9" s="1"/>
  <c r="Z127" i="9" s="1"/>
  <c r="AA127" i="9" s="1"/>
  <c r="H158" i="7"/>
  <c r="F158" i="9" s="1"/>
  <c r="Z158" i="9" s="1"/>
  <c r="AA158" i="9" s="1"/>
  <c r="H139" i="7"/>
  <c r="F139" i="9" s="1"/>
  <c r="Z139" i="9" s="1"/>
  <c r="AA139" i="9" s="1"/>
  <c r="H136" i="7"/>
  <c r="F136" i="9" s="1"/>
  <c r="Z136" i="9" s="1"/>
  <c r="AA136" i="9" s="1"/>
  <c r="H121" i="7"/>
  <c r="F121" i="9" s="1"/>
  <c r="Z121" i="9" s="1"/>
  <c r="AA121" i="9" s="1"/>
  <c r="H107" i="7"/>
  <c r="F107" i="9" s="1"/>
  <c r="Z107" i="9" s="1"/>
  <c r="AA107" i="9" s="1"/>
  <c r="H96" i="7"/>
  <c r="F96" i="9" s="1"/>
  <c r="Z96" i="9" s="1"/>
  <c r="AA96" i="9" s="1"/>
  <c r="H86" i="7"/>
  <c r="F86" i="9" s="1"/>
  <c r="Z86" i="9" s="1"/>
  <c r="AA86" i="9" s="1"/>
  <c r="H85" i="7"/>
  <c r="F85" i="9" s="1"/>
  <c r="Z85" i="9" s="1"/>
  <c r="AA85" i="9" s="1"/>
  <c r="H75" i="7"/>
  <c r="F75" i="9" s="1"/>
  <c r="Z75" i="9" s="1"/>
  <c r="AA75" i="9" s="1"/>
  <c r="H134" i="7"/>
  <c r="F134" i="9" s="1"/>
  <c r="Z134" i="9" s="1"/>
  <c r="AA134" i="9" s="1"/>
  <c r="H112" i="7"/>
  <c r="F112" i="9" s="1"/>
  <c r="Z112" i="9" s="1"/>
  <c r="AA112" i="9" s="1"/>
  <c r="H102" i="7"/>
  <c r="F102" i="9" s="1"/>
  <c r="Z102" i="9" s="1"/>
  <c r="AA102" i="9" s="1"/>
  <c r="H70" i="7"/>
  <c r="F70" i="9" s="1"/>
  <c r="Z70" i="9" s="1"/>
  <c r="AA70" i="9" s="1"/>
  <c r="H130" i="7"/>
  <c r="F130" i="9" s="1"/>
  <c r="Z130" i="9" s="1"/>
  <c r="AA130" i="9" s="1"/>
  <c r="H106" i="7"/>
  <c r="F106" i="9" s="1"/>
  <c r="Z106" i="9" s="1"/>
  <c r="AA106" i="9" s="1"/>
  <c r="H105" i="7"/>
  <c r="F105" i="9" s="1"/>
  <c r="Z105" i="9" s="1"/>
  <c r="AA105" i="9" s="1"/>
  <c r="H95" i="7"/>
  <c r="F95" i="9" s="1"/>
  <c r="Z95" i="9" s="1"/>
  <c r="AA95" i="9" s="1"/>
  <c r="H84" i="7"/>
  <c r="F84" i="9" s="1"/>
  <c r="Z84" i="9" s="1"/>
  <c r="AA84" i="9" s="1"/>
  <c r="H74" i="7"/>
  <c r="F74" i="9" s="1"/>
  <c r="Z74" i="9" s="1"/>
  <c r="AA74" i="9" s="1"/>
  <c r="H73" i="7"/>
  <c r="F73" i="9" s="1"/>
  <c r="Z73" i="9" s="1"/>
  <c r="AA73" i="9" s="1"/>
  <c r="H64" i="7"/>
  <c r="F64" i="9" s="1"/>
  <c r="Z64" i="9" s="1"/>
  <c r="AA64" i="9" s="1"/>
  <c r="H60" i="7"/>
  <c r="F60" i="9" s="1"/>
  <c r="Z60" i="9" s="1"/>
  <c r="AA60" i="9" s="1"/>
  <c r="H56" i="7"/>
  <c r="F56" i="9" s="1"/>
  <c r="Z56" i="9" s="1"/>
  <c r="AA56" i="9" s="1"/>
  <c r="H52" i="7"/>
  <c r="F52" i="9" s="1"/>
  <c r="Z52" i="9" s="1"/>
  <c r="AA52" i="9" s="1"/>
  <c r="H48" i="7"/>
  <c r="F48" i="9" s="1"/>
  <c r="Z48" i="9" s="1"/>
  <c r="AA48" i="9" s="1"/>
  <c r="H44" i="7"/>
  <c r="F44" i="9" s="1"/>
  <c r="Z44" i="9" s="1"/>
  <c r="AA44" i="9" s="1"/>
  <c r="H40" i="7"/>
  <c r="F40" i="9" s="1"/>
  <c r="Z40" i="9" s="1"/>
  <c r="AA40" i="9" s="1"/>
  <c r="H36" i="7"/>
  <c r="F36" i="9" s="1"/>
  <c r="Z36" i="9" s="1"/>
  <c r="AA36" i="9" s="1"/>
  <c r="H32" i="7"/>
  <c r="F32" i="9" s="1"/>
  <c r="Z32" i="9" s="1"/>
  <c r="AA32" i="9" s="1"/>
  <c r="H28" i="7"/>
  <c r="F28" i="9" s="1"/>
  <c r="Z28" i="9" s="1"/>
  <c r="AA28" i="9" s="1"/>
  <c r="H24" i="7"/>
  <c r="F24" i="9" s="1"/>
  <c r="Z24" i="9" s="1"/>
  <c r="AA24" i="9" s="1"/>
  <c r="H20" i="7"/>
  <c r="F20" i="9" s="1"/>
  <c r="Z20" i="9" s="1"/>
  <c r="AA20" i="9" s="1"/>
  <c r="H16" i="7"/>
  <c r="F16" i="9" s="1"/>
  <c r="Z16" i="9" s="1"/>
  <c r="AA16" i="9" s="1"/>
  <c r="H12" i="7"/>
  <c r="F12" i="9" s="1"/>
  <c r="Z12" i="9" s="1"/>
  <c r="AA12" i="9" s="1"/>
  <c r="H8" i="7"/>
  <c r="F8" i="9" s="1"/>
  <c r="Z8" i="9" s="1"/>
  <c r="AA8" i="9" s="1"/>
  <c r="H4" i="7"/>
  <c r="F4" i="9" s="1"/>
  <c r="Z4" i="9" s="1"/>
  <c r="AA4" i="9" s="1"/>
  <c r="H142" i="7"/>
  <c r="F142" i="9" s="1"/>
  <c r="Z142" i="9" s="1"/>
  <c r="AA142" i="9" s="1"/>
  <c r="H69" i="7"/>
  <c r="F69" i="9" s="1"/>
  <c r="Z69" i="9" s="1"/>
  <c r="AA69" i="9" s="1"/>
  <c r="H150" i="7"/>
  <c r="F150" i="9" s="1"/>
  <c r="Z150" i="9" s="1"/>
  <c r="AA150" i="9" s="1"/>
  <c r="H131" i="7"/>
  <c r="F131" i="9" s="1"/>
  <c r="Z131" i="9" s="1"/>
  <c r="AA131" i="9" s="1"/>
  <c r="H128" i="7"/>
  <c r="F128" i="9" s="1"/>
  <c r="Z128" i="9" s="1"/>
  <c r="AA128" i="9" s="1"/>
  <c r="H117" i="7"/>
  <c r="F117" i="9" s="1"/>
  <c r="Z117" i="9" s="1"/>
  <c r="AA117" i="9" s="1"/>
  <c r="H116" i="7"/>
  <c r="F116" i="9" s="1"/>
  <c r="Z116" i="9" s="1"/>
  <c r="AA116" i="9" s="1"/>
  <c r="H115" i="7"/>
  <c r="F115" i="9" s="1"/>
  <c r="Z115" i="9" s="1"/>
  <c r="AA115" i="9" s="1"/>
  <c r="H104" i="7"/>
  <c r="F104" i="9" s="1"/>
  <c r="Z104" i="9" s="1"/>
  <c r="AA104" i="9" s="1"/>
  <c r="H94" i="7"/>
  <c r="F94" i="9" s="1"/>
  <c r="Z94" i="9" s="1"/>
  <c r="AA94" i="9" s="1"/>
  <c r="H93" i="7"/>
  <c r="F93" i="9" s="1"/>
  <c r="Z93" i="9" s="1"/>
  <c r="AA93" i="9" s="1"/>
  <c r="H83" i="7"/>
  <c r="F83" i="9" s="1"/>
  <c r="Z83" i="9" s="1"/>
  <c r="AA83" i="9" s="1"/>
  <c r="H72" i="7"/>
  <c r="F72" i="9" s="1"/>
  <c r="Z72" i="9" s="1"/>
  <c r="AA72" i="9" s="1"/>
  <c r="H140" i="7"/>
  <c r="F140" i="9" s="1"/>
  <c r="Z140" i="9" s="1"/>
  <c r="AA140" i="9" s="1"/>
  <c r="H123" i="7"/>
  <c r="F123" i="9" s="1"/>
  <c r="Z123" i="9" s="1"/>
  <c r="AA123" i="9" s="1"/>
  <c r="H119" i="7"/>
  <c r="F119" i="9" s="1"/>
  <c r="Z119" i="9" s="1"/>
  <c r="AA119" i="9" s="1"/>
  <c r="H101" i="7"/>
  <c r="F101" i="9" s="1"/>
  <c r="Z101" i="9" s="1"/>
  <c r="AA101" i="9" s="1"/>
  <c r="H91" i="7"/>
  <c r="F91" i="9" s="1"/>
  <c r="Z91" i="9" s="1"/>
  <c r="AA91" i="9" s="1"/>
  <c r="H80" i="7"/>
  <c r="F80" i="9" s="1"/>
  <c r="Z80" i="9" s="1"/>
  <c r="AA80" i="9" s="1"/>
  <c r="H3" i="7"/>
  <c r="H122" i="7"/>
  <c r="F122" i="9" s="1"/>
  <c r="Z122" i="9" s="1"/>
  <c r="AA122" i="9" s="1"/>
  <c r="H118" i="7"/>
  <c r="F118" i="9" s="1"/>
  <c r="Z118" i="9" s="1"/>
  <c r="AA118" i="9" s="1"/>
  <c r="H114" i="7"/>
  <c r="F114" i="9" s="1"/>
  <c r="Z114" i="9" s="1"/>
  <c r="AA114" i="9" s="1"/>
  <c r="H113" i="7"/>
  <c r="F113" i="9" s="1"/>
  <c r="Z113" i="9" s="1"/>
  <c r="AA113" i="9" s="1"/>
  <c r="H103" i="7"/>
  <c r="F103" i="9" s="1"/>
  <c r="Z103" i="9" s="1"/>
  <c r="AA103" i="9" s="1"/>
  <c r="H92" i="7"/>
  <c r="F92" i="9" s="1"/>
  <c r="Z92" i="9" s="1"/>
  <c r="AA92" i="9" s="1"/>
  <c r="H82" i="7"/>
  <c r="F82" i="9" s="1"/>
  <c r="Z82" i="9" s="1"/>
  <c r="AA82" i="9" s="1"/>
  <c r="H81" i="7"/>
  <c r="F81" i="9" s="1"/>
  <c r="Z81" i="9" s="1"/>
  <c r="AA81" i="9" s="1"/>
  <c r="H71" i="7"/>
  <c r="F71" i="9" s="1"/>
  <c r="Z71" i="9" s="1"/>
  <c r="AA71" i="9" s="1"/>
  <c r="H63" i="7"/>
  <c r="F63" i="9" s="1"/>
  <c r="Z63" i="9" s="1"/>
  <c r="AA63" i="9" s="1"/>
  <c r="H59" i="7"/>
  <c r="F59" i="9" s="1"/>
  <c r="Z59" i="9" s="1"/>
  <c r="AA59" i="9" s="1"/>
  <c r="H55" i="7"/>
  <c r="F55" i="9" s="1"/>
  <c r="Z55" i="9" s="1"/>
  <c r="AA55" i="9" s="1"/>
  <c r="H51" i="7"/>
  <c r="F51" i="9" s="1"/>
  <c r="Z51" i="9" s="1"/>
  <c r="AA51" i="9" s="1"/>
  <c r="H47" i="7"/>
  <c r="F47" i="9" s="1"/>
  <c r="Z47" i="9" s="1"/>
  <c r="AA47" i="9" s="1"/>
  <c r="H43" i="7"/>
  <c r="F43" i="9" s="1"/>
  <c r="Z43" i="9" s="1"/>
  <c r="AA43" i="9" s="1"/>
  <c r="H39" i="7"/>
  <c r="F39" i="9" s="1"/>
  <c r="Z39" i="9" s="1"/>
  <c r="AA39" i="9" s="1"/>
  <c r="H35" i="7"/>
  <c r="F35" i="9" s="1"/>
  <c r="Z35" i="9" s="1"/>
  <c r="AA35" i="9" s="1"/>
  <c r="H31" i="7"/>
  <c r="F31" i="9" s="1"/>
  <c r="Z31" i="9" s="1"/>
  <c r="AA31" i="9" s="1"/>
  <c r="H27" i="7"/>
  <c r="F27" i="9" s="1"/>
  <c r="Z27" i="9" s="1"/>
  <c r="AA27" i="9" s="1"/>
  <c r="H23" i="7"/>
  <c r="F23" i="9" s="1"/>
  <c r="Z23" i="9" s="1"/>
  <c r="AA23" i="9" s="1"/>
  <c r="H19" i="7"/>
  <c r="F19" i="9" s="1"/>
  <c r="Z19" i="9" s="1"/>
  <c r="AA19" i="9" s="1"/>
  <c r="H15" i="7"/>
  <c r="F15" i="9" s="1"/>
  <c r="Z15" i="9" s="1"/>
  <c r="AA15" i="9" s="1"/>
  <c r="H11" i="7"/>
  <c r="F11" i="9" s="1"/>
  <c r="Z11" i="9" s="1"/>
  <c r="AA11" i="9" s="1"/>
  <c r="H7" i="7"/>
  <c r="F7" i="9" s="1"/>
  <c r="Z7" i="9" s="1"/>
  <c r="AA7" i="9" s="1"/>
  <c r="G15" i="7"/>
  <c r="E15" i="9" s="1"/>
  <c r="X15" i="9" s="1"/>
  <c r="Y15" i="9" s="1"/>
  <c r="X111" i="9"/>
  <c r="Y111" i="9" s="1"/>
  <c r="X167" i="9"/>
  <c r="Y167" i="9" s="1"/>
  <c r="X231" i="9"/>
  <c r="Y231" i="9" s="1"/>
  <c r="X184" i="9"/>
  <c r="Y184" i="9" s="1"/>
  <c r="X248" i="9"/>
  <c r="Y248" i="9" s="1"/>
  <c r="X206" i="9"/>
  <c r="Y206" i="9" s="1"/>
  <c r="K26" i="7"/>
  <c r="I26" i="9" s="1"/>
  <c r="AF26" i="9" s="1"/>
  <c r="AG26" i="9" s="1"/>
  <c r="K58" i="7"/>
  <c r="I58" i="9" s="1"/>
  <c r="AF58" i="9" s="1"/>
  <c r="AG58" i="9" s="1"/>
  <c r="X23" i="9"/>
  <c r="Y23" i="9" s="1"/>
  <c r="G4" i="7"/>
  <c r="E4" i="9" s="1"/>
  <c r="X4" i="9" s="1"/>
  <c r="Y4" i="9" s="1"/>
  <c r="X85" i="9"/>
  <c r="Y85" i="9" s="1"/>
  <c r="G41" i="7"/>
  <c r="E41" i="9" s="1"/>
  <c r="X41" i="9" s="1"/>
  <c r="Y41" i="9" s="1"/>
  <c r="X91" i="9"/>
  <c r="Y91" i="9" s="1"/>
  <c r="X188" i="9"/>
  <c r="Y188" i="9" s="1"/>
  <c r="X145" i="9"/>
  <c r="Y145" i="9" s="1"/>
  <c r="N3" i="9"/>
  <c r="N288" i="9" s="1"/>
  <c r="G288" i="8"/>
  <c r="K86" i="7"/>
  <c r="I86" i="9" s="1"/>
  <c r="AF86" i="9" s="1"/>
  <c r="AG86" i="9" s="1"/>
  <c r="AF181" i="9"/>
  <c r="AG181" i="9" s="1"/>
  <c r="S288" i="9"/>
  <c r="T288" i="9"/>
  <c r="M3" i="9"/>
  <c r="M288" i="9" s="1"/>
  <c r="F288" i="8"/>
  <c r="X175" i="9"/>
  <c r="Y175" i="9" s="1"/>
  <c r="X239" i="9"/>
  <c r="Y239" i="9" s="1"/>
  <c r="X256" i="9"/>
  <c r="Y256" i="9" s="1"/>
  <c r="X245" i="9"/>
  <c r="Y245" i="9" s="1"/>
  <c r="G118" i="7"/>
  <c r="E118" i="9" s="1"/>
  <c r="X118" i="9" s="1"/>
  <c r="Y118" i="9" s="1"/>
  <c r="X182" i="9"/>
  <c r="Y182" i="9" s="1"/>
  <c r="F286" i="7"/>
  <c r="D286" i="9" s="1"/>
  <c r="V286" i="9" s="1"/>
  <c r="F282" i="7"/>
  <c r="D282" i="9" s="1"/>
  <c r="V282" i="9" s="1"/>
  <c r="F278" i="7"/>
  <c r="D278" i="9" s="1"/>
  <c r="V278" i="9" s="1"/>
  <c r="F274" i="7"/>
  <c r="D274" i="9" s="1"/>
  <c r="V274" i="9" s="1"/>
  <c r="F270" i="7"/>
  <c r="D270" i="9" s="1"/>
  <c r="V270" i="9" s="1"/>
  <c r="F266" i="7"/>
  <c r="D266" i="9" s="1"/>
  <c r="V266" i="9" s="1"/>
  <c r="F262" i="7"/>
  <c r="D262" i="9" s="1"/>
  <c r="V262" i="9" s="1"/>
  <c r="F258" i="7"/>
  <c r="D258" i="9" s="1"/>
  <c r="V258" i="9" s="1"/>
  <c r="F254" i="7"/>
  <c r="D254" i="9" s="1"/>
  <c r="V254" i="9" s="1"/>
  <c r="F250" i="7"/>
  <c r="D250" i="9" s="1"/>
  <c r="V250" i="9" s="1"/>
  <c r="F246" i="7"/>
  <c r="D246" i="9" s="1"/>
  <c r="V246" i="9" s="1"/>
  <c r="F242" i="7"/>
  <c r="D242" i="9" s="1"/>
  <c r="V242" i="9" s="1"/>
  <c r="F238" i="7"/>
  <c r="D238" i="9" s="1"/>
  <c r="V238" i="9" s="1"/>
  <c r="F234" i="7"/>
  <c r="D234" i="9" s="1"/>
  <c r="V234" i="9" s="1"/>
  <c r="F230" i="7"/>
  <c r="D230" i="9" s="1"/>
  <c r="V230" i="9" s="1"/>
  <c r="F226" i="7"/>
  <c r="D226" i="9" s="1"/>
  <c r="V226" i="9" s="1"/>
  <c r="F222" i="7"/>
  <c r="D222" i="9" s="1"/>
  <c r="V222" i="9" s="1"/>
  <c r="F218" i="7"/>
  <c r="D218" i="9" s="1"/>
  <c r="V218" i="9" s="1"/>
  <c r="F214" i="7"/>
  <c r="D214" i="9" s="1"/>
  <c r="V214" i="9" s="1"/>
  <c r="F210" i="7"/>
  <c r="D210" i="9" s="1"/>
  <c r="V210" i="9" s="1"/>
  <c r="F206" i="7"/>
  <c r="D206" i="9" s="1"/>
  <c r="V206" i="9" s="1"/>
  <c r="F202" i="7"/>
  <c r="D202" i="9" s="1"/>
  <c r="V202" i="9" s="1"/>
  <c r="F198" i="7"/>
  <c r="D198" i="9" s="1"/>
  <c r="V198" i="9" s="1"/>
  <c r="F194" i="7"/>
  <c r="D194" i="9" s="1"/>
  <c r="V194" i="9" s="1"/>
  <c r="F190" i="7"/>
  <c r="D190" i="9" s="1"/>
  <c r="V190" i="9" s="1"/>
  <c r="F186" i="7"/>
  <c r="D186" i="9" s="1"/>
  <c r="V186" i="9" s="1"/>
  <c r="F182" i="7"/>
  <c r="D182" i="9" s="1"/>
  <c r="V182" i="9" s="1"/>
  <c r="F178" i="7"/>
  <c r="D178" i="9" s="1"/>
  <c r="V178" i="9" s="1"/>
  <c r="F174" i="7"/>
  <c r="D174" i="9" s="1"/>
  <c r="V174" i="9" s="1"/>
  <c r="F170" i="7"/>
  <c r="D170" i="9" s="1"/>
  <c r="V170" i="9" s="1"/>
  <c r="F166" i="7"/>
  <c r="D166" i="9" s="1"/>
  <c r="V166" i="9" s="1"/>
  <c r="F162" i="7"/>
  <c r="D162" i="9" s="1"/>
  <c r="V162" i="9" s="1"/>
  <c r="F158" i="7"/>
  <c r="D158" i="9" s="1"/>
  <c r="V158" i="9" s="1"/>
  <c r="F154" i="7"/>
  <c r="D154" i="9" s="1"/>
  <c r="V154" i="9" s="1"/>
  <c r="F150" i="7"/>
  <c r="D150" i="9" s="1"/>
  <c r="V150" i="9" s="1"/>
  <c r="F146" i="7"/>
  <c r="D146" i="9" s="1"/>
  <c r="V146" i="9" s="1"/>
  <c r="F142" i="7"/>
  <c r="D142" i="9" s="1"/>
  <c r="V142" i="9" s="1"/>
  <c r="F138" i="7"/>
  <c r="D138" i="9" s="1"/>
  <c r="V138" i="9" s="1"/>
  <c r="F134" i="7"/>
  <c r="D134" i="9" s="1"/>
  <c r="V134" i="9" s="1"/>
  <c r="F130" i="7"/>
  <c r="D130" i="9" s="1"/>
  <c r="V130" i="9" s="1"/>
  <c r="F126" i="7"/>
  <c r="D126" i="9" s="1"/>
  <c r="V126" i="9" s="1"/>
  <c r="F122" i="7"/>
  <c r="D122" i="9" s="1"/>
  <c r="V122" i="9" s="1"/>
  <c r="F285" i="7"/>
  <c r="D285" i="9" s="1"/>
  <c r="V285" i="9" s="1"/>
  <c r="F281" i="7"/>
  <c r="D281" i="9" s="1"/>
  <c r="V281" i="9" s="1"/>
  <c r="F277" i="7"/>
  <c r="D277" i="9" s="1"/>
  <c r="V277" i="9" s="1"/>
  <c r="F273" i="7"/>
  <c r="D273" i="9" s="1"/>
  <c r="V273" i="9" s="1"/>
  <c r="F269" i="7"/>
  <c r="D269" i="9" s="1"/>
  <c r="V269" i="9" s="1"/>
  <c r="F265" i="7"/>
  <c r="D265" i="9" s="1"/>
  <c r="V265" i="9" s="1"/>
  <c r="F261" i="7"/>
  <c r="D261" i="9" s="1"/>
  <c r="V261" i="9" s="1"/>
  <c r="F257" i="7"/>
  <c r="D257" i="9" s="1"/>
  <c r="V257" i="9" s="1"/>
  <c r="F253" i="7"/>
  <c r="D253" i="9" s="1"/>
  <c r="V253" i="9" s="1"/>
  <c r="F249" i="7"/>
  <c r="D249" i="9" s="1"/>
  <c r="V249" i="9" s="1"/>
  <c r="F245" i="7"/>
  <c r="D245" i="9" s="1"/>
  <c r="V245" i="9" s="1"/>
  <c r="F241" i="7"/>
  <c r="D241" i="9" s="1"/>
  <c r="V241" i="9" s="1"/>
  <c r="F237" i="7"/>
  <c r="D237" i="9" s="1"/>
  <c r="V237" i="9" s="1"/>
  <c r="F233" i="7"/>
  <c r="D233" i="9" s="1"/>
  <c r="V233" i="9" s="1"/>
  <c r="F229" i="7"/>
  <c r="D229" i="9" s="1"/>
  <c r="V229" i="9" s="1"/>
  <c r="F225" i="7"/>
  <c r="D225" i="9" s="1"/>
  <c r="V225" i="9" s="1"/>
  <c r="F221" i="7"/>
  <c r="D221" i="9" s="1"/>
  <c r="V221" i="9" s="1"/>
  <c r="F217" i="7"/>
  <c r="D217" i="9" s="1"/>
  <c r="V217" i="9" s="1"/>
  <c r="F213" i="7"/>
  <c r="D213" i="9" s="1"/>
  <c r="V213" i="9" s="1"/>
  <c r="F209" i="7"/>
  <c r="D209" i="9" s="1"/>
  <c r="V209" i="9" s="1"/>
  <c r="F205" i="7"/>
  <c r="D205" i="9" s="1"/>
  <c r="V205" i="9" s="1"/>
  <c r="F201" i="7"/>
  <c r="D201" i="9" s="1"/>
  <c r="V201" i="9" s="1"/>
  <c r="F197" i="7"/>
  <c r="D197" i="9" s="1"/>
  <c r="V197" i="9" s="1"/>
  <c r="F193" i="7"/>
  <c r="D193" i="9" s="1"/>
  <c r="V193" i="9" s="1"/>
  <c r="F189" i="7"/>
  <c r="D189" i="9" s="1"/>
  <c r="V189" i="9" s="1"/>
  <c r="F185" i="7"/>
  <c r="D185" i="9" s="1"/>
  <c r="V185" i="9" s="1"/>
  <c r="F181" i="7"/>
  <c r="D181" i="9" s="1"/>
  <c r="V181" i="9" s="1"/>
  <c r="F177" i="7"/>
  <c r="D177" i="9" s="1"/>
  <c r="V177" i="9" s="1"/>
  <c r="F173" i="7"/>
  <c r="D173" i="9" s="1"/>
  <c r="V173" i="9" s="1"/>
  <c r="F169" i="7"/>
  <c r="D169" i="9" s="1"/>
  <c r="V169" i="9" s="1"/>
  <c r="F165" i="7"/>
  <c r="D165" i="9" s="1"/>
  <c r="V165" i="9" s="1"/>
  <c r="F161" i="7"/>
  <c r="D161" i="9" s="1"/>
  <c r="V161" i="9" s="1"/>
  <c r="F157" i="7"/>
  <c r="D157" i="9" s="1"/>
  <c r="V157" i="9" s="1"/>
  <c r="F153" i="7"/>
  <c r="D153" i="9" s="1"/>
  <c r="V153" i="9" s="1"/>
  <c r="F149" i="7"/>
  <c r="D149" i="9" s="1"/>
  <c r="V149" i="9" s="1"/>
  <c r="F145" i="7"/>
  <c r="D145" i="9" s="1"/>
  <c r="V145" i="9" s="1"/>
  <c r="F284" i="7"/>
  <c r="D284" i="9" s="1"/>
  <c r="V284" i="9" s="1"/>
  <c r="F280" i="7"/>
  <c r="D280" i="9" s="1"/>
  <c r="V280" i="9" s="1"/>
  <c r="F276" i="7"/>
  <c r="D276" i="9" s="1"/>
  <c r="V276" i="9" s="1"/>
  <c r="F272" i="7"/>
  <c r="D272" i="9" s="1"/>
  <c r="V272" i="9" s="1"/>
  <c r="F268" i="7"/>
  <c r="D268" i="9" s="1"/>
  <c r="V268" i="9" s="1"/>
  <c r="F264" i="7"/>
  <c r="D264" i="9" s="1"/>
  <c r="V264" i="9" s="1"/>
  <c r="F260" i="7"/>
  <c r="D260" i="9" s="1"/>
  <c r="V260" i="9" s="1"/>
  <c r="F256" i="7"/>
  <c r="D256" i="9" s="1"/>
  <c r="V256" i="9" s="1"/>
  <c r="F252" i="7"/>
  <c r="D252" i="9" s="1"/>
  <c r="V252" i="9" s="1"/>
  <c r="F248" i="7"/>
  <c r="D248" i="9" s="1"/>
  <c r="V248" i="9" s="1"/>
  <c r="F244" i="7"/>
  <c r="D244" i="9" s="1"/>
  <c r="V244" i="9" s="1"/>
  <c r="F240" i="7"/>
  <c r="D240" i="9" s="1"/>
  <c r="V240" i="9" s="1"/>
  <c r="F236" i="7"/>
  <c r="D236" i="9" s="1"/>
  <c r="V236" i="9" s="1"/>
  <c r="F232" i="7"/>
  <c r="D232" i="9" s="1"/>
  <c r="V232" i="9" s="1"/>
  <c r="F228" i="7"/>
  <c r="D228" i="9" s="1"/>
  <c r="V228" i="9" s="1"/>
  <c r="F224" i="7"/>
  <c r="D224" i="9" s="1"/>
  <c r="V224" i="9" s="1"/>
  <c r="F220" i="7"/>
  <c r="D220" i="9" s="1"/>
  <c r="V220" i="9" s="1"/>
  <c r="F216" i="7"/>
  <c r="D216" i="9" s="1"/>
  <c r="V216" i="9" s="1"/>
  <c r="F212" i="7"/>
  <c r="D212" i="9" s="1"/>
  <c r="V212" i="9" s="1"/>
  <c r="F208" i="7"/>
  <c r="D208" i="9" s="1"/>
  <c r="V208" i="9" s="1"/>
  <c r="F204" i="7"/>
  <c r="D204" i="9" s="1"/>
  <c r="V204" i="9" s="1"/>
  <c r="F200" i="7"/>
  <c r="D200" i="9" s="1"/>
  <c r="V200" i="9" s="1"/>
  <c r="F196" i="7"/>
  <c r="D196" i="9" s="1"/>
  <c r="V196" i="9" s="1"/>
  <c r="F192" i="7"/>
  <c r="D192" i="9" s="1"/>
  <c r="V192" i="9" s="1"/>
  <c r="F188" i="7"/>
  <c r="D188" i="9" s="1"/>
  <c r="V188" i="9" s="1"/>
  <c r="F184" i="7"/>
  <c r="D184" i="9" s="1"/>
  <c r="V184" i="9" s="1"/>
  <c r="F180" i="7"/>
  <c r="D180" i="9" s="1"/>
  <c r="V180" i="9" s="1"/>
  <c r="F176" i="7"/>
  <c r="D176" i="9" s="1"/>
  <c r="V176" i="9" s="1"/>
  <c r="F172" i="7"/>
  <c r="D172" i="9" s="1"/>
  <c r="V172" i="9" s="1"/>
  <c r="F168" i="7"/>
  <c r="D168" i="9" s="1"/>
  <c r="V168" i="9" s="1"/>
  <c r="F164" i="7"/>
  <c r="D164" i="9" s="1"/>
  <c r="V164" i="9" s="1"/>
  <c r="F160" i="7"/>
  <c r="D160" i="9" s="1"/>
  <c r="V160" i="9" s="1"/>
  <c r="F156" i="7"/>
  <c r="D156" i="9" s="1"/>
  <c r="V156" i="9" s="1"/>
  <c r="F152" i="7"/>
  <c r="D152" i="9" s="1"/>
  <c r="V152" i="9" s="1"/>
  <c r="F148" i="7"/>
  <c r="D148" i="9" s="1"/>
  <c r="V148" i="9" s="1"/>
  <c r="F144" i="7"/>
  <c r="D144" i="9" s="1"/>
  <c r="V144" i="9" s="1"/>
  <c r="F140" i="7"/>
  <c r="D140" i="9" s="1"/>
  <c r="V140" i="9" s="1"/>
  <c r="N288" i="7"/>
  <c r="N291" i="7" s="1"/>
  <c r="F287" i="7"/>
  <c r="D287" i="9" s="1"/>
  <c r="V287" i="9" s="1"/>
  <c r="F283" i="7"/>
  <c r="D283" i="9" s="1"/>
  <c r="V283" i="9" s="1"/>
  <c r="F279" i="7"/>
  <c r="D279" i="9" s="1"/>
  <c r="V279" i="9" s="1"/>
  <c r="F275" i="7"/>
  <c r="D275" i="9" s="1"/>
  <c r="V275" i="9" s="1"/>
  <c r="F271" i="7"/>
  <c r="D271" i="9" s="1"/>
  <c r="V271" i="9" s="1"/>
  <c r="F267" i="7"/>
  <c r="D267" i="9" s="1"/>
  <c r="V267" i="9" s="1"/>
  <c r="F263" i="7"/>
  <c r="D263" i="9" s="1"/>
  <c r="V263" i="9" s="1"/>
  <c r="F259" i="7"/>
  <c r="D259" i="9" s="1"/>
  <c r="V259" i="9" s="1"/>
  <c r="F255" i="7"/>
  <c r="D255" i="9" s="1"/>
  <c r="V255" i="9" s="1"/>
  <c r="F251" i="7"/>
  <c r="D251" i="9" s="1"/>
  <c r="V251" i="9" s="1"/>
  <c r="F247" i="7"/>
  <c r="D247" i="9" s="1"/>
  <c r="V247" i="9" s="1"/>
  <c r="F243" i="7"/>
  <c r="D243" i="9" s="1"/>
  <c r="V243" i="9" s="1"/>
  <c r="F239" i="7"/>
  <c r="D239" i="9" s="1"/>
  <c r="V239" i="9" s="1"/>
  <c r="F235" i="7"/>
  <c r="D235" i="9" s="1"/>
  <c r="V235" i="9" s="1"/>
  <c r="F231" i="7"/>
  <c r="D231" i="9" s="1"/>
  <c r="V231" i="9" s="1"/>
  <c r="F227" i="7"/>
  <c r="D227" i="9" s="1"/>
  <c r="V227" i="9" s="1"/>
  <c r="F223" i="7"/>
  <c r="D223" i="9" s="1"/>
  <c r="V223" i="9" s="1"/>
  <c r="F219" i="7"/>
  <c r="D219" i="9" s="1"/>
  <c r="V219" i="9" s="1"/>
  <c r="F215" i="7"/>
  <c r="D215" i="9" s="1"/>
  <c r="V215" i="9" s="1"/>
  <c r="F211" i="7"/>
  <c r="D211" i="9" s="1"/>
  <c r="V211" i="9" s="1"/>
  <c r="F207" i="7"/>
  <c r="D207" i="9" s="1"/>
  <c r="V207" i="9" s="1"/>
  <c r="F203" i="7"/>
  <c r="D203" i="9" s="1"/>
  <c r="V203" i="9" s="1"/>
  <c r="F199" i="7"/>
  <c r="D199" i="9" s="1"/>
  <c r="V199" i="9" s="1"/>
  <c r="F195" i="7"/>
  <c r="D195" i="9" s="1"/>
  <c r="V195" i="9" s="1"/>
  <c r="F191" i="7"/>
  <c r="D191" i="9" s="1"/>
  <c r="V191" i="9" s="1"/>
  <c r="F187" i="7"/>
  <c r="D187" i="9" s="1"/>
  <c r="V187" i="9" s="1"/>
  <c r="F183" i="7"/>
  <c r="D183" i="9" s="1"/>
  <c r="V183" i="9" s="1"/>
  <c r="F179" i="7"/>
  <c r="D179" i="9" s="1"/>
  <c r="V179" i="9" s="1"/>
  <c r="F175" i="7"/>
  <c r="D175" i="9" s="1"/>
  <c r="V175" i="9" s="1"/>
  <c r="F171" i="7"/>
  <c r="D171" i="9" s="1"/>
  <c r="V171" i="9" s="1"/>
  <c r="F167" i="7"/>
  <c r="D167" i="9" s="1"/>
  <c r="V167" i="9" s="1"/>
  <c r="F163" i="7"/>
  <c r="D163" i="9" s="1"/>
  <c r="V163" i="9" s="1"/>
  <c r="F159" i="7"/>
  <c r="D159" i="9" s="1"/>
  <c r="V159" i="9" s="1"/>
  <c r="F113" i="7"/>
  <c r="D113" i="9" s="1"/>
  <c r="V113" i="9" s="1"/>
  <c r="F103" i="7"/>
  <c r="D103" i="9" s="1"/>
  <c r="V103" i="9" s="1"/>
  <c r="F102" i="7"/>
  <c r="D102" i="9" s="1"/>
  <c r="V102" i="9" s="1"/>
  <c r="F92" i="7"/>
  <c r="D92" i="9" s="1"/>
  <c r="V92" i="9" s="1"/>
  <c r="F81" i="7"/>
  <c r="D81" i="9" s="1"/>
  <c r="V81" i="9" s="1"/>
  <c r="F71" i="7"/>
  <c r="D71" i="9" s="1"/>
  <c r="V71" i="9" s="1"/>
  <c r="F70" i="7"/>
  <c r="D70" i="9" s="1"/>
  <c r="V70" i="9" s="1"/>
  <c r="F63" i="7"/>
  <c r="D63" i="9" s="1"/>
  <c r="V63" i="9" s="1"/>
  <c r="F59" i="7"/>
  <c r="D59" i="9" s="1"/>
  <c r="V59" i="9" s="1"/>
  <c r="F55" i="7"/>
  <c r="D55" i="9" s="1"/>
  <c r="V55" i="9" s="1"/>
  <c r="F51" i="7"/>
  <c r="D51" i="9" s="1"/>
  <c r="V51" i="9" s="1"/>
  <c r="F47" i="7"/>
  <c r="D47" i="9" s="1"/>
  <c r="V47" i="9" s="1"/>
  <c r="F43" i="7"/>
  <c r="D43" i="9" s="1"/>
  <c r="V43" i="9" s="1"/>
  <c r="F39" i="7"/>
  <c r="D39" i="9" s="1"/>
  <c r="V39" i="9" s="1"/>
  <c r="F35" i="7"/>
  <c r="D35" i="9" s="1"/>
  <c r="V35" i="9" s="1"/>
  <c r="F31" i="7"/>
  <c r="D31" i="9" s="1"/>
  <c r="V31" i="9" s="1"/>
  <c r="F27" i="7"/>
  <c r="D27" i="9" s="1"/>
  <c r="V27" i="9" s="1"/>
  <c r="F23" i="7"/>
  <c r="D23" i="9" s="1"/>
  <c r="V23" i="9" s="1"/>
  <c r="F19" i="7"/>
  <c r="D19" i="9" s="1"/>
  <c r="V19" i="9" s="1"/>
  <c r="F15" i="7"/>
  <c r="D15" i="9" s="1"/>
  <c r="V15" i="9" s="1"/>
  <c r="F11" i="7"/>
  <c r="D11" i="9" s="1"/>
  <c r="V11" i="9" s="1"/>
  <c r="F7" i="7"/>
  <c r="D7" i="9" s="1"/>
  <c r="V7" i="9" s="1"/>
  <c r="F110" i="7"/>
  <c r="D110" i="9" s="1"/>
  <c r="V110" i="9" s="1"/>
  <c r="F89" i="7"/>
  <c r="D89" i="9" s="1"/>
  <c r="V89" i="9" s="1"/>
  <c r="F78" i="7"/>
  <c r="D78" i="9" s="1"/>
  <c r="V78" i="9" s="1"/>
  <c r="F62" i="7"/>
  <c r="D62" i="9" s="1"/>
  <c r="V62" i="9" s="1"/>
  <c r="F42" i="7"/>
  <c r="D42" i="9" s="1"/>
  <c r="V42" i="9" s="1"/>
  <c r="F34" i="7"/>
  <c r="D34" i="9" s="1"/>
  <c r="V34" i="9" s="1"/>
  <c r="F30" i="7"/>
  <c r="D30" i="9" s="1"/>
  <c r="V30" i="9" s="1"/>
  <c r="F115" i="7"/>
  <c r="D115" i="9" s="1"/>
  <c r="V115" i="9" s="1"/>
  <c r="F132" i="7"/>
  <c r="D132" i="9" s="1"/>
  <c r="V132" i="9" s="1"/>
  <c r="F129" i="7"/>
  <c r="D129" i="9" s="1"/>
  <c r="V129" i="9" s="1"/>
  <c r="F123" i="7"/>
  <c r="D123" i="9" s="1"/>
  <c r="V123" i="9" s="1"/>
  <c r="F119" i="7"/>
  <c r="D119" i="9" s="1"/>
  <c r="V119" i="9" s="1"/>
  <c r="F112" i="7"/>
  <c r="D112" i="9" s="1"/>
  <c r="V112" i="9" s="1"/>
  <c r="F101" i="7"/>
  <c r="D101" i="9" s="1"/>
  <c r="V101" i="9" s="1"/>
  <c r="F91" i="7"/>
  <c r="D91" i="9" s="1"/>
  <c r="V91" i="9" s="1"/>
  <c r="F90" i="7"/>
  <c r="D90" i="9" s="1"/>
  <c r="V90" i="9" s="1"/>
  <c r="F80" i="7"/>
  <c r="D80" i="9" s="1"/>
  <c r="V80" i="9" s="1"/>
  <c r="F69" i="7"/>
  <c r="D69" i="9" s="1"/>
  <c r="V69" i="9" s="1"/>
  <c r="F3" i="7"/>
  <c r="F120" i="7"/>
  <c r="D120" i="9" s="1"/>
  <c r="V120" i="9" s="1"/>
  <c r="F111" i="7"/>
  <c r="D111" i="9" s="1"/>
  <c r="V111" i="9" s="1"/>
  <c r="F100" i="7"/>
  <c r="D100" i="9" s="1"/>
  <c r="V100" i="9" s="1"/>
  <c r="F79" i="7"/>
  <c r="D79" i="9" s="1"/>
  <c r="V79" i="9" s="1"/>
  <c r="F68" i="7"/>
  <c r="D68" i="9" s="1"/>
  <c r="V68" i="9" s="1"/>
  <c r="F58" i="7"/>
  <c r="D58" i="9" s="1"/>
  <c r="V58" i="9" s="1"/>
  <c r="F54" i="7"/>
  <c r="D54" i="9" s="1"/>
  <c r="V54" i="9" s="1"/>
  <c r="F50" i="7"/>
  <c r="D50" i="9" s="1"/>
  <c r="V50" i="9" s="1"/>
  <c r="F46" i="7"/>
  <c r="D46" i="9" s="1"/>
  <c r="V46" i="9" s="1"/>
  <c r="F38" i="7"/>
  <c r="D38" i="9" s="1"/>
  <c r="V38" i="9" s="1"/>
  <c r="F26" i="7"/>
  <c r="D26" i="9" s="1"/>
  <c r="V26" i="9" s="1"/>
  <c r="F22" i="7"/>
  <c r="D22" i="9" s="1"/>
  <c r="V22" i="9" s="1"/>
  <c r="F18" i="7"/>
  <c r="D18" i="9" s="1"/>
  <c r="V18" i="9" s="1"/>
  <c r="F14" i="7"/>
  <c r="D14" i="9" s="1"/>
  <c r="V14" i="9" s="1"/>
  <c r="F10" i="7"/>
  <c r="D10" i="9" s="1"/>
  <c r="V10" i="9" s="1"/>
  <c r="F6" i="7"/>
  <c r="D6" i="9" s="1"/>
  <c r="V6" i="9" s="1"/>
  <c r="F114" i="7"/>
  <c r="D114" i="9" s="1"/>
  <c r="V114" i="9" s="1"/>
  <c r="F151" i="7"/>
  <c r="D151" i="9" s="1"/>
  <c r="V151" i="9" s="1"/>
  <c r="F135" i="7"/>
  <c r="D135" i="9" s="1"/>
  <c r="V135" i="9" s="1"/>
  <c r="F141" i="7"/>
  <c r="D141" i="9" s="1"/>
  <c r="V141" i="9" s="1"/>
  <c r="F124" i="7"/>
  <c r="D124" i="9" s="1"/>
  <c r="V124" i="9" s="1"/>
  <c r="F109" i="7"/>
  <c r="D109" i="9" s="1"/>
  <c r="V109" i="9" s="1"/>
  <c r="F99" i="7"/>
  <c r="D99" i="9" s="1"/>
  <c r="V99" i="9" s="1"/>
  <c r="F98" i="7"/>
  <c r="D98" i="9" s="1"/>
  <c r="V98" i="9" s="1"/>
  <c r="F88" i="7"/>
  <c r="D88" i="9" s="1"/>
  <c r="V88" i="9" s="1"/>
  <c r="F77" i="7"/>
  <c r="D77" i="9" s="1"/>
  <c r="V77" i="9" s="1"/>
  <c r="F67" i="7"/>
  <c r="D67" i="9" s="1"/>
  <c r="V67" i="9" s="1"/>
  <c r="F66" i="7"/>
  <c r="D66" i="9" s="1"/>
  <c r="V66" i="9" s="1"/>
  <c r="F117" i="7"/>
  <c r="D117" i="9" s="1"/>
  <c r="V117" i="9" s="1"/>
  <c r="F104" i="7"/>
  <c r="D104" i="9" s="1"/>
  <c r="V104" i="9" s="1"/>
  <c r="F82" i="7"/>
  <c r="D82" i="9" s="1"/>
  <c r="V82" i="9" s="1"/>
  <c r="F72" i="7"/>
  <c r="D72" i="9" s="1"/>
  <c r="V72" i="9" s="1"/>
  <c r="F143" i="7"/>
  <c r="D143" i="9" s="1"/>
  <c r="V143" i="9" s="1"/>
  <c r="F136" i="7"/>
  <c r="D136" i="9" s="1"/>
  <c r="V136" i="9" s="1"/>
  <c r="F133" i="7"/>
  <c r="D133" i="9" s="1"/>
  <c r="V133" i="9" s="1"/>
  <c r="F127" i="7"/>
  <c r="D127" i="9" s="1"/>
  <c r="V127" i="9" s="1"/>
  <c r="F121" i="7"/>
  <c r="D121" i="9" s="1"/>
  <c r="V121" i="9" s="1"/>
  <c r="F108" i="7"/>
  <c r="D108" i="9" s="1"/>
  <c r="V108" i="9" s="1"/>
  <c r="F97" i="7"/>
  <c r="D97" i="9" s="1"/>
  <c r="V97" i="9" s="1"/>
  <c r="F87" i="7"/>
  <c r="D87" i="9" s="1"/>
  <c r="V87" i="9" s="1"/>
  <c r="F86" i="7"/>
  <c r="D86" i="9" s="1"/>
  <c r="V86" i="9" s="1"/>
  <c r="F76" i="7"/>
  <c r="D76" i="9" s="1"/>
  <c r="V76" i="9" s="1"/>
  <c r="F65" i="7"/>
  <c r="D65" i="9" s="1"/>
  <c r="V65" i="9" s="1"/>
  <c r="F61" i="7"/>
  <c r="D61" i="9" s="1"/>
  <c r="V61" i="9" s="1"/>
  <c r="F57" i="7"/>
  <c r="D57" i="9" s="1"/>
  <c r="V57" i="9" s="1"/>
  <c r="F53" i="7"/>
  <c r="D53" i="9" s="1"/>
  <c r="V53" i="9" s="1"/>
  <c r="F49" i="7"/>
  <c r="D49" i="9" s="1"/>
  <c r="V49" i="9" s="1"/>
  <c r="F45" i="7"/>
  <c r="D45" i="9" s="1"/>
  <c r="V45" i="9" s="1"/>
  <c r="F41" i="7"/>
  <c r="D41" i="9" s="1"/>
  <c r="V41" i="9" s="1"/>
  <c r="F37" i="7"/>
  <c r="D37" i="9" s="1"/>
  <c r="V37" i="9" s="1"/>
  <c r="F33" i="7"/>
  <c r="D33" i="9" s="1"/>
  <c r="V33" i="9" s="1"/>
  <c r="F29" i="7"/>
  <c r="D29" i="9" s="1"/>
  <c r="V29" i="9" s="1"/>
  <c r="F25" i="7"/>
  <c r="D25" i="9" s="1"/>
  <c r="V25" i="9" s="1"/>
  <c r="F21" i="7"/>
  <c r="D21" i="9" s="1"/>
  <c r="V21" i="9" s="1"/>
  <c r="F17" i="7"/>
  <c r="D17" i="9" s="1"/>
  <c r="V17" i="9" s="1"/>
  <c r="F13" i="7"/>
  <c r="D13" i="9" s="1"/>
  <c r="V13" i="9" s="1"/>
  <c r="F9" i="7"/>
  <c r="D9" i="9" s="1"/>
  <c r="V9" i="9" s="1"/>
  <c r="F5" i="7"/>
  <c r="D5" i="9" s="1"/>
  <c r="V5" i="9" s="1"/>
  <c r="F147" i="7"/>
  <c r="D147" i="9" s="1"/>
  <c r="V147" i="9" s="1"/>
  <c r="F137" i="7"/>
  <c r="D137" i="9" s="1"/>
  <c r="V137" i="9" s="1"/>
  <c r="F118" i="7"/>
  <c r="D118" i="9" s="1"/>
  <c r="V118" i="9" s="1"/>
  <c r="F155" i="7"/>
  <c r="D155" i="9" s="1"/>
  <c r="V155" i="9" s="1"/>
  <c r="F139" i="7"/>
  <c r="D139" i="9" s="1"/>
  <c r="V139" i="9" s="1"/>
  <c r="F107" i="7"/>
  <c r="D107" i="9" s="1"/>
  <c r="V107" i="9" s="1"/>
  <c r="F106" i="7"/>
  <c r="D106" i="9" s="1"/>
  <c r="V106" i="9" s="1"/>
  <c r="F96" i="7"/>
  <c r="D96" i="9" s="1"/>
  <c r="V96" i="9" s="1"/>
  <c r="F85" i="7"/>
  <c r="D85" i="9" s="1"/>
  <c r="V85" i="9" s="1"/>
  <c r="F75" i="7"/>
  <c r="D75" i="9" s="1"/>
  <c r="V75" i="9" s="1"/>
  <c r="F74" i="7"/>
  <c r="D74" i="9" s="1"/>
  <c r="V74" i="9" s="1"/>
  <c r="F131" i="7"/>
  <c r="D131" i="9" s="1"/>
  <c r="V131" i="9" s="1"/>
  <c r="F93" i="7"/>
  <c r="D93" i="9" s="1"/>
  <c r="V93" i="9" s="1"/>
  <c r="F83" i="7"/>
  <c r="D83" i="9" s="1"/>
  <c r="V83" i="9" s="1"/>
  <c r="F128" i="7"/>
  <c r="D128" i="9" s="1"/>
  <c r="V128" i="9" s="1"/>
  <c r="F125" i="7"/>
  <c r="D125" i="9" s="1"/>
  <c r="V125" i="9" s="1"/>
  <c r="F116" i="7"/>
  <c r="D116" i="9" s="1"/>
  <c r="V116" i="9" s="1"/>
  <c r="F105" i="7"/>
  <c r="D105" i="9" s="1"/>
  <c r="V105" i="9" s="1"/>
  <c r="F95" i="7"/>
  <c r="D95" i="9" s="1"/>
  <c r="V95" i="9" s="1"/>
  <c r="F94" i="7"/>
  <c r="D94" i="9" s="1"/>
  <c r="V94" i="9" s="1"/>
  <c r="F84" i="7"/>
  <c r="D84" i="9" s="1"/>
  <c r="V84" i="9" s="1"/>
  <c r="F73" i="7"/>
  <c r="D73" i="9" s="1"/>
  <c r="V73" i="9" s="1"/>
  <c r="F64" i="7"/>
  <c r="D64" i="9" s="1"/>
  <c r="V64" i="9" s="1"/>
  <c r="F60" i="7"/>
  <c r="D60" i="9" s="1"/>
  <c r="V60" i="9" s="1"/>
  <c r="F56" i="7"/>
  <c r="D56" i="9" s="1"/>
  <c r="V56" i="9" s="1"/>
  <c r="F52" i="7"/>
  <c r="D52" i="9" s="1"/>
  <c r="V52" i="9" s="1"/>
  <c r="F48" i="7"/>
  <c r="D48" i="9" s="1"/>
  <c r="V48" i="9" s="1"/>
  <c r="F44" i="7"/>
  <c r="D44" i="9" s="1"/>
  <c r="V44" i="9" s="1"/>
  <c r="F40" i="7"/>
  <c r="D40" i="9" s="1"/>
  <c r="V40" i="9" s="1"/>
  <c r="F36" i="7"/>
  <c r="D36" i="9" s="1"/>
  <c r="V36" i="9" s="1"/>
  <c r="F32" i="7"/>
  <c r="D32" i="9" s="1"/>
  <c r="V32" i="9" s="1"/>
  <c r="F28" i="7"/>
  <c r="D28" i="9" s="1"/>
  <c r="V28" i="9" s="1"/>
  <c r="F24" i="7"/>
  <c r="D24" i="9" s="1"/>
  <c r="V24" i="9" s="1"/>
  <c r="F20" i="7"/>
  <c r="D20" i="9" s="1"/>
  <c r="V20" i="9" s="1"/>
  <c r="F16" i="7"/>
  <c r="D16" i="9" s="1"/>
  <c r="V16" i="9" s="1"/>
  <c r="F12" i="7"/>
  <c r="D12" i="9" s="1"/>
  <c r="V12" i="9" s="1"/>
  <c r="F8" i="7"/>
  <c r="D8" i="9" s="1"/>
  <c r="V8" i="9" s="1"/>
  <c r="F4" i="7"/>
  <c r="D4" i="9" s="1"/>
  <c r="V4" i="9" s="1"/>
  <c r="I285" i="7"/>
  <c r="G285" i="9" s="1"/>
  <c r="AB285" i="9" s="1"/>
  <c r="AC285" i="9" s="1"/>
  <c r="I281" i="7"/>
  <c r="G281" i="9" s="1"/>
  <c r="AB281" i="9" s="1"/>
  <c r="AC281" i="9" s="1"/>
  <c r="I277" i="7"/>
  <c r="G277" i="9" s="1"/>
  <c r="AB277" i="9" s="1"/>
  <c r="AC277" i="9" s="1"/>
  <c r="I273" i="7"/>
  <c r="G273" i="9" s="1"/>
  <c r="AB273" i="9" s="1"/>
  <c r="AC273" i="9" s="1"/>
  <c r="I269" i="7"/>
  <c r="G269" i="9" s="1"/>
  <c r="AB269" i="9" s="1"/>
  <c r="AC269" i="9" s="1"/>
  <c r="I265" i="7"/>
  <c r="G265" i="9" s="1"/>
  <c r="AB265" i="9" s="1"/>
  <c r="AC265" i="9" s="1"/>
  <c r="I261" i="7"/>
  <c r="G261" i="9" s="1"/>
  <c r="AB261" i="9" s="1"/>
  <c r="AC261" i="9" s="1"/>
  <c r="I257" i="7"/>
  <c r="G257" i="9" s="1"/>
  <c r="AB257" i="9" s="1"/>
  <c r="AC257" i="9" s="1"/>
  <c r="I253" i="7"/>
  <c r="G253" i="9" s="1"/>
  <c r="AB253" i="9" s="1"/>
  <c r="AC253" i="9" s="1"/>
  <c r="I249" i="7"/>
  <c r="G249" i="9" s="1"/>
  <c r="AB249" i="9" s="1"/>
  <c r="AC249" i="9" s="1"/>
  <c r="I245" i="7"/>
  <c r="G245" i="9" s="1"/>
  <c r="AB245" i="9" s="1"/>
  <c r="AC245" i="9" s="1"/>
  <c r="I241" i="7"/>
  <c r="G241" i="9" s="1"/>
  <c r="AB241" i="9" s="1"/>
  <c r="AC241" i="9" s="1"/>
  <c r="I237" i="7"/>
  <c r="G237" i="9" s="1"/>
  <c r="AB237" i="9" s="1"/>
  <c r="AC237" i="9" s="1"/>
  <c r="I233" i="7"/>
  <c r="G233" i="9" s="1"/>
  <c r="AB233" i="9" s="1"/>
  <c r="AC233" i="9" s="1"/>
  <c r="I229" i="7"/>
  <c r="G229" i="9" s="1"/>
  <c r="AB229" i="9" s="1"/>
  <c r="AC229" i="9" s="1"/>
  <c r="I225" i="7"/>
  <c r="G225" i="9" s="1"/>
  <c r="AB225" i="9" s="1"/>
  <c r="AC225" i="9" s="1"/>
  <c r="I221" i="7"/>
  <c r="G221" i="9" s="1"/>
  <c r="AB221" i="9" s="1"/>
  <c r="AC221" i="9" s="1"/>
  <c r="I217" i="7"/>
  <c r="G217" i="9" s="1"/>
  <c r="AB217" i="9" s="1"/>
  <c r="AC217" i="9" s="1"/>
  <c r="I213" i="7"/>
  <c r="G213" i="9" s="1"/>
  <c r="AB213" i="9" s="1"/>
  <c r="AC213" i="9" s="1"/>
  <c r="I209" i="7"/>
  <c r="G209" i="9" s="1"/>
  <c r="AB209" i="9" s="1"/>
  <c r="AC209" i="9" s="1"/>
  <c r="I205" i="7"/>
  <c r="G205" i="9" s="1"/>
  <c r="AB205" i="9" s="1"/>
  <c r="AC205" i="9" s="1"/>
  <c r="I201" i="7"/>
  <c r="G201" i="9" s="1"/>
  <c r="AB201" i="9" s="1"/>
  <c r="AC201" i="9" s="1"/>
  <c r="I197" i="7"/>
  <c r="G197" i="9" s="1"/>
  <c r="AB197" i="9" s="1"/>
  <c r="AC197" i="9" s="1"/>
  <c r="I193" i="7"/>
  <c r="G193" i="9" s="1"/>
  <c r="AB193" i="9" s="1"/>
  <c r="AC193" i="9" s="1"/>
  <c r="I189" i="7"/>
  <c r="G189" i="9" s="1"/>
  <c r="AB189" i="9" s="1"/>
  <c r="AC189" i="9" s="1"/>
  <c r="I185" i="7"/>
  <c r="G185" i="9" s="1"/>
  <c r="AB185" i="9" s="1"/>
  <c r="AC185" i="9" s="1"/>
  <c r="I181" i="7"/>
  <c r="G181" i="9" s="1"/>
  <c r="AB181" i="9" s="1"/>
  <c r="AC181" i="9" s="1"/>
  <c r="I177" i="7"/>
  <c r="G177" i="9" s="1"/>
  <c r="AB177" i="9" s="1"/>
  <c r="AC177" i="9" s="1"/>
  <c r="I173" i="7"/>
  <c r="G173" i="9" s="1"/>
  <c r="AB173" i="9" s="1"/>
  <c r="AC173" i="9" s="1"/>
  <c r="I169" i="7"/>
  <c r="G169" i="9" s="1"/>
  <c r="AB169" i="9" s="1"/>
  <c r="AC169" i="9" s="1"/>
  <c r="I165" i="7"/>
  <c r="G165" i="9" s="1"/>
  <c r="AB165" i="9" s="1"/>
  <c r="AC165" i="9" s="1"/>
  <c r="I161" i="7"/>
  <c r="G161" i="9" s="1"/>
  <c r="AB161" i="9" s="1"/>
  <c r="AC161" i="9" s="1"/>
  <c r="I157" i="7"/>
  <c r="G157" i="9" s="1"/>
  <c r="AB157" i="9" s="1"/>
  <c r="AC157" i="9" s="1"/>
  <c r="I153" i="7"/>
  <c r="G153" i="9" s="1"/>
  <c r="AB153" i="9" s="1"/>
  <c r="AC153" i="9" s="1"/>
  <c r="I149" i="7"/>
  <c r="G149" i="9" s="1"/>
  <c r="AB149" i="9" s="1"/>
  <c r="AC149" i="9" s="1"/>
  <c r="I145" i="7"/>
  <c r="G145" i="9" s="1"/>
  <c r="AB145" i="9" s="1"/>
  <c r="AC145" i="9" s="1"/>
  <c r="I141" i="7"/>
  <c r="G141" i="9" s="1"/>
  <c r="AB141" i="9" s="1"/>
  <c r="AC141" i="9" s="1"/>
  <c r="I137" i="7"/>
  <c r="G137" i="9" s="1"/>
  <c r="AB137" i="9" s="1"/>
  <c r="AC137" i="9" s="1"/>
  <c r="I133" i="7"/>
  <c r="G133" i="9" s="1"/>
  <c r="AB133" i="9" s="1"/>
  <c r="AC133" i="9" s="1"/>
  <c r="I129" i="7"/>
  <c r="G129" i="9" s="1"/>
  <c r="AB129" i="9" s="1"/>
  <c r="AC129" i="9" s="1"/>
  <c r="I125" i="7"/>
  <c r="G125" i="9" s="1"/>
  <c r="AB125" i="9" s="1"/>
  <c r="AC125" i="9" s="1"/>
  <c r="I121" i="7"/>
  <c r="G121" i="9" s="1"/>
  <c r="AB121" i="9" s="1"/>
  <c r="AC121" i="9" s="1"/>
  <c r="I117" i="7"/>
  <c r="G117" i="9" s="1"/>
  <c r="AB117" i="9" s="1"/>
  <c r="AC117" i="9" s="1"/>
  <c r="I113" i="7"/>
  <c r="G113" i="9" s="1"/>
  <c r="AB113" i="9" s="1"/>
  <c r="AC113" i="9" s="1"/>
  <c r="I109" i="7"/>
  <c r="G109" i="9" s="1"/>
  <c r="AB109" i="9" s="1"/>
  <c r="AC109" i="9" s="1"/>
  <c r="I105" i="7"/>
  <c r="G105" i="9" s="1"/>
  <c r="AB105" i="9" s="1"/>
  <c r="AC105" i="9" s="1"/>
  <c r="I101" i="7"/>
  <c r="G101" i="9" s="1"/>
  <c r="AB101" i="9" s="1"/>
  <c r="AC101" i="9" s="1"/>
  <c r="I97" i="7"/>
  <c r="G97" i="9" s="1"/>
  <c r="AB97" i="9" s="1"/>
  <c r="AC97" i="9" s="1"/>
  <c r="I93" i="7"/>
  <c r="G93" i="9" s="1"/>
  <c r="AB93" i="9" s="1"/>
  <c r="AC93" i="9" s="1"/>
  <c r="I89" i="7"/>
  <c r="G89" i="9" s="1"/>
  <c r="AB89" i="9" s="1"/>
  <c r="AC89" i="9" s="1"/>
  <c r="I85" i="7"/>
  <c r="G85" i="9" s="1"/>
  <c r="AB85" i="9" s="1"/>
  <c r="AC85" i="9" s="1"/>
  <c r="I81" i="7"/>
  <c r="G81" i="9" s="1"/>
  <c r="AB81" i="9" s="1"/>
  <c r="AC81" i="9" s="1"/>
  <c r="I77" i="7"/>
  <c r="G77" i="9" s="1"/>
  <c r="AB77" i="9" s="1"/>
  <c r="AC77" i="9" s="1"/>
  <c r="I73" i="7"/>
  <c r="G73" i="9" s="1"/>
  <c r="AB73" i="9" s="1"/>
  <c r="AC73" i="9" s="1"/>
  <c r="I69" i="7"/>
  <c r="G69" i="9" s="1"/>
  <c r="AB69" i="9" s="1"/>
  <c r="AC69" i="9" s="1"/>
  <c r="I65" i="7"/>
  <c r="G65" i="9" s="1"/>
  <c r="AB65" i="9" s="1"/>
  <c r="AC65" i="9" s="1"/>
  <c r="I284" i="7"/>
  <c r="G284" i="9" s="1"/>
  <c r="AB284" i="9" s="1"/>
  <c r="AC284" i="9" s="1"/>
  <c r="I280" i="7"/>
  <c r="G280" i="9" s="1"/>
  <c r="AB280" i="9" s="1"/>
  <c r="AC280" i="9" s="1"/>
  <c r="I276" i="7"/>
  <c r="G276" i="9" s="1"/>
  <c r="AB276" i="9" s="1"/>
  <c r="AC276" i="9" s="1"/>
  <c r="I272" i="7"/>
  <c r="G272" i="9" s="1"/>
  <c r="AB272" i="9" s="1"/>
  <c r="AC272" i="9" s="1"/>
  <c r="I268" i="7"/>
  <c r="G268" i="9" s="1"/>
  <c r="AB268" i="9" s="1"/>
  <c r="AC268" i="9" s="1"/>
  <c r="I264" i="7"/>
  <c r="G264" i="9" s="1"/>
  <c r="AB264" i="9" s="1"/>
  <c r="AC264" i="9" s="1"/>
  <c r="I260" i="7"/>
  <c r="G260" i="9" s="1"/>
  <c r="AB260" i="9" s="1"/>
  <c r="AC260" i="9" s="1"/>
  <c r="I256" i="7"/>
  <c r="G256" i="9" s="1"/>
  <c r="AB256" i="9" s="1"/>
  <c r="AC256" i="9" s="1"/>
  <c r="I252" i="7"/>
  <c r="G252" i="9" s="1"/>
  <c r="AB252" i="9" s="1"/>
  <c r="AC252" i="9" s="1"/>
  <c r="I248" i="7"/>
  <c r="G248" i="9" s="1"/>
  <c r="AB248" i="9" s="1"/>
  <c r="AC248" i="9" s="1"/>
  <c r="I244" i="7"/>
  <c r="G244" i="9" s="1"/>
  <c r="AB244" i="9" s="1"/>
  <c r="AC244" i="9" s="1"/>
  <c r="I240" i="7"/>
  <c r="G240" i="9" s="1"/>
  <c r="AB240" i="9" s="1"/>
  <c r="AC240" i="9" s="1"/>
  <c r="I236" i="7"/>
  <c r="G236" i="9" s="1"/>
  <c r="AB236" i="9" s="1"/>
  <c r="AC236" i="9" s="1"/>
  <c r="I232" i="7"/>
  <c r="G232" i="9" s="1"/>
  <c r="AB232" i="9" s="1"/>
  <c r="AC232" i="9" s="1"/>
  <c r="I228" i="7"/>
  <c r="G228" i="9" s="1"/>
  <c r="AB228" i="9" s="1"/>
  <c r="AC228" i="9" s="1"/>
  <c r="I224" i="7"/>
  <c r="G224" i="9" s="1"/>
  <c r="AB224" i="9" s="1"/>
  <c r="AC224" i="9" s="1"/>
  <c r="I220" i="7"/>
  <c r="G220" i="9" s="1"/>
  <c r="AB220" i="9" s="1"/>
  <c r="AC220" i="9" s="1"/>
  <c r="I216" i="7"/>
  <c r="G216" i="9" s="1"/>
  <c r="AB216" i="9" s="1"/>
  <c r="AC216" i="9" s="1"/>
  <c r="I212" i="7"/>
  <c r="G212" i="9" s="1"/>
  <c r="AB212" i="9" s="1"/>
  <c r="AC212" i="9" s="1"/>
  <c r="I208" i="7"/>
  <c r="G208" i="9" s="1"/>
  <c r="AB208" i="9" s="1"/>
  <c r="AC208" i="9" s="1"/>
  <c r="I204" i="7"/>
  <c r="G204" i="9" s="1"/>
  <c r="AB204" i="9" s="1"/>
  <c r="AC204" i="9" s="1"/>
  <c r="I200" i="7"/>
  <c r="G200" i="9" s="1"/>
  <c r="AB200" i="9" s="1"/>
  <c r="AC200" i="9" s="1"/>
  <c r="I196" i="7"/>
  <c r="G196" i="9" s="1"/>
  <c r="AB196" i="9" s="1"/>
  <c r="AC196" i="9" s="1"/>
  <c r="I192" i="7"/>
  <c r="G192" i="9" s="1"/>
  <c r="AB192" i="9" s="1"/>
  <c r="AC192" i="9" s="1"/>
  <c r="I188" i="7"/>
  <c r="G188" i="9" s="1"/>
  <c r="AB188" i="9" s="1"/>
  <c r="AC188" i="9" s="1"/>
  <c r="I184" i="7"/>
  <c r="G184" i="9" s="1"/>
  <c r="AB184" i="9" s="1"/>
  <c r="AC184" i="9" s="1"/>
  <c r="I180" i="7"/>
  <c r="G180" i="9" s="1"/>
  <c r="AB180" i="9" s="1"/>
  <c r="AC180" i="9" s="1"/>
  <c r="I176" i="7"/>
  <c r="G176" i="9" s="1"/>
  <c r="AB176" i="9" s="1"/>
  <c r="AC176" i="9" s="1"/>
  <c r="I172" i="7"/>
  <c r="G172" i="9" s="1"/>
  <c r="AB172" i="9" s="1"/>
  <c r="AC172" i="9" s="1"/>
  <c r="I168" i="7"/>
  <c r="G168" i="9" s="1"/>
  <c r="AB168" i="9" s="1"/>
  <c r="AC168" i="9" s="1"/>
  <c r="I164" i="7"/>
  <c r="G164" i="9" s="1"/>
  <c r="AB164" i="9" s="1"/>
  <c r="AC164" i="9" s="1"/>
  <c r="I160" i="7"/>
  <c r="G160" i="9" s="1"/>
  <c r="AB160" i="9" s="1"/>
  <c r="AC160" i="9" s="1"/>
  <c r="I156" i="7"/>
  <c r="G156" i="9" s="1"/>
  <c r="AB156" i="9" s="1"/>
  <c r="AC156" i="9" s="1"/>
  <c r="I152" i="7"/>
  <c r="G152" i="9" s="1"/>
  <c r="AB152" i="9" s="1"/>
  <c r="AC152" i="9" s="1"/>
  <c r="I148" i="7"/>
  <c r="G148" i="9" s="1"/>
  <c r="AB148" i="9" s="1"/>
  <c r="AC148" i="9" s="1"/>
  <c r="I144" i="7"/>
  <c r="G144" i="9" s="1"/>
  <c r="AB144" i="9" s="1"/>
  <c r="AC144" i="9" s="1"/>
  <c r="I140" i="7"/>
  <c r="G140" i="9" s="1"/>
  <c r="AB140" i="9" s="1"/>
  <c r="AC140" i="9" s="1"/>
  <c r="I136" i="7"/>
  <c r="G136" i="9" s="1"/>
  <c r="AB136" i="9" s="1"/>
  <c r="AC136" i="9" s="1"/>
  <c r="I132" i="7"/>
  <c r="G132" i="9" s="1"/>
  <c r="AB132" i="9" s="1"/>
  <c r="AC132" i="9" s="1"/>
  <c r="I128" i="7"/>
  <c r="G128" i="9" s="1"/>
  <c r="AB128" i="9" s="1"/>
  <c r="AC128" i="9" s="1"/>
  <c r="I124" i="7"/>
  <c r="G124" i="9" s="1"/>
  <c r="AB124" i="9" s="1"/>
  <c r="AC124" i="9" s="1"/>
  <c r="I120" i="7"/>
  <c r="G120" i="9" s="1"/>
  <c r="AB120" i="9" s="1"/>
  <c r="AC120" i="9" s="1"/>
  <c r="I287" i="7"/>
  <c r="G287" i="9" s="1"/>
  <c r="AB287" i="9" s="1"/>
  <c r="AC287" i="9" s="1"/>
  <c r="I283" i="7"/>
  <c r="G283" i="9" s="1"/>
  <c r="AB283" i="9" s="1"/>
  <c r="AC283" i="9" s="1"/>
  <c r="I279" i="7"/>
  <c r="G279" i="9" s="1"/>
  <c r="AB279" i="9" s="1"/>
  <c r="AC279" i="9" s="1"/>
  <c r="I275" i="7"/>
  <c r="G275" i="9" s="1"/>
  <c r="AB275" i="9" s="1"/>
  <c r="AC275" i="9" s="1"/>
  <c r="I271" i="7"/>
  <c r="G271" i="9" s="1"/>
  <c r="AB271" i="9" s="1"/>
  <c r="AC271" i="9" s="1"/>
  <c r="I267" i="7"/>
  <c r="G267" i="9" s="1"/>
  <c r="AB267" i="9" s="1"/>
  <c r="AC267" i="9" s="1"/>
  <c r="I263" i="7"/>
  <c r="G263" i="9" s="1"/>
  <c r="AB263" i="9" s="1"/>
  <c r="AC263" i="9" s="1"/>
  <c r="I259" i="7"/>
  <c r="G259" i="9" s="1"/>
  <c r="AB259" i="9" s="1"/>
  <c r="AC259" i="9" s="1"/>
  <c r="I255" i="7"/>
  <c r="G255" i="9" s="1"/>
  <c r="AB255" i="9" s="1"/>
  <c r="AC255" i="9" s="1"/>
  <c r="I251" i="7"/>
  <c r="G251" i="9" s="1"/>
  <c r="AB251" i="9" s="1"/>
  <c r="AC251" i="9" s="1"/>
  <c r="I247" i="7"/>
  <c r="G247" i="9" s="1"/>
  <c r="AB247" i="9" s="1"/>
  <c r="AC247" i="9" s="1"/>
  <c r="I243" i="7"/>
  <c r="G243" i="9" s="1"/>
  <c r="AB243" i="9" s="1"/>
  <c r="AC243" i="9" s="1"/>
  <c r="I239" i="7"/>
  <c r="G239" i="9" s="1"/>
  <c r="AB239" i="9" s="1"/>
  <c r="AC239" i="9" s="1"/>
  <c r="I235" i="7"/>
  <c r="G235" i="9" s="1"/>
  <c r="AB235" i="9" s="1"/>
  <c r="AC235" i="9" s="1"/>
  <c r="I231" i="7"/>
  <c r="G231" i="9" s="1"/>
  <c r="AB231" i="9" s="1"/>
  <c r="AC231" i="9" s="1"/>
  <c r="I227" i="7"/>
  <c r="G227" i="9" s="1"/>
  <c r="AB227" i="9" s="1"/>
  <c r="AC227" i="9" s="1"/>
  <c r="I223" i="7"/>
  <c r="G223" i="9" s="1"/>
  <c r="AB223" i="9" s="1"/>
  <c r="AC223" i="9" s="1"/>
  <c r="I219" i="7"/>
  <c r="G219" i="9" s="1"/>
  <c r="AB219" i="9" s="1"/>
  <c r="AC219" i="9" s="1"/>
  <c r="I215" i="7"/>
  <c r="G215" i="9" s="1"/>
  <c r="AB215" i="9" s="1"/>
  <c r="AC215" i="9" s="1"/>
  <c r="I211" i="7"/>
  <c r="G211" i="9" s="1"/>
  <c r="AB211" i="9" s="1"/>
  <c r="AC211" i="9" s="1"/>
  <c r="I207" i="7"/>
  <c r="G207" i="9" s="1"/>
  <c r="AB207" i="9" s="1"/>
  <c r="AC207" i="9" s="1"/>
  <c r="I203" i="7"/>
  <c r="G203" i="9" s="1"/>
  <c r="AB203" i="9" s="1"/>
  <c r="AC203" i="9" s="1"/>
  <c r="I199" i="7"/>
  <c r="G199" i="9" s="1"/>
  <c r="AB199" i="9" s="1"/>
  <c r="AC199" i="9" s="1"/>
  <c r="I195" i="7"/>
  <c r="G195" i="9" s="1"/>
  <c r="AB195" i="9" s="1"/>
  <c r="AC195" i="9" s="1"/>
  <c r="I191" i="7"/>
  <c r="G191" i="9" s="1"/>
  <c r="AB191" i="9" s="1"/>
  <c r="AC191" i="9" s="1"/>
  <c r="I187" i="7"/>
  <c r="G187" i="9" s="1"/>
  <c r="AB187" i="9" s="1"/>
  <c r="AC187" i="9" s="1"/>
  <c r="I183" i="7"/>
  <c r="G183" i="9" s="1"/>
  <c r="AB183" i="9" s="1"/>
  <c r="AC183" i="9" s="1"/>
  <c r="I179" i="7"/>
  <c r="G179" i="9" s="1"/>
  <c r="AB179" i="9" s="1"/>
  <c r="AC179" i="9" s="1"/>
  <c r="I175" i="7"/>
  <c r="G175" i="9" s="1"/>
  <c r="AB175" i="9" s="1"/>
  <c r="AC175" i="9" s="1"/>
  <c r="I171" i="7"/>
  <c r="G171" i="9" s="1"/>
  <c r="AB171" i="9" s="1"/>
  <c r="AC171" i="9" s="1"/>
  <c r="I167" i="7"/>
  <c r="G167" i="9" s="1"/>
  <c r="AB167" i="9" s="1"/>
  <c r="AC167" i="9" s="1"/>
  <c r="I163" i="7"/>
  <c r="G163" i="9" s="1"/>
  <c r="AB163" i="9" s="1"/>
  <c r="AC163" i="9" s="1"/>
  <c r="I159" i="7"/>
  <c r="G159" i="9" s="1"/>
  <c r="AB159" i="9" s="1"/>
  <c r="AC159" i="9" s="1"/>
  <c r="I155" i="7"/>
  <c r="G155" i="9" s="1"/>
  <c r="AB155" i="9" s="1"/>
  <c r="AC155" i="9" s="1"/>
  <c r="I151" i="7"/>
  <c r="G151" i="9" s="1"/>
  <c r="AB151" i="9" s="1"/>
  <c r="AC151" i="9" s="1"/>
  <c r="I147" i="7"/>
  <c r="G147" i="9" s="1"/>
  <c r="AB147" i="9" s="1"/>
  <c r="AC147" i="9" s="1"/>
  <c r="I143" i="7"/>
  <c r="G143" i="9" s="1"/>
  <c r="AB143" i="9" s="1"/>
  <c r="AC143" i="9" s="1"/>
  <c r="I139" i="7"/>
  <c r="G139" i="9" s="1"/>
  <c r="AB139" i="9" s="1"/>
  <c r="AC139" i="9" s="1"/>
  <c r="I135" i="7"/>
  <c r="G135" i="9" s="1"/>
  <c r="AB135" i="9" s="1"/>
  <c r="AC135" i="9" s="1"/>
  <c r="I131" i="7"/>
  <c r="G131" i="9" s="1"/>
  <c r="AB131" i="9" s="1"/>
  <c r="AC131" i="9" s="1"/>
  <c r="I127" i="7"/>
  <c r="G127" i="9" s="1"/>
  <c r="AB127" i="9" s="1"/>
  <c r="AC127" i="9" s="1"/>
  <c r="I123" i="7"/>
  <c r="G123" i="9" s="1"/>
  <c r="AB123" i="9" s="1"/>
  <c r="AC123" i="9" s="1"/>
  <c r="I119" i="7"/>
  <c r="G119" i="9" s="1"/>
  <c r="AB119" i="9" s="1"/>
  <c r="AC119" i="9" s="1"/>
  <c r="I286" i="7"/>
  <c r="G286" i="9" s="1"/>
  <c r="AB286" i="9" s="1"/>
  <c r="AC286" i="9" s="1"/>
  <c r="I282" i="7"/>
  <c r="G282" i="9" s="1"/>
  <c r="AB282" i="9" s="1"/>
  <c r="AC282" i="9" s="1"/>
  <c r="I278" i="7"/>
  <c r="G278" i="9" s="1"/>
  <c r="AB278" i="9" s="1"/>
  <c r="AC278" i="9" s="1"/>
  <c r="I274" i="7"/>
  <c r="G274" i="9" s="1"/>
  <c r="AB274" i="9" s="1"/>
  <c r="AC274" i="9" s="1"/>
  <c r="I270" i="7"/>
  <c r="G270" i="9" s="1"/>
  <c r="AB270" i="9" s="1"/>
  <c r="AC270" i="9" s="1"/>
  <c r="I266" i="7"/>
  <c r="G266" i="9" s="1"/>
  <c r="AB266" i="9" s="1"/>
  <c r="AC266" i="9" s="1"/>
  <c r="I262" i="7"/>
  <c r="G262" i="9" s="1"/>
  <c r="AB262" i="9" s="1"/>
  <c r="AC262" i="9" s="1"/>
  <c r="I258" i="7"/>
  <c r="G258" i="9" s="1"/>
  <c r="AB258" i="9" s="1"/>
  <c r="AC258" i="9" s="1"/>
  <c r="I254" i="7"/>
  <c r="G254" i="9" s="1"/>
  <c r="AB254" i="9" s="1"/>
  <c r="AC254" i="9" s="1"/>
  <c r="I250" i="7"/>
  <c r="G250" i="9" s="1"/>
  <c r="AB250" i="9" s="1"/>
  <c r="AC250" i="9" s="1"/>
  <c r="I246" i="7"/>
  <c r="G246" i="9" s="1"/>
  <c r="AB246" i="9" s="1"/>
  <c r="AC246" i="9" s="1"/>
  <c r="I242" i="7"/>
  <c r="G242" i="9" s="1"/>
  <c r="AB242" i="9" s="1"/>
  <c r="AC242" i="9" s="1"/>
  <c r="I238" i="7"/>
  <c r="G238" i="9" s="1"/>
  <c r="AB238" i="9" s="1"/>
  <c r="AC238" i="9" s="1"/>
  <c r="I234" i="7"/>
  <c r="G234" i="9" s="1"/>
  <c r="AB234" i="9" s="1"/>
  <c r="AC234" i="9" s="1"/>
  <c r="I230" i="7"/>
  <c r="G230" i="9" s="1"/>
  <c r="AB230" i="9" s="1"/>
  <c r="AC230" i="9" s="1"/>
  <c r="I226" i="7"/>
  <c r="G226" i="9" s="1"/>
  <c r="AB226" i="9" s="1"/>
  <c r="AC226" i="9" s="1"/>
  <c r="I222" i="7"/>
  <c r="G222" i="9" s="1"/>
  <c r="AB222" i="9" s="1"/>
  <c r="AC222" i="9" s="1"/>
  <c r="I218" i="7"/>
  <c r="G218" i="9" s="1"/>
  <c r="AB218" i="9" s="1"/>
  <c r="AC218" i="9" s="1"/>
  <c r="I214" i="7"/>
  <c r="G214" i="9" s="1"/>
  <c r="AB214" i="9" s="1"/>
  <c r="AC214" i="9" s="1"/>
  <c r="I210" i="7"/>
  <c r="G210" i="9" s="1"/>
  <c r="AB210" i="9" s="1"/>
  <c r="AC210" i="9" s="1"/>
  <c r="I206" i="7"/>
  <c r="G206" i="9" s="1"/>
  <c r="AB206" i="9" s="1"/>
  <c r="AC206" i="9" s="1"/>
  <c r="I202" i="7"/>
  <c r="G202" i="9" s="1"/>
  <c r="AB202" i="9" s="1"/>
  <c r="AC202" i="9" s="1"/>
  <c r="I198" i="7"/>
  <c r="G198" i="9" s="1"/>
  <c r="AB198" i="9" s="1"/>
  <c r="AC198" i="9" s="1"/>
  <c r="I194" i="7"/>
  <c r="G194" i="9" s="1"/>
  <c r="AB194" i="9" s="1"/>
  <c r="AC194" i="9" s="1"/>
  <c r="I190" i="7"/>
  <c r="G190" i="9" s="1"/>
  <c r="AB190" i="9" s="1"/>
  <c r="AC190" i="9" s="1"/>
  <c r="I186" i="7"/>
  <c r="G186" i="9" s="1"/>
  <c r="AB186" i="9" s="1"/>
  <c r="AC186" i="9" s="1"/>
  <c r="I182" i="7"/>
  <c r="G182" i="9" s="1"/>
  <c r="AB182" i="9" s="1"/>
  <c r="AC182" i="9" s="1"/>
  <c r="I178" i="7"/>
  <c r="G178" i="9" s="1"/>
  <c r="AB178" i="9" s="1"/>
  <c r="AC178" i="9" s="1"/>
  <c r="I174" i="7"/>
  <c r="G174" i="9" s="1"/>
  <c r="AB174" i="9" s="1"/>
  <c r="AC174" i="9" s="1"/>
  <c r="I170" i="7"/>
  <c r="G170" i="9" s="1"/>
  <c r="AB170" i="9" s="1"/>
  <c r="AC170" i="9" s="1"/>
  <c r="I166" i="7"/>
  <c r="G166" i="9" s="1"/>
  <c r="AB166" i="9" s="1"/>
  <c r="AC166" i="9" s="1"/>
  <c r="I162" i="7"/>
  <c r="G162" i="9" s="1"/>
  <c r="AB162" i="9" s="1"/>
  <c r="AC162" i="9" s="1"/>
  <c r="I126" i="7"/>
  <c r="G126" i="9" s="1"/>
  <c r="AB126" i="9" s="1"/>
  <c r="AC126" i="9" s="1"/>
  <c r="I110" i="7"/>
  <c r="G110" i="9" s="1"/>
  <c r="AB110" i="9" s="1"/>
  <c r="AC110" i="9" s="1"/>
  <c r="I99" i="7"/>
  <c r="G99" i="9" s="1"/>
  <c r="AB99" i="9" s="1"/>
  <c r="AC99" i="9" s="1"/>
  <c r="I88" i="7"/>
  <c r="G88" i="9" s="1"/>
  <c r="AB88" i="9" s="1"/>
  <c r="AC88" i="9" s="1"/>
  <c r="I78" i="7"/>
  <c r="G78" i="9" s="1"/>
  <c r="AB78" i="9" s="1"/>
  <c r="AC78" i="9" s="1"/>
  <c r="I67" i="7"/>
  <c r="G67" i="9" s="1"/>
  <c r="AB67" i="9" s="1"/>
  <c r="AC67" i="9" s="1"/>
  <c r="I107" i="7"/>
  <c r="G107" i="9" s="1"/>
  <c r="AB107" i="9" s="1"/>
  <c r="AC107" i="9" s="1"/>
  <c r="I96" i="7"/>
  <c r="G96" i="9" s="1"/>
  <c r="AB96" i="9" s="1"/>
  <c r="AC96" i="9" s="1"/>
  <c r="I86" i="7"/>
  <c r="G86" i="9" s="1"/>
  <c r="AB86" i="9" s="1"/>
  <c r="AC86" i="9" s="1"/>
  <c r="I75" i="7"/>
  <c r="G75" i="9" s="1"/>
  <c r="AB75" i="9" s="1"/>
  <c r="AC75" i="9" s="1"/>
  <c r="I42" i="7"/>
  <c r="G42" i="9" s="1"/>
  <c r="AB42" i="9" s="1"/>
  <c r="AC42" i="9" s="1"/>
  <c r="I6" i="7"/>
  <c r="G6" i="9" s="1"/>
  <c r="AB6" i="9" s="1"/>
  <c r="AC6" i="9" s="1"/>
  <c r="I146" i="7"/>
  <c r="G146" i="9" s="1"/>
  <c r="AB146" i="9" s="1"/>
  <c r="AC146" i="9" s="1"/>
  <c r="I138" i="7"/>
  <c r="G138" i="9" s="1"/>
  <c r="AB138" i="9" s="1"/>
  <c r="AC138" i="9" s="1"/>
  <c r="I108" i="7"/>
  <c r="G108" i="9" s="1"/>
  <c r="AB108" i="9" s="1"/>
  <c r="AC108" i="9" s="1"/>
  <c r="I98" i="7"/>
  <c r="G98" i="9" s="1"/>
  <c r="AB98" i="9" s="1"/>
  <c r="AC98" i="9" s="1"/>
  <c r="I87" i="7"/>
  <c r="G87" i="9" s="1"/>
  <c r="AB87" i="9" s="1"/>
  <c r="AC87" i="9" s="1"/>
  <c r="I76" i="7"/>
  <c r="G76" i="9" s="1"/>
  <c r="AB76" i="9" s="1"/>
  <c r="AC76" i="9" s="1"/>
  <c r="I66" i="7"/>
  <c r="G66" i="9" s="1"/>
  <c r="AB66" i="9" s="1"/>
  <c r="AC66" i="9" s="1"/>
  <c r="I61" i="7"/>
  <c r="G61" i="9" s="1"/>
  <c r="AB61" i="9" s="1"/>
  <c r="AC61" i="9" s="1"/>
  <c r="I57" i="7"/>
  <c r="G57" i="9" s="1"/>
  <c r="AB57" i="9" s="1"/>
  <c r="AC57" i="9" s="1"/>
  <c r="I53" i="7"/>
  <c r="G53" i="9" s="1"/>
  <c r="AB53" i="9" s="1"/>
  <c r="AC53" i="9" s="1"/>
  <c r="I49" i="7"/>
  <c r="G49" i="9" s="1"/>
  <c r="AB49" i="9" s="1"/>
  <c r="AC49" i="9" s="1"/>
  <c r="I45" i="7"/>
  <c r="G45" i="9" s="1"/>
  <c r="AB45" i="9" s="1"/>
  <c r="AC45" i="9" s="1"/>
  <c r="I41" i="7"/>
  <c r="G41" i="9" s="1"/>
  <c r="AB41" i="9" s="1"/>
  <c r="AC41" i="9" s="1"/>
  <c r="I37" i="7"/>
  <c r="G37" i="9" s="1"/>
  <c r="AB37" i="9" s="1"/>
  <c r="AC37" i="9" s="1"/>
  <c r="I33" i="7"/>
  <c r="G33" i="9" s="1"/>
  <c r="AB33" i="9" s="1"/>
  <c r="AC33" i="9" s="1"/>
  <c r="I29" i="7"/>
  <c r="G29" i="9" s="1"/>
  <c r="AB29" i="9" s="1"/>
  <c r="AC29" i="9" s="1"/>
  <c r="I25" i="7"/>
  <c r="G25" i="9" s="1"/>
  <c r="AB25" i="9" s="1"/>
  <c r="AC25" i="9" s="1"/>
  <c r="I21" i="7"/>
  <c r="G21" i="9" s="1"/>
  <c r="AB21" i="9" s="1"/>
  <c r="AC21" i="9" s="1"/>
  <c r="I17" i="7"/>
  <c r="G17" i="9" s="1"/>
  <c r="AB17" i="9" s="1"/>
  <c r="AC17" i="9" s="1"/>
  <c r="I13" i="7"/>
  <c r="G13" i="9" s="1"/>
  <c r="AB13" i="9" s="1"/>
  <c r="AC13" i="9" s="1"/>
  <c r="I9" i="7"/>
  <c r="G9" i="9" s="1"/>
  <c r="AB9" i="9" s="1"/>
  <c r="AC9" i="9" s="1"/>
  <c r="I5" i="7"/>
  <c r="G5" i="9" s="1"/>
  <c r="AB5" i="9" s="1"/>
  <c r="AC5" i="9" s="1"/>
  <c r="I79" i="7"/>
  <c r="G79" i="9" s="1"/>
  <c r="AB79" i="9" s="1"/>
  <c r="AC79" i="9" s="1"/>
  <c r="I62" i="7"/>
  <c r="G62" i="9" s="1"/>
  <c r="AB62" i="9" s="1"/>
  <c r="AC62" i="9" s="1"/>
  <c r="I58" i="7"/>
  <c r="G58" i="9" s="1"/>
  <c r="AB58" i="9" s="1"/>
  <c r="AC58" i="9" s="1"/>
  <c r="I54" i="7"/>
  <c r="G54" i="9" s="1"/>
  <c r="AB54" i="9" s="1"/>
  <c r="AC54" i="9" s="1"/>
  <c r="I38" i="7"/>
  <c r="G38" i="9" s="1"/>
  <c r="AB38" i="9" s="1"/>
  <c r="AC38" i="9" s="1"/>
  <c r="I34" i="7"/>
  <c r="G34" i="9" s="1"/>
  <c r="AB34" i="9" s="1"/>
  <c r="AC34" i="9" s="1"/>
  <c r="I30" i="7"/>
  <c r="G30" i="9" s="1"/>
  <c r="AB30" i="9" s="1"/>
  <c r="AC30" i="9" s="1"/>
  <c r="I26" i="7"/>
  <c r="G26" i="9" s="1"/>
  <c r="AB26" i="9" s="1"/>
  <c r="AC26" i="9" s="1"/>
  <c r="I22" i="7"/>
  <c r="G22" i="9" s="1"/>
  <c r="AB22" i="9" s="1"/>
  <c r="AC22" i="9" s="1"/>
  <c r="I158" i="7"/>
  <c r="G158" i="9" s="1"/>
  <c r="AB158" i="9" s="1"/>
  <c r="AC158" i="9" s="1"/>
  <c r="I130" i="7"/>
  <c r="G130" i="9" s="1"/>
  <c r="AB130" i="9" s="1"/>
  <c r="AC130" i="9" s="1"/>
  <c r="I106" i="7"/>
  <c r="G106" i="9" s="1"/>
  <c r="AB106" i="9" s="1"/>
  <c r="AC106" i="9" s="1"/>
  <c r="I95" i="7"/>
  <c r="G95" i="9" s="1"/>
  <c r="AB95" i="9" s="1"/>
  <c r="AC95" i="9" s="1"/>
  <c r="I84" i="7"/>
  <c r="G84" i="9" s="1"/>
  <c r="AB84" i="9" s="1"/>
  <c r="AC84" i="9" s="1"/>
  <c r="I74" i="7"/>
  <c r="G74" i="9" s="1"/>
  <c r="AB74" i="9" s="1"/>
  <c r="AC74" i="9" s="1"/>
  <c r="I64" i="7"/>
  <c r="G64" i="9" s="1"/>
  <c r="AB64" i="9" s="1"/>
  <c r="AC64" i="9" s="1"/>
  <c r="I60" i="7"/>
  <c r="G60" i="9" s="1"/>
  <c r="AB60" i="9" s="1"/>
  <c r="AC60" i="9" s="1"/>
  <c r="I56" i="7"/>
  <c r="G56" i="9" s="1"/>
  <c r="AB56" i="9" s="1"/>
  <c r="AC56" i="9" s="1"/>
  <c r="I52" i="7"/>
  <c r="G52" i="9" s="1"/>
  <c r="AB52" i="9" s="1"/>
  <c r="AC52" i="9" s="1"/>
  <c r="I48" i="7"/>
  <c r="G48" i="9" s="1"/>
  <c r="AB48" i="9" s="1"/>
  <c r="AC48" i="9" s="1"/>
  <c r="I44" i="7"/>
  <c r="G44" i="9" s="1"/>
  <c r="AB44" i="9" s="1"/>
  <c r="AC44" i="9" s="1"/>
  <c r="I40" i="7"/>
  <c r="G40" i="9" s="1"/>
  <c r="AB40" i="9" s="1"/>
  <c r="AC40" i="9" s="1"/>
  <c r="I36" i="7"/>
  <c r="G36" i="9" s="1"/>
  <c r="AB36" i="9" s="1"/>
  <c r="AC36" i="9" s="1"/>
  <c r="I32" i="7"/>
  <c r="G32" i="9" s="1"/>
  <c r="AB32" i="9" s="1"/>
  <c r="AC32" i="9" s="1"/>
  <c r="I28" i="7"/>
  <c r="G28" i="9" s="1"/>
  <c r="AB28" i="9" s="1"/>
  <c r="AC28" i="9" s="1"/>
  <c r="I24" i="7"/>
  <c r="G24" i="9" s="1"/>
  <c r="AB24" i="9" s="1"/>
  <c r="AC24" i="9" s="1"/>
  <c r="I20" i="7"/>
  <c r="G20" i="9" s="1"/>
  <c r="AB20" i="9" s="1"/>
  <c r="AC20" i="9" s="1"/>
  <c r="I16" i="7"/>
  <c r="G16" i="9" s="1"/>
  <c r="AB16" i="9" s="1"/>
  <c r="AC16" i="9" s="1"/>
  <c r="I12" i="7"/>
  <c r="G12" i="9" s="1"/>
  <c r="AB12" i="9" s="1"/>
  <c r="AC12" i="9" s="1"/>
  <c r="I8" i="7"/>
  <c r="G8" i="9" s="1"/>
  <c r="AB8" i="9" s="1"/>
  <c r="AC8" i="9" s="1"/>
  <c r="I4" i="7"/>
  <c r="G4" i="9" s="1"/>
  <c r="AB4" i="9" s="1"/>
  <c r="AC4" i="9" s="1"/>
  <c r="I50" i="7"/>
  <c r="G50" i="9" s="1"/>
  <c r="AB50" i="9" s="1"/>
  <c r="AC50" i="9" s="1"/>
  <c r="I150" i="7"/>
  <c r="G150" i="9" s="1"/>
  <c r="AB150" i="9" s="1"/>
  <c r="AC150" i="9" s="1"/>
  <c r="I116" i="7"/>
  <c r="G116" i="9" s="1"/>
  <c r="AB116" i="9" s="1"/>
  <c r="AC116" i="9" s="1"/>
  <c r="I115" i="7"/>
  <c r="G115" i="9" s="1"/>
  <c r="AB115" i="9" s="1"/>
  <c r="AC115" i="9" s="1"/>
  <c r="I104" i="7"/>
  <c r="G104" i="9" s="1"/>
  <c r="AB104" i="9" s="1"/>
  <c r="AC104" i="9" s="1"/>
  <c r="I94" i="7"/>
  <c r="G94" i="9" s="1"/>
  <c r="AB94" i="9" s="1"/>
  <c r="AC94" i="9" s="1"/>
  <c r="I83" i="7"/>
  <c r="G83" i="9" s="1"/>
  <c r="AB83" i="9" s="1"/>
  <c r="AC83" i="9" s="1"/>
  <c r="I72" i="7"/>
  <c r="G72" i="9" s="1"/>
  <c r="AB72" i="9" s="1"/>
  <c r="AC72" i="9" s="1"/>
  <c r="I154" i="7"/>
  <c r="G154" i="9" s="1"/>
  <c r="AB154" i="9" s="1"/>
  <c r="AC154" i="9" s="1"/>
  <c r="I100" i="7"/>
  <c r="G100" i="9" s="1"/>
  <c r="AB100" i="9" s="1"/>
  <c r="AC100" i="9" s="1"/>
  <c r="I90" i="7"/>
  <c r="G90" i="9" s="1"/>
  <c r="AB90" i="9" s="1"/>
  <c r="AC90" i="9" s="1"/>
  <c r="I46" i="7"/>
  <c r="G46" i="9" s="1"/>
  <c r="AB46" i="9" s="1"/>
  <c r="AC46" i="9" s="1"/>
  <c r="I14" i="7"/>
  <c r="G14" i="9" s="1"/>
  <c r="AB14" i="9" s="1"/>
  <c r="AC14" i="9" s="1"/>
  <c r="I10" i="7"/>
  <c r="G10" i="9" s="1"/>
  <c r="AB10" i="9" s="1"/>
  <c r="AC10" i="9" s="1"/>
  <c r="I122" i="7"/>
  <c r="G122" i="9" s="1"/>
  <c r="AB122" i="9" s="1"/>
  <c r="AC122" i="9" s="1"/>
  <c r="I118" i="7"/>
  <c r="G118" i="9" s="1"/>
  <c r="AB118" i="9" s="1"/>
  <c r="AC118" i="9" s="1"/>
  <c r="I114" i="7"/>
  <c r="G114" i="9" s="1"/>
  <c r="AB114" i="9" s="1"/>
  <c r="AC114" i="9" s="1"/>
  <c r="I103" i="7"/>
  <c r="G103" i="9" s="1"/>
  <c r="AB103" i="9" s="1"/>
  <c r="AC103" i="9" s="1"/>
  <c r="I92" i="7"/>
  <c r="G92" i="9" s="1"/>
  <c r="AB92" i="9" s="1"/>
  <c r="AC92" i="9" s="1"/>
  <c r="I82" i="7"/>
  <c r="G82" i="9" s="1"/>
  <c r="AB82" i="9" s="1"/>
  <c r="AC82" i="9" s="1"/>
  <c r="I71" i="7"/>
  <c r="G71" i="9" s="1"/>
  <c r="AB71" i="9" s="1"/>
  <c r="AC71" i="9" s="1"/>
  <c r="I63" i="7"/>
  <c r="G63" i="9" s="1"/>
  <c r="AB63" i="9" s="1"/>
  <c r="AC63" i="9" s="1"/>
  <c r="I59" i="7"/>
  <c r="G59" i="9" s="1"/>
  <c r="AB59" i="9" s="1"/>
  <c r="AC59" i="9" s="1"/>
  <c r="I55" i="7"/>
  <c r="G55" i="9" s="1"/>
  <c r="AB55" i="9" s="1"/>
  <c r="AC55" i="9" s="1"/>
  <c r="I51" i="7"/>
  <c r="G51" i="9" s="1"/>
  <c r="AB51" i="9" s="1"/>
  <c r="AC51" i="9" s="1"/>
  <c r="I47" i="7"/>
  <c r="G47" i="9" s="1"/>
  <c r="AB47" i="9" s="1"/>
  <c r="AC47" i="9" s="1"/>
  <c r="I43" i="7"/>
  <c r="G43" i="9" s="1"/>
  <c r="AB43" i="9" s="1"/>
  <c r="AC43" i="9" s="1"/>
  <c r="I39" i="7"/>
  <c r="G39" i="9" s="1"/>
  <c r="AB39" i="9" s="1"/>
  <c r="AC39" i="9" s="1"/>
  <c r="I35" i="7"/>
  <c r="G35" i="9" s="1"/>
  <c r="AB35" i="9" s="1"/>
  <c r="AC35" i="9" s="1"/>
  <c r="I31" i="7"/>
  <c r="G31" i="9" s="1"/>
  <c r="AB31" i="9" s="1"/>
  <c r="AC31" i="9" s="1"/>
  <c r="I27" i="7"/>
  <c r="G27" i="9" s="1"/>
  <c r="AB27" i="9" s="1"/>
  <c r="AC27" i="9" s="1"/>
  <c r="I23" i="7"/>
  <c r="G23" i="9" s="1"/>
  <c r="AB23" i="9" s="1"/>
  <c r="AC23" i="9" s="1"/>
  <c r="I19" i="7"/>
  <c r="G19" i="9" s="1"/>
  <c r="AB19" i="9" s="1"/>
  <c r="AC19" i="9" s="1"/>
  <c r="I15" i="7"/>
  <c r="G15" i="9" s="1"/>
  <c r="AB15" i="9" s="1"/>
  <c r="AC15" i="9" s="1"/>
  <c r="I11" i="7"/>
  <c r="G11" i="9" s="1"/>
  <c r="AB11" i="9" s="1"/>
  <c r="AC11" i="9" s="1"/>
  <c r="I7" i="7"/>
  <c r="G7" i="9" s="1"/>
  <c r="AB7" i="9" s="1"/>
  <c r="AC7" i="9" s="1"/>
  <c r="I111" i="7"/>
  <c r="G111" i="9" s="1"/>
  <c r="AB111" i="9" s="1"/>
  <c r="AC111" i="9" s="1"/>
  <c r="I68" i="7"/>
  <c r="G68" i="9" s="1"/>
  <c r="AB68" i="9" s="1"/>
  <c r="AC68" i="9" s="1"/>
  <c r="I18" i="7"/>
  <c r="G18" i="9" s="1"/>
  <c r="AB18" i="9" s="1"/>
  <c r="AC18" i="9" s="1"/>
  <c r="I142" i="7"/>
  <c r="G142" i="9" s="1"/>
  <c r="AB142" i="9" s="1"/>
  <c r="AC142" i="9" s="1"/>
  <c r="I134" i="7"/>
  <c r="G134" i="9" s="1"/>
  <c r="AB134" i="9" s="1"/>
  <c r="AC134" i="9" s="1"/>
  <c r="I112" i="7"/>
  <c r="G112" i="9" s="1"/>
  <c r="AB112" i="9" s="1"/>
  <c r="AC112" i="9" s="1"/>
  <c r="I102" i="7"/>
  <c r="G102" i="9" s="1"/>
  <c r="AB102" i="9" s="1"/>
  <c r="AC102" i="9" s="1"/>
  <c r="I91" i="7"/>
  <c r="G91" i="9" s="1"/>
  <c r="AB91" i="9" s="1"/>
  <c r="AC91" i="9" s="1"/>
  <c r="I80" i="7"/>
  <c r="G80" i="9" s="1"/>
  <c r="AB80" i="9" s="1"/>
  <c r="AC80" i="9" s="1"/>
  <c r="I70" i="7"/>
  <c r="G70" i="9" s="1"/>
  <c r="AB70" i="9" s="1"/>
  <c r="AC70" i="9" s="1"/>
  <c r="I3" i="7"/>
  <c r="R3" i="9"/>
  <c r="R288" i="9" s="1"/>
  <c r="K288" i="8"/>
  <c r="L288" i="8"/>
  <c r="M288" i="8"/>
  <c r="L287" i="7"/>
  <c r="J287" i="9" s="1"/>
  <c r="AH287" i="9" s="1"/>
  <c r="AI287" i="9" s="1"/>
  <c r="L283" i="7"/>
  <c r="J283" i="9" s="1"/>
  <c r="AH283" i="9" s="1"/>
  <c r="AI283" i="9" s="1"/>
  <c r="L279" i="7"/>
  <c r="J279" i="9" s="1"/>
  <c r="AH279" i="9" s="1"/>
  <c r="AI279" i="9" s="1"/>
  <c r="L275" i="7"/>
  <c r="J275" i="9" s="1"/>
  <c r="AH275" i="9" s="1"/>
  <c r="AI275" i="9" s="1"/>
  <c r="L271" i="7"/>
  <c r="J271" i="9" s="1"/>
  <c r="AH271" i="9" s="1"/>
  <c r="AI271" i="9" s="1"/>
  <c r="L267" i="7"/>
  <c r="J267" i="9" s="1"/>
  <c r="AH267" i="9" s="1"/>
  <c r="AI267" i="9" s="1"/>
  <c r="L263" i="7"/>
  <c r="J263" i="9" s="1"/>
  <c r="AH263" i="9" s="1"/>
  <c r="AI263" i="9" s="1"/>
  <c r="L259" i="7"/>
  <c r="J259" i="9" s="1"/>
  <c r="AH259" i="9" s="1"/>
  <c r="AI259" i="9" s="1"/>
  <c r="L255" i="7"/>
  <c r="J255" i="9" s="1"/>
  <c r="AH255" i="9" s="1"/>
  <c r="AI255" i="9" s="1"/>
  <c r="L251" i="7"/>
  <c r="J251" i="9" s="1"/>
  <c r="AH251" i="9" s="1"/>
  <c r="AI251" i="9" s="1"/>
  <c r="L247" i="7"/>
  <c r="J247" i="9" s="1"/>
  <c r="AH247" i="9" s="1"/>
  <c r="AI247" i="9" s="1"/>
  <c r="L243" i="7"/>
  <c r="J243" i="9" s="1"/>
  <c r="AH243" i="9" s="1"/>
  <c r="AI243" i="9" s="1"/>
  <c r="L239" i="7"/>
  <c r="J239" i="9" s="1"/>
  <c r="AH239" i="9" s="1"/>
  <c r="AI239" i="9" s="1"/>
  <c r="L235" i="7"/>
  <c r="J235" i="9" s="1"/>
  <c r="AH235" i="9" s="1"/>
  <c r="AI235" i="9" s="1"/>
  <c r="L231" i="7"/>
  <c r="J231" i="9" s="1"/>
  <c r="AH231" i="9" s="1"/>
  <c r="AI231" i="9" s="1"/>
  <c r="L227" i="7"/>
  <c r="J227" i="9" s="1"/>
  <c r="AH227" i="9" s="1"/>
  <c r="AI227" i="9" s="1"/>
  <c r="L223" i="7"/>
  <c r="J223" i="9" s="1"/>
  <c r="AH223" i="9" s="1"/>
  <c r="AI223" i="9" s="1"/>
  <c r="L219" i="7"/>
  <c r="J219" i="9" s="1"/>
  <c r="AH219" i="9" s="1"/>
  <c r="AI219" i="9" s="1"/>
  <c r="L215" i="7"/>
  <c r="J215" i="9" s="1"/>
  <c r="AH215" i="9" s="1"/>
  <c r="AI215" i="9" s="1"/>
  <c r="L211" i="7"/>
  <c r="J211" i="9" s="1"/>
  <c r="AH211" i="9" s="1"/>
  <c r="AI211" i="9" s="1"/>
  <c r="L207" i="7"/>
  <c r="J207" i="9" s="1"/>
  <c r="AH207" i="9" s="1"/>
  <c r="AI207" i="9" s="1"/>
  <c r="L203" i="7"/>
  <c r="J203" i="9" s="1"/>
  <c r="AH203" i="9" s="1"/>
  <c r="AI203" i="9" s="1"/>
  <c r="L199" i="7"/>
  <c r="J199" i="9" s="1"/>
  <c r="AH199" i="9" s="1"/>
  <c r="AI199" i="9" s="1"/>
  <c r="L195" i="7"/>
  <c r="J195" i="9" s="1"/>
  <c r="AH195" i="9" s="1"/>
  <c r="AI195" i="9" s="1"/>
  <c r="L191" i="7"/>
  <c r="J191" i="9" s="1"/>
  <c r="AH191" i="9" s="1"/>
  <c r="AI191" i="9" s="1"/>
  <c r="L187" i="7"/>
  <c r="J187" i="9" s="1"/>
  <c r="AH187" i="9" s="1"/>
  <c r="AI187" i="9" s="1"/>
  <c r="L183" i="7"/>
  <c r="J183" i="9" s="1"/>
  <c r="AH183" i="9" s="1"/>
  <c r="AI183" i="9" s="1"/>
  <c r="L179" i="7"/>
  <c r="J179" i="9" s="1"/>
  <c r="AH179" i="9" s="1"/>
  <c r="AI179" i="9" s="1"/>
  <c r="L175" i="7"/>
  <c r="J175" i="9" s="1"/>
  <c r="AH175" i="9" s="1"/>
  <c r="AI175" i="9" s="1"/>
  <c r="L171" i="7"/>
  <c r="J171" i="9" s="1"/>
  <c r="AH171" i="9" s="1"/>
  <c r="AI171" i="9" s="1"/>
  <c r="L167" i="7"/>
  <c r="J167" i="9" s="1"/>
  <c r="AH167" i="9" s="1"/>
  <c r="AI167" i="9" s="1"/>
  <c r="L163" i="7"/>
  <c r="J163" i="9" s="1"/>
  <c r="AH163" i="9" s="1"/>
  <c r="AI163" i="9" s="1"/>
  <c r="L159" i="7"/>
  <c r="J159" i="9" s="1"/>
  <c r="AH159" i="9" s="1"/>
  <c r="AI159" i="9" s="1"/>
  <c r="L155" i="7"/>
  <c r="J155" i="9" s="1"/>
  <c r="AH155" i="9" s="1"/>
  <c r="AI155" i="9" s="1"/>
  <c r="L151" i="7"/>
  <c r="J151" i="9" s="1"/>
  <c r="AH151" i="9" s="1"/>
  <c r="AI151" i="9" s="1"/>
  <c r="L147" i="7"/>
  <c r="J147" i="9" s="1"/>
  <c r="AH147" i="9" s="1"/>
  <c r="AI147" i="9" s="1"/>
  <c r="L143" i="7"/>
  <c r="J143" i="9" s="1"/>
  <c r="AH143" i="9" s="1"/>
  <c r="AI143" i="9" s="1"/>
  <c r="L139" i="7"/>
  <c r="J139" i="9" s="1"/>
  <c r="AH139" i="9" s="1"/>
  <c r="AI139" i="9" s="1"/>
  <c r="L135" i="7"/>
  <c r="J135" i="9" s="1"/>
  <c r="AH135" i="9" s="1"/>
  <c r="AI135" i="9" s="1"/>
  <c r="L131" i="7"/>
  <c r="J131" i="9" s="1"/>
  <c r="AH131" i="9" s="1"/>
  <c r="AI131" i="9" s="1"/>
  <c r="L127" i="7"/>
  <c r="J127" i="9" s="1"/>
  <c r="AH127" i="9" s="1"/>
  <c r="AI127" i="9" s="1"/>
  <c r="L123" i="7"/>
  <c r="J123" i="9" s="1"/>
  <c r="AH123" i="9" s="1"/>
  <c r="AI123" i="9" s="1"/>
  <c r="L286" i="7"/>
  <c r="J286" i="9" s="1"/>
  <c r="AH286" i="9" s="1"/>
  <c r="AI286" i="9" s="1"/>
  <c r="L282" i="7"/>
  <c r="J282" i="9" s="1"/>
  <c r="AH282" i="9" s="1"/>
  <c r="AI282" i="9" s="1"/>
  <c r="L278" i="7"/>
  <c r="J278" i="9" s="1"/>
  <c r="AH278" i="9" s="1"/>
  <c r="AI278" i="9" s="1"/>
  <c r="L274" i="7"/>
  <c r="J274" i="9" s="1"/>
  <c r="AH274" i="9" s="1"/>
  <c r="AI274" i="9" s="1"/>
  <c r="L270" i="7"/>
  <c r="J270" i="9" s="1"/>
  <c r="AH270" i="9" s="1"/>
  <c r="AI270" i="9" s="1"/>
  <c r="L266" i="7"/>
  <c r="J266" i="9" s="1"/>
  <c r="AH266" i="9" s="1"/>
  <c r="AI266" i="9" s="1"/>
  <c r="L262" i="7"/>
  <c r="J262" i="9" s="1"/>
  <c r="AH262" i="9" s="1"/>
  <c r="AI262" i="9" s="1"/>
  <c r="L258" i="7"/>
  <c r="J258" i="9" s="1"/>
  <c r="AH258" i="9" s="1"/>
  <c r="AI258" i="9" s="1"/>
  <c r="L254" i="7"/>
  <c r="J254" i="9" s="1"/>
  <c r="AH254" i="9" s="1"/>
  <c r="AI254" i="9" s="1"/>
  <c r="L250" i="7"/>
  <c r="J250" i="9" s="1"/>
  <c r="AH250" i="9" s="1"/>
  <c r="AI250" i="9" s="1"/>
  <c r="L246" i="7"/>
  <c r="J246" i="9" s="1"/>
  <c r="AH246" i="9" s="1"/>
  <c r="AI246" i="9" s="1"/>
  <c r="L242" i="7"/>
  <c r="J242" i="9" s="1"/>
  <c r="AH242" i="9" s="1"/>
  <c r="AI242" i="9" s="1"/>
  <c r="L238" i="7"/>
  <c r="J238" i="9" s="1"/>
  <c r="AH238" i="9" s="1"/>
  <c r="AI238" i="9" s="1"/>
  <c r="L234" i="7"/>
  <c r="J234" i="9" s="1"/>
  <c r="AH234" i="9" s="1"/>
  <c r="AI234" i="9" s="1"/>
  <c r="L230" i="7"/>
  <c r="J230" i="9" s="1"/>
  <c r="AH230" i="9" s="1"/>
  <c r="AI230" i="9" s="1"/>
  <c r="L226" i="7"/>
  <c r="J226" i="9" s="1"/>
  <c r="AH226" i="9" s="1"/>
  <c r="AI226" i="9" s="1"/>
  <c r="L222" i="7"/>
  <c r="J222" i="9" s="1"/>
  <c r="AH222" i="9" s="1"/>
  <c r="AI222" i="9" s="1"/>
  <c r="L218" i="7"/>
  <c r="J218" i="9" s="1"/>
  <c r="AH218" i="9" s="1"/>
  <c r="AI218" i="9" s="1"/>
  <c r="L214" i="7"/>
  <c r="J214" i="9" s="1"/>
  <c r="AH214" i="9" s="1"/>
  <c r="AI214" i="9" s="1"/>
  <c r="L210" i="7"/>
  <c r="J210" i="9" s="1"/>
  <c r="AH210" i="9" s="1"/>
  <c r="AI210" i="9" s="1"/>
  <c r="L206" i="7"/>
  <c r="J206" i="9" s="1"/>
  <c r="AH206" i="9" s="1"/>
  <c r="AI206" i="9" s="1"/>
  <c r="L202" i="7"/>
  <c r="J202" i="9" s="1"/>
  <c r="AH202" i="9" s="1"/>
  <c r="AI202" i="9" s="1"/>
  <c r="L198" i="7"/>
  <c r="J198" i="9" s="1"/>
  <c r="AH198" i="9" s="1"/>
  <c r="AI198" i="9" s="1"/>
  <c r="L194" i="7"/>
  <c r="J194" i="9" s="1"/>
  <c r="AH194" i="9" s="1"/>
  <c r="AI194" i="9" s="1"/>
  <c r="L190" i="7"/>
  <c r="J190" i="9" s="1"/>
  <c r="AH190" i="9" s="1"/>
  <c r="AI190" i="9" s="1"/>
  <c r="L186" i="7"/>
  <c r="J186" i="9" s="1"/>
  <c r="AH186" i="9" s="1"/>
  <c r="AI186" i="9" s="1"/>
  <c r="L182" i="7"/>
  <c r="J182" i="9" s="1"/>
  <c r="AH182" i="9" s="1"/>
  <c r="AI182" i="9" s="1"/>
  <c r="L178" i="7"/>
  <c r="J178" i="9" s="1"/>
  <c r="AH178" i="9" s="1"/>
  <c r="AI178" i="9" s="1"/>
  <c r="L174" i="7"/>
  <c r="J174" i="9" s="1"/>
  <c r="AH174" i="9" s="1"/>
  <c r="AI174" i="9" s="1"/>
  <c r="L170" i="7"/>
  <c r="J170" i="9" s="1"/>
  <c r="AH170" i="9" s="1"/>
  <c r="AI170" i="9" s="1"/>
  <c r="L166" i="7"/>
  <c r="J166" i="9" s="1"/>
  <c r="AH166" i="9" s="1"/>
  <c r="AI166" i="9" s="1"/>
  <c r="L162" i="7"/>
  <c r="J162" i="9" s="1"/>
  <c r="AH162" i="9" s="1"/>
  <c r="AI162" i="9" s="1"/>
  <c r="L158" i="7"/>
  <c r="J158" i="9" s="1"/>
  <c r="AH158" i="9" s="1"/>
  <c r="AI158" i="9" s="1"/>
  <c r="L154" i="7"/>
  <c r="J154" i="9" s="1"/>
  <c r="AH154" i="9" s="1"/>
  <c r="AI154" i="9" s="1"/>
  <c r="L150" i="7"/>
  <c r="J150" i="9" s="1"/>
  <c r="AH150" i="9" s="1"/>
  <c r="AI150" i="9" s="1"/>
  <c r="L146" i="7"/>
  <c r="J146" i="9" s="1"/>
  <c r="AH146" i="9" s="1"/>
  <c r="AI146" i="9" s="1"/>
  <c r="L142" i="7"/>
  <c r="J142" i="9" s="1"/>
  <c r="AH142" i="9" s="1"/>
  <c r="AI142" i="9" s="1"/>
  <c r="L285" i="7"/>
  <c r="J285" i="9" s="1"/>
  <c r="AH285" i="9" s="1"/>
  <c r="AI285" i="9" s="1"/>
  <c r="L281" i="7"/>
  <c r="J281" i="9" s="1"/>
  <c r="AH281" i="9" s="1"/>
  <c r="AI281" i="9" s="1"/>
  <c r="L277" i="7"/>
  <c r="J277" i="9" s="1"/>
  <c r="AH277" i="9" s="1"/>
  <c r="AI277" i="9" s="1"/>
  <c r="L273" i="7"/>
  <c r="J273" i="9" s="1"/>
  <c r="AH273" i="9" s="1"/>
  <c r="AI273" i="9" s="1"/>
  <c r="L269" i="7"/>
  <c r="J269" i="9" s="1"/>
  <c r="AH269" i="9" s="1"/>
  <c r="AI269" i="9" s="1"/>
  <c r="L265" i="7"/>
  <c r="J265" i="9" s="1"/>
  <c r="AH265" i="9" s="1"/>
  <c r="AI265" i="9" s="1"/>
  <c r="L261" i="7"/>
  <c r="J261" i="9" s="1"/>
  <c r="AH261" i="9" s="1"/>
  <c r="AI261" i="9" s="1"/>
  <c r="L257" i="7"/>
  <c r="J257" i="9" s="1"/>
  <c r="AH257" i="9" s="1"/>
  <c r="AI257" i="9" s="1"/>
  <c r="L253" i="7"/>
  <c r="J253" i="9" s="1"/>
  <c r="AH253" i="9" s="1"/>
  <c r="AI253" i="9" s="1"/>
  <c r="L249" i="7"/>
  <c r="J249" i="9" s="1"/>
  <c r="AH249" i="9" s="1"/>
  <c r="AI249" i="9" s="1"/>
  <c r="L245" i="7"/>
  <c r="J245" i="9" s="1"/>
  <c r="AH245" i="9" s="1"/>
  <c r="AI245" i="9" s="1"/>
  <c r="L241" i="7"/>
  <c r="J241" i="9" s="1"/>
  <c r="AH241" i="9" s="1"/>
  <c r="AI241" i="9" s="1"/>
  <c r="L237" i="7"/>
  <c r="J237" i="9" s="1"/>
  <c r="AH237" i="9" s="1"/>
  <c r="AI237" i="9" s="1"/>
  <c r="L233" i="7"/>
  <c r="J233" i="9" s="1"/>
  <c r="AH233" i="9" s="1"/>
  <c r="AI233" i="9" s="1"/>
  <c r="L229" i="7"/>
  <c r="J229" i="9" s="1"/>
  <c r="AH229" i="9" s="1"/>
  <c r="AI229" i="9" s="1"/>
  <c r="L225" i="7"/>
  <c r="J225" i="9" s="1"/>
  <c r="AH225" i="9" s="1"/>
  <c r="AI225" i="9" s="1"/>
  <c r="L221" i="7"/>
  <c r="J221" i="9" s="1"/>
  <c r="AH221" i="9" s="1"/>
  <c r="AI221" i="9" s="1"/>
  <c r="L217" i="7"/>
  <c r="J217" i="9" s="1"/>
  <c r="AH217" i="9" s="1"/>
  <c r="AI217" i="9" s="1"/>
  <c r="L213" i="7"/>
  <c r="J213" i="9" s="1"/>
  <c r="AH213" i="9" s="1"/>
  <c r="AI213" i="9" s="1"/>
  <c r="L209" i="7"/>
  <c r="J209" i="9" s="1"/>
  <c r="AH209" i="9" s="1"/>
  <c r="AI209" i="9" s="1"/>
  <c r="L205" i="7"/>
  <c r="J205" i="9" s="1"/>
  <c r="AH205" i="9" s="1"/>
  <c r="AI205" i="9" s="1"/>
  <c r="L201" i="7"/>
  <c r="J201" i="9" s="1"/>
  <c r="AH201" i="9" s="1"/>
  <c r="AI201" i="9" s="1"/>
  <c r="L197" i="7"/>
  <c r="J197" i="9" s="1"/>
  <c r="AH197" i="9" s="1"/>
  <c r="AI197" i="9" s="1"/>
  <c r="L193" i="7"/>
  <c r="J193" i="9" s="1"/>
  <c r="AH193" i="9" s="1"/>
  <c r="AI193" i="9" s="1"/>
  <c r="L189" i="7"/>
  <c r="J189" i="9" s="1"/>
  <c r="AH189" i="9" s="1"/>
  <c r="AI189" i="9" s="1"/>
  <c r="L185" i="7"/>
  <c r="J185" i="9" s="1"/>
  <c r="AH185" i="9" s="1"/>
  <c r="AI185" i="9" s="1"/>
  <c r="L181" i="7"/>
  <c r="J181" i="9" s="1"/>
  <c r="AH181" i="9" s="1"/>
  <c r="AI181" i="9" s="1"/>
  <c r="L177" i="7"/>
  <c r="J177" i="9" s="1"/>
  <c r="AH177" i="9" s="1"/>
  <c r="AI177" i="9" s="1"/>
  <c r="L173" i="7"/>
  <c r="J173" i="9" s="1"/>
  <c r="AH173" i="9" s="1"/>
  <c r="AI173" i="9" s="1"/>
  <c r="L169" i="7"/>
  <c r="J169" i="9" s="1"/>
  <c r="AH169" i="9" s="1"/>
  <c r="AI169" i="9" s="1"/>
  <c r="L165" i="7"/>
  <c r="J165" i="9" s="1"/>
  <c r="AH165" i="9" s="1"/>
  <c r="AI165" i="9" s="1"/>
  <c r="L161" i="7"/>
  <c r="J161" i="9" s="1"/>
  <c r="AH161" i="9" s="1"/>
  <c r="AI161" i="9" s="1"/>
  <c r="L157" i="7"/>
  <c r="J157" i="9" s="1"/>
  <c r="AH157" i="9" s="1"/>
  <c r="AI157" i="9" s="1"/>
  <c r="L153" i="7"/>
  <c r="J153" i="9" s="1"/>
  <c r="AH153" i="9" s="1"/>
  <c r="AI153" i="9" s="1"/>
  <c r="L149" i="7"/>
  <c r="J149" i="9" s="1"/>
  <c r="AH149" i="9" s="1"/>
  <c r="AI149" i="9" s="1"/>
  <c r="L145" i="7"/>
  <c r="J145" i="9" s="1"/>
  <c r="AH145" i="9" s="1"/>
  <c r="AI145" i="9" s="1"/>
  <c r="L141" i="7"/>
  <c r="J141" i="9" s="1"/>
  <c r="AH141" i="9" s="1"/>
  <c r="AI141" i="9" s="1"/>
  <c r="L144" i="7"/>
  <c r="J144" i="9" s="1"/>
  <c r="AH144" i="9" s="1"/>
  <c r="AI144" i="9" s="1"/>
  <c r="L121" i="7"/>
  <c r="J121" i="9" s="1"/>
  <c r="AH121" i="9" s="1"/>
  <c r="AI121" i="9" s="1"/>
  <c r="L106" i="7"/>
  <c r="J106" i="9" s="1"/>
  <c r="AH106" i="9" s="1"/>
  <c r="AI106" i="9" s="1"/>
  <c r="L96" i="7"/>
  <c r="J96" i="9" s="1"/>
  <c r="AH96" i="9" s="1"/>
  <c r="AI96" i="9" s="1"/>
  <c r="L95" i="7"/>
  <c r="J95" i="9" s="1"/>
  <c r="AH95" i="9" s="1"/>
  <c r="AI95" i="9" s="1"/>
  <c r="L85" i="7"/>
  <c r="J85" i="9" s="1"/>
  <c r="AH85" i="9" s="1"/>
  <c r="AI85" i="9" s="1"/>
  <c r="L74" i="7"/>
  <c r="J74" i="9" s="1"/>
  <c r="AH74" i="9" s="1"/>
  <c r="AI74" i="9" s="1"/>
  <c r="L64" i="7"/>
  <c r="J64" i="9" s="1"/>
  <c r="AH64" i="9" s="1"/>
  <c r="AI64" i="9" s="1"/>
  <c r="L60" i="7"/>
  <c r="J60" i="9" s="1"/>
  <c r="AH60" i="9" s="1"/>
  <c r="AI60" i="9" s="1"/>
  <c r="L56" i="7"/>
  <c r="J56" i="9" s="1"/>
  <c r="AH56" i="9" s="1"/>
  <c r="AI56" i="9" s="1"/>
  <c r="L52" i="7"/>
  <c r="J52" i="9" s="1"/>
  <c r="AH52" i="9" s="1"/>
  <c r="AI52" i="9" s="1"/>
  <c r="L48" i="7"/>
  <c r="J48" i="9" s="1"/>
  <c r="AH48" i="9" s="1"/>
  <c r="AI48" i="9" s="1"/>
  <c r="L44" i="7"/>
  <c r="J44" i="9" s="1"/>
  <c r="AH44" i="9" s="1"/>
  <c r="AI44" i="9" s="1"/>
  <c r="L40" i="7"/>
  <c r="J40" i="9" s="1"/>
  <c r="AH40" i="9" s="1"/>
  <c r="AI40" i="9" s="1"/>
  <c r="L36" i="7"/>
  <c r="J36" i="9" s="1"/>
  <c r="AH36" i="9" s="1"/>
  <c r="AI36" i="9" s="1"/>
  <c r="L32" i="7"/>
  <c r="J32" i="9" s="1"/>
  <c r="AH32" i="9" s="1"/>
  <c r="AI32" i="9" s="1"/>
  <c r="L28" i="7"/>
  <c r="J28" i="9" s="1"/>
  <c r="AH28" i="9" s="1"/>
  <c r="AI28" i="9" s="1"/>
  <c r="L24" i="7"/>
  <c r="J24" i="9" s="1"/>
  <c r="AH24" i="9" s="1"/>
  <c r="AI24" i="9" s="1"/>
  <c r="L20" i="7"/>
  <c r="J20" i="9" s="1"/>
  <c r="AH20" i="9" s="1"/>
  <c r="AI20" i="9" s="1"/>
  <c r="L16" i="7"/>
  <c r="J16" i="9" s="1"/>
  <c r="AH16" i="9" s="1"/>
  <c r="AI16" i="9" s="1"/>
  <c r="L12" i="7"/>
  <c r="J12" i="9" s="1"/>
  <c r="AH12" i="9" s="1"/>
  <c r="AI12" i="9" s="1"/>
  <c r="L8" i="7"/>
  <c r="J8" i="9" s="1"/>
  <c r="AH8" i="9" s="1"/>
  <c r="AI8" i="9" s="1"/>
  <c r="L4" i="7"/>
  <c r="J4" i="9" s="1"/>
  <c r="AH4" i="9" s="1"/>
  <c r="AI4" i="9" s="1"/>
  <c r="L117" i="7"/>
  <c r="J117" i="9" s="1"/>
  <c r="AH117" i="9" s="1"/>
  <c r="AI117" i="9" s="1"/>
  <c r="L116" i="7"/>
  <c r="J116" i="9" s="1"/>
  <c r="AH116" i="9" s="1"/>
  <c r="AI116" i="9" s="1"/>
  <c r="L114" i="7"/>
  <c r="J114" i="9" s="1"/>
  <c r="AH114" i="9" s="1"/>
  <c r="AI114" i="9" s="1"/>
  <c r="L103" i="7"/>
  <c r="J103" i="9" s="1"/>
  <c r="AH103" i="9" s="1"/>
  <c r="AI103" i="9" s="1"/>
  <c r="L82" i="7"/>
  <c r="J82" i="9" s="1"/>
  <c r="AH82" i="9" s="1"/>
  <c r="AI82" i="9" s="1"/>
  <c r="L71" i="7"/>
  <c r="J71" i="9" s="1"/>
  <c r="AH71" i="9" s="1"/>
  <c r="AI71" i="9" s="1"/>
  <c r="L63" i="7"/>
  <c r="J63" i="9" s="1"/>
  <c r="AH63" i="9" s="1"/>
  <c r="AI63" i="9" s="1"/>
  <c r="L35" i="7"/>
  <c r="J35" i="9" s="1"/>
  <c r="AH35" i="9" s="1"/>
  <c r="AI35" i="9" s="1"/>
  <c r="L31" i="7"/>
  <c r="J31" i="9" s="1"/>
  <c r="AH31" i="9" s="1"/>
  <c r="AI31" i="9" s="1"/>
  <c r="L75" i="7"/>
  <c r="J75" i="9" s="1"/>
  <c r="AH75" i="9" s="1"/>
  <c r="AI75" i="9" s="1"/>
  <c r="L156" i="7"/>
  <c r="J156" i="9" s="1"/>
  <c r="AH156" i="9" s="1"/>
  <c r="AI156" i="9" s="1"/>
  <c r="L133" i="7"/>
  <c r="J133" i="9" s="1"/>
  <c r="AH133" i="9" s="1"/>
  <c r="AI133" i="9" s="1"/>
  <c r="L130" i="7"/>
  <c r="J130" i="9" s="1"/>
  <c r="AH130" i="9" s="1"/>
  <c r="AI130" i="9" s="1"/>
  <c r="L124" i="7"/>
  <c r="J124" i="9" s="1"/>
  <c r="AH124" i="9" s="1"/>
  <c r="AI124" i="9" s="1"/>
  <c r="L115" i="7"/>
  <c r="J115" i="9" s="1"/>
  <c r="AH115" i="9" s="1"/>
  <c r="AI115" i="9" s="1"/>
  <c r="L105" i="7"/>
  <c r="J105" i="9" s="1"/>
  <c r="AH105" i="9" s="1"/>
  <c r="AI105" i="9" s="1"/>
  <c r="L94" i="7"/>
  <c r="J94" i="9" s="1"/>
  <c r="AH94" i="9" s="1"/>
  <c r="AI94" i="9" s="1"/>
  <c r="L84" i="7"/>
  <c r="J84" i="9" s="1"/>
  <c r="AH84" i="9" s="1"/>
  <c r="AI84" i="9" s="1"/>
  <c r="L83" i="7"/>
  <c r="J83" i="9" s="1"/>
  <c r="AH83" i="9" s="1"/>
  <c r="AI83" i="9" s="1"/>
  <c r="L73" i="7"/>
  <c r="J73" i="9" s="1"/>
  <c r="AH73" i="9" s="1"/>
  <c r="AI73" i="9" s="1"/>
  <c r="L104" i="7"/>
  <c r="J104" i="9" s="1"/>
  <c r="AH104" i="9" s="1"/>
  <c r="AI104" i="9" s="1"/>
  <c r="L93" i="7"/>
  <c r="J93" i="9" s="1"/>
  <c r="AH93" i="9" s="1"/>
  <c r="AI93" i="9" s="1"/>
  <c r="L72" i="7"/>
  <c r="J72" i="9" s="1"/>
  <c r="AH72" i="9" s="1"/>
  <c r="AI72" i="9" s="1"/>
  <c r="L59" i="7"/>
  <c r="J59" i="9" s="1"/>
  <c r="AH59" i="9" s="1"/>
  <c r="AI59" i="9" s="1"/>
  <c r="L55" i="7"/>
  <c r="J55" i="9" s="1"/>
  <c r="AH55" i="9" s="1"/>
  <c r="AI55" i="9" s="1"/>
  <c r="L51" i="7"/>
  <c r="J51" i="9" s="1"/>
  <c r="AH51" i="9" s="1"/>
  <c r="AI51" i="9" s="1"/>
  <c r="L47" i="7"/>
  <c r="J47" i="9" s="1"/>
  <c r="AH47" i="9" s="1"/>
  <c r="AI47" i="9" s="1"/>
  <c r="L43" i="7"/>
  <c r="J43" i="9" s="1"/>
  <c r="AH43" i="9" s="1"/>
  <c r="AI43" i="9" s="1"/>
  <c r="L39" i="7"/>
  <c r="J39" i="9" s="1"/>
  <c r="AH39" i="9" s="1"/>
  <c r="AI39" i="9" s="1"/>
  <c r="L27" i="7"/>
  <c r="J27" i="9" s="1"/>
  <c r="AH27" i="9" s="1"/>
  <c r="AI27" i="9" s="1"/>
  <c r="L23" i="7"/>
  <c r="J23" i="9" s="1"/>
  <c r="AH23" i="9" s="1"/>
  <c r="AI23" i="9" s="1"/>
  <c r="L19" i="7"/>
  <c r="J19" i="9" s="1"/>
  <c r="AH19" i="9" s="1"/>
  <c r="AI19" i="9" s="1"/>
  <c r="L15" i="7"/>
  <c r="J15" i="9" s="1"/>
  <c r="AH15" i="9" s="1"/>
  <c r="AI15" i="9" s="1"/>
  <c r="L11" i="7"/>
  <c r="J11" i="9" s="1"/>
  <c r="AH11" i="9" s="1"/>
  <c r="AI11" i="9" s="1"/>
  <c r="L7" i="7"/>
  <c r="J7" i="9" s="1"/>
  <c r="AH7" i="9" s="1"/>
  <c r="AI7" i="9" s="1"/>
  <c r="L65" i="7"/>
  <c r="J65" i="9" s="1"/>
  <c r="AH65" i="9" s="1"/>
  <c r="AI65" i="9" s="1"/>
  <c r="L136" i="7"/>
  <c r="J136" i="9" s="1"/>
  <c r="AH136" i="9" s="1"/>
  <c r="AI136" i="9" s="1"/>
  <c r="L148" i="7"/>
  <c r="J148" i="9" s="1"/>
  <c r="AH148" i="9" s="1"/>
  <c r="AI148" i="9" s="1"/>
  <c r="L125" i="7"/>
  <c r="J125" i="9" s="1"/>
  <c r="AH125" i="9" s="1"/>
  <c r="AI125" i="9" s="1"/>
  <c r="L122" i="7"/>
  <c r="J122" i="9" s="1"/>
  <c r="AH122" i="9" s="1"/>
  <c r="AI122" i="9" s="1"/>
  <c r="L118" i="7"/>
  <c r="J118" i="9" s="1"/>
  <c r="AH118" i="9" s="1"/>
  <c r="AI118" i="9" s="1"/>
  <c r="L113" i="7"/>
  <c r="J113" i="9" s="1"/>
  <c r="AH113" i="9" s="1"/>
  <c r="AI113" i="9" s="1"/>
  <c r="L102" i="7"/>
  <c r="J102" i="9" s="1"/>
  <c r="AH102" i="9" s="1"/>
  <c r="AI102" i="9" s="1"/>
  <c r="L92" i="7"/>
  <c r="J92" i="9" s="1"/>
  <c r="AH92" i="9" s="1"/>
  <c r="AI92" i="9" s="1"/>
  <c r="L91" i="7"/>
  <c r="J91" i="9" s="1"/>
  <c r="AH91" i="9" s="1"/>
  <c r="AI91" i="9" s="1"/>
  <c r="L81" i="7"/>
  <c r="J81" i="9" s="1"/>
  <c r="AH81" i="9" s="1"/>
  <c r="AI81" i="9" s="1"/>
  <c r="L70" i="7"/>
  <c r="J70" i="9" s="1"/>
  <c r="AH70" i="9" s="1"/>
  <c r="AI70" i="9" s="1"/>
  <c r="L3" i="7"/>
  <c r="L138" i="7"/>
  <c r="J138" i="9" s="1"/>
  <c r="AH138" i="9" s="1"/>
  <c r="AI138" i="9" s="1"/>
  <c r="L86" i="7"/>
  <c r="J86" i="9" s="1"/>
  <c r="AH86" i="9" s="1"/>
  <c r="AI86" i="9" s="1"/>
  <c r="L137" i="7"/>
  <c r="J137" i="9" s="1"/>
  <c r="AH137" i="9" s="1"/>
  <c r="AI137" i="9" s="1"/>
  <c r="L134" i="7"/>
  <c r="J134" i="9" s="1"/>
  <c r="AH134" i="9" s="1"/>
  <c r="AI134" i="9" s="1"/>
  <c r="L128" i="7"/>
  <c r="J128" i="9" s="1"/>
  <c r="AH128" i="9" s="1"/>
  <c r="AI128" i="9" s="1"/>
  <c r="L112" i="7"/>
  <c r="J112" i="9" s="1"/>
  <c r="AH112" i="9" s="1"/>
  <c r="AI112" i="9" s="1"/>
  <c r="L111" i="7"/>
  <c r="J111" i="9" s="1"/>
  <c r="AH111" i="9" s="1"/>
  <c r="AI111" i="9" s="1"/>
  <c r="L101" i="7"/>
  <c r="J101" i="9" s="1"/>
  <c r="AH101" i="9" s="1"/>
  <c r="AI101" i="9" s="1"/>
  <c r="L90" i="7"/>
  <c r="J90" i="9" s="1"/>
  <c r="AH90" i="9" s="1"/>
  <c r="AI90" i="9" s="1"/>
  <c r="L80" i="7"/>
  <c r="J80" i="9" s="1"/>
  <c r="AH80" i="9" s="1"/>
  <c r="AI80" i="9" s="1"/>
  <c r="L79" i="7"/>
  <c r="J79" i="9" s="1"/>
  <c r="AH79" i="9" s="1"/>
  <c r="AI79" i="9" s="1"/>
  <c r="L69" i="7"/>
  <c r="J69" i="9" s="1"/>
  <c r="AH69" i="9" s="1"/>
  <c r="AI69" i="9" s="1"/>
  <c r="L62" i="7"/>
  <c r="J62" i="9" s="1"/>
  <c r="AH62" i="9" s="1"/>
  <c r="AI62" i="9" s="1"/>
  <c r="L58" i="7"/>
  <c r="J58" i="9" s="1"/>
  <c r="AH58" i="9" s="1"/>
  <c r="AI58" i="9" s="1"/>
  <c r="L54" i="7"/>
  <c r="J54" i="9" s="1"/>
  <c r="AH54" i="9" s="1"/>
  <c r="AI54" i="9" s="1"/>
  <c r="L50" i="7"/>
  <c r="J50" i="9" s="1"/>
  <c r="AH50" i="9" s="1"/>
  <c r="AI50" i="9" s="1"/>
  <c r="L46" i="7"/>
  <c r="J46" i="9" s="1"/>
  <c r="AH46" i="9" s="1"/>
  <c r="AI46" i="9" s="1"/>
  <c r="L42" i="7"/>
  <c r="J42" i="9" s="1"/>
  <c r="AH42" i="9" s="1"/>
  <c r="AI42" i="9" s="1"/>
  <c r="L38" i="7"/>
  <c r="J38" i="9" s="1"/>
  <c r="AH38" i="9" s="1"/>
  <c r="AI38" i="9" s="1"/>
  <c r="L34" i="7"/>
  <c r="J34" i="9" s="1"/>
  <c r="AH34" i="9" s="1"/>
  <c r="AI34" i="9" s="1"/>
  <c r="L30" i="7"/>
  <c r="J30" i="9" s="1"/>
  <c r="AH30" i="9" s="1"/>
  <c r="AI30" i="9" s="1"/>
  <c r="L26" i="7"/>
  <c r="J26" i="9" s="1"/>
  <c r="AH26" i="9" s="1"/>
  <c r="AI26" i="9" s="1"/>
  <c r="L22" i="7"/>
  <c r="J22" i="9" s="1"/>
  <c r="AH22" i="9" s="1"/>
  <c r="AI22" i="9" s="1"/>
  <c r="L18" i="7"/>
  <c r="J18" i="9" s="1"/>
  <c r="AH18" i="9" s="1"/>
  <c r="AI18" i="9" s="1"/>
  <c r="L14" i="7"/>
  <c r="J14" i="9" s="1"/>
  <c r="AH14" i="9" s="1"/>
  <c r="AI14" i="9" s="1"/>
  <c r="L10" i="7"/>
  <c r="J10" i="9" s="1"/>
  <c r="AH10" i="9" s="1"/>
  <c r="AI10" i="9" s="1"/>
  <c r="L6" i="7"/>
  <c r="J6" i="9" s="1"/>
  <c r="AH6" i="9" s="1"/>
  <c r="AI6" i="9" s="1"/>
  <c r="L132" i="7"/>
  <c r="J132" i="9" s="1"/>
  <c r="AH132" i="9" s="1"/>
  <c r="AI132" i="9" s="1"/>
  <c r="L107" i="7"/>
  <c r="J107" i="9" s="1"/>
  <c r="AH107" i="9" s="1"/>
  <c r="AI107" i="9" s="1"/>
  <c r="L97" i="7"/>
  <c r="J97" i="9" s="1"/>
  <c r="AH97" i="9" s="1"/>
  <c r="AI97" i="9" s="1"/>
  <c r="L119" i="7"/>
  <c r="J119" i="9" s="1"/>
  <c r="AH119" i="9" s="1"/>
  <c r="AI119" i="9" s="1"/>
  <c r="L110" i="7"/>
  <c r="J110" i="9" s="1"/>
  <c r="AH110" i="9" s="1"/>
  <c r="AI110" i="9" s="1"/>
  <c r="L100" i="7"/>
  <c r="J100" i="9" s="1"/>
  <c r="AH100" i="9" s="1"/>
  <c r="AI100" i="9" s="1"/>
  <c r="L99" i="7"/>
  <c r="J99" i="9" s="1"/>
  <c r="AH99" i="9" s="1"/>
  <c r="AI99" i="9" s="1"/>
  <c r="L89" i="7"/>
  <c r="J89" i="9" s="1"/>
  <c r="AH89" i="9" s="1"/>
  <c r="AI89" i="9" s="1"/>
  <c r="L78" i="7"/>
  <c r="J78" i="9" s="1"/>
  <c r="AH78" i="9" s="1"/>
  <c r="AI78" i="9" s="1"/>
  <c r="L68" i="7"/>
  <c r="J68" i="9" s="1"/>
  <c r="AH68" i="9" s="1"/>
  <c r="AI68" i="9" s="1"/>
  <c r="L67" i="7"/>
  <c r="J67" i="9" s="1"/>
  <c r="AH67" i="9" s="1"/>
  <c r="AI67" i="9" s="1"/>
  <c r="L120" i="7"/>
  <c r="J120" i="9" s="1"/>
  <c r="AH120" i="9" s="1"/>
  <c r="AI120" i="9" s="1"/>
  <c r="L108" i="7"/>
  <c r="J108" i="9" s="1"/>
  <c r="AH108" i="9" s="1"/>
  <c r="AI108" i="9" s="1"/>
  <c r="L76" i="7"/>
  <c r="J76" i="9" s="1"/>
  <c r="AH76" i="9" s="1"/>
  <c r="AI76" i="9" s="1"/>
  <c r="L284" i="7"/>
  <c r="J284" i="9" s="1"/>
  <c r="AH284" i="9" s="1"/>
  <c r="AI284" i="9" s="1"/>
  <c r="L280" i="7"/>
  <c r="J280" i="9" s="1"/>
  <c r="AH280" i="9" s="1"/>
  <c r="AI280" i="9" s="1"/>
  <c r="L276" i="7"/>
  <c r="J276" i="9" s="1"/>
  <c r="AH276" i="9" s="1"/>
  <c r="AI276" i="9" s="1"/>
  <c r="L272" i="7"/>
  <c r="J272" i="9" s="1"/>
  <c r="AH272" i="9" s="1"/>
  <c r="AI272" i="9" s="1"/>
  <c r="L268" i="7"/>
  <c r="J268" i="9" s="1"/>
  <c r="AH268" i="9" s="1"/>
  <c r="AI268" i="9" s="1"/>
  <c r="L264" i="7"/>
  <c r="J264" i="9" s="1"/>
  <c r="AH264" i="9" s="1"/>
  <c r="AI264" i="9" s="1"/>
  <c r="L260" i="7"/>
  <c r="J260" i="9" s="1"/>
  <c r="AH260" i="9" s="1"/>
  <c r="AI260" i="9" s="1"/>
  <c r="L256" i="7"/>
  <c r="J256" i="9" s="1"/>
  <c r="AH256" i="9" s="1"/>
  <c r="AI256" i="9" s="1"/>
  <c r="L252" i="7"/>
  <c r="J252" i="9" s="1"/>
  <c r="AH252" i="9" s="1"/>
  <c r="AI252" i="9" s="1"/>
  <c r="L248" i="7"/>
  <c r="J248" i="9" s="1"/>
  <c r="AH248" i="9" s="1"/>
  <c r="AI248" i="9" s="1"/>
  <c r="L244" i="7"/>
  <c r="J244" i="9" s="1"/>
  <c r="AH244" i="9" s="1"/>
  <c r="AI244" i="9" s="1"/>
  <c r="L240" i="7"/>
  <c r="J240" i="9" s="1"/>
  <c r="AH240" i="9" s="1"/>
  <c r="AI240" i="9" s="1"/>
  <c r="L236" i="7"/>
  <c r="J236" i="9" s="1"/>
  <c r="AH236" i="9" s="1"/>
  <c r="AI236" i="9" s="1"/>
  <c r="L232" i="7"/>
  <c r="J232" i="9" s="1"/>
  <c r="AH232" i="9" s="1"/>
  <c r="AI232" i="9" s="1"/>
  <c r="L228" i="7"/>
  <c r="J228" i="9" s="1"/>
  <c r="AH228" i="9" s="1"/>
  <c r="AI228" i="9" s="1"/>
  <c r="L224" i="7"/>
  <c r="J224" i="9" s="1"/>
  <c r="AH224" i="9" s="1"/>
  <c r="AI224" i="9" s="1"/>
  <c r="L220" i="7"/>
  <c r="J220" i="9" s="1"/>
  <c r="AH220" i="9" s="1"/>
  <c r="AI220" i="9" s="1"/>
  <c r="L216" i="7"/>
  <c r="J216" i="9" s="1"/>
  <c r="AH216" i="9" s="1"/>
  <c r="AI216" i="9" s="1"/>
  <c r="L212" i="7"/>
  <c r="J212" i="9" s="1"/>
  <c r="AH212" i="9" s="1"/>
  <c r="AI212" i="9" s="1"/>
  <c r="L208" i="7"/>
  <c r="J208" i="9" s="1"/>
  <c r="AH208" i="9" s="1"/>
  <c r="AI208" i="9" s="1"/>
  <c r="L204" i="7"/>
  <c r="J204" i="9" s="1"/>
  <c r="AH204" i="9" s="1"/>
  <c r="AI204" i="9" s="1"/>
  <c r="L200" i="7"/>
  <c r="J200" i="9" s="1"/>
  <c r="AH200" i="9" s="1"/>
  <c r="AI200" i="9" s="1"/>
  <c r="L196" i="7"/>
  <c r="J196" i="9" s="1"/>
  <c r="AH196" i="9" s="1"/>
  <c r="AI196" i="9" s="1"/>
  <c r="L192" i="7"/>
  <c r="J192" i="9" s="1"/>
  <c r="AH192" i="9" s="1"/>
  <c r="AI192" i="9" s="1"/>
  <c r="L188" i="7"/>
  <c r="J188" i="9" s="1"/>
  <c r="AH188" i="9" s="1"/>
  <c r="AI188" i="9" s="1"/>
  <c r="L184" i="7"/>
  <c r="J184" i="9" s="1"/>
  <c r="AH184" i="9" s="1"/>
  <c r="AI184" i="9" s="1"/>
  <c r="L180" i="7"/>
  <c r="J180" i="9" s="1"/>
  <c r="AH180" i="9" s="1"/>
  <c r="AI180" i="9" s="1"/>
  <c r="L176" i="7"/>
  <c r="J176" i="9" s="1"/>
  <c r="AH176" i="9" s="1"/>
  <c r="AI176" i="9" s="1"/>
  <c r="L172" i="7"/>
  <c r="J172" i="9" s="1"/>
  <c r="AH172" i="9" s="1"/>
  <c r="AI172" i="9" s="1"/>
  <c r="L168" i="7"/>
  <c r="J168" i="9" s="1"/>
  <c r="AH168" i="9" s="1"/>
  <c r="AI168" i="9" s="1"/>
  <c r="L164" i="7"/>
  <c r="J164" i="9" s="1"/>
  <c r="AH164" i="9" s="1"/>
  <c r="AI164" i="9" s="1"/>
  <c r="L160" i="7"/>
  <c r="J160" i="9" s="1"/>
  <c r="AH160" i="9" s="1"/>
  <c r="AI160" i="9" s="1"/>
  <c r="L152" i="7"/>
  <c r="J152" i="9" s="1"/>
  <c r="AH152" i="9" s="1"/>
  <c r="AI152" i="9" s="1"/>
  <c r="L140" i="7"/>
  <c r="J140" i="9" s="1"/>
  <c r="AH140" i="9" s="1"/>
  <c r="AI140" i="9" s="1"/>
  <c r="L129" i="7"/>
  <c r="J129" i="9" s="1"/>
  <c r="AH129" i="9" s="1"/>
  <c r="AI129" i="9" s="1"/>
  <c r="L126" i="7"/>
  <c r="J126" i="9" s="1"/>
  <c r="AH126" i="9" s="1"/>
  <c r="AI126" i="9" s="1"/>
  <c r="L109" i="7"/>
  <c r="J109" i="9" s="1"/>
  <c r="AH109" i="9" s="1"/>
  <c r="AI109" i="9" s="1"/>
  <c r="L98" i="7"/>
  <c r="J98" i="9" s="1"/>
  <c r="AH98" i="9" s="1"/>
  <c r="AI98" i="9" s="1"/>
  <c r="L88" i="7"/>
  <c r="J88" i="9" s="1"/>
  <c r="AH88" i="9" s="1"/>
  <c r="AI88" i="9" s="1"/>
  <c r="L87" i="7"/>
  <c r="J87" i="9" s="1"/>
  <c r="AH87" i="9" s="1"/>
  <c r="AI87" i="9" s="1"/>
  <c r="L77" i="7"/>
  <c r="J77" i="9" s="1"/>
  <c r="AH77" i="9" s="1"/>
  <c r="AI77" i="9" s="1"/>
  <c r="L66" i="7"/>
  <c r="J66" i="9" s="1"/>
  <c r="AH66" i="9" s="1"/>
  <c r="AI66" i="9" s="1"/>
  <c r="L61" i="7"/>
  <c r="J61" i="9" s="1"/>
  <c r="AH61" i="9" s="1"/>
  <c r="AI61" i="9" s="1"/>
  <c r="L57" i="7"/>
  <c r="J57" i="9" s="1"/>
  <c r="AH57" i="9" s="1"/>
  <c r="AI57" i="9" s="1"/>
  <c r="L53" i="7"/>
  <c r="J53" i="9" s="1"/>
  <c r="AH53" i="9" s="1"/>
  <c r="AI53" i="9" s="1"/>
  <c r="L49" i="7"/>
  <c r="J49" i="9" s="1"/>
  <c r="AH49" i="9" s="1"/>
  <c r="AI49" i="9" s="1"/>
  <c r="L45" i="7"/>
  <c r="J45" i="9" s="1"/>
  <c r="AH45" i="9" s="1"/>
  <c r="AI45" i="9" s="1"/>
  <c r="L41" i="7"/>
  <c r="J41" i="9" s="1"/>
  <c r="AH41" i="9" s="1"/>
  <c r="AI41" i="9" s="1"/>
  <c r="L37" i="7"/>
  <c r="J37" i="9" s="1"/>
  <c r="AH37" i="9" s="1"/>
  <c r="AI37" i="9" s="1"/>
  <c r="L33" i="7"/>
  <c r="J33" i="9" s="1"/>
  <c r="AH33" i="9" s="1"/>
  <c r="AI33" i="9" s="1"/>
  <c r="L29" i="7"/>
  <c r="J29" i="9" s="1"/>
  <c r="AH29" i="9" s="1"/>
  <c r="AI29" i="9" s="1"/>
  <c r="L25" i="7"/>
  <c r="J25" i="9" s="1"/>
  <c r="AH25" i="9" s="1"/>
  <c r="AI25" i="9" s="1"/>
  <c r="L21" i="7"/>
  <c r="J21" i="9" s="1"/>
  <c r="AH21" i="9" s="1"/>
  <c r="AI21" i="9" s="1"/>
  <c r="L17" i="7"/>
  <c r="J17" i="9" s="1"/>
  <c r="AH17" i="9" s="1"/>
  <c r="AI17" i="9" s="1"/>
  <c r="L13" i="7"/>
  <c r="J13" i="9" s="1"/>
  <c r="AH13" i="9" s="1"/>
  <c r="AI13" i="9" s="1"/>
  <c r="L9" i="7"/>
  <c r="J9" i="9" s="1"/>
  <c r="AH9" i="9" s="1"/>
  <c r="AI9" i="9" s="1"/>
  <c r="L5" i="7"/>
  <c r="J5" i="9" s="1"/>
  <c r="AH5" i="9" s="1"/>
  <c r="AI5" i="9" s="1"/>
  <c r="X31" i="9"/>
  <c r="Y31" i="9" s="1"/>
  <c r="X107" i="9"/>
  <c r="Y107" i="9" s="1"/>
  <c r="X179" i="9"/>
  <c r="Y179" i="9" s="1"/>
  <c r="X260" i="9"/>
  <c r="Y260" i="9" s="1"/>
  <c r="X121" i="9"/>
  <c r="Y121" i="9" s="1"/>
  <c r="G90" i="7"/>
  <c r="E90" i="9" s="1"/>
  <c r="X90" i="9" s="1"/>
  <c r="Y90" i="9" s="1"/>
  <c r="X186" i="9"/>
  <c r="Y186" i="9" s="1"/>
  <c r="X159" i="9"/>
  <c r="Y159" i="9" s="1"/>
  <c r="AF98" i="9"/>
  <c r="AG98" i="9" s="1"/>
  <c r="AF33" i="9"/>
  <c r="AG33" i="9" s="1"/>
  <c r="AF44" i="9"/>
  <c r="AG44" i="9" s="1"/>
  <c r="AF95" i="9"/>
  <c r="AG95" i="9" s="1"/>
  <c r="AF242" i="9"/>
  <c r="AG242" i="9" s="1"/>
  <c r="AF200" i="9"/>
  <c r="AG200" i="9" s="1"/>
  <c r="X117" i="9"/>
  <c r="Y117" i="9" s="1"/>
  <c r="X39" i="9"/>
  <c r="Y39" i="9" s="1"/>
  <c r="X183" i="9"/>
  <c r="Y183" i="9" s="1"/>
  <c r="X247" i="9"/>
  <c r="Y247" i="9" s="1"/>
  <c r="X200" i="9"/>
  <c r="Y200" i="9" s="1"/>
  <c r="X125" i="9"/>
  <c r="Y125" i="9" s="1"/>
  <c r="Q3" i="9"/>
  <c r="Q288" i="9" s="1"/>
  <c r="J288" i="8"/>
  <c r="J284" i="7"/>
  <c r="H284" i="9" s="1"/>
  <c r="AD284" i="9" s="1"/>
  <c r="AE284" i="9" s="1"/>
  <c r="J280" i="7"/>
  <c r="H280" i="9" s="1"/>
  <c r="AD280" i="9" s="1"/>
  <c r="AE280" i="9" s="1"/>
  <c r="J276" i="7"/>
  <c r="H276" i="9" s="1"/>
  <c r="AD276" i="9" s="1"/>
  <c r="AE276" i="9" s="1"/>
  <c r="J272" i="7"/>
  <c r="H272" i="9" s="1"/>
  <c r="AD272" i="9" s="1"/>
  <c r="AE272" i="9" s="1"/>
  <c r="J268" i="7"/>
  <c r="H268" i="9" s="1"/>
  <c r="AD268" i="9" s="1"/>
  <c r="AE268" i="9" s="1"/>
  <c r="J264" i="7"/>
  <c r="H264" i="9" s="1"/>
  <c r="AD264" i="9" s="1"/>
  <c r="AE264" i="9" s="1"/>
  <c r="J260" i="7"/>
  <c r="H260" i="9" s="1"/>
  <c r="AD260" i="9" s="1"/>
  <c r="AE260" i="9" s="1"/>
  <c r="J256" i="7"/>
  <c r="H256" i="9" s="1"/>
  <c r="AD256" i="9" s="1"/>
  <c r="AE256" i="9" s="1"/>
  <c r="J252" i="7"/>
  <c r="H252" i="9" s="1"/>
  <c r="AD252" i="9" s="1"/>
  <c r="AE252" i="9" s="1"/>
  <c r="J248" i="7"/>
  <c r="H248" i="9" s="1"/>
  <c r="AD248" i="9" s="1"/>
  <c r="AE248" i="9" s="1"/>
  <c r="J244" i="7"/>
  <c r="H244" i="9" s="1"/>
  <c r="AD244" i="9" s="1"/>
  <c r="AE244" i="9" s="1"/>
  <c r="J240" i="7"/>
  <c r="H240" i="9" s="1"/>
  <c r="AD240" i="9" s="1"/>
  <c r="AE240" i="9" s="1"/>
  <c r="J236" i="7"/>
  <c r="H236" i="9" s="1"/>
  <c r="AD236" i="9" s="1"/>
  <c r="AE236" i="9" s="1"/>
  <c r="J232" i="7"/>
  <c r="H232" i="9" s="1"/>
  <c r="AD232" i="9" s="1"/>
  <c r="AE232" i="9" s="1"/>
  <c r="J228" i="7"/>
  <c r="H228" i="9" s="1"/>
  <c r="AD228" i="9" s="1"/>
  <c r="AE228" i="9" s="1"/>
  <c r="J224" i="7"/>
  <c r="H224" i="9" s="1"/>
  <c r="AD224" i="9" s="1"/>
  <c r="AE224" i="9" s="1"/>
  <c r="J220" i="7"/>
  <c r="H220" i="9" s="1"/>
  <c r="AD220" i="9" s="1"/>
  <c r="AE220" i="9" s="1"/>
  <c r="J216" i="7"/>
  <c r="H216" i="9" s="1"/>
  <c r="AD216" i="9" s="1"/>
  <c r="AE216" i="9" s="1"/>
  <c r="J212" i="7"/>
  <c r="H212" i="9" s="1"/>
  <c r="AD212" i="9" s="1"/>
  <c r="AE212" i="9" s="1"/>
  <c r="J208" i="7"/>
  <c r="H208" i="9" s="1"/>
  <c r="AD208" i="9" s="1"/>
  <c r="AE208" i="9" s="1"/>
  <c r="J204" i="7"/>
  <c r="H204" i="9" s="1"/>
  <c r="AD204" i="9" s="1"/>
  <c r="AE204" i="9" s="1"/>
  <c r="J200" i="7"/>
  <c r="H200" i="9" s="1"/>
  <c r="AD200" i="9" s="1"/>
  <c r="AE200" i="9" s="1"/>
  <c r="J196" i="7"/>
  <c r="H196" i="9" s="1"/>
  <c r="AD196" i="9" s="1"/>
  <c r="AE196" i="9" s="1"/>
  <c r="J192" i="7"/>
  <c r="H192" i="9" s="1"/>
  <c r="AD192" i="9" s="1"/>
  <c r="AE192" i="9" s="1"/>
  <c r="J188" i="7"/>
  <c r="H188" i="9" s="1"/>
  <c r="AD188" i="9" s="1"/>
  <c r="AE188" i="9" s="1"/>
  <c r="J184" i="7"/>
  <c r="H184" i="9" s="1"/>
  <c r="AD184" i="9" s="1"/>
  <c r="AE184" i="9" s="1"/>
  <c r="J180" i="7"/>
  <c r="H180" i="9" s="1"/>
  <c r="AD180" i="9" s="1"/>
  <c r="AE180" i="9" s="1"/>
  <c r="J176" i="7"/>
  <c r="H176" i="9" s="1"/>
  <c r="AD176" i="9" s="1"/>
  <c r="AE176" i="9" s="1"/>
  <c r="J172" i="7"/>
  <c r="H172" i="9" s="1"/>
  <c r="AD172" i="9" s="1"/>
  <c r="AE172" i="9" s="1"/>
  <c r="J168" i="7"/>
  <c r="H168" i="9" s="1"/>
  <c r="AD168" i="9" s="1"/>
  <c r="AE168" i="9" s="1"/>
  <c r="J164" i="7"/>
  <c r="H164" i="9" s="1"/>
  <c r="AD164" i="9" s="1"/>
  <c r="AE164" i="9" s="1"/>
  <c r="J160" i="7"/>
  <c r="H160" i="9" s="1"/>
  <c r="AD160" i="9" s="1"/>
  <c r="AE160" i="9" s="1"/>
  <c r="J156" i="7"/>
  <c r="H156" i="9" s="1"/>
  <c r="AD156" i="9" s="1"/>
  <c r="AE156" i="9" s="1"/>
  <c r="J152" i="7"/>
  <c r="H152" i="9" s="1"/>
  <c r="AD152" i="9" s="1"/>
  <c r="AE152" i="9" s="1"/>
  <c r="J148" i="7"/>
  <c r="H148" i="9" s="1"/>
  <c r="AD148" i="9" s="1"/>
  <c r="AE148" i="9" s="1"/>
  <c r="J144" i="7"/>
  <c r="H144" i="9" s="1"/>
  <c r="AD144" i="9" s="1"/>
  <c r="AE144" i="9" s="1"/>
  <c r="J140" i="7"/>
  <c r="H140" i="9" s="1"/>
  <c r="AD140" i="9" s="1"/>
  <c r="AE140" i="9" s="1"/>
  <c r="J136" i="7"/>
  <c r="H136" i="9" s="1"/>
  <c r="AD136" i="9" s="1"/>
  <c r="AE136" i="9" s="1"/>
  <c r="J132" i="7"/>
  <c r="H132" i="9" s="1"/>
  <c r="AD132" i="9" s="1"/>
  <c r="AE132" i="9" s="1"/>
  <c r="J128" i="7"/>
  <c r="H128" i="9" s="1"/>
  <c r="AD128" i="9" s="1"/>
  <c r="AE128" i="9" s="1"/>
  <c r="J124" i="7"/>
  <c r="H124" i="9" s="1"/>
  <c r="AD124" i="9" s="1"/>
  <c r="AE124" i="9" s="1"/>
  <c r="J287" i="7"/>
  <c r="H287" i="9" s="1"/>
  <c r="AD287" i="9" s="1"/>
  <c r="AE287" i="9" s="1"/>
  <c r="J283" i="7"/>
  <c r="H283" i="9" s="1"/>
  <c r="AD283" i="9" s="1"/>
  <c r="AE283" i="9" s="1"/>
  <c r="J279" i="7"/>
  <c r="H279" i="9" s="1"/>
  <c r="AD279" i="9" s="1"/>
  <c r="AE279" i="9" s="1"/>
  <c r="J275" i="7"/>
  <c r="H275" i="9" s="1"/>
  <c r="AD275" i="9" s="1"/>
  <c r="AE275" i="9" s="1"/>
  <c r="J271" i="7"/>
  <c r="H271" i="9" s="1"/>
  <c r="AD271" i="9" s="1"/>
  <c r="AE271" i="9" s="1"/>
  <c r="J267" i="7"/>
  <c r="H267" i="9" s="1"/>
  <c r="AD267" i="9" s="1"/>
  <c r="AE267" i="9" s="1"/>
  <c r="J263" i="7"/>
  <c r="H263" i="9" s="1"/>
  <c r="AD263" i="9" s="1"/>
  <c r="AE263" i="9" s="1"/>
  <c r="J259" i="7"/>
  <c r="H259" i="9" s="1"/>
  <c r="AD259" i="9" s="1"/>
  <c r="AE259" i="9" s="1"/>
  <c r="J255" i="7"/>
  <c r="H255" i="9" s="1"/>
  <c r="AD255" i="9" s="1"/>
  <c r="AE255" i="9" s="1"/>
  <c r="J251" i="7"/>
  <c r="H251" i="9" s="1"/>
  <c r="AD251" i="9" s="1"/>
  <c r="AE251" i="9" s="1"/>
  <c r="J247" i="7"/>
  <c r="H247" i="9" s="1"/>
  <c r="AD247" i="9" s="1"/>
  <c r="AE247" i="9" s="1"/>
  <c r="J243" i="7"/>
  <c r="H243" i="9" s="1"/>
  <c r="AD243" i="9" s="1"/>
  <c r="AE243" i="9" s="1"/>
  <c r="J239" i="7"/>
  <c r="H239" i="9" s="1"/>
  <c r="AD239" i="9" s="1"/>
  <c r="AE239" i="9" s="1"/>
  <c r="J235" i="7"/>
  <c r="H235" i="9" s="1"/>
  <c r="AD235" i="9" s="1"/>
  <c r="AE235" i="9" s="1"/>
  <c r="J231" i="7"/>
  <c r="H231" i="9" s="1"/>
  <c r="AD231" i="9" s="1"/>
  <c r="AE231" i="9" s="1"/>
  <c r="J227" i="7"/>
  <c r="H227" i="9" s="1"/>
  <c r="AD227" i="9" s="1"/>
  <c r="AE227" i="9" s="1"/>
  <c r="J223" i="7"/>
  <c r="H223" i="9" s="1"/>
  <c r="AD223" i="9" s="1"/>
  <c r="AE223" i="9" s="1"/>
  <c r="J219" i="7"/>
  <c r="H219" i="9" s="1"/>
  <c r="AD219" i="9" s="1"/>
  <c r="AE219" i="9" s="1"/>
  <c r="J215" i="7"/>
  <c r="H215" i="9" s="1"/>
  <c r="AD215" i="9" s="1"/>
  <c r="AE215" i="9" s="1"/>
  <c r="J211" i="7"/>
  <c r="H211" i="9" s="1"/>
  <c r="AD211" i="9" s="1"/>
  <c r="AE211" i="9" s="1"/>
  <c r="J207" i="7"/>
  <c r="H207" i="9" s="1"/>
  <c r="AD207" i="9" s="1"/>
  <c r="AE207" i="9" s="1"/>
  <c r="J203" i="7"/>
  <c r="H203" i="9" s="1"/>
  <c r="AD203" i="9" s="1"/>
  <c r="AE203" i="9" s="1"/>
  <c r="J199" i="7"/>
  <c r="H199" i="9" s="1"/>
  <c r="AD199" i="9" s="1"/>
  <c r="AE199" i="9" s="1"/>
  <c r="J195" i="7"/>
  <c r="H195" i="9" s="1"/>
  <c r="AD195" i="9" s="1"/>
  <c r="AE195" i="9" s="1"/>
  <c r="J191" i="7"/>
  <c r="H191" i="9" s="1"/>
  <c r="AD191" i="9" s="1"/>
  <c r="AE191" i="9" s="1"/>
  <c r="J187" i="7"/>
  <c r="H187" i="9" s="1"/>
  <c r="AD187" i="9" s="1"/>
  <c r="AE187" i="9" s="1"/>
  <c r="J183" i="7"/>
  <c r="H183" i="9" s="1"/>
  <c r="AD183" i="9" s="1"/>
  <c r="AE183" i="9" s="1"/>
  <c r="J179" i="7"/>
  <c r="H179" i="9" s="1"/>
  <c r="AD179" i="9" s="1"/>
  <c r="AE179" i="9" s="1"/>
  <c r="J175" i="7"/>
  <c r="H175" i="9" s="1"/>
  <c r="AD175" i="9" s="1"/>
  <c r="AE175" i="9" s="1"/>
  <c r="J171" i="7"/>
  <c r="H171" i="9" s="1"/>
  <c r="AD171" i="9" s="1"/>
  <c r="AE171" i="9" s="1"/>
  <c r="J167" i="7"/>
  <c r="H167" i="9" s="1"/>
  <c r="AD167" i="9" s="1"/>
  <c r="AE167" i="9" s="1"/>
  <c r="J163" i="7"/>
  <c r="H163" i="9" s="1"/>
  <c r="AD163" i="9" s="1"/>
  <c r="AE163" i="9" s="1"/>
  <c r="J159" i="7"/>
  <c r="H159" i="9" s="1"/>
  <c r="AD159" i="9" s="1"/>
  <c r="AE159" i="9" s="1"/>
  <c r="J155" i="7"/>
  <c r="H155" i="9" s="1"/>
  <c r="AD155" i="9" s="1"/>
  <c r="AE155" i="9" s="1"/>
  <c r="J151" i="7"/>
  <c r="H151" i="9" s="1"/>
  <c r="AD151" i="9" s="1"/>
  <c r="AE151" i="9" s="1"/>
  <c r="J147" i="7"/>
  <c r="H147" i="9" s="1"/>
  <c r="AD147" i="9" s="1"/>
  <c r="AE147" i="9" s="1"/>
  <c r="J143" i="7"/>
  <c r="H143" i="9" s="1"/>
  <c r="AD143" i="9" s="1"/>
  <c r="AE143" i="9" s="1"/>
  <c r="J286" i="7"/>
  <c r="H286" i="9" s="1"/>
  <c r="AD286" i="9" s="1"/>
  <c r="AE286" i="9" s="1"/>
  <c r="J282" i="7"/>
  <c r="H282" i="9" s="1"/>
  <c r="AD282" i="9" s="1"/>
  <c r="AE282" i="9" s="1"/>
  <c r="J278" i="7"/>
  <c r="H278" i="9" s="1"/>
  <c r="AD278" i="9" s="1"/>
  <c r="AE278" i="9" s="1"/>
  <c r="J274" i="7"/>
  <c r="H274" i="9" s="1"/>
  <c r="AD274" i="9" s="1"/>
  <c r="AE274" i="9" s="1"/>
  <c r="J270" i="7"/>
  <c r="H270" i="9" s="1"/>
  <c r="AD270" i="9" s="1"/>
  <c r="AE270" i="9" s="1"/>
  <c r="J266" i="7"/>
  <c r="H266" i="9" s="1"/>
  <c r="AD266" i="9" s="1"/>
  <c r="AE266" i="9" s="1"/>
  <c r="J262" i="7"/>
  <c r="H262" i="9" s="1"/>
  <c r="AD262" i="9" s="1"/>
  <c r="AE262" i="9" s="1"/>
  <c r="J258" i="7"/>
  <c r="H258" i="9" s="1"/>
  <c r="AD258" i="9" s="1"/>
  <c r="AE258" i="9" s="1"/>
  <c r="J254" i="7"/>
  <c r="H254" i="9" s="1"/>
  <c r="AD254" i="9" s="1"/>
  <c r="AE254" i="9" s="1"/>
  <c r="J250" i="7"/>
  <c r="H250" i="9" s="1"/>
  <c r="AD250" i="9" s="1"/>
  <c r="AE250" i="9" s="1"/>
  <c r="J246" i="7"/>
  <c r="H246" i="9" s="1"/>
  <c r="AD246" i="9" s="1"/>
  <c r="AE246" i="9" s="1"/>
  <c r="J242" i="7"/>
  <c r="H242" i="9" s="1"/>
  <c r="AD242" i="9" s="1"/>
  <c r="AE242" i="9" s="1"/>
  <c r="J238" i="7"/>
  <c r="H238" i="9" s="1"/>
  <c r="AD238" i="9" s="1"/>
  <c r="AE238" i="9" s="1"/>
  <c r="J234" i="7"/>
  <c r="H234" i="9" s="1"/>
  <c r="AD234" i="9" s="1"/>
  <c r="AE234" i="9" s="1"/>
  <c r="J230" i="7"/>
  <c r="H230" i="9" s="1"/>
  <c r="AD230" i="9" s="1"/>
  <c r="AE230" i="9" s="1"/>
  <c r="J226" i="7"/>
  <c r="H226" i="9" s="1"/>
  <c r="AD226" i="9" s="1"/>
  <c r="AE226" i="9" s="1"/>
  <c r="J222" i="7"/>
  <c r="H222" i="9" s="1"/>
  <c r="AD222" i="9" s="1"/>
  <c r="AE222" i="9" s="1"/>
  <c r="J218" i="7"/>
  <c r="H218" i="9" s="1"/>
  <c r="AD218" i="9" s="1"/>
  <c r="AE218" i="9" s="1"/>
  <c r="J214" i="7"/>
  <c r="H214" i="9" s="1"/>
  <c r="AD214" i="9" s="1"/>
  <c r="AE214" i="9" s="1"/>
  <c r="J210" i="7"/>
  <c r="H210" i="9" s="1"/>
  <c r="AD210" i="9" s="1"/>
  <c r="AE210" i="9" s="1"/>
  <c r="J206" i="7"/>
  <c r="H206" i="9" s="1"/>
  <c r="AD206" i="9" s="1"/>
  <c r="AE206" i="9" s="1"/>
  <c r="J202" i="7"/>
  <c r="H202" i="9" s="1"/>
  <c r="AD202" i="9" s="1"/>
  <c r="AE202" i="9" s="1"/>
  <c r="J198" i="7"/>
  <c r="H198" i="9" s="1"/>
  <c r="AD198" i="9" s="1"/>
  <c r="AE198" i="9" s="1"/>
  <c r="J194" i="7"/>
  <c r="H194" i="9" s="1"/>
  <c r="AD194" i="9" s="1"/>
  <c r="AE194" i="9" s="1"/>
  <c r="J190" i="7"/>
  <c r="H190" i="9" s="1"/>
  <c r="AD190" i="9" s="1"/>
  <c r="AE190" i="9" s="1"/>
  <c r="J186" i="7"/>
  <c r="H186" i="9" s="1"/>
  <c r="AD186" i="9" s="1"/>
  <c r="AE186" i="9" s="1"/>
  <c r="J182" i="7"/>
  <c r="H182" i="9" s="1"/>
  <c r="AD182" i="9" s="1"/>
  <c r="AE182" i="9" s="1"/>
  <c r="J178" i="7"/>
  <c r="H178" i="9" s="1"/>
  <c r="AD178" i="9" s="1"/>
  <c r="AE178" i="9" s="1"/>
  <c r="J174" i="7"/>
  <c r="H174" i="9" s="1"/>
  <c r="AD174" i="9" s="1"/>
  <c r="AE174" i="9" s="1"/>
  <c r="J170" i="7"/>
  <c r="H170" i="9" s="1"/>
  <c r="AD170" i="9" s="1"/>
  <c r="AE170" i="9" s="1"/>
  <c r="J166" i="7"/>
  <c r="H166" i="9" s="1"/>
  <c r="AD166" i="9" s="1"/>
  <c r="AE166" i="9" s="1"/>
  <c r="J162" i="7"/>
  <c r="H162" i="9" s="1"/>
  <c r="AD162" i="9" s="1"/>
  <c r="AE162" i="9" s="1"/>
  <c r="J158" i="7"/>
  <c r="H158" i="9" s="1"/>
  <c r="AD158" i="9" s="1"/>
  <c r="AE158" i="9" s="1"/>
  <c r="J154" i="7"/>
  <c r="H154" i="9" s="1"/>
  <c r="AD154" i="9" s="1"/>
  <c r="AE154" i="9" s="1"/>
  <c r="J150" i="7"/>
  <c r="H150" i="9" s="1"/>
  <c r="AD150" i="9" s="1"/>
  <c r="AE150" i="9" s="1"/>
  <c r="J146" i="7"/>
  <c r="H146" i="9" s="1"/>
  <c r="AD146" i="9" s="1"/>
  <c r="AE146" i="9" s="1"/>
  <c r="J142" i="7"/>
  <c r="H142" i="9" s="1"/>
  <c r="AD142" i="9" s="1"/>
  <c r="AE142" i="9" s="1"/>
  <c r="J149" i="7"/>
  <c r="H149" i="9" s="1"/>
  <c r="AD149" i="9" s="1"/>
  <c r="AE149" i="9" s="1"/>
  <c r="J138" i="7"/>
  <c r="H138" i="9" s="1"/>
  <c r="AD138" i="9" s="1"/>
  <c r="AE138" i="9" s="1"/>
  <c r="J129" i="7"/>
  <c r="H129" i="9" s="1"/>
  <c r="AD129" i="9" s="1"/>
  <c r="AE129" i="9" s="1"/>
  <c r="J120" i="7"/>
  <c r="H120" i="9" s="1"/>
  <c r="AD120" i="9" s="1"/>
  <c r="AE120" i="9" s="1"/>
  <c r="J109" i="7"/>
  <c r="H109" i="9" s="1"/>
  <c r="AD109" i="9" s="1"/>
  <c r="AE109" i="9" s="1"/>
  <c r="J108" i="7"/>
  <c r="H108" i="9" s="1"/>
  <c r="AD108" i="9" s="1"/>
  <c r="AE108" i="9" s="1"/>
  <c r="J98" i="7"/>
  <c r="H98" i="9" s="1"/>
  <c r="AD98" i="9" s="1"/>
  <c r="AE98" i="9" s="1"/>
  <c r="J87" i="7"/>
  <c r="H87" i="9" s="1"/>
  <c r="AD87" i="9" s="1"/>
  <c r="AE87" i="9" s="1"/>
  <c r="J77" i="7"/>
  <c r="H77" i="9" s="1"/>
  <c r="AD77" i="9" s="1"/>
  <c r="AE77" i="9" s="1"/>
  <c r="J76" i="7"/>
  <c r="H76" i="9" s="1"/>
  <c r="AD76" i="9" s="1"/>
  <c r="AE76" i="9" s="1"/>
  <c r="J66" i="7"/>
  <c r="H66" i="9" s="1"/>
  <c r="AD66" i="9" s="1"/>
  <c r="AE66" i="9" s="1"/>
  <c r="J61" i="7"/>
  <c r="H61" i="9" s="1"/>
  <c r="AD61" i="9" s="1"/>
  <c r="AE61" i="9" s="1"/>
  <c r="J57" i="7"/>
  <c r="H57" i="9" s="1"/>
  <c r="AD57" i="9" s="1"/>
  <c r="AE57" i="9" s="1"/>
  <c r="J53" i="7"/>
  <c r="H53" i="9" s="1"/>
  <c r="AD53" i="9" s="1"/>
  <c r="AE53" i="9" s="1"/>
  <c r="J49" i="7"/>
  <c r="H49" i="9" s="1"/>
  <c r="AD49" i="9" s="1"/>
  <c r="AE49" i="9" s="1"/>
  <c r="J45" i="7"/>
  <c r="H45" i="9" s="1"/>
  <c r="AD45" i="9" s="1"/>
  <c r="AE45" i="9" s="1"/>
  <c r="J41" i="7"/>
  <c r="H41" i="9" s="1"/>
  <c r="AD41" i="9" s="1"/>
  <c r="AE41" i="9" s="1"/>
  <c r="J37" i="7"/>
  <c r="H37" i="9" s="1"/>
  <c r="AD37" i="9" s="1"/>
  <c r="AE37" i="9" s="1"/>
  <c r="J33" i="7"/>
  <c r="H33" i="9" s="1"/>
  <c r="AD33" i="9" s="1"/>
  <c r="AE33" i="9" s="1"/>
  <c r="J29" i="7"/>
  <c r="H29" i="9" s="1"/>
  <c r="AD29" i="9" s="1"/>
  <c r="AE29" i="9" s="1"/>
  <c r="J25" i="7"/>
  <c r="H25" i="9" s="1"/>
  <c r="AD25" i="9" s="1"/>
  <c r="AE25" i="9" s="1"/>
  <c r="J21" i="7"/>
  <c r="H21" i="9" s="1"/>
  <c r="AD21" i="9" s="1"/>
  <c r="AE21" i="9" s="1"/>
  <c r="J17" i="7"/>
  <c r="H17" i="9" s="1"/>
  <c r="AD17" i="9" s="1"/>
  <c r="AE17" i="9" s="1"/>
  <c r="J13" i="7"/>
  <c r="H13" i="9" s="1"/>
  <c r="AD13" i="9" s="1"/>
  <c r="AE13" i="9" s="1"/>
  <c r="J9" i="7"/>
  <c r="H9" i="9" s="1"/>
  <c r="AD9" i="9" s="1"/>
  <c r="AE9" i="9" s="1"/>
  <c r="J5" i="7"/>
  <c r="H5" i="9" s="1"/>
  <c r="AD5" i="9" s="1"/>
  <c r="AE5" i="9" s="1"/>
  <c r="J84" i="7"/>
  <c r="H84" i="9" s="1"/>
  <c r="AD84" i="9" s="1"/>
  <c r="AE84" i="9" s="1"/>
  <c r="J60" i="7"/>
  <c r="H60" i="9" s="1"/>
  <c r="AD60" i="9" s="1"/>
  <c r="AE60" i="9" s="1"/>
  <c r="J56" i="7"/>
  <c r="H56" i="9" s="1"/>
  <c r="AD56" i="9" s="1"/>
  <c r="AE56" i="9" s="1"/>
  <c r="J48" i="7"/>
  <c r="H48" i="9" s="1"/>
  <c r="AD48" i="9" s="1"/>
  <c r="AE48" i="9" s="1"/>
  <c r="J44" i="7"/>
  <c r="H44" i="9" s="1"/>
  <c r="AD44" i="9" s="1"/>
  <c r="AE44" i="9" s="1"/>
  <c r="J40" i="7"/>
  <c r="H40" i="9" s="1"/>
  <c r="AD40" i="9" s="1"/>
  <c r="AE40" i="9" s="1"/>
  <c r="J28" i="7"/>
  <c r="H28" i="9" s="1"/>
  <c r="AD28" i="9" s="1"/>
  <c r="AE28" i="9" s="1"/>
  <c r="J20" i="7"/>
  <c r="H20" i="9" s="1"/>
  <c r="AD20" i="9" s="1"/>
  <c r="AE20" i="9" s="1"/>
  <c r="J16" i="7"/>
  <c r="H16" i="9" s="1"/>
  <c r="AD16" i="9" s="1"/>
  <c r="AE16" i="9" s="1"/>
  <c r="J12" i="7"/>
  <c r="H12" i="9" s="1"/>
  <c r="AD12" i="9" s="1"/>
  <c r="AE12" i="9" s="1"/>
  <c r="J8" i="7"/>
  <c r="H8" i="9" s="1"/>
  <c r="AD8" i="9" s="1"/>
  <c r="AE8" i="9" s="1"/>
  <c r="J4" i="7"/>
  <c r="H4" i="9" s="1"/>
  <c r="AD4" i="9" s="1"/>
  <c r="AE4" i="9" s="1"/>
  <c r="J127" i="7"/>
  <c r="H127" i="9" s="1"/>
  <c r="AD127" i="9" s="1"/>
  <c r="AE127" i="9" s="1"/>
  <c r="J107" i="7"/>
  <c r="H107" i="9" s="1"/>
  <c r="AD107" i="9" s="1"/>
  <c r="AE107" i="9" s="1"/>
  <c r="J97" i="7"/>
  <c r="H97" i="9" s="1"/>
  <c r="AD97" i="9" s="1"/>
  <c r="AE97" i="9" s="1"/>
  <c r="J96" i="7"/>
  <c r="H96" i="9" s="1"/>
  <c r="AD96" i="9" s="1"/>
  <c r="AE96" i="9" s="1"/>
  <c r="J86" i="7"/>
  <c r="H86" i="9" s="1"/>
  <c r="AD86" i="9" s="1"/>
  <c r="AE86" i="9" s="1"/>
  <c r="J75" i="7"/>
  <c r="H75" i="9" s="1"/>
  <c r="AD75" i="9" s="1"/>
  <c r="AE75" i="9" s="1"/>
  <c r="J65" i="7"/>
  <c r="H65" i="9" s="1"/>
  <c r="AD65" i="9" s="1"/>
  <c r="AE65" i="9" s="1"/>
  <c r="J121" i="7"/>
  <c r="H121" i="9" s="1"/>
  <c r="AD121" i="9" s="1"/>
  <c r="AE121" i="9" s="1"/>
  <c r="J106" i="7"/>
  <c r="H106" i="9" s="1"/>
  <c r="AD106" i="9" s="1"/>
  <c r="AE106" i="9" s="1"/>
  <c r="J95" i="7"/>
  <c r="H95" i="9" s="1"/>
  <c r="AD95" i="9" s="1"/>
  <c r="AE95" i="9" s="1"/>
  <c r="J85" i="7"/>
  <c r="H85" i="9" s="1"/>
  <c r="AD85" i="9" s="1"/>
  <c r="AE85" i="9" s="1"/>
  <c r="J74" i="7"/>
  <c r="H74" i="9" s="1"/>
  <c r="AD74" i="9" s="1"/>
  <c r="AE74" i="9" s="1"/>
  <c r="J64" i="7"/>
  <c r="H64" i="9" s="1"/>
  <c r="AD64" i="9" s="1"/>
  <c r="AE64" i="9" s="1"/>
  <c r="J52" i="7"/>
  <c r="H52" i="9" s="1"/>
  <c r="AD52" i="9" s="1"/>
  <c r="AE52" i="9" s="1"/>
  <c r="J36" i="7"/>
  <c r="H36" i="9" s="1"/>
  <c r="AD36" i="9" s="1"/>
  <c r="AE36" i="9" s="1"/>
  <c r="J32" i="7"/>
  <c r="H32" i="9" s="1"/>
  <c r="AD32" i="9" s="1"/>
  <c r="AE32" i="9" s="1"/>
  <c r="J24" i="7"/>
  <c r="H24" i="9" s="1"/>
  <c r="AD24" i="9" s="1"/>
  <c r="AE24" i="9" s="1"/>
  <c r="J141" i="7"/>
  <c r="H141" i="9" s="1"/>
  <c r="AD141" i="9" s="1"/>
  <c r="AE141" i="9" s="1"/>
  <c r="J139" i="7"/>
  <c r="H139" i="9" s="1"/>
  <c r="AD139" i="9" s="1"/>
  <c r="AE139" i="9" s="1"/>
  <c r="J130" i="7"/>
  <c r="H130" i="9" s="1"/>
  <c r="AD130" i="9" s="1"/>
  <c r="AE130" i="9" s="1"/>
  <c r="J153" i="7"/>
  <c r="H153" i="9" s="1"/>
  <c r="AD153" i="9" s="1"/>
  <c r="AE153" i="9" s="1"/>
  <c r="J133" i="7"/>
  <c r="H133" i="9" s="1"/>
  <c r="AD133" i="9" s="1"/>
  <c r="AE133" i="9" s="1"/>
  <c r="J116" i="7"/>
  <c r="H116" i="9" s="1"/>
  <c r="AD116" i="9" s="1"/>
  <c r="AE116" i="9" s="1"/>
  <c r="J115" i="7"/>
  <c r="H115" i="9" s="1"/>
  <c r="AD115" i="9" s="1"/>
  <c r="AE115" i="9" s="1"/>
  <c r="J105" i="7"/>
  <c r="H105" i="9" s="1"/>
  <c r="AD105" i="9" s="1"/>
  <c r="AE105" i="9" s="1"/>
  <c r="J104" i="7"/>
  <c r="H104" i="9" s="1"/>
  <c r="AD104" i="9" s="1"/>
  <c r="AE104" i="9" s="1"/>
  <c r="J94" i="7"/>
  <c r="H94" i="9" s="1"/>
  <c r="AD94" i="9" s="1"/>
  <c r="AE94" i="9" s="1"/>
  <c r="J83" i="7"/>
  <c r="H83" i="9" s="1"/>
  <c r="AD83" i="9" s="1"/>
  <c r="AE83" i="9" s="1"/>
  <c r="J73" i="7"/>
  <c r="H73" i="9" s="1"/>
  <c r="AD73" i="9" s="1"/>
  <c r="AE73" i="9" s="1"/>
  <c r="J72" i="7"/>
  <c r="H72" i="9" s="1"/>
  <c r="AD72" i="9" s="1"/>
  <c r="AE72" i="9" s="1"/>
  <c r="J99" i="7"/>
  <c r="H99" i="9" s="1"/>
  <c r="AD99" i="9" s="1"/>
  <c r="AE99" i="9" s="1"/>
  <c r="J89" i="7"/>
  <c r="H89" i="9" s="1"/>
  <c r="AD89" i="9" s="1"/>
  <c r="AE89" i="9" s="1"/>
  <c r="J78" i="7"/>
  <c r="H78" i="9" s="1"/>
  <c r="AD78" i="9" s="1"/>
  <c r="AE78" i="9" s="1"/>
  <c r="J67" i="7"/>
  <c r="H67" i="9" s="1"/>
  <c r="AD67" i="9" s="1"/>
  <c r="AE67" i="9" s="1"/>
  <c r="J285" i="7"/>
  <c r="H285" i="9" s="1"/>
  <c r="AD285" i="9" s="1"/>
  <c r="AE285" i="9" s="1"/>
  <c r="J281" i="7"/>
  <c r="H281" i="9" s="1"/>
  <c r="AD281" i="9" s="1"/>
  <c r="AE281" i="9" s="1"/>
  <c r="J277" i="7"/>
  <c r="H277" i="9" s="1"/>
  <c r="AD277" i="9" s="1"/>
  <c r="AE277" i="9" s="1"/>
  <c r="J273" i="7"/>
  <c r="H273" i="9" s="1"/>
  <c r="AD273" i="9" s="1"/>
  <c r="AE273" i="9" s="1"/>
  <c r="J269" i="7"/>
  <c r="H269" i="9" s="1"/>
  <c r="AD269" i="9" s="1"/>
  <c r="AE269" i="9" s="1"/>
  <c r="J265" i="7"/>
  <c r="H265" i="9" s="1"/>
  <c r="AD265" i="9" s="1"/>
  <c r="AE265" i="9" s="1"/>
  <c r="J261" i="7"/>
  <c r="H261" i="9" s="1"/>
  <c r="AD261" i="9" s="1"/>
  <c r="AE261" i="9" s="1"/>
  <c r="J257" i="7"/>
  <c r="H257" i="9" s="1"/>
  <c r="AD257" i="9" s="1"/>
  <c r="AE257" i="9" s="1"/>
  <c r="J253" i="7"/>
  <c r="H253" i="9" s="1"/>
  <c r="AD253" i="9" s="1"/>
  <c r="AE253" i="9" s="1"/>
  <c r="J249" i="7"/>
  <c r="H249" i="9" s="1"/>
  <c r="AD249" i="9" s="1"/>
  <c r="AE249" i="9" s="1"/>
  <c r="J245" i="7"/>
  <c r="H245" i="9" s="1"/>
  <c r="AD245" i="9" s="1"/>
  <c r="AE245" i="9" s="1"/>
  <c r="J241" i="7"/>
  <c r="H241" i="9" s="1"/>
  <c r="AD241" i="9" s="1"/>
  <c r="AE241" i="9" s="1"/>
  <c r="J237" i="7"/>
  <c r="H237" i="9" s="1"/>
  <c r="AD237" i="9" s="1"/>
  <c r="AE237" i="9" s="1"/>
  <c r="J233" i="7"/>
  <c r="H233" i="9" s="1"/>
  <c r="AD233" i="9" s="1"/>
  <c r="AE233" i="9" s="1"/>
  <c r="J229" i="7"/>
  <c r="H229" i="9" s="1"/>
  <c r="AD229" i="9" s="1"/>
  <c r="AE229" i="9" s="1"/>
  <c r="J225" i="7"/>
  <c r="H225" i="9" s="1"/>
  <c r="AD225" i="9" s="1"/>
  <c r="AE225" i="9" s="1"/>
  <c r="J221" i="7"/>
  <c r="H221" i="9" s="1"/>
  <c r="AD221" i="9" s="1"/>
  <c r="AE221" i="9" s="1"/>
  <c r="J217" i="7"/>
  <c r="H217" i="9" s="1"/>
  <c r="AD217" i="9" s="1"/>
  <c r="AE217" i="9" s="1"/>
  <c r="J213" i="7"/>
  <c r="H213" i="9" s="1"/>
  <c r="AD213" i="9" s="1"/>
  <c r="AE213" i="9" s="1"/>
  <c r="J209" i="7"/>
  <c r="H209" i="9" s="1"/>
  <c r="AD209" i="9" s="1"/>
  <c r="AE209" i="9" s="1"/>
  <c r="J205" i="7"/>
  <c r="H205" i="9" s="1"/>
  <c r="AD205" i="9" s="1"/>
  <c r="AE205" i="9" s="1"/>
  <c r="J201" i="7"/>
  <c r="H201" i="9" s="1"/>
  <c r="AD201" i="9" s="1"/>
  <c r="AE201" i="9" s="1"/>
  <c r="J197" i="7"/>
  <c r="H197" i="9" s="1"/>
  <c r="AD197" i="9" s="1"/>
  <c r="AE197" i="9" s="1"/>
  <c r="J193" i="7"/>
  <c r="H193" i="9" s="1"/>
  <c r="AD193" i="9" s="1"/>
  <c r="AE193" i="9" s="1"/>
  <c r="J189" i="7"/>
  <c r="H189" i="9" s="1"/>
  <c r="AD189" i="9" s="1"/>
  <c r="AE189" i="9" s="1"/>
  <c r="J185" i="7"/>
  <c r="H185" i="9" s="1"/>
  <c r="AD185" i="9" s="1"/>
  <c r="AE185" i="9" s="1"/>
  <c r="J181" i="7"/>
  <c r="H181" i="9" s="1"/>
  <c r="AD181" i="9" s="1"/>
  <c r="AE181" i="9" s="1"/>
  <c r="J177" i="7"/>
  <c r="H177" i="9" s="1"/>
  <c r="AD177" i="9" s="1"/>
  <c r="AE177" i="9" s="1"/>
  <c r="J173" i="7"/>
  <c r="H173" i="9" s="1"/>
  <c r="AD173" i="9" s="1"/>
  <c r="AE173" i="9" s="1"/>
  <c r="J169" i="7"/>
  <c r="H169" i="9" s="1"/>
  <c r="AD169" i="9" s="1"/>
  <c r="AE169" i="9" s="1"/>
  <c r="J165" i="7"/>
  <c r="H165" i="9" s="1"/>
  <c r="AD165" i="9" s="1"/>
  <c r="AE165" i="9" s="1"/>
  <c r="J161" i="7"/>
  <c r="H161" i="9" s="1"/>
  <c r="AD161" i="9" s="1"/>
  <c r="AE161" i="9" s="1"/>
  <c r="J131" i="7"/>
  <c r="H131" i="9" s="1"/>
  <c r="AD131" i="9" s="1"/>
  <c r="AE131" i="9" s="1"/>
  <c r="J122" i="7"/>
  <c r="H122" i="9" s="1"/>
  <c r="AD122" i="9" s="1"/>
  <c r="AE122" i="9" s="1"/>
  <c r="J118" i="7"/>
  <c r="H118" i="9" s="1"/>
  <c r="AD118" i="9" s="1"/>
  <c r="AE118" i="9" s="1"/>
  <c r="J117" i="7"/>
  <c r="H117" i="9" s="1"/>
  <c r="AD117" i="9" s="1"/>
  <c r="AE117" i="9" s="1"/>
  <c r="J114" i="7"/>
  <c r="H114" i="9" s="1"/>
  <c r="AD114" i="9" s="1"/>
  <c r="AE114" i="9" s="1"/>
  <c r="J103" i="7"/>
  <c r="H103" i="9" s="1"/>
  <c r="AD103" i="9" s="1"/>
  <c r="AE103" i="9" s="1"/>
  <c r="J93" i="7"/>
  <c r="H93" i="9" s="1"/>
  <c r="AD93" i="9" s="1"/>
  <c r="AE93" i="9" s="1"/>
  <c r="J92" i="7"/>
  <c r="H92" i="9" s="1"/>
  <c r="AD92" i="9" s="1"/>
  <c r="AE92" i="9" s="1"/>
  <c r="J82" i="7"/>
  <c r="H82" i="9" s="1"/>
  <c r="AD82" i="9" s="1"/>
  <c r="AE82" i="9" s="1"/>
  <c r="J71" i="7"/>
  <c r="H71" i="9" s="1"/>
  <c r="AD71" i="9" s="1"/>
  <c r="AE71" i="9" s="1"/>
  <c r="J63" i="7"/>
  <c r="H63" i="9" s="1"/>
  <c r="AD63" i="9" s="1"/>
  <c r="AE63" i="9" s="1"/>
  <c r="J59" i="7"/>
  <c r="H59" i="9" s="1"/>
  <c r="AD59" i="9" s="1"/>
  <c r="AE59" i="9" s="1"/>
  <c r="J55" i="7"/>
  <c r="H55" i="9" s="1"/>
  <c r="AD55" i="9" s="1"/>
  <c r="AE55" i="9" s="1"/>
  <c r="J51" i="7"/>
  <c r="H51" i="9" s="1"/>
  <c r="AD51" i="9" s="1"/>
  <c r="AE51" i="9" s="1"/>
  <c r="J47" i="7"/>
  <c r="H47" i="9" s="1"/>
  <c r="AD47" i="9" s="1"/>
  <c r="AE47" i="9" s="1"/>
  <c r="J43" i="7"/>
  <c r="H43" i="9" s="1"/>
  <c r="AD43" i="9" s="1"/>
  <c r="AE43" i="9" s="1"/>
  <c r="J39" i="7"/>
  <c r="H39" i="9" s="1"/>
  <c r="AD39" i="9" s="1"/>
  <c r="AE39" i="9" s="1"/>
  <c r="J35" i="7"/>
  <c r="H35" i="9" s="1"/>
  <c r="AD35" i="9" s="1"/>
  <c r="AE35" i="9" s="1"/>
  <c r="J31" i="7"/>
  <c r="H31" i="9" s="1"/>
  <c r="AD31" i="9" s="1"/>
  <c r="AE31" i="9" s="1"/>
  <c r="J27" i="7"/>
  <c r="H27" i="9" s="1"/>
  <c r="AD27" i="9" s="1"/>
  <c r="AE27" i="9" s="1"/>
  <c r="J23" i="7"/>
  <c r="H23" i="9" s="1"/>
  <c r="AD23" i="9" s="1"/>
  <c r="AE23" i="9" s="1"/>
  <c r="J19" i="7"/>
  <c r="H19" i="9" s="1"/>
  <c r="AD19" i="9" s="1"/>
  <c r="AE19" i="9" s="1"/>
  <c r="J15" i="7"/>
  <c r="H15" i="9" s="1"/>
  <c r="AD15" i="9" s="1"/>
  <c r="AE15" i="9" s="1"/>
  <c r="J11" i="7"/>
  <c r="H11" i="9" s="1"/>
  <c r="AD11" i="9" s="1"/>
  <c r="AE11" i="9" s="1"/>
  <c r="J7" i="7"/>
  <c r="H7" i="9" s="1"/>
  <c r="AD7" i="9" s="1"/>
  <c r="AE7" i="9" s="1"/>
  <c r="J126" i="7"/>
  <c r="H126" i="9" s="1"/>
  <c r="AD126" i="9" s="1"/>
  <c r="AE126" i="9" s="1"/>
  <c r="J110" i="7"/>
  <c r="H110" i="9" s="1"/>
  <c r="AD110" i="9" s="1"/>
  <c r="AE110" i="9" s="1"/>
  <c r="J145" i="7"/>
  <c r="H145" i="9" s="1"/>
  <c r="AD145" i="9" s="1"/>
  <c r="AE145" i="9" s="1"/>
  <c r="J134" i="7"/>
  <c r="H134" i="9" s="1"/>
  <c r="AD134" i="9" s="1"/>
  <c r="AE134" i="9" s="1"/>
  <c r="J125" i="7"/>
  <c r="H125" i="9" s="1"/>
  <c r="AD125" i="9" s="1"/>
  <c r="AE125" i="9" s="1"/>
  <c r="J113" i="7"/>
  <c r="H113" i="9" s="1"/>
  <c r="AD113" i="9" s="1"/>
  <c r="AE113" i="9" s="1"/>
  <c r="J112" i="7"/>
  <c r="H112" i="9" s="1"/>
  <c r="AD112" i="9" s="1"/>
  <c r="AE112" i="9" s="1"/>
  <c r="J102" i="7"/>
  <c r="H102" i="9" s="1"/>
  <c r="AD102" i="9" s="1"/>
  <c r="AE102" i="9" s="1"/>
  <c r="J91" i="7"/>
  <c r="H91" i="9" s="1"/>
  <c r="AD91" i="9" s="1"/>
  <c r="AE91" i="9" s="1"/>
  <c r="J81" i="7"/>
  <c r="H81" i="9" s="1"/>
  <c r="AD81" i="9" s="1"/>
  <c r="AE81" i="9" s="1"/>
  <c r="J80" i="7"/>
  <c r="H80" i="9" s="1"/>
  <c r="AD80" i="9" s="1"/>
  <c r="AE80" i="9" s="1"/>
  <c r="J70" i="7"/>
  <c r="H70" i="9" s="1"/>
  <c r="AD70" i="9" s="1"/>
  <c r="AE70" i="9" s="1"/>
  <c r="J3" i="7"/>
  <c r="J135" i="7"/>
  <c r="H135" i="9" s="1"/>
  <c r="AD135" i="9" s="1"/>
  <c r="AE135" i="9" s="1"/>
  <c r="J88" i="7"/>
  <c r="H88" i="9" s="1"/>
  <c r="AD88" i="9" s="1"/>
  <c r="AE88" i="9" s="1"/>
  <c r="J157" i="7"/>
  <c r="H157" i="9" s="1"/>
  <c r="AD157" i="9" s="1"/>
  <c r="AE157" i="9" s="1"/>
  <c r="J137" i="7"/>
  <c r="H137" i="9" s="1"/>
  <c r="AD137" i="9" s="1"/>
  <c r="AE137" i="9" s="1"/>
  <c r="J123" i="7"/>
  <c r="H123" i="9" s="1"/>
  <c r="AD123" i="9" s="1"/>
  <c r="AE123" i="9" s="1"/>
  <c r="J119" i="7"/>
  <c r="H119" i="9" s="1"/>
  <c r="AD119" i="9" s="1"/>
  <c r="AE119" i="9" s="1"/>
  <c r="J111" i="7"/>
  <c r="H111" i="9" s="1"/>
  <c r="AD111" i="9" s="1"/>
  <c r="AE111" i="9" s="1"/>
  <c r="J101" i="7"/>
  <c r="H101" i="9" s="1"/>
  <c r="AD101" i="9" s="1"/>
  <c r="AE101" i="9" s="1"/>
  <c r="J100" i="7"/>
  <c r="H100" i="9" s="1"/>
  <c r="AD100" i="9" s="1"/>
  <c r="AE100" i="9" s="1"/>
  <c r="J90" i="7"/>
  <c r="H90" i="9" s="1"/>
  <c r="AD90" i="9" s="1"/>
  <c r="AE90" i="9" s="1"/>
  <c r="J79" i="7"/>
  <c r="H79" i="9" s="1"/>
  <c r="AD79" i="9" s="1"/>
  <c r="AE79" i="9" s="1"/>
  <c r="J69" i="7"/>
  <c r="H69" i="9" s="1"/>
  <c r="AD69" i="9" s="1"/>
  <c r="AE69" i="9" s="1"/>
  <c r="J68" i="7"/>
  <c r="H68" i="9" s="1"/>
  <c r="AD68" i="9" s="1"/>
  <c r="AE68" i="9" s="1"/>
  <c r="J62" i="7"/>
  <c r="H62" i="9" s="1"/>
  <c r="AD62" i="9" s="1"/>
  <c r="AE62" i="9" s="1"/>
  <c r="J58" i="7"/>
  <c r="H58" i="9" s="1"/>
  <c r="AD58" i="9" s="1"/>
  <c r="AE58" i="9" s="1"/>
  <c r="J54" i="7"/>
  <c r="H54" i="9" s="1"/>
  <c r="AD54" i="9" s="1"/>
  <c r="AE54" i="9" s="1"/>
  <c r="J50" i="7"/>
  <c r="H50" i="9" s="1"/>
  <c r="AD50" i="9" s="1"/>
  <c r="AE50" i="9" s="1"/>
  <c r="J46" i="7"/>
  <c r="H46" i="9" s="1"/>
  <c r="AD46" i="9" s="1"/>
  <c r="AE46" i="9" s="1"/>
  <c r="J42" i="7"/>
  <c r="H42" i="9" s="1"/>
  <c r="AD42" i="9" s="1"/>
  <c r="AE42" i="9" s="1"/>
  <c r="J38" i="7"/>
  <c r="H38" i="9" s="1"/>
  <c r="AD38" i="9" s="1"/>
  <c r="AE38" i="9" s="1"/>
  <c r="J34" i="7"/>
  <c r="H34" i="9" s="1"/>
  <c r="AD34" i="9" s="1"/>
  <c r="AE34" i="9" s="1"/>
  <c r="J30" i="7"/>
  <c r="H30" i="9" s="1"/>
  <c r="AD30" i="9" s="1"/>
  <c r="AE30" i="9" s="1"/>
  <c r="J26" i="7"/>
  <c r="H26" i="9" s="1"/>
  <c r="AD26" i="9" s="1"/>
  <c r="AE26" i="9" s="1"/>
  <c r="J22" i="7"/>
  <c r="H22" i="9" s="1"/>
  <c r="AD22" i="9" s="1"/>
  <c r="AE22" i="9" s="1"/>
  <c r="J18" i="7"/>
  <c r="H18" i="9" s="1"/>
  <c r="AD18" i="9" s="1"/>
  <c r="AE18" i="9" s="1"/>
  <c r="J14" i="7"/>
  <c r="H14" i="9" s="1"/>
  <c r="AD14" i="9" s="1"/>
  <c r="AE14" i="9" s="1"/>
  <c r="J10" i="7"/>
  <c r="H10" i="9" s="1"/>
  <c r="AD10" i="9" s="1"/>
  <c r="AE10" i="9" s="1"/>
  <c r="J6" i="7"/>
  <c r="H6" i="9" s="1"/>
  <c r="AD6" i="9" s="1"/>
  <c r="AE6" i="9" s="1"/>
  <c r="I288" i="8"/>
  <c r="E3" i="9"/>
  <c r="X134" i="9"/>
  <c r="Y134" i="9" s="1"/>
  <c r="AF74" i="9"/>
  <c r="AG74" i="9" s="1"/>
  <c r="AF67" i="9"/>
  <c r="AG67" i="9" s="1"/>
  <c r="AF139" i="9"/>
  <c r="AG139" i="9" s="1"/>
  <c r="K204" i="7"/>
  <c r="I204" i="9" s="1"/>
  <c r="AF204" i="9" s="1"/>
  <c r="AG204" i="9" s="1"/>
  <c r="X43" i="9"/>
  <c r="Y43" i="9" s="1"/>
  <c r="X81" i="9"/>
  <c r="Y81" i="9" s="1"/>
  <c r="X187" i="9"/>
  <c r="Y187" i="9" s="1"/>
  <c r="X172" i="9"/>
  <c r="Y172" i="9" s="1"/>
  <c r="X236" i="9"/>
  <c r="Y236" i="9" s="1"/>
  <c r="M287" i="7"/>
  <c r="K287" i="9" s="1"/>
  <c r="AJ287" i="9" s="1"/>
  <c r="AK287" i="9" s="1"/>
  <c r="M283" i="7"/>
  <c r="K283" i="9" s="1"/>
  <c r="AJ283" i="9" s="1"/>
  <c r="AK283" i="9" s="1"/>
  <c r="M279" i="7"/>
  <c r="K279" i="9" s="1"/>
  <c r="AJ279" i="9" s="1"/>
  <c r="AK279" i="9" s="1"/>
  <c r="M275" i="7"/>
  <c r="K275" i="9" s="1"/>
  <c r="AJ275" i="9" s="1"/>
  <c r="AK275" i="9" s="1"/>
  <c r="M271" i="7"/>
  <c r="K271" i="9" s="1"/>
  <c r="AJ271" i="9" s="1"/>
  <c r="AK271" i="9" s="1"/>
  <c r="M267" i="7"/>
  <c r="K267" i="9" s="1"/>
  <c r="AJ267" i="9" s="1"/>
  <c r="AK267" i="9" s="1"/>
  <c r="M263" i="7"/>
  <c r="K263" i="9" s="1"/>
  <c r="AJ263" i="9" s="1"/>
  <c r="AK263" i="9" s="1"/>
  <c r="M259" i="7"/>
  <c r="K259" i="9" s="1"/>
  <c r="AJ259" i="9" s="1"/>
  <c r="AK259" i="9" s="1"/>
  <c r="M255" i="7"/>
  <c r="K255" i="9" s="1"/>
  <c r="AJ255" i="9" s="1"/>
  <c r="AK255" i="9" s="1"/>
  <c r="M251" i="7"/>
  <c r="K251" i="9" s="1"/>
  <c r="AJ251" i="9" s="1"/>
  <c r="AK251" i="9" s="1"/>
  <c r="M247" i="7"/>
  <c r="K247" i="9" s="1"/>
  <c r="AJ247" i="9" s="1"/>
  <c r="AK247" i="9" s="1"/>
  <c r="M243" i="7"/>
  <c r="K243" i="9" s="1"/>
  <c r="AJ243" i="9" s="1"/>
  <c r="AK243" i="9" s="1"/>
  <c r="M239" i="7"/>
  <c r="K239" i="9" s="1"/>
  <c r="AJ239" i="9" s="1"/>
  <c r="AK239" i="9" s="1"/>
  <c r="M235" i="7"/>
  <c r="K235" i="9" s="1"/>
  <c r="AJ235" i="9" s="1"/>
  <c r="AK235" i="9" s="1"/>
  <c r="M231" i="7"/>
  <c r="K231" i="9" s="1"/>
  <c r="AJ231" i="9" s="1"/>
  <c r="AK231" i="9" s="1"/>
  <c r="M227" i="7"/>
  <c r="K227" i="9" s="1"/>
  <c r="AJ227" i="9" s="1"/>
  <c r="AK227" i="9" s="1"/>
  <c r="M223" i="7"/>
  <c r="K223" i="9" s="1"/>
  <c r="AJ223" i="9" s="1"/>
  <c r="AK223" i="9" s="1"/>
  <c r="M219" i="7"/>
  <c r="K219" i="9" s="1"/>
  <c r="AJ219" i="9" s="1"/>
  <c r="AK219" i="9" s="1"/>
  <c r="M215" i="7"/>
  <c r="K215" i="9" s="1"/>
  <c r="AJ215" i="9" s="1"/>
  <c r="AK215" i="9" s="1"/>
  <c r="M211" i="7"/>
  <c r="K211" i="9" s="1"/>
  <c r="AJ211" i="9" s="1"/>
  <c r="AK211" i="9" s="1"/>
  <c r="M207" i="7"/>
  <c r="K207" i="9" s="1"/>
  <c r="AJ207" i="9" s="1"/>
  <c r="AK207" i="9" s="1"/>
  <c r="M203" i="7"/>
  <c r="K203" i="9" s="1"/>
  <c r="AJ203" i="9" s="1"/>
  <c r="AK203" i="9" s="1"/>
  <c r="M199" i="7"/>
  <c r="K199" i="9" s="1"/>
  <c r="AJ199" i="9" s="1"/>
  <c r="AK199" i="9" s="1"/>
  <c r="M195" i="7"/>
  <c r="K195" i="9" s="1"/>
  <c r="AJ195" i="9" s="1"/>
  <c r="AK195" i="9" s="1"/>
  <c r="M191" i="7"/>
  <c r="K191" i="9" s="1"/>
  <c r="AJ191" i="9" s="1"/>
  <c r="AK191" i="9" s="1"/>
  <c r="M187" i="7"/>
  <c r="K187" i="9" s="1"/>
  <c r="AJ187" i="9" s="1"/>
  <c r="AK187" i="9" s="1"/>
  <c r="M183" i="7"/>
  <c r="K183" i="9" s="1"/>
  <c r="AJ183" i="9" s="1"/>
  <c r="AK183" i="9" s="1"/>
  <c r="M179" i="7"/>
  <c r="K179" i="9" s="1"/>
  <c r="AJ179" i="9" s="1"/>
  <c r="AK179" i="9" s="1"/>
  <c r="M175" i="7"/>
  <c r="K175" i="9" s="1"/>
  <c r="AJ175" i="9" s="1"/>
  <c r="AK175" i="9" s="1"/>
  <c r="M171" i="7"/>
  <c r="K171" i="9" s="1"/>
  <c r="AJ171" i="9" s="1"/>
  <c r="AK171" i="9" s="1"/>
  <c r="M167" i="7"/>
  <c r="K167" i="9" s="1"/>
  <c r="AJ167" i="9" s="1"/>
  <c r="AK167" i="9" s="1"/>
  <c r="M163" i="7"/>
  <c r="K163" i="9" s="1"/>
  <c r="AJ163" i="9" s="1"/>
  <c r="AK163" i="9" s="1"/>
  <c r="M159" i="7"/>
  <c r="K159" i="9" s="1"/>
  <c r="AJ159" i="9" s="1"/>
  <c r="AK159" i="9" s="1"/>
  <c r="M155" i="7"/>
  <c r="K155" i="9" s="1"/>
  <c r="AJ155" i="9" s="1"/>
  <c r="AK155" i="9" s="1"/>
  <c r="M151" i="7"/>
  <c r="K151" i="9" s="1"/>
  <c r="AJ151" i="9" s="1"/>
  <c r="AK151" i="9" s="1"/>
  <c r="M147" i="7"/>
  <c r="K147" i="9" s="1"/>
  <c r="AJ147" i="9" s="1"/>
  <c r="AK147" i="9" s="1"/>
  <c r="M143" i="7"/>
  <c r="K143" i="9" s="1"/>
  <c r="AJ143" i="9" s="1"/>
  <c r="AK143" i="9" s="1"/>
  <c r="M139" i="7"/>
  <c r="K139" i="9" s="1"/>
  <c r="AJ139" i="9" s="1"/>
  <c r="AK139" i="9" s="1"/>
  <c r="M135" i="7"/>
  <c r="K135" i="9" s="1"/>
  <c r="AJ135" i="9" s="1"/>
  <c r="AK135" i="9" s="1"/>
  <c r="M131" i="7"/>
  <c r="K131" i="9" s="1"/>
  <c r="AJ131" i="9" s="1"/>
  <c r="AK131" i="9" s="1"/>
  <c r="M127" i="7"/>
  <c r="K127" i="9" s="1"/>
  <c r="AJ127" i="9" s="1"/>
  <c r="AK127" i="9" s="1"/>
  <c r="M123" i="7"/>
  <c r="K123" i="9" s="1"/>
  <c r="AJ123" i="9" s="1"/>
  <c r="AK123" i="9" s="1"/>
  <c r="M119" i="7"/>
  <c r="K119" i="9" s="1"/>
  <c r="AJ119" i="9" s="1"/>
  <c r="AK119" i="9" s="1"/>
  <c r="M115" i="7"/>
  <c r="K115" i="9" s="1"/>
  <c r="AJ115" i="9" s="1"/>
  <c r="AK115" i="9" s="1"/>
  <c r="M111" i="7"/>
  <c r="K111" i="9" s="1"/>
  <c r="AJ111" i="9" s="1"/>
  <c r="AK111" i="9" s="1"/>
  <c r="M107" i="7"/>
  <c r="K107" i="9" s="1"/>
  <c r="AJ107" i="9" s="1"/>
  <c r="AK107" i="9" s="1"/>
  <c r="M103" i="7"/>
  <c r="K103" i="9" s="1"/>
  <c r="AJ103" i="9" s="1"/>
  <c r="AK103" i="9" s="1"/>
  <c r="M99" i="7"/>
  <c r="K99" i="9" s="1"/>
  <c r="AJ99" i="9" s="1"/>
  <c r="AK99" i="9" s="1"/>
  <c r="M95" i="7"/>
  <c r="K95" i="9" s="1"/>
  <c r="AJ95" i="9" s="1"/>
  <c r="AK95" i="9" s="1"/>
  <c r="M91" i="7"/>
  <c r="K91" i="9" s="1"/>
  <c r="AJ91" i="9" s="1"/>
  <c r="AK91" i="9" s="1"/>
  <c r="M87" i="7"/>
  <c r="K87" i="9" s="1"/>
  <c r="AJ87" i="9" s="1"/>
  <c r="AK87" i="9" s="1"/>
  <c r="M83" i="7"/>
  <c r="K83" i="9" s="1"/>
  <c r="AJ83" i="9" s="1"/>
  <c r="AK83" i="9" s="1"/>
  <c r="M79" i="7"/>
  <c r="K79" i="9" s="1"/>
  <c r="AJ79" i="9" s="1"/>
  <c r="AK79" i="9" s="1"/>
  <c r="M75" i="7"/>
  <c r="K75" i="9" s="1"/>
  <c r="AJ75" i="9" s="1"/>
  <c r="AK75" i="9" s="1"/>
  <c r="M71" i="7"/>
  <c r="K71" i="9" s="1"/>
  <c r="AJ71" i="9" s="1"/>
  <c r="AK71" i="9" s="1"/>
  <c r="M67" i="7"/>
  <c r="K67" i="9" s="1"/>
  <c r="AJ67" i="9" s="1"/>
  <c r="AK67" i="9" s="1"/>
  <c r="M286" i="7"/>
  <c r="K286" i="9" s="1"/>
  <c r="AJ286" i="9" s="1"/>
  <c r="AK286" i="9" s="1"/>
  <c r="M282" i="7"/>
  <c r="K282" i="9" s="1"/>
  <c r="AJ282" i="9" s="1"/>
  <c r="AK282" i="9" s="1"/>
  <c r="M278" i="7"/>
  <c r="K278" i="9" s="1"/>
  <c r="AJ278" i="9" s="1"/>
  <c r="AK278" i="9" s="1"/>
  <c r="M274" i="7"/>
  <c r="K274" i="9" s="1"/>
  <c r="AJ274" i="9" s="1"/>
  <c r="AK274" i="9" s="1"/>
  <c r="M270" i="7"/>
  <c r="K270" i="9" s="1"/>
  <c r="AJ270" i="9" s="1"/>
  <c r="AK270" i="9" s="1"/>
  <c r="M266" i="7"/>
  <c r="K266" i="9" s="1"/>
  <c r="AJ266" i="9" s="1"/>
  <c r="AK266" i="9" s="1"/>
  <c r="M262" i="7"/>
  <c r="K262" i="9" s="1"/>
  <c r="AJ262" i="9" s="1"/>
  <c r="AK262" i="9" s="1"/>
  <c r="M258" i="7"/>
  <c r="K258" i="9" s="1"/>
  <c r="AJ258" i="9" s="1"/>
  <c r="AK258" i="9" s="1"/>
  <c r="M254" i="7"/>
  <c r="K254" i="9" s="1"/>
  <c r="AJ254" i="9" s="1"/>
  <c r="AK254" i="9" s="1"/>
  <c r="M250" i="7"/>
  <c r="K250" i="9" s="1"/>
  <c r="AJ250" i="9" s="1"/>
  <c r="AK250" i="9" s="1"/>
  <c r="M246" i="7"/>
  <c r="K246" i="9" s="1"/>
  <c r="AJ246" i="9" s="1"/>
  <c r="AK246" i="9" s="1"/>
  <c r="M242" i="7"/>
  <c r="K242" i="9" s="1"/>
  <c r="AJ242" i="9" s="1"/>
  <c r="AK242" i="9" s="1"/>
  <c r="M238" i="7"/>
  <c r="K238" i="9" s="1"/>
  <c r="AJ238" i="9" s="1"/>
  <c r="AK238" i="9" s="1"/>
  <c r="M234" i="7"/>
  <c r="K234" i="9" s="1"/>
  <c r="AJ234" i="9" s="1"/>
  <c r="AK234" i="9" s="1"/>
  <c r="M230" i="7"/>
  <c r="K230" i="9" s="1"/>
  <c r="AJ230" i="9" s="1"/>
  <c r="AK230" i="9" s="1"/>
  <c r="M226" i="7"/>
  <c r="K226" i="9" s="1"/>
  <c r="AJ226" i="9" s="1"/>
  <c r="AK226" i="9" s="1"/>
  <c r="M222" i="7"/>
  <c r="K222" i="9" s="1"/>
  <c r="AJ222" i="9" s="1"/>
  <c r="AK222" i="9" s="1"/>
  <c r="M218" i="7"/>
  <c r="K218" i="9" s="1"/>
  <c r="AJ218" i="9" s="1"/>
  <c r="AK218" i="9" s="1"/>
  <c r="M214" i="7"/>
  <c r="K214" i="9" s="1"/>
  <c r="AJ214" i="9" s="1"/>
  <c r="AK214" i="9" s="1"/>
  <c r="M210" i="7"/>
  <c r="K210" i="9" s="1"/>
  <c r="AJ210" i="9" s="1"/>
  <c r="AK210" i="9" s="1"/>
  <c r="M206" i="7"/>
  <c r="K206" i="9" s="1"/>
  <c r="AJ206" i="9" s="1"/>
  <c r="AK206" i="9" s="1"/>
  <c r="M202" i="7"/>
  <c r="K202" i="9" s="1"/>
  <c r="AJ202" i="9" s="1"/>
  <c r="AK202" i="9" s="1"/>
  <c r="M198" i="7"/>
  <c r="K198" i="9" s="1"/>
  <c r="AJ198" i="9" s="1"/>
  <c r="AK198" i="9" s="1"/>
  <c r="M194" i="7"/>
  <c r="K194" i="9" s="1"/>
  <c r="AJ194" i="9" s="1"/>
  <c r="AK194" i="9" s="1"/>
  <c r="M190" i="7"/>
  <c r="K190" i="9" s="1"/>
  <c r="AJ190" i="9" s="1"/>
  <c r="AK190" i="9" s="1"/>
  <c r="M186" i="7"/>
  <c r="K186" i="9" s="1"/>
  <c r="AJ186" i="9" s="1"/>
  <c r="AK186" i="9" s="1"/>
  <c r="M182" i="7"/>
  <c r="K182" i="9" s="1"/>
  <c r="AJ182" i="9" s="1"/>
  <c r="AK182" i="9" s="1"/>
  <c r="M178" i="7"/>
  <c r="K178" i="9" s="1"/>
  <c r="AJ178" i="9" s="1"/>
  <c r="AK178" i="9" s="1"/>
  <c r="M174" i="7"/>
  <c r="K174" i="9" s="1"/>
  <c r="AJ174" i="9" s="1"/>
  <c r="AK174" i="9" s="1"/>
  <c r="M170" i="7"/>
  <c r="K170" i="9" s="1"/>
  <c r="AJ170" i="9" s="1"/>
  <c r="AK170" i="9" s="1"/>
  <c r="M166" i="7"/>
  <c r="K166" i="9" s="1"/>
  <c r="AJ166" i="9" s="1"/>
  <c r="AK166" i="9" s="1"/>
  <c r="M162" i="7"/>
  <c r="K162" i="9" s="1"/>
  <c r="AJ162" i="9" s="1"/>
  <c r="AK162" i="9" s="1"/>
  <c r="M158" i="7"/>
  <c r="K158" i="9" s="1"/>
  <c r="AJ158" i="9" s="1"/>
  <c r="AK158" i="9" s="1"/>
  <c r="M154" i="7"/>
  <c r="K154" i="9" s="1"/>
  <c r="AJ154" i="9" s="1"/>
  <c r="AK154" i="9" s="1"/>
  <c r="M150" i="7"/>
  <c r="K150" i="9" s="1"/>
  <c r="AJ150" i="9" s="1"/>
  <c r="AK150" i="9" s="1"/>
  <c r="M146" i="7"/>
  <c r="K146" i="9" s="1"/>
  <c r="AJ146" i="9" s="1"/>
  <c r="AK146" i="9" s="1"/>
  <c r="M142" i="7"/>
  <c r="K142" i="9" s="1"/>
  <c r="AJ142" i="9" s="1"/>
  <c r="AK142" i="9" s="1"/>
  <c r="M138" i="7"/>
  <c r="K138" i="9" s="1"/>
  <c r="AJ138" i="9" s="1"/>
  <c r="AK138" i="9" s="1"/>
  <c r="M134" i="7"/>
  <c r="K134" i="9" s="1"/>
  <c r="AJ134" i="9" s="1"/>
  <c r="AK134" i="9" s="1"/>
  <c r="M130" i="7"/>
  <c r="K130" i="9" s="1"/>
  <c r="AJ130" i="9" s="1"/>
  <c r="AK130" i="9" s="1"/>
  <c r="M126" i="7"/>
  <c r="K126" i="9" s="1"/>
  <c r="AJ126" i="9" s="1"/>
  <c r="AK126" i="9" s="1"/>
  <c r="M122" i="7"/>
  <c r="K122" i="9" s="1"/>
  <c r="AJ122" i="9" s="1"/>
  <c r="AK122" i="9" s="1"/>
  <c r="M118" i="7"/>
  <c r="K118" i="9" s="1"/>
  <c r="AJ118" i="9" s="1"/>
  <c r="AK118" i="9" s="1"/>
  <c r="M285" i="7"/>
  <c r="K285" i="9" s="1"/>
  <c r="AJ285" i="9" s="1"/>
  <c r="AK285" i="9" s="1"/>
  <c r="M281" i="7"/>
  <c r="K281" i="9" s="1"/>
  <c r="AJ281" i="9" s="1"/>
  <c r="AK281" i="9" s="1"/>
  <c r="M277" i="7"/>
  <c r="K277" i="9" s="1"/>
  <c r="AJ277" i="9" s="1"/>
  <c r="AK277" i="9" s="1"/>
  <c r="M273" i="7"/>
  <c r="K273" i="9" s="1"/>
  <c r="AJ273" i="9" s="1"/>
  <c r="AK273" i="9" s="1"/>
  <c r="M269" i="7"/>
  <c r="K269" i="9" s="1"/>
  <c r="AJ269" i="9" s="1"/>
  <c r="AK269" i="9" s="1"/>
  <c r="M265" i="7"/>
  <c r="K265" i="9" s="1"/>
  <c r="AJ265" i="9" s="1"/>
  <c r="AK265" i="9" s="1"/>
  <c r="M261" i="7"/>
  <c r="K261" i="9" s="1"/>
  <c r="AJ261" i="9" s="1"/>
  <c r="AK261" i="9" s="1"/>
  <c r="M257" i="7"/>
  <c r="K257" i="9" s="1"/>
  <c r="AJ257" i="9" s="1"/>
  <c r="AK257" i="9" s="1"/>
  <c r="M253" i="7"/>
  <c r="K253" i="9" s="1"/>
  <c r="AJ253" i="9" s="1"/>
  <c r="AK253" i="9" s="1"/>
  <c r="M249" i="7"/>
  <c r="K249" i="9" s="1"/>
  <c r="AJ249" i="9" s="1"/>
  <c r="AK249" i="9" s="1"/>
  <c r="M245" i="7"/>
  <c r="K245" i="9" s="1"/>
  <c r="AJ245" i="9" s="1"/>
  <c r="AK245" i="9" s="1"/>
  <c r="M241" i="7"/>
  <c r="K241" i="9" s="1"/>
  <c r="AJ241" i="9" s="1"/>
  <c r="AK241" i="9" s="1"/>
  <c r="M237" i="7"/>
  <c r="K237" i="9" s="1"/>
  <c r="AJ237" i="9" s="1"/>
  <c r="AK237" i="9" s="1"/>
  <c r="M233" i="7"/>
  <c r="K233" i="9" s="1"/>
  <c r="AJ233" i="9" s="1"/>
  <c r="AK233" i="9" s="1"/>
  <c r="M229" i="7"/>
  <c r="K229" i="9" s="1"/>
  <c r="AJ229" i="9" s="1"/>
  <c r="AK229" i="9" s="1"/>
  <c r="M225" i="7"/>
  <c r="K225" i="9" s="1"/>
  <c r="AJ225" i="9" s="1"/>
  <c r="AK225" i="9" s="1"/>
  <c r="M221" i="7"/>
  <c r="K221" i="9" s="1"/>
  <c r="AJ221" i="9" s="1"/>
  <c r="AK221" i="9" s="1"/>
  <c r="M217" i="7"/>
  <c r="K217" i="9" s="1"/>
  <c r="AJ217" i="9" s="1"/>
  <c r="AK217" i="9" s="1"/>
  <c r="M213" i="7"/>
  <c r="K213" i="9" s="1"/>
  <c r="AJ213" i="9" s="1"/>
  <c r="AK213" i="9" s="1"/>
  <c r="M209" i="7"/>
  <c r="K209" i="9" s="1"/>
  <c r="AJ209" i="9" s="1"/>
  <c r="AK209" i="9" s="1"/>
  <c r="M205" i="7"/>
  <c r="K205" i="9" s="1"/>
  <c r="AJ205" i="9" s="1"/>
  <c r="AK205" i="9" s="1"/>
  <c r="M201" i="7"/>
  <c r="K201" i="9" s="1"/>
  <c r="AJ201" i="9" s="1"/>
  <c r="AK201" i="9" s="1"/>
  <c r="M197" i="7"/>
  <c r="K197" i="9" s="1"/>
  <c r="AJ197" i="9" s="1"/>
  <c r="AK197" i="9" s="1"/>
  <c r="M193" i="7"/>
  <c r="K193" i="9" s="1"/>
  <c r="AJ193" i="9" s="1"/>
  <c r="AK193" i="9" s="1"/>
  <c r="M189" i="7"/>
  <c r="K189" i="9" s="1"/>
  <c r="AJ189" i="9" s="1"/>
  <c r="AK189" i="9" s="1"/>
  <c r="M185" i="7"/>
  <c r="K185" i="9" s="1"/>
  <c r="AJ185" i="9" s="1"/>
  <c r="AK185" i="9" s="1"/>
  <c r="M181" i="7"/>
  <c r="K181" i="9" s="1"/>
  <c r="AJ181" i="9" s="1"/>
  <c r="AK181" i="9" s="1"/>
  <c r="M177" i="7"/>
  <c r="K177" i="9" s="1"/>
  <c r="AJ177" i="9" s="1"/>
  <c r="AK177" i="9" s="1"/>
  <c r="M173" i="7"/>
  <c r="K173" i="9" s="1"/>
  <c r="AJ173" i="9" s="1"/>
  <c r="AK173" i="9" s="1"/>
  <c r="M169" i="7"/>
  <c r="K169" i="9" s="1"/>
  <c r="AJ169" i="9" s="1"/>
  <c r="AK169" i="9" s="1"/>
  <c r="M165" i="7"/>
  <c r="K165" i="9" s="1"/>
  <c r="AJ165" i="9" s="1"/>
  <c r="AK165" i="9" s="1"/>
  <c r="M161" i="7"/>
  <c r="K161" i="9" s="1"/>
  <c r="AJ161" i="9" s="1"/>
  <c r="AK161" i="9" s="1"/>
  <c r="M157" i="7"/>
  <c r="K157" i="9" s="1"/>
  <c r="AJ157" i="9" s="1"/>
  <c r="AK157" i="9" s="1"/>
  <c r="M153" i="7"/>
  <c r="K153" i="9" s="1"/>
  <c r="AJ153" i="9" s="1"/>
  <c r="AK153" i="9" s="1"/>
  <c r="M149" i="7"/>
  <c r="K149" i="9" s="1"/>
  <c r="AJ149" i="9" s="1"/>
  <c r="AK149" i="9" s="1"/>
  <c r="M145" i="7"/>
  <c r="K145" i="9" s="1"/>
  <c r="AJ145" i="9" s="1"/>
  <c r="AK145" i="9" s="1"/>
  <c r="M141" i="7"/>
  <c r="K141" i="9" s="1"/>
  <c r="AJ141" i="9" s="1"/>
  <c r="AK141" i="9" s="1"/>
  <c r="M137" i="7"/>
  <c r="K137" i="9" s="1"/>
  <c r="AJ137" i="9" s="1"/>
  <c r="AK137" i="9" s="1"/>
  <c r="M133" i="7"/>
  <c r="K133" i="9" s="1"/>
  <c r="AJ133" i="9" s="1"/>
  <c r="AK133" i="9" s="1"/>
  <c r="M129" i="7"/>
  <c r="K129" i="9" s="1"/>
  <c r="AJ129" i="9" s="1"/>
  <c r="AK129" i="9" s="1"/>
  <c r="M125" i="7"/>
  <c r="K125" i="9" s="1"/>
  <c r="AJ125" i="9" s="1"/>
  <c r="AK125" i="9" s="1"/>
  <c r="M121" i="7"/>
  <c r="K121" i="9" s="1"/>
  <c r="AJ121" i="9" s="1"/>
  <c r="AK121" i="9" s="1"/>
  <c r="M117" i="7"/>
  <c r="K117" i="9" s="1"/>
  <c r="AJ117" i="9" s="1"/>
  <c r="AK117" i="9" s="1"/>
  <c r="M284" i="7"/>
  <c r="K284" i="9" s="1"/>
  <c r="AJ284" i="9" s="1"/>
  <c r="AK284" i="9" s="1"/>
  <c r="M280" i="7"/>
  <c r="K280" i="9" s="1"/>
  <c r="AJ280" i="9" s="1"/>
  <c r="AK280" i="9" s="1"/>
  <c r="M276" i="7"/>
  <c r="K276" i="9" s="1"/>
  <c r="AJ276" i="9" s="1"/>
  <c r="AK276" i="9" s="1"/>
  <c r="M272" i="7"/>
  <c r="K272" i="9" s="1"/>
  <c r="AJ272" i="9" s="1"/>
  <c r="AK272" i="9" s="1"/>
  <c r="M268" i="7"/>
  <c r="K268" i="9" s="1"/>
  <c r="AJ268" i="9" s="1"/>
  <c r="AK268" i="9" s="1"/>
  <c r="M264" i="7"/>
  <c r="K264" i="9" s="1"/>
  <c r="AJ264" i="9" s="1"/>
  <c r="AK264" i="9" s="1"/>
  <c r="M260" i="7"/>
  <c r="K260" i="9" s="1"/>
  <c r="AJ260" i="9" s="1"/>
  <c r="AK260" i="9" s="1"/>
  <c r="M256" i="7"/>
  <c r="K256" i="9" s="1"/>
  <c r="AJ256" i="9" s="1"/>
  <c r="AK256" i="9" s="1"/>
  <c r="M252" i="7"/>
  <c r="K252" i="9" s="1"/>
  <c r="AJ252" i="9" s="1"/>
  <c r="AK252" i="9" s="1"/>
  <c r="M248" i="7"/>
  <c r="K248" i="9" s="1"/>
  <c r="AJ248" i="9" s="1"/>
  <c r="AK248" i="9" s="1"/>
  <c r="M244" i="7"/>
  <c r="K244" i="9" s="1"/>
  <c r="AJ244" i="9" s="1"/>
  <c r="AK244" i="9" s="1"/>
  <c r="M240" i="7"/>
  <c r="K240" i="9" s="1"/>
  <c r="AJ240" i="9" s="1"/>
  <c r="AK240" i="9" s="1"/>
  <c r="M236" i="7"/>
  <c r="K236" i="9" s="1"/>
  <c r="AJ236" i="9" s="1"/>
  <c r="AK236" i="9" s="1"/>
  <c r="M232" i="7"/>
  <c r="K232" i="9" s="1"/>
  <c r="AJ232" i="9" s="1"/>
  <c r="AK232" i="9" s="1"/>
  <c r="M228" i="7"/>
  <c r="K228" i="9" s="1"/>
  <c r="AJ228" i="9" s="1"/>
  <c r="AK228" i="9" s="1"/>
  <c r="M224" i="7"/>
  <c r="K224" i="9" s="1"/>
  <c r="AJ224" i="9" s="1"/>
  <c r="AK224" i="9" s="1"/>
  <c r="M220" i="7"/>
  <c r="K220" i="9" s="1"/>
  <c r="AJ220" i="9" s="1"/>
  <c r="AK220" i="9" s="1"/>
  <c r="M216" i="7"/>
  <c r="K216" i="9" s="1"/>
  <c r="AJ216" i="9" s="1"/>
  <c r="AK216" i="9" s="1"/>
  <c r="M212" i="7"/>
  <c r="K212" i="9" s="1"/>
  <c r="AJ212" i="9" s="1"/>
  <c r="AK212" i="9" s="1"/>
  <c r="M208" i="7"/>
  <c r="K208" i="9" s="1"/>
  <c r="AJ208" i="9" s="1"/>
  <c r="AK208" i="9" s="1"/>
  <c r="M204" i="7"/>
  <c r="K204" i="9" s="1"/>
  <c r="AJ204" i="9" s="1"/>
  <c r="AK204" i="9" s="1"/>
  <c r="M200" i="7"/>
  <c r="K200" i="9" s="1"/>
  <c r="AJ200" i="9" s="1"/>
  <c r="AK200" i="9" s="1"/>
  <c r="M196" i="7"/>
  <c r="K196" i="9" s="1"/>
  <c r="AJ196" i="9" s="1"/>
  <c r="AK196" i="9" s="1"/>
  <c r="M192" i="7"/>
  <c r="K192" i="9" s="1"/>
  <c r="AJ192" i="9" s="1"/>
  <c r="AK192" i="9" s="1"/>
  <c r="M188" i="7"/>
  <c r="K188" i="9" s="1"/>
  <c r="AJ188" i="9" s="1"/>
  <c r="AK188" i="9" s="1"/>
  <c r="M184" i="7"/>
  <c r="K184" i="9" s="1"/>
  <c r="AJ184" i="9" s="1"/>
  <c r="AK184" i="9" s="1"/>
  <c r="M180" i="7"/>
  <c r="K180" i="9" s="1"/>
  <c r="AJ180" i="9" s="1"/>
  <c r="AK180" i="9" s="1"/>
  <c r="M176" i="7"/>
  <c r="K176" i="9" s="1"/>
  <c r="AJ176" i="9" s="1"/>
  <c r="AK176" i="9" s="1"/>
  <c r="M172" i="7"/>
  <c r="K172" i="9" s="1"/>
  <c r="AJ172" i="9" s="1"/>
  <c r="AK172" i="9" s="1"/>
  <c r="M168" i="7"/>
  <c r="K168" i="9" s="1"/>
  <c r="AJ168" i="9" s="1"/>
  <c r="AK168" i="9" s="1"/>
  <c r="M164" i="7"/>
  <c r="K164" i="9" s="1"/>
  <c r="AJ164" i="9" s="1"/>
  <c r="AK164" i="9" s="1"/>
  <c r="M160" i="7"/>
  <c r="K160" i="9" s="1"/>
  <c r="AJ160" i="9" s="1"/>
  <c r="AK160" i="9" s="1"/>
  <c r="M156" i="7"/>
  <c r="K156" i="9" s="1"/>
  <c r="AJ156" i="9" s="1"/>
  <c r="AK156" i="9" s="1"/>
  <c r="M124" i="7"/>
  <c r="K124" i="9" s="1"/>
  <c r="AJ124" i="9" s="1"/>
  <c r="AK124" i="9" s="1"/>
  <c r="M105" i="7"/>
  <c r="K105" i="9" s="1"/>
  <c r="AJ105" i="9" s="1"/>
  <c r="AK105" i="9" s="1"/>
  <c r="M94" i="7"/>
  <c r="K94" i="9" s="1"/>
  <c r="AJ94" i="9" s="1"/>
  <c r="AK94" i="9" s="1"/>
  <c r="M84" i="7"/>
  <c r="K84" i="9" s="1"/>
  <c r="AJ84" i="9" s="1"/>
  <c r="AK84" i="9" s="1"/>
  <c r="M73" i="7"/>
  <c r="K73" i="9" s="1"/>
  <c r="AJ73" i="9" s="1"/>
  <c r="AK73" i="9" s="1"/>
  <c r="M113" i="7"/>
  <c r="K113" i="9" s="1"/>
  <c r="AJ113" i="9" s="1"/>
  <c r="AK113" i="9" s="1"/>
  <c r="M92" i="7"/>
  <c r="K92" i="9" s="1"/>
  <c r="AJ92" i="9" s="1"/>
  <c r="AK92" i="9" s="1"/>
  <c r="M52" i="7"/>
  <c r="K52" i="9" s="1"/>
  <c r="AJ52" i="9" s="1"/>
  <c r="AK52" i="9" s="1"/>
  <c r="M48" i="7"/>
  <c r="K48" i="9" s="1"/>
  <c r="AJ48" i="9" s="1"/>
  <c r="AK48" i="9" s="1"/>
  <c r="M44" i="7"/>
  <c r="K44" i="9" s="1"/>
  <c r="AJ44" i="9" s="1"/>
  <c r="AK44" i="9" s="1"/>
  <c r="M136" i="7"/>
  <c r="K136" i="9" s="1"/>
  <c r="AJ136" i="9" s="1"/>
  <c r="AK136" i="9" s="1"/>
  <c r="M116" i="7"/>
  <c r="K116" i="9" s="1"/>
  <c r="AJ116" i="9" s="1"/>
  <c r="AK116" i="9" s="1"/>
  <c r="M114" i="7"/>
  <c r="K114" i="9" s="1"/>
  <c r="AJ114" i="9" s="1"/>
  <c r="AK114" i="9" s="1"/>
  <c r="M104" i="7"/>
  <c r="K104" i="9" s="1"/>
  <c r="AJ104" i="9" s="1"/>
  <c r="AK104" i="9" s="1"/>
  <c r="M93" i="7"/>
  <c r="K93" i="9" s="1"/>
  <c r="AJ93" i="9" s="1"/>
  <c r="AK93" i="9" s="1"/>
  <c r="M82" i="7"/>
  <c r="K82" i="9" s="1"/>
  <c r="AJ82" i="9" s="1"/>
  <c r="AK82" i="9" s="1"/>
  <c r="M72" i="7"/>
  <c r="K72" i="9" s="1"/>
  <c r="AJ72" i="9" s="1"/>
  <c r="AK72" i="9" s="1"/>
  <c r="M63" i="7"/>
  <c r="K63" i="9" s="1"/>
  <c r="AJ63" i="9" s="1"/>
  <c r="AK63" i="9" s="1"/>
  <c r="M59" i="7"/>
  <c r="K59" i="9" s="1"/>
  <c r="AJ59" i="9" s="1"/>
  <c r="AK59" i="9" s="1"/>
  <c r="M55" i="7"/>
  <c r="K55" i="9" s="1"/>
  <c r="AJ55" i="9" s="1"/>
  <c r="AK55" i="9" s="1"/>
  <c r="M51" i="7"/>
  <c r="K51" i="9" s="1"/>
  <c r="AJ51" i="9" s="1"/>
  <c r="AK51" i="9" s="1"/>
  <c r="M47" i="7"/>
  <c r="K47" i="9" s="1"/>
  <c r="AJ47" i="9" s="1"/>
  <c r="AK47" i="9" s="1"/>
  <c r="M43" i="7"/>
  <c r="K43" i="9" s="1"/>
  <c r="AJ43" i="9" s="1"/>
  <c r="AK43" i="9" s="1"/>
  <c r="M39" i="7"/>
  <c r="K39" i="9" s="1"/>
  <c r="AJ39" i="9" s="1"/>
  <c r="AK39" i="9" s="1"/>
  <c r="M35" i="7"/>
  <c r="K35" i="9" s="1"/>
  <c r="AJ35" i="9" s="1"/>
  <c r="AK35" i="9" s="1"/>
  <c r="M31" i="7"/>
  <c r="K31" i="9" s="1"/>
  <c r="AJ31" i="9" s="1"/>
  <c r="AK31" i="9" s="1"/>
  <c r="M27" i="7"/>
  <c r="K27" i="9" s="1"/>
  <c r="AJ27" i="9" s="1"/>
  <c r="AK27" i="9" s="1"/>
  <c r="M23" i="7"/>
  <c r="K23" i="9" s="1"/>
  <c r="AJ23" i="9" s="1"/>
  <c r="AK23" i="9" s="1"/>
  <c r="M19" i="7"/>
  <c r="K19" i="9" s="1"/>
  <c r="AJ19" i="9" s="1"/>
  <c r="AK19" i="9" s="1"/>
  <c r="M15" i="7"/>
  <c r="K15" i="9" s="1"/>
  <c r="AJ15" i="9" s="1"/>
  <c r="AK15" i="9" s="1"/>
  <c r="M11" i="7"/>
  <c r="K11" i="9" s="1"/>
  <c r="AJ11" i="9" s="1"/>
  <c r="AK11" i="9" s="1"/>
  <c r="M7" i="7"/>
  <c r="K7" i="9" s="1"/>
  <c r="AJ7" i="9" s="1"/>
  <c r="AK7" i="9" s="1"/>
  <c r="M102" i="7"/>
  <c r="K102" i="9" s="1"/>
  <c r="AJ102" i="9" s="1"/>
  <c r="AK102" i="9" s="1"/>
  <c r="M81" i="7"/>
  <c r="K81" i="9" s="1"/>
  <c r="AJ81" i="9" s="1"/>
  <c r="AK81" i="9" s="1"/>
  <c r="M70" i="7"/>
  <c r="K70" i="9" s="1"/>
  <c r="AJ70" i="9" s="1"/>
  <c r="AK70" i="9" s="1"/>
  <c r="M3" i="7"/>
  <c r="M148" i="7"/>
  <c r="K148" i="9" s="1"/>
  <c r="AJ148" i="9" s="1"/>
  <c r="AK148" i="9" s="1"/>
  <c r="M128" i="7"/>
  <c r="K128" i="9" s="1"/>
  <c r="AJ128" i="9" s="1"/>
  <c r="AK128" i="9" s="1"/>
  <c r="M112" i="7"/>
  <c r="K112" i="9" s="1"/>
  <c r="AJ112" i="9" s="1"/>
  <c r="AK112" i="9" s="1"/>
  <c r="M101" i="7"/>
  <c r="K101" i="9" s="1"/>
  <c r="AJ101" i="9" s="1"/>
  <c r="AK101" i="9" s="1"/>
  <c r="M90" i="7"/>
  <c r="K90" i="9" s="1"/>
  <c r="AJ90" i="9" s="1"/>
  <c r="AK90" i="9" s="1"/>
  <c r="M80" i="7"/>
  <c r="K80" i="9" s="1"/>
  <c r="AJ80" i="9" s="1"/>
  <c r="AK80" i="9" s="1"/>
  <c r="M69" i="7"/>
  <c r="K69" i="9" s="1"/>
  <c r="AJ69" i="9" s="1"/>
  <c r="AK69" i="9" s="1"/>
  <c r="M62" i="7"/>
  <c r="K62" i="9" s="1"/>
  <c r="AJ62" i="9" s="1"/>
  <c r="AK62" i="9" s="1"/>
  <c r="M58" i="7"/>
  <c r="K58" i="9" s="1"/>
  <c r="AJ58" i="9" s="1"/>
  <c r="AK58" i="9" s="1"/>
  <c r="M54" i="7"/>
  <c r="K54" i="9" s="1"/>
  <c r="AJ54" i="9" s="1"/>
  <c r="AK54" i="9" s="1"/>
  <c r="M50" i="7"/>
  <c r="K50" i="9" s="1"/>
  <c r="AJ50" i="9" s="1"/>
  <c r="AK50" i="9" s="1"/>
  <c r="M46" i="7"/>
  <c r="K46" i="9" s="1"/>
  <c r="AJ46" i="9" s="1"/>
  <c r="AK46" i="9" s="1"/>
  <c r="M42" i="7"/>
  <c r="K42" i="9" s="1"/>
  <c r="AJ42" i="9" s="1"/>
  <c r="AK42" i="9" s="1"/>
  <c r="M38" i="7"/>
  <c r="K38" i="9" s="1"/>
  <c r="AJ38" i="9" s="1"/>
  <c r="AK38" i="9" s="1"/>
  <c r="M34" i="7"/>
  <c r="K34" i="9" s="1"/>
  <c r="AJ34" i="9" s="1"/>
  <c r="AK34" i="9" s="1"/>
  <c r="M30" i="7"/>
  <c r="K30" i="9" s="1"/>
  <c r="AJ30" i="9" s="1"/>
  <c r="AK30" i="9" s="1"/>
  <c r="M26" i="7"/>
  <c r="K26" i="9" s="1"/>
  <c r="AJ26" i="9" s="1"/>
  <c r="AK26" i="9" s="1"/>
  <c r="M22" i="7"/>
  <c r="K22" i="9" s="1"/>
  <c r="AJ22" i="9" s="1"/>
  <c r="AK22" i="9" s="1"/>
  <c r="M18" i="7"/>
  <c r="K18" i="9" s="1"/>
  <c r="AJ18" i="9" s="1"/>
  <c r="AK18" i="9" s="1"/>
  <c r="M14" i="7"/>
  <c r="K14" i="9" s="1"/>
  <c r="AJ14" i="9" s="1"/>
  <c r="AK14" i="9" s="1"/>
  <c r="M10" i="7"/>
  <c r="K10" i="9" s="1"/>
  <c r="AJ10" i="9" s="1"/>
  <c r="AK10" i="9" s="1"/>
  <c r="M6" i="7"/>
  <c r="K6" i="9" s="1"/>
  <c r="AJ6" i="9" s="1"/>
  <c r="AK6" i="9" s="1"/>
  <c r="M144" i="7"/>
  <c r="K144" i="9" s="1"/>
  <c r="AJ144" i="9" s="1"/>
  <c r="AK144" i="9" s="1"/>
  <c r="M106" i="7"/>
  <c r="K106" i="9" s="1"/>
  <c r="AJ106" i="9" s="1"/>
  <c r="AK106" i="9" s="1"/>
  <c r="M96" i="7"/>
  <c r="K96" i="9" s="1"/>
  <c r="AJ96" i="9" s="1"/>
  <c r="AK96" i="9" s="1"/>
  <c r="M74" i="7"/>
  <c r="K74" i="9" s="1"/>
  <c r="AJ74" i="9" s="1"/>
  <c r="AK74" i="9" s="1"/>
  <c r="M40" i="7"/>
  <c r="K40" i="9" s="1"/>
  <c r="AJ40" i="9" s="1"/>
  <c r="AK40" i="9" s="1"/>
  <c r="M16" i="7"/>
  <c r="K16" i="9" s="1"/>
  <c r="AJ16" i="9" s="1"/>
  <c r="AK16" i="9" s="1"/>
  <c r="M12" i="7"/>
  <c r="K12" i="9" s="1"/>
  <c r="AJ12" i="9" s="1"/>
  <c r="AK12" i="9" s="1"/>
  <c r="M8" i="7"/>
  <c r="K8" i="9" s="1"/>
  <c r="AJ8" i="9" s="1"/>
  <c r="AK8" i="9" s="1"/>
  <c r="M110" i="7"/>
  <c r="K110" i="9" s="1"/>
  <c r="AJ110" i="9" s="1"/>
  <c r="AK110" i="9" s="1"/>
  <c r="M100" i="7"/>
  <c r="K100" i="9" s="1"/>
  <c r="AJ100" i="9" s="1"/>
  <c r="AK100" i="9" s="1"/>
  <c r="M89" i="7"/>
  <c r="K89" i="9" s="1"/>
  <c r="AJ89" i="9" s="1"/>
  <c r="AK89" i="9" s="1"/>
  <c r="M78" i="7"/>
  <c r="K78" i="9" s="1"/>
  <c r="AJ78" i="9" s="1"/>
  <c r="AK78" i="9" s="1"/>
  <c r="M68" i="7"/>
  <c r="K68" i="9" s="1"/>
  <c r="AJ68" i="9" s="1"/>
  <c r="AK68" i="9" s="1"/>
  <c r="M64" i="7"/>
  <c r="K64" i="9" s="1"/>
  <c r="AJ64" i="9" s="1"/>
  <c r="AK64" i="9" s="1"/>
  <c r="M60" i="7"/>
  <c r="K60" i="9" s="1"/>
  <c r="AJ60" i="9" s="1"/>
  <c r="AK60" i="9" s="1"/>
  <c r="M56" i="7"/>
  <c r="K56" i="9" s="1"/>
  <c r="AJ56" i="9" s="1"/>
  <c r="AK56" i="9" s="1"/>
  <c r="M36" i="7"/>
  <c r="K36" i="9" s="1"/>
  <c r="AJ36" i="9" s="1"/>
  <c r="AK36" i="9" s="1"/>
  <c r="M32" i="7"/>
  <c r="K32" i="9" s="1"/>
  <c r="AJ32" i="9" s="1"/>
  <c r="AK32" i="9" s="1"/>
  <c r="M28" i="7"/>
  <c r="K28" i="9" s="1"/>
  <c r="AJ28" i="9" s="1"/>
  <c r="AK28" i="9" s="1"/>
  <c r="M24" i="7"/>
  <c r="K24" i="9" s="1"/>
  <c r="AJ24" i="9" s="1"/>
  <c r="AK24" i="9" s="1"/>
  <c r="M20" i="7"/>
  <c r="K20" i="9" s="1"/>
  <c r="AJ20" i="9" s="1"/>
  <c r="AK20" i="9" s="1"/>
  <c r="M4" i="7"/>
  <c r="K4" i="9" s="1"/>
  <c r="AJ4" i="9" s="1"/>
  <c r="AK4" i="9" s="1"/>
  <c r="M152" i="7"/>
  <c r="K152" i="9" s="1"/>
  <c r="AJ152" i="9" s="1"/>
  <c r="AK152" i="9" s="1"/>
  <c r="M140" i="7"/>
  <c r="K140" i="9" s="1"/>
  <c r="AJ140" i="9" s="1"/>
  <c r="AK140" i="9" s="1"/>
  <c r="M109" i="7"/>
  <c r="K109" i="9" s="1"/>
  <c r="AJ109" i="9" s="1"/>
  <c r="AK109" i="9" s="1"/>
  <c r="M98" i="7"/>
  <c r="K98" i="9" s="1"/>
  <c r="AJ98" i="9" s="1"/>
  <c r="AK98" i="9" s="1"/>
  <c r="M88" i="7"/>
  <c r="K88" i="9" s="1"/>
  <c r="AJ88" i="9" s="1"/>
  <c r="AK88" i="9" s="1"/>
  <c r="M77" i="7"/>
  <c r="K77" i="9" s="1"/>
  <c r="AJ77" i="9" s="1"/>
  <c r="AK77" i="9" s="1"/>
  <c r="M66" i="7"/>
  <c r="K66" i="9" s="1"/>
  <c r="AJ66" i="9" s="1"/>
  <c r="AK66" i="9" s="1"/>
  <c r="M61" i="7"/>
  <c r="K61" i="9" s="1"/>
  <c r="AJ61" i="9" s="1"/>
  <c r="AK61" i="9" s="1"/>
  <c r="M57" i="7"/>
  <c r="K57" i="9" s="1"/>
  <c r="AJ57" i="9" s="1"/>
  <c r="AK57" i="9" s="1"/>
  <c r="M53" i="7"/>
  <c r="K53" i="9" s="1"/>
  <c r="AJ53" i="9" s="1"/>
  <c r="AK53" i="9" s="1"/>
  <c r="M49" i="7"/>
  <c r="K49" i="9" s="1"/>
  <c r="AJ49" i="9" s="1"/>
  <c r="AK49" i="9" s="1"/>
  <c r="M45" i="7"/>
  <c r="K45" i="9" s="1"/>
  <c r="AJ45" i="9" s="1"/>
  <c r="AK45" i="9" s="1"/>
  <c r="M41" i="7"/>
  <c r="K41" i="9" s="1"/>
  <c r="AJ41" i="9" s="1"/>
  <c r="AK41" i="9" s="1"/>
  <c r="M37" i="7"/>
  <c r="K37" i="9" s="1"/>
  <c r="AJ37" i="9" s="1"/>
  <c r="AK37" i="9" s="1"/>
  <c r="M33" i="7"/>
  <c r="K33" i="9" s="1"/>
  <c r="AJ33" i="9" s="1"/>
  <c r="AK33" i="9" s="1"/>
  <c r="M29" i="7"/>
  <c r="K29" i="9" s="1"/>
  <c r="AJ29" i="9" s="1"/>
  <c r="AK29" i="9" s="1"/>
  <c r="M25" i="7"/>
  <c r="K25" i="9" s="1"/>
  <c r="AJ25" i="9" s="1"/>
  <c r="AK25" i="9" s="1"/>
  <c r="M21" i="7"/>
  <c r="K21" i="9" s="1"/>
  <c r="AJ21" i="9" s="1"/>
  <c r="AK21" i="9" s="1"/>
  <c r="M17" i="7"/>
  <c r="K17" i="9" s="1"/>
  <c r="AJ17" i="9" s="1"/>
  <c r="AK17" i="9" s="1"/>
  <c r="M13" i="7"/>
  <c r="K13" i="9" s="1"/>
  <c r="AJ13" i="9" s="1"/>
  <c r="AK13" i="9" s="1"/>
  <c r="M9" i="7"/>
  <c r="K9" i="9" s="1"/>
  <c r="AJ9" i="9" s="1"/>
  <c r="AK9" i="9" s="1"/>
  <c r="M5" i="7"/>
  <c r="K5" i="9" s="1"/>
  <c r="AJ5" i="9" s="1"/>
  <c r="AK5" i="9" s="1"/>
  <c r="M85" i="7"/>
  <c r="K85" i="9" s="1"/>
  <c r="AJ85" i="9" s="1"/>
  <c r="AK85" i="9" s="1"/>
  <c r="M132" i="7"/>
  <c r="K132" i="9" s="1"/>
  <c r="AJ132" i="9" s="1"/>
  <c r="AK132" i="9" s="1"/>
  <c r="M120" i="7"/>
  <c r="K120" i="9" s="1"/>
  <c r="AJ120" i="9" s="1"/>
  <c r="AK120" i="9" s="1"/>
  <c r="M108" i="7"/>
  <c r="K108" i="9" s="1"/>
  <c r="AJ108" i="9" s="1"/>
  <c r="AK108" i="9" s="1"/>
  <c r="M97" i="7"/>
  <c r="K97" i="9" s="1"/>
  <c r="AJ97" i="9" s="1"/>
  <c r="AK97" i="9" s="1"/>
  <c r="M86" i="7"/>
  <c r="K86" i="9" s="1"/>
  <c r="AJ86" i="9" s="1"/>
  <c r="AK86" i="9" s="1"/>
  <c r="M76" i="7"/>
  <c r="K76" i="9" s="1"/>
  <c r="AJ76" i="9" s="1"/>
  <c r="AK76" i="9" s="1"/>
  <c r="M65" i="7"/>
  <c r="K65" i="9" s="1"/>
  <c r="AJ65" i="9" s="1"/>
  <c r="AK65" i="9" s="1"/>
  <c r="P288" i="9"/>
  <c r="J28" i="4"/>
  <c r="J29" i="4"/>
  <c r="E57" i="4"/>
  <c r="C25" i="4"/>
  <c r="E25" i="4"/>
  <c r="G57" i="4"/>
  <c r="J63" i="4"/>
  <c r="B67" i="4"/>
  <c r="M217" i="13" l="1"/>
  <c r="K217" i="15" s="1"/>
  <c r="AJ217" i="15" s="1"/>
  <c r="AK217" i="15" s="1"/>
  <c r="L217" i="13"/>
  <c r="J217" i="15" s="1"/>
  <c r="AH217" i="15" s="1"/>
  <c r="AI217" i="15" s="1"/>
  <c r="F217" i="13"/>
  <c r="D217" i="15" s="1"/>
  <c r="V217" i="15" s="1"/>
  <c r="H217" i="13"/>
  <c r="F217" i="15" s="1"/>
  <c r="Z217" i="15" s="1"/>
  <c r="AA217" i="15" s="1"/>
  <c r="G217" i="13"/>
  <c r="E217" i="15" s="1"/>
  <c r="X217" i="15" s="1"/>
  <c r="Y217" i="15" s="1"/>
  <c r="I217" i="13"/>
  <c r="G217" i="15" s="1"/>
  <c r="AB217" i="15" s="1"/>
  <c r="AC217" i="15" s="1"/>
  <c r="J217" i="13"/>
  <c r="H217" i="15" s="1"/>
  <c r="AD217" i="15" s="1"/>
  <c r="AE217" i="15" s="1"/>
  <c r="K217" i="13"/>
  <c r="I217" i="15" s="1"/>
  <c r="AF217" i="15" s="1"/>
  <c r="AG217" i="15" s="1"/>
  <c r="I116" i="13"/>
  <c r="G116" i="15" s="1"/>
  <c r="AB116" i="15" s="1"/>
  <c r="AC116" i="15" s="1"/>
  <c r="H116" i="13"/>
  <c r="F116" i="15" s="1"/>
  <c r="Z116" i="15" s="1"/>
  <c r="AA116" i="15" s="1"/>
  <c r="L116" i="13"/>
  <c r="J116" i="15" s="1"/>
  <c r="AH116" i="15" s="1"/>
  <c r="AI116" i="15" s="1"/>
  <c r="M116" i="13"/>
  <c r="K116" i="15" s="1"/>
  <c r="AJ116" i="15" s="1"/>
  <c r="AK116" i="15" s="1"/>
  <c r="F116" i="13"/>
  <c r="D116" i="15" s="1"/>
  <c r="V116" i="15" s="1"/>
  <c r="G116" i="13"/>
  <c r="E116" i="15" s="1"/>
  <c r="X116" i="15" s="1"/>
  <c r="Y116" i="15" s="1"/>
  <c r="K116" i="13"/>
  <c r="I116" i="15" s="1"/>
  <c r="AF116" i="15" s="1"/>
  <c r="AG116" i="15" s="1"/>
  <c r="J116" i="13"/>
  <c r="H116" i="15" s="1"/>
  <c r="AD116" i="15" s="1"/>
  <c r="AE116" i="15" s="1"/>
  <c r="L54" i="13"/>
  <c r="J54" i="15" s="1"/>
  <c r="AH54" i="15" s="1"/>
  <c r="AI54" i="15" s="1"/>
  <c r="H54" i="13"/>
  <c r="F54" i="15" s="1"/>
  <c r="Z54" i="15" s="1"/>
  <c r="AA54" i="15" s="1"/>
  <c r="I54" i="13"/>
  <c r="G54" i="15" s="1"/>
  <c r="AB54" i="15" s="1"/>
  <c r="AC54" i="15" s="1"/>
  <c r="F54" i="13"/>
  <c r="D54" i="15" s="1"/>
  <c r="V54" i="15" s="1"/>
  <c r="M54" i="13"/>
  <c r="K54" i="15" s="1"/>
  <c r="AJ54" i="15" s="1"/>
  <c r="AK54" i="15" s="1"/>
  <c r="G54" i="13"/>
  <c r="E54" i="15" s="1"/>
  <c r="X54" i="15" s="1"/>
  <c r="Y54" i="15" s="1"/>
  <c r="J54" i="13"/>
  <c r="H54" i="15" s="1"/>
  <c r="AD54" i="15" s="1"/>
  <c r="AE54" i="15" s="1"/>
  <c r="K54" i="13"/>
  <c r="I54" i="15" s="1"/>
  <c r="AF54" i="15" s="1"/>
  <c r="AG54" i="15" s="1"/>
  <c r="M51" i="13"/>
  <c r="K51" i="15" s="1"/>
  <c r="AJ51" i="15" s="1"/>
  <c r="AK51" i="15" s="1"/>
  <c r="F51" i="13"/>
  <c r="D51" i="15" s="1"/>
  <c r="V51" i="15" s="1"/>
  <c r="L51" i="13"/>
  <c r="J51" i="15" s="1"/>
  <c r="AH51" i="15" s="1"/>
  <c r="AI51" i="15" s="1"/>
  <c r="I51" i="13"/>
  <c r="G51" i="15" s="1"/>
  <c r="AB51" i="15" s="1"/>
  <c r="AC51" i="15" s="1"/>
  <c r="H51" i="13"/>
  <c r="F51" i="15" s="1"/>
  <c r="Z51" i="15" s="1"/>
  <c r="AA51" i="15" s="1"/>
  <c r="G51" i="13"/>
  <c r="E51" i="15" s="1"/>
  <c r="X51" i="15" s="1"/>
  <c r="Y51" i="15" s="1"/>
  <c r="J51" i="13"/>
  <c r="H51" i="15" s="1"/>
  <c r="AD51" i="15" s="1"/>
  <c r="AE51" i="15" s="1"/>
  <c r="K51" i="13"/>
  <c r="I51" i="15" s="1"/>
  <c r="AF51" i="15" s="1"/>
  <c r="AG51" i="15" s="1"/>
  <c r="M94" i="13"/>
  <c r="K94" i="15" s="1"/>
  <c r="AJ94" i="15" s="1"/>
  <c r="AK94" i="15" s="1"/>
  <c r="H94" i="13"/>
  <c r="F94" i="15" s="1"/>
  <c r="Z94" i="15" s="1"/>
  <c r="AA94" i="15" s="1"/>
  <c r="L94" i="13"/>
  <c r="J94" i="15" s="1"/>
  <c r="AH94" i="15" s="1"/>
  <c r="AI94" i="15" s="1"/>
  <c r="F94" i="13"/>
  <c r="D94" i="15" s="1"/>
  <c r="V94" i="15" s="1"/>
  <c r="I94" i="13"/>
  <c r="G94" i="15" s="1"/>
  <c r="AB94" i="15" s="1"/>
  <c r="AC94" i="15" s="1"/>
  <c r="G94" i="13"/>
  <c r="E94" i="15" s="1"/>
  <c r="X94" i="15" s="1"/>
  <c r="Y94" i="15" s="1"/>
  <c r="K94" i="13"/>
  <c r="I94" i="15" s="1"/>
  <c r="AF94" i="15" s="1"/>
  <c r="AG94" i="15" s="1"/>
  <c r="J94" i="13"/>
  <c r="H94" i="15" s="1"/>
  <c r="AD94" i="15" s="1"/>
  <c r="AE94" i="15" s="1"/>
  <c r="H89" i="13"/>
  <c r="F89" i="15" s="1"/>
  <c r="Z89" i="15" s="1"/>
  <c r="AA89" i="15" s="1"/>
  <c r="G89" i="13"/>
  <c r="E89" i="15" s="1"/>
  <c r="X89" i="15" s="1"/>
  <c r="Y89" i="15" s="1"/>
  <c r="L89" i="13"/>
  <c r="J89" i="15" s="1"/>
  <c r="AH89" i="15" s="1"/>
  <c r="AI89" i="15" s="1"/>
  <c r="I89" i="13"/>
  <c r="G89" i="15" s="1"/>
  <c r="AB89" i="15" s="1"/>
  <c r="AC89" i="15" s="1"/>
  <c r="M89" i="13"/>
  <c r="K89" i="15" s="1"/>
  <c r="AJ89" i="15" s="1"/>
  <c r="AK89" i="15" s="1"/>
  <c r="F89" i="13"/>
  <c r="D89" i="15" s="1"/>
  <c r="V89" i="15" s="1"/>
  <c r="J89" i="13"/>
  <c r="H89" i="15" s="1"/>
  <c r="AD89" i="15" s="1"/>
  <c r="AE89" i="15" s="1"/>
  <c r="K89" i="13"/>
  <c r="I89" i="15" s="1"/>
  <c r="AF89" i="15" s="1"/>
  <c r="AG89" i="15" s="1"/>
  <c r="M45" i="13"/>
  <c r="K45" i="15" s="1"/>
  <c r="AJ45" i="15" s="1"/>
  <c r="AK45" i="15" s="1"/>
  <c r="L45" i="13"/>
  <c r="J45" i="15" s="1"/>
  <c r="AH45" i="15" s="1"/>
  <c r="AI45" i="15" s="1"/>
  <c r="F45" i="13"/>
  <c r="D45" i="15" s="1"/>
  <c r="V45" i="15" s="1"/>
  <c r="I45" i="13"/>
  <c r="G45" i="15" s="1"/>
  <c r="AB45" i="15" s="1"/>
  <c r="AC45" i="15" s="1"/>
  <c r="H45" i="13"/>
  <c r="F45" i="15" s="1"/>
  <c r="Z45" i="15" s="1"/>
  <c r="AA45" i="15" s="1"/>
  <c r="G45" i="13"/>
  <c r="E45" i="15" s="1"/>
  <c r="X45" i="15" s="1"/>
  <c r="Y45" i="15" s="1"/>
  <c r="J45" i="13"/>
  <c r="H45" i="15" s="1"/>
  <c r="AD45" i="15" s="1"/>
  <c r="AE45" i="15" s="1"/>
  <c r="K45" i="13"/>
  <c r="I45" i="15" s="1"/>
  <c r="AF45" i="15" s="1"/>
  <c r="AG45" i="15" s="1"/>
  <c r="I157" i="13"/>
  <c r="G157" i="15" s="1"/>
  <c r="AB157" i="15" s="1"/>
  <c r="AC157" i="15" s="1"/>
  <c r="L157" i="13"/>
  <c r="J157" i="15" s="1"/>
  <c r="AH157" i="15" s="1"/>
  <c r="AI157" i="15" s="1"/>
  <c r="F157" i="13"/>
  <c r="D157" i="15" s="1"/>
  <c r="V157" i="15" s="1"/>
  <c r="G157" i="13"/>
  <c r="E157" i="15" s="1"/>
  <c r="X157" i="15" s="1"/>
  <c r="Y157" i="15" s="1"/>
  <c r="M157" i="13"/>
  <c r="K157" i="15" s="1"/>
  <c r="AJ157" i="15" s="1"/>
  <c r="AK157" i="15" s="1"/>
  <c r="H157" i="13"/>
  <c r="F157" i="15" s="1"/>
  <c r="Z157" i="15" s="1"/>
  <c r="AA157" i="15" s="1"/>
  <c r="J157" i="13"/>
  <c r="H157" i="15" s="1"/>
  <c r="AD157" i="15" s="1"/>
  <c r="AE157" i="15" s="1"/>
  <c r="K157" i="13"/>
  <c r="I157" i="15" s="1"/>
  <c r="AF157" i="15" s="1"/>
  <c r="AG157" i="15" s="1"/>
  <c r="I130" i="13"/>
  <c r="G130" i="15" s="1"/>
  <c r="AB130" i="15" s="1"/>
  <c r="AC130" i="15" s="1"/>
  <c r="L130" i="13"/>
  <c r="J130" i="15" s="1"/>
  <c r="AH130" i="15" s="1"/>
  <c r="AI130" i="15" s="1"/>
  <c r="F130" i="13"/>
  <c r="D130" i="15" s="1"/>
  <c r="V130" i="15" s="1"/>
  <c r="H130" i="13"/>
  <c r="F130" i="15" s="1"/>
  <c r="Z130" i="15" s="1"/>
  <c r="AA130" i="15" s="1"/>
  <c r="J130" i="13"/>
  <c r="H130" i="15" s="1"/>
  <c r="AD130" i="15" s="1"/>
  <c r="AE130" i="15" s="1"/>
  <c r="G130" i="13"/>
  <c r="E130" i="15" s="1"/>
  <c r="X130" i="15" s="1"/>
  <c r="Y130" i="15" s="1"/>
  <c r="M130" i="13"/>
  <c r="K130" i="15" s="1"/>
  <c r="AJ130" i="15" s="1"/>
  <c r="AK130" i="15" s="1"/>
  <c r="K130" i="13"/>
  <c r="I130" i="15" s="1"/>
  <c r="AF130" i="15" s="1"/>
  <c r="AG130" i="15" s="1"/>
  <c r="M6" i="13"/>
  <c r="K6" i="15" s="1"/>
  <c r="AJ6" i="15" s="1"/>
  <c r="AK6" i="15" s="1"/>
  <c r="L6" i="13"/>
  <c r="J6" i="15" s="1"/>
  <c r="AH6" i="15" s="1"/>
  <c r="AI6" i="15" s="1"/>
  <c r="I6" i="13"/>
  <c r="G6" i="15" s="1"/>
  <c r="AB6" i="15" s="1"/>
  <c r="AC6" i="15" s="1"/>
  <c r="F6" i="13"/>
  <c r="D6" i="15" s="1"/>
  <c r="V6" i="15" s="1"/>
  <c r="H6" i="13"/>
  <c r="F6" i="15" s="1"/>
  <c r="Z6" i="15" s="1"/>
  <c r="AA6" i="15" s="1"/>
  <c r="G6" i="13"/>
  <c r="E6" i="15" s="1"/>
  <c r="X6" i="15" s="1"/>
  <c r="Y6" i="15" s="1"/>
  <c r="K6" i="13"/>
  <c r="I6" i="15" s="1"/>
  <c r="AF6" i="15" s="1"/>
  <c r="AG6" i="15" s="1"/>
  <c r="J6" i="13"/>
  <c r="H6" i="15" s="1"/>
  <c r="AD6" i="15" s="1"/>
  <c r="AE6" i="15" s="1"/>
  <c r="M49" i="13"/>
  <c r="K49" i="15" s="1"/>
  <c r="AJ49" i="15" s="1"/>
  <c r="AK49" i="15" s="1"/>
  <c r="L49" i="13"/>
  <c r="J49" i="15" s="1"/>
  <c r="AH49" i="15" s="1"/>
  <c r="AI49" i="15" s="1"/>
  <c r="F49" i="13"/>
  <c r="D49" i="15" s="1"/>
  <c r="V49" i="15" s="1"/>
  <c r="H49" i="13"/>
  <c r="F49" i="15" s="1"/>
  <c r="Z49" i="15" s="1"/>
  <c r="AA49" i="15" s="1"/>
  <c r="G49" i="13"/>
  <c r="E49" i="15" s="1"/>
  <c r="X49" i="15" s="1"/>
  <c r="Y49" i="15" s="1"/>
  <c r="I49" i="13"/>
  <c r="G49" i="15" s="1"/>
  <c r="AB49" i="15" s="1"/>
  <c r="AC49" i="15" s="1"/>
  <c r="K49" i="13"/>
  <c r="I49" i="15" s="1"/>
  <c r="AF49" i="15" s="1"/>
  <c r="AG49" i="15" s="1"/>
  <c r="J49" i="13"/>
  <c r="H49" i="15" s="1"/>
  <c r="AD49" i="15" s="1"/>
  <c r="AE49" i="15" s="1"/>
  <c r="H259" i="13"/>
  <c r="F259" i="15" s="1"/>
  <c r="Z259" i="15" s="1"/>
  <c r="AA259" i="15" s="1"/>
  <c r="L259" i="13"/>
  <c r="J259" i="15" s="1"/>
  <c r="AH259" i="15" s="1"/>
  <c r="AI259" i="15" s="1"/>
  <c r="F259" i="13"/>
  <c r="D259" i="15" s="1"/>
  <c r="V259" i="15" s="1"/>
  <c r="I259" i="13"/>
  <c r="G259" i="15" s="1"/>
  <c r="AB259" i="15" s="1"/>
  <c r="AC259" i="15" s="1"/>
  <c r="G259" i="13"/>
  <c r="E259" i="15" s="1"/>
  <c r="X259" i="15" s="1"/>
  <c r="Y259" i="15" s="1"/>
  <c r="J259" i="13"/>
  <c r="H259" i="15" s="1"/>
  <c r="AD259" i="15" s="1"/>
  <c r="AE259" i="15" s="1"/>
  <c r="M259" i="13"/>
  <c r="K259" i="15" s="1"/>
  <c r="AJ259" i="15" s="1"/>
  <c r="AK259" i="15" s="1"/>
  <c r="K259" i="13"/>
  <c r="I259" i="15" s="1"/>
  <c r="AF259" i="15" s="1"/>
  <c r="AG259" i="15" s="1"/>
  <c r="M13" i="13"/>
  <c r="K13" i="15" s="1"/>
  <c r="AJ13" i="15" s="1"/>
  <c r="AK13" i="15" s="1"/>
  <c r="I13" i="13"/>
  <c r="G13" i="15" s="1"/>
  <c r="AB13" i="15" s="1"/>
  <c r="AC13" i="15" s="1"/>
  <c r="H13" i="13"/>
  <c r="F13" i="15" s="1"/>
  <c r="Z13" i="15" s="1"/>
  <c r="AA13" i="15" s="1"/>
  <c r="F13" i="13"/>
  <c r="D13" i="15" s="1"/>
  <c r="V13" i="15" s="1"/>
  <c r="L13" i="13"/>
  <c r="J13" i="15" s="1"/>
  <c r="AH13" i="15" s="1"/>
  <c r="AI13" i="15" s="1"/>
  <c r="G13" i="13"/>
  <c r="E13" i="15" s="1"/>
  <c r="X13" i="15" s="1"/>
  <c r="Y13" i="15" s="1"/>
  <c r="J13" i="13"/>
  <c r="H13" i="15" s="1"/>
  <c r="AD13" i="15" s="1"/>
  <c r="AE13" i="15" s="1"/>
  <c r="K13" i="13"/>
  <c r="I13" i="15" s="1"/>
  <c r="AF13" i="15" s="1"/>
  <c r="AG13" i="15" s="1"/>
  <c r="M80" i="13"/>
  <c r="K80" i="15" s="1"/>
  <c r="AJ80" i="15" s="1"/>
  <c r="AK80" i="15" s="1"/>
  <c r="L80" i="13"/>
  <c r="J80" i="15" s="1"/>
  <c r="AH80" i="15" s="1"/>
  <c r="AI80" i="15" s="1"/>
  <c r="F80" i="13"/>
  <c r="D80" i="15" s="1"/>
  <c r="V80" i="15" s="1"/>
  <c r="H80" i="13"/>
  <c r="F80" i="15" s="1"/>
  <c r="Z80" i="15" s="1"/>
  <c r="AA80" i="15" s="1"/>
  <c r="I80" i="13"/>
  <c r="G80" i="15" s="1"/>
  <c r="AB80" i="15" s="1"/>
  <c r="AC80" i="15" s="1"/>
  <c r="J80" i="13"/>
  <c r="H80" i="15" s="1"/>
  <c r="AD80" i="15" s="1"/>
  <c r="AE80" i="15" s="1"/>
  <c r="G80" i="13"/>
  <c r="E80" i="15" s="1"/>
  <c r="X80" i="15" s="1"/>
  <c r="Y80" i="15" s="1"/>
  <c r="K80" i="13"/>
  <c r="I80" i="15" s="1"/>
  <c r="AF80" i="15" s="1"/>
  <c r="AG80" i="15" s="1"/>
  <c r="H93" i="13"/>
  <c r="F93" i="15" s="1"/>
  <c r="Z93" i="15" s="1"/>
  <c r="AA93" i="15" s="1"/>
  <c r="G93" i="13"/>
  <c r="E93" i="15" s="1"/>
  <c r="X93" i="15" s="1"/>
  <c r="Y93" i="15" s="1"/>
  <c r="L93" i="13"/>
  <c r="J93" i="15" s="1"/>
  <c r="AH93" i="15" s="1"/>
  <c r="AI93" i="15" s="1"/>
  <c r="F93" i="13"/>
  <c r="D93" i="15" s="1"/>
  <c r="V93" i="15" s="1"/>
  <c r="J93" i="13"/>
  <c r="H93" i="15" s="1"/>
  <c r="AD93" i="15" s="1"/>
  <c r="AE93" i="15" s="1"/>
  <c r="I93" i="13"/>
  <c r="G93" i="15" s="1"/>
  <c r="AB93" i="15" s="1"/>
  <c r="AC93" i="15" s="1"/>
  <c r="M93" i="13"/>
  <c r="K93" i="15" s="1"/>
  <c r="AJ93" i="15" s="1"/>
  <c r="AK93" i="15" s="1"/>
  <c r="K93" i="13"/>
  <c r="I93" i="15" s="1"/>
  <c r="AF93" i="15" s="1"/>
  <c r="AG93" i="15" s="1"/>
  <c r="I269" i="13"/>
  <c r="G269" i="15" s="1"/>
  <c r="AB269" i="15" s="1"/>
  <c r="AC269" i="15" s="1"/>
  <c r="F269" i="13"/>
  <c r="D269" i="15" s="1"/>
  <c r="V269" i="15" s="1"/>
  <c r="L269" i="13"/>
  <c r="J269" i="15" s="1"/>
  <c r="AH269" i="15" s="1"/>
  <c r="AI269" i="15" s="1"/>
  <c r="M269" i="13"/>
  <c r="K269" i="15" s="1"/>
  <c r="AJ269" i="15" s="1"/>
  <c r="AK269" i="15" s="1"/>
  <c r="H269" i="13"/>
  <c r="F269" i="15" s="1"/>
  <c r="Z269" i="15" s="1"/>
  <c r="AA269" i="15" s="1"/>
  <c r="G269" i="13"/>
  <c r="E269" i="15" s="1"/>
  <c r="X269" i="15" s="1"/>
  <c r="Y269" i="15" s="1"/>
  <c r="J269" i="13"/>
  <c r="H269" i="15" s="1"/>
  <c r="AD269" i="15" s="1"/>
  <c r="AE269" i="15" s="1"/>
  <c r="K269" i="13"/>
  <c r="I269" i="15" s="1"/>
  <c r="AF269" i="15" s="1"/>
  <c r="AG269" i="15" s="1"/>
  <c r="I47" i="13"/>
  <c r="G47" i="15" s="1"/>
  <c r="AB47" i="15" s="1"/>
  <c r="AC47" i="15" s="1"/>
  <c r="L47" i="13"/>
  <c r="J47" i="15" s="1"/>
  <c r="AH47" i="15" s="1"/>
  <c r="AI47" i="15" s="1"/>
  <c r="H47" i="13"/>
  <c r="F47" i="15" s="1"/>
  <c r="Z47" i="15" s="1"/>
  <c r="AA47" i="15" s="1"/>
  <c r="F47" i="13"/>
  <c r="D47" i="15" s="1"/>
  <c r="V47" i="15" s="1"/>
  <c r="M47" i="13"/>
  <c r="K47" i="15" s="1"/>
  <c r="AJ47" i="15" s="1"/>
  <c r="AK47" i="15" s="1"/>
  <c r="G47" i="13"/>
  <c r="E47" i="15" s="1"/>
  <c r="X47" i="15" s="1"/>
  <c r="Y47" i="15" s="1"/>
  <c r="J47" i="13"/>
  <c r="H47" i="15" s="1"/>
  <c r="AD47" i="15" s="1"/>
  <c r="AE47" i="15" s="1"/>
  <c r="K47" i="13"/>
  <c r="I47" i="15" s="1"/>
  <c r="AF47" i="15" s="1"/>
  <c r="AG47" i="15" s="1"/>
  <c r="M281" i="13"/>
  <c r="K281" i="15" s="1"/>
  <c r="AJ281" i="15" s="1"/>
  <c r="AK281" i="15" s="1"/>
  <c r="F281" i="13"/>
  <c r="D281" i="15" s="1"/>
  <c r="V281" i="15" s="1"/>
  <c r="G281" i="13"/>
  <c r="E281" i="15" s="1"/>
  <c r="X281" i="15" s="1"/>
  <c r="Y281" i="15" s="1"/>
  <c r="H281" i="13"/>
  <c r="F281" i="15" s="1"/>
  <c r="Z281" i="15" s="1"/>
  <c r="AA281" i="15" s="1"/>
  <c r="I281" i="13"/>
  <c r="G281" i="15" s="1"/>
  <c r="AB281" i="15" s="1"/>
  <c r="AC281" i="15" s="1"/>
  <c r="L281" i="13"/>
  <c r="J281" i="15" s="1"/>
  <c r="AH281" i="15" s="1"/>
  <c r="AI281" i="15" s="1"/>
  <c r="J281" i="13"/>
  <c r="H281" i="15" s="1"/>
  <c r="AD281" i="15" s="1"/>
  <c r="AE281" i="15" s="1"/>
  <c r="K281" i="13"/>
  <c r="I281" i="15" s="1"/>
  <c r="AF281" i="15" s="1"/>
  <c r="AG281" i="15" s="1"/>
  <c r="M171" i="13"/>
  <c r="K171" i="15" s="1"/>
  <c r="AJ171" i="15" s="1"/>
  <c r="AK171" i="15" s="1"/>
  <c r="F171" i="13"/>
  <c r="D171" i="15" s="1"/>
  <c r="V171" i="15" s="1"/>
  <c r="L171" i="13"/>
  <c r="J171" i="15" s="1"/>
  <c r="AH171" i="15" s="1"/>
  <c r="AI171" i="15" s="1"/>
  <c r="I171" i="13"/>
  <c r="G171" i="15" s="1"/>
  <c r="AB171" i="15" s="1"/>
  <c r="AC171" i="15" s="1"/>
  <c r="G171" i="13"/>
  <c r="E171" i="15" s="1"/>
  <c r="X171" i="15" s="1"/>
  <c r="Y171" i="15" s="1"/>
  <c r="H171" i="13"/>
  <c r="F171" i="15" s="1"/>
  <c r="Z171" i="15" s="1"/>
  <c r="AA171" i="15" s="1"/>
  <c r="J171" i="13"/>
  <c r="H171" i="15" s="1"/>
  <c r="AD171" i="15" s="1"/>
  <c r="AE171" i="15" s="1"/>
  <c r="K171" i="13"/>
  <c r="I171" i="15" s="1"/>
  <c r="AF171" i="15" s="1"/>
  <c r="AG171" i="15" s="1"/>
  <c r="I233" i="13"/>
  <c r="G233" i="15" s="1"/>
  <c r="AB233" i="15" s="1"/>
  <c r="AC233" i="15" s="1"/>
  <c r="F233" i="13"/>
  <c r="D233" i="15" s="1"/>
  <c r="V233" i="15" s="1"/>
  <c r="G233" i="13"/>
  <c r="E233" i="15" s="1"/>
  <c r="X233" i="15" s="1"/>
  <c r="Y233" i="15" s="1"/>
  <c r="J233" i="13"/>
  <c r="H233" i="15" s="1"/>
  <c r="AD233" i="15" s="1"/>
  <c r="AE233" i="15" s="1"/>
  <c r="M233" i="13"/>
  <c r="K233" i="15" s="1"/>
  <c r="AJ233" i="15" s="1"/>
  <c r="AK233" i="15" s="1"/>
  <c r="H233" i="13"/>
  <c r="F233" i="15" s="1"/>
  <c r="Z233" i="15" s="1"/>
  <c r="AA233" i="15" s="1"/>
  <c r="L233" i="13"/>
  <c r="J233" i="15" s="1"/>
  <c r="AH233" i="15" s="1"/>
  <c r="AI233" i="15" s="1"/>
  <c r="K233" i="13"/>
  <c r="I233" i="15" s="1"/>
  <c r="AF233" i="15" s="1"/>
  <c r="AG233" i="15" s="1"/>
  <c r="I37" i="13"/>
  <c r="G37" i="15" s="1"/>
  <c r="AB37" i="15" s="1"/>
  <c r="AC37" i="15" s="1"/>
  <c r="H37" i="13"/>
  <c r="F37" i="15" s="1"/>
  <c r="Z37" i="15" s="1"/>
  <c r="AA37" i="15" s="1"/>
  <c r="F37" i="13"/>
  <c r="D37" i="15" s="1"/>
  <c r="V37" i="15" s="1"/>
  <c r="L37" i="13"/>
  <c r="J37" i="15" s="1"/>
  <c r="AH37" i="15" s="1"/>
  <c r="AI37" i="15" s="1"/>
  <c r="G37" i="13"/>
  <c r="E37" i="15" s="1"/>
  <c r="X37" i="15" s="1"/>
  <c r="Y37" i="15" s="1"/>
  <c r="K37" i="13"/>
  <c r="I37" i="15" s="1"/>
  <c r="AF37" i="15" s="1"/>
  <c r="AG37" i="15" s="1"/>
  <c r="J37" i="13"/>
  <c r="H37" i="15" s="1"/>
  <c r="AD37" i="15" s="1"/>
  <c r="AE37" i="15" s="1"/>
  <c r="M37" i="13"/>
  <c r="K37" i="15" s="1"/>
  <c r="AJ37" i="15" s="1"/>
  <c r="AK37" i="15" s="1"/>
  <c r="L126" i="13"/>
  <c r="J126" i="15" s="1"/>
  <c r="AH126" i="15" s="1"/>
  <c r="AI126" i="15" s="1"/>
  <c r="H126" i="13"/>
  <c r="F126" i="15" s="1"/>
  <c r="Z126" i="15" s="1"/>
  <c r="AA126" i="15" s="1"/>
  <c r="M126" i="13"/>
  <c r="K126" i="15" s="1"/>
  <c r="AJ126" i="15" s="1"/>
  <c r="AK126" i="15" s="1"/>
  <c r="I126" i="13"/>
  <c r="G126" i="15" s="1"/>
  <c r="AB126" i="15" s="1"/>
  <c r="AC126" i="15" s="1"/>
  <c r="F126" i="13"/>
  <c r="D126" i="15" s="1"/>
  <c r="V126" i="15" s="1"/>
  <c r="J126" i="13"/>
  <c r="H126" i="15" s="1"/>
  <c r="AD126" i="15" s="1"/>
  <c r="AE126" i="15" s="1"/>
  <c r="G126" i="13"/>
  <c r="E126" i="15" s="1"/>
  <c r="X126" i="15" s="1"/>
  <c r="Y126" i="15" s="1"/>
  <c r="K126" i="13"/>
  <c r="I126" i="15" s="1"/>
  <c r="AF126" i="15" s="1"/>
  <c r="AG126" i="15" s="1"/>
  <c r="M207" i="13"/>
  <c r="K207" i="15" s="1"/>
  <c r="AJ207" i="15" s="1"/>
  <c r="AK207" i="15" s="1"/>
  <c r="F207" i="13"/>
  <c r="D207" i="15" s="1"/>
  <c r="V207" i="15" s="1"/>
  <c r="I207" i="13"/>
  <c r="G207" i="15" s="1"/>
  <c r="AB207" i="15" s="1"/>
  <c r="AC207" i="15" s="1"/>
  <c r="L207" i="13"/>
  <c r="J207" i="15" s="1"/>
  <c r="AH207" i="15" s="1"/>
  <c r="AI207" i="15" s="1"/>
  <c r="H207" i="13"/>
  <c r="F207" i="15" s="1"/>
  <c r="Z207" i="15" s="1"/>
  <c r="AA207" i="15" s="1"/>
  <c r="G207" i="13"/>
  <c r="E207" i="15" s="1"/>
  <c r="X207" i="15" s="1"/>
  <c r="Y207" i="15" s="1"/>
  <c r="J207" i="13"/>
  <c r="H207" i="15" s="1"/>
  <c r="AD207" i="15" s="1"/>
  <c r="AE207" i="15" s="1"/>
  <c r="K207" i="13"/>
  <c r="I207" i="15" s="1"/>
  <c r="AF207" i="15" s="1"/>
  <c r="AG207" i="15" s="1"/>
  <c r="H264" i="13"/>
  <c r="F264" i="15" s="1"/>
  <c r="Z264" i="15" s="1"/>
  <c r="AA264" i="15" s="1"/>
  <c r="F264" i="13"/>
  <c r="D264" i="15" s="1"/>
  <c r="V264" i="15" s="1"/>
  <c r="L264" i="13"/>
  <c r="J264" i="15" s="1"/>
  <c r="AH264" i="15" s="1"/>
  <c r="AI264" i="15" s="1"/>
  <c r="M264" i="13"/>
  <c r="K264" i="15" s="1"/>
  <c r="AJ264" i="15" s="1"/>
  <c r="AK264" i="15" s="1"/>
  <c r="I264" i="13"/>
  <c r="G264" i="15" s="1"/>
  <c r="AB264" i="15" s="1"/>
  <c r="AC264" i="15" s="1"/>
  <c r="G264" i="13"/>
  <c r="E264" i="15" s="1"/>
  <c r="X264" i="15" s="1"/>
  <c r="Y264" i="15" s="1"/>
  <c r="J264" i="13"/>
  <c r="H264" i="15" s="1"/>
  <c r="AD264" i="15" s="1"/>
  <c r="AE264" i="15" s="1"/>
  <c r="K264" i="13"/>
  <c r="I264" i="15" s="1"/>
  <c r="AF264" i="15" s="1"/>
  <c r="AG264" i="15" s="1"/>
  <c r="F166" i="13"/>
  <c r="D166" i="15" s="1"/>
  <c r="V166" i="15" s="1"/>
  <c r="H166" i="13"/>
  <c r="F166" i="15" s="1"/>
  <c r="Z166" i="15" s="1"/>
  <c r="AA166" i="15" s="1"/>
  <c r="I166" i="13"/>
  <c r="G166" i="15" s="1"/>
  <c r="AB166" i="15" s="1"/>
  <c r="AC166" i="15" s="1"/>
  <c r="M166" i="13"/>
  <c r="K166" i="15" s="1"/>
  <c r="AJ166" i="15" s="1"/>
  <c r="AK166" i="15" s="1"/>
  <c r="L166" i="13"/>
  <c r="J166" i="15" s="1"/>
  <c r="AH166" i="15" s="1"/>
  <c r="AI166" i="15" s="1"/>
  <c r="J166" i="13"/>
  <c r="H166" i="15" s="1"/>
  <c r="AD166" i="15" s="1"/>
  <c r="AE166" i="15" s="1"/>
  <c r="G166" i="13"/>
  <c r="E166" i="15" s="1"/>
  <c r="X166" i="15" s="1"/>
  <c r="Y166" i="15" s="1"/>
  <c r="K166" i="13"/>
  <c r="I166" i="15" s="1"/>
  <c r="AF166" i="15" s="1"/>
  <c r="AG166" i="15" s="1"/>
  <c r="I99" i="13"/>
  <c r="G99" i="15" s="1"/>
  <c r="AB99" i="15" s="1"/>
  <c r="AC99" i="15" s="1"/>
  <c r="L99" i="13"/>
  <c r="J99" i="15" s="1"/>
  <c r="AH99" i="15" s="1"/>
  <c r="AI99" i="15" s="1"/>
  <c r="F99" i="13"/>
  <c r="D99" i="15" s="1"/>
  <c r="V99" i="15" s="1"/>
  <c r="M99" i="13"/>
  <c r="K99" i="15" s="1"/>
  <c r="AJ99" i="15" s="1"/>
  <c r="AK99" i="15" s="1"/>
  <c r="H99" i="13"/>
  <c r="F99" i="15" s="1"/>
  <c r="Z99" i="15" s="1"/>
  <c r="AA99" i="15" s="1"/>
  <c r="G99" i="13"/>
  <c r="E99" i="15" s="1"/>
  <c r="X99" i="15" s="1"/>
  <c r="Y99" i="15" s="1"/>
  <c r="K99" i="13"/>
  <c r="I99" i="15" s="1"/>
  <c r="AF99" i="15" s="1"/>
  <c r="AG99" i="15" s="1"/>
  <c r="J99" i="13"/>
  <c r="H99" i="15" s="1"/>
  <c r="AD99" i="15" s="1"/>
  <c r="AE99" i="15" s="1"/>
  <c r="M177" i="13"/>
  <c r="K177" i="15" s="1"/>
  <c r="AJ177" i="15" s="1"/>
  <c r="AK177" i="15" s="1"/>
  <c r="L177" i="13"/>
  <c r="J177" i="15" s="1"/>
  <c r="AH177" i="15" s="1"/>
  <c r="AI177" i="15" s="1"/>
  <c r="F177" i="13"/>
  <c r="D177" i="15" s="1"/>
  <c r="V177" i="15" s="1"/>
  <c r="G177" i="13"/>
  <c r="E177" i="15" s="1"/>
  <c r="X177" i="15" s="1"/>
  <c r="Y177" i="15" s="1"/>
  <c r="H177" i="13"/>
  <c r="F177" i="15" s="1"/>
  <c r="Z177" i="15" s="1"/>
  <c r="AA177" i="15" s="1"/>
  <c r="I177" i="13"/>
  <c r="G177" i="15" s="1"/>
  <c r="AB177" i="15" s="1"/>
  <c r="AC177" i="15" s="1"/>
  <c r="J177" i="13"/>
  <c r="H177" i="15" s="1"/>
  <c r="AD177" i="15" s="1"/>
  <c r="AE177" i="15" s="1"/>
  <c r="K177" i="13"/>
  <c r="I177" i="15" s="1"/>
  <c r="AF177" i="15" s="1"/>
  <c r="AG177" i="15" s="1"/>
  <c r="M16" i="13"/>
  <c r="K16" i="15" s="1"/>
  <c r="AJ16" i="15" s="1"/>
  <c r="AK16" i="15" s="1"/>
  <c r="I16" i="13"/>
  <c r="G16" i="15" s="1"/>
  <c r="AB16" i="15" s="1"/>
  <c r="AC16" i="15" s="1"/>
  <c r="H16" i="13"/>
  <c r="F16" i="15" s="1"/>
  <c r="Z16" i="15" s="1"/>
  <c r="AA16" i="15" s="1"/>
  <c r="L16" i="13"/>
  <c r="J16" i="15" s="1"/>
  <c r="AH16" i="15" s="1"/>
  <c r="AI16" i="15" s="1"/>
  <c r="F16" i="13"/>
  <c r="D16" i="15" s="1"/>
  <c r="V16" i="15" s="1"/>
  <c r="G16" i="13"/>
  <c r="E16" i="15" s="1"/>
  <c r="X16" i="15" s="1"/>
  <c r="Y16" i="15" s="1"/>
  <c r="K16" i="13"/>
  <c r="I16" i="15" s="1"/>
  <c r="AF16" i="15" s="1"/>
  <c r="AG16" i="15" s="1"/>
  <c r="J16" i="13"/>
  <c r="H16" i="15" s="1"/>
  <c r="AD16" i="15" s="1"/>
  <c r="AE16" i="15" s="1"/>
  <c r="L192" i="13"/>
  <c r="J192" i="15" s="1"/>
  <c r="AH192" i="15" s="1"/>
  <c r="AI192" i="15" s="1"/>
  <c r="M192" i="13"/>
  <c r="K192" i="15" s="1"/>
  <c r="AJ192" i="15" s="1"/>
  <c r="AK192" i="15" s="1"/>
  <c r="H192" i="13"/>
  <c r="F192" i="15" s="1"/>
  <c r="Z192" i="15" s="1"/>
  <c r="AA192" i="15" s="1"/>
  <c r="F192" i="13"/>
  <c r="D192" i="15" s="1"/>
  <c r="V192" i="15" s="1"/>
  <c r="I192" i="13"/>
  <c r="G192" i="15" s="1"/>
  <c r="AB192" i="15" s="1"/>
  <c r="AC192" i="15" s="1"/>
  <c r="G192" i="13"/>
  <c r="E192" i="15" s="1"/>
  <c r="X192" i="15" s="1"/>
  <c r="Y192" i="15" s="1"/>
  <c r="J192" i="13"/>
  <c r="H192" i="15" s="1"/>
  <c r="AD192" i="15" s="1"/>
  <c r="AE192" i="15" s="1"/>
  <c r="K192" i="13"/>
  <c r="I192" i="15" s="1"/>
  <c r="AF192" i="15" s="1"/>
  <c r="AG192" i="15" s="1"/>
  <c r="H183" i="13"/>
  <c r="F183" i="15" s="1"/>
  <c r="Z183" i="15" s="1"/>
  <c r="AA183" i="15" s="1"/>
  <c r="L183" i="13"/>
  <c r="J183" i="15" s="1"/>
  <c r="AH183" i="15" s="1"/>
  <c r="AI183" i="15" s="1"/>
  <c r="M183" i="13"/>
  <c r="K183" i="15" s="1"/>
  <c r="AJ183" i="15" s="1"/>
  <c r="AK183" i="15" s="1"/>
  <c r="F183" i="13"/>
  <c r="D183" i="15" s="1"/>
  <c r="V183" i="15" s="1"/>
  <c r="G183" i="13"/>
  <c r="E183" i="15" s="1"/>
  <c r="X183" i="15" s="1"/>
  <c r="Y183" i="15" s="1"/>
  <c r="J183" i="13"/>
  <c r="H183" i="15" s="1"/>
  <c r="AD183" i="15" s="1"/>
  <c r="AE183" i="15" s="1"/>
  <c r="I183" i="13"/>
  <c r="G183" i="15" s="1"/>
  <c r="AB183" i="15" s="1"/>
  <c r="AC183" i="15" s="1"/>
  <c r="K183" i="13"/>
  <c r="I183" i="15" s="1"/>
  <c r="AF183" i="15" s="1"/>
  <c r="AG183" i="15" s="1"/>
  <c r="M245" i="13"/>
  <c r="K245" i="15" s="1"/>
  <c r="AJ245" i="15" s="1"/>
  <c r="AK245" i="15" s="1"/>
  <c r="G245" i="13"/>
  <c r="E245" i="15" s="1"/>
  <c r="X245" i="15" s="1"/>
  <c r="Y245" i="15" s="1"/>
  <c r="F245" i="13"/>
  <c r="D245" i="15" s="1"/>
  <c r="V245" i="15" s="1"/>
  <c r="L245" i="13"/>
  <c r="J245" i="15" s="1"/>
  <c r="AH245" i="15" s="1"/>
  <c r="AI245" i="15" s="1"/>
  <c r="I245" i="13"/>
  <c r="G245" i="15" s="1"/>
  <c r="AB245" i="15" s="1"/>
  <c r="AC245" i="15" s="1"/>
  <c r="H245" i="13"/>
  <c r="F245" i="15" s="1"/>
  <c r="Z245" i="15" s="1"/>
  <c r="AA245" i="15" s="1"/>
  <c r="K245" i="13"/>
  <c r="I245" i="15" s="1"/>
  <c r="AF245" i="15" s="1"/>
  <c r="AG245" i="15" s="1"/>
  <c r="J245" i="13"/>
  <c r="H245" i="15" s="1"/>
  <c r="AD245" i="15" s="1"/>
  <c r="AE245" i="15" s="1"/>
  <c r="M236" i="13"/>
  <c r="K236" i="15" s="1"/>
  <c r="AJ236" i="15" s="1"/>
  <c r="AK236" i="15" s="1"/>
  <c r="I236" i="13"/>
  <c r="G236" i="15" s="1"/>
  <c r="AB236" i="15" s="1"/>
  <c r="AC236" i="15" s="1"/>
  <c r="L236" i="13"/>
  <c r="J236" i="15" s="1"/>
  <c r="AH236" i="15" s="1"/>
  <c r="AI236" i="15" s="1"/>
  <c r="F236" i="13"/>
  <c r="D236" i="15" s="1"/>
  <c r="V236" i="15" s="1"/>
  <c r="H236" i="13"/>
  <c r="F236" i="15" s="1"/>
  <c r="Z236" i="15" s="1"/>
  <c r="AA236" i="15" s="1"/>
  <c r="G236" i="13"/>
  <c r="E236" i="15" s="1"/>
  <c r="X236" i="15" s="1"/>
  <c r="Y236" i="15" s="1"/>
  <c r="J236" i="13"/>
  <c r="H236" i="15" s="1"/>
  <c r="AD236" i="15" s="1"/>
  <c r="AE236" i="15" s="1"/>
  <c r="K236" i="13"/>
  <c r="I236" i="15" s="1"/>
  <c r="AF236" i="15" s="1"/>
  <c r="AG236" i="15" s="1"/>
  <c r="I170" i="13"/>
  <c r="G170" i="15" s="1"/>
  <c r="AB170" i="15" s="1"/>
  <c r="AC170" i="15" s="1"/>
  <c r="L170" i="13"/>
  <c r="J170" i="15" s="1"/>
  <c r="AH170" i="15" s="1"/>
  <c r="AI170" i="15" s="1"/>
  <c r="M170" i="13"/>
  <c r="K170" i="15" s="1"/>
  <c r="AJ170" i="15" s="1"/>
  <c r="AK170" i="15" s="1"/>
  <c r="H170" i="13"/>
  <c r="F170" i="15" s="1"/>
  <c r="Z170" i="15" s="1"/>
  <c r="AA170" i="15" s="1"/>
  <c r="F170" i="13"/>
  <c r="D170" i="15" s="1"/>
  <c r="V170" i="15" s="1"/>
  <c r="G170" i="13"/>
  <c r="E170" i="15" s="1"/>
  <c r="X170" i="15" s="1"/>
  <c r="Y170" i="15" s="1"/>
  <c r="K170" i="13"/>
  <c r="I170" i="15" s="1"/>
  <c r="AF170" i="15" s="1"/>
  <c r="AG170" i="15" s="1"/>
  <c r="J170" i="13"/>
  <c r="H170" i="15" s="1"/>
  <c r="AD170" i="15" s="1"/>
  <c r="AE170" i="15" s="1"/>
  <c r="L210" i="13"/>
  <c r="J210" i="15" s="1"/>
  <c r="AH210" i="15" s="1"/>
  <c r="AI210" i="15" s="1"/>
  <c r="I210" i="13"/>
  <c r="G210" i="15" s="1"/>
  <c r="AB210" i="15" s="1"/>
  <c r="AC210" i="15" s="1"/>
  <c r="M210" i="13"/>
  <c r="K210" i="15" s="1"/>
  <c r="AJ210" i="15" s="1"/>
  <c r="AK210" i="15" s="1"/>
  <c r="H210" i="13"/>
  <c r="F210" i="15" s="1"/>
  <c r="Z210" i="15" s="1"/>
  <c r="AA210" i="15" s="1"/>
  <c r="F210" i="13"/>
  <c r="D210" i="15" s="1"/>
  <c r="V210" i="15" s="1"/>
  <c r="G210" i="13"/>
  <c r="E210" i="15" s="1"/>
  <c r="X210" i="15" s="1"/>
  <c r="Y210" i="15" s="1"/>
  <c r="J210" i="13"/>
  <c r="H210" i="15" s="1"/>
  <c r="AD210" i="15" s="1"/>
  <c r="AE210" i="15" s="1"/>
  <c r="K210" i="13"/>
  <c r="I210" i="15" s="1"/>
  <c r="AF210" i="15" s="1"/>
  <c r="AG210" i="15" s="1"/>
  <c r="L258" i="13"/>
  <c r="J258" i="15" s="1"/>
  <c r="AH258" i="15" s="1"/>
  <c r="AI258" i="15" s="1"/>
  <c r="I258" i="13"/>
  <c r="G258" i="15" s="1"/>
  <c r="AB258" i="15" s="1"/>
  <c r="AC258" i="15" s="1"/>
  <c r="H258" i="13"/>
  <c r="F258" i="15" s="1"/>
  <c r="Z258" i="15" s="1"/>
  <c r="AA258" i="15" s="1"/>
  <c r="M258" i="13"/>
  <c r="K258" i="15" s="1"/>
  <c r="AJ258" i="15" s="1"/>
  <c r="AK258" i="15" s="1"/>
  <c r="F258" i="13"/>
  <c r="D258" i="15" s="1"/>
  <c r="V258" i="15" s="1"/>
  <c r="J258" i="13"/>
  <c r="H258" i="15" s="1"/>
  <c r="AD258" i="15" s="1"/>
  <c r="AE258" i="15" s="1"/>
  <c r="G258" i="13"/>
  <c r="E258" i="15" s="1"/>
  <c r="X258" i="15" s="1"/>
  <c r="Y258" i="15" s="1"/>
  <c r="K258" i="13"/>
  <c r="I258" i="15" s="1"/>
  <c r="AF258" i="15" s="1"/>
  <c r="AG258" i="15" s="1"/>
  <c r="H134" i="13"/>
  <c r="F134" i="15" s="1"/>
  <c r="Z134" i="15" s="1"/>
  <c r="AA134" i="15" s="1"/>
  <c r="M134" i="13"/>
  <c r="K134" i="15" s="1"/>
  <c r="AJ134" i="15" s="1"/>
  <c r="AK134" i="15" s="1"/>
  <c r="I134" i="13"/>
  <c r="G134" i="15" s="1"/>
  <c r="AB134" i="15" s="1"/>
  <c r="AC134" i="15" s="1"/>
  <c r="L134" i="13"/>
  <c r="J134" i="15" s="1"/>
  <c r="AH134" i="15" s="1"/>
  <c r="AI134" i="15" s="1"/>
  <c r="F134" i="13"/>
  <c r="D134" i="15" s="1"/>
  <c r="V134" i="15" s="1"/>
  <c r="J134" i="13"/>
  <c r="H134" i="15" s="1"/>
  <c r="AD134" i="15" s="1"/>
  <c r="AE134" i="15" s="1"/>
  <c r="G134" i="13"/>
  <c r="E134" i="15" s="1"/>
  <c r="X134" i="15" s="1"/>
  <c r="Y134" i="15" s="1"/>
  <c r="K134" i="13"/>
  <c r="I134" i="15" s="1"/>
  <c r="AF134" i="15" s="1"/>
  <c r="AG134" i="15" s="1"/>
  <c r="O3" i="15"/>
  <c r="O288" i="15" s="1"/>
  <c r="H288" i="14"/>
  <c r="I3" i="15"/>
  <c r="M12" i="13"/>
  <c r="K12" i="15" s="1"/>
  <c r="AJ12" i="15" s="1"/>
  <c r="AK12" i="15" s="1"/>
  <c r="H12" i="13"/>
  <c r="F12" i="15" s="1"/>
  <c r="Z12" i="15" s="1"/>
  <c r="AA12" i="15" s="1"/>
  <c r="L12" i="13"/>
  <c r="J12" i="15" s="1"/>
  <c r="AH12" i="15" s="1"/>
  <c r="AI12" i="15" s="1"/>
  <c r="F12" i="13"/>
  <c r="D12" i="15" s="1"/>
  <c r="V12" i="15" s="1"/>
  <c r="I12" i="13"/>
  <c r="G12" i="15" s="1"/>
  <c r="AB12" i="15" s="1"/>
  <c r="AC12" i="15" s="1"/>
  <c r="G12" i="13"/>
  <c r="E12" i="15" s="1"/>
  <c r="X12" i="15" s="1"/>
  <c r="Y12" i="15" s="1"/>
  <c r="K12" i="13"/>
  <c r="I12" i="15" s="1"/>
  <c r="AF12" i="15" s="1"/>
  <c r="AG12" i="15" s="1"/>
  <c r="J12" i="13"/>
  <c r="H12" i="15" s="1"/>
  <c r="AD12" i="15" s="1"/>
  <c r="AE12" i="15" s="1"/>
  <c r="M100" i="13"/>
  <c r="K100" i="15" s="1"/>
  <c r="AJ100" i="15" s="1"/>
  <c r="AK100" i="15" s="1"/>
  <c r="L100" i="13"/>
  <c r="J100" i="15" s="1"/>
  <c r="AH100" i="15" s="1"/>
  <c r="AI100" i="15" s="1"/>
  <c r="F100" i="13"/>
  <c r="D100" i="15" s="1"/>
  <c r="V100" i="15" s="1"/>
  <c r="H100" i="13"/>
  <c r="F100" i="15" s="1"/>
  <c r="Z100" i="15" s="1"/>
  <c r="AA100" i="15" s="1"/>
  <c r="I100" i="13"/>
  <c r="G100" i="15" s="1"/>
  <c r="AB100" i="15" s="1"/>
  <c r="AC100" i="15" s="1"/>
  <c r="G100" i="13"/>
  <c r="E100" i="15" s="1"/>
  <c r="X100" i="15" s="1"/>
  <c r="Y100" i="15" s="1"/>
  <c r="J100" i="13"/>
  <c r="H100" i="15" s="1"/>
  <c r="AD100" i="15" s="1"/>
  <c r="AE100" i="15" s="1"/>
  <c r="K100" i="13"/>
  <c r="I100" i="15" s="1"/>
  <c r="AF100" i="15" s="1"/>
  <c r="AG100" i="15" s="1"/>
  <c r="F108" i="13"/>
  <c r="D108" i="15" s="1"/>
  <c r="V108" i="15" s="1"/>
  <c r="H108" i="13"/>
  <c r="F108" i="15" s="1"/>
  <c r="Z108" i="15" s="1"/>
  <c r="AA108" i="15" s="1"/>
  <c r="M108" i="13"/>
  <c r="K108" i="15" s="1"/>
  <c r="AJ108" i="15" s="1"/>
  <c r="AK108" i="15" s="1"/>
  <c r="I108" i="13"/>
  <c r="G108" i="15" s="1"/>
  <c r="AB108" i="15" s="1"/>
  <c r="AC108" i="15" s="1"/>
  <c r="G108" i="13"/>
  <c r="E108" i="15" s="1"/>
  <c r="X108" i="15" s="1"/>
  <c r="Y108" i="15" s="1"/>
  <c r="L108" i="13"/>
  <c r="J108" i="15" s="1"/>
  <c r="AH108" i="15" s="1"/>
  <c r="AI108" i="15" s="1"/>
  <c r="K108" i="13"/>
  <c r="I108" i="15" s="1"/>
  <c r="AF108" i="15" s="1"/>
  <c r="AG108" i="15" s="1"/>
  <c r="J108" i="13"/>
  <c r="H108" i="15" s="1"/>
  <c r="AD108" i="15" s="1"/>
  <c r="AE108" i="15" s="1"/>
  <c r="M276" i="13"/>
  <c r="K276" i="15" s="1"/>
  <c r="AJ276" i="15" s="1"/>
  <c r="AK276" i="15" s="1"/>
  <c r="F276" i="13"/>
  <c r="D276" i="15" s="1"/>
  <c r="V276" i="15" s="1"/>
  <c r="L276" i="13"/>
  <c r="J276" i="15" s="1"/>
  <c r="AH276" i="15" s="1"/>
  <c r="AI276" i="15" s="1"/>
  <c r="H276" i="13"/>
  <c r="F276" i="15" s="1"/>
  <c r="Z276" i="15" s="1"/>
  <c r="AA276" i="15" s="1"/>
  <c r="G276" i="13"/>
  <c r="E276" i="15" s="1"/>
  <c r="X276" i="15" s="1"/>
  <c r="Y276" i="15" s="1"/>
  <c r="I276" i="13"/>
  <c r="G276" i="15" s="1"/>
  <c r="AB276" i="15" s="1"/>
  <c r="AC276" i="15" s="1"/>
  <c r="K276" i="13"/>
  <c r="I276" i="15" s="1"/>
  <c r="AF276" i="15" s="1"/>
  <c r="AG276" i="15" s="1"/>
  <c r="J276" i="13"/>
  <c r="H276" i="15" s="1"/>
  <c r="AD276" i="15" s="1"/>
  <c r="AE276" i="15" s="1"/>
  <c r="H262" i="13"/>
  <c r="F262" i="15" s="1"/>
  <c r="Z262" i="15" s="1"/>
  <c r="AA262" i="15" s="1"/>
  <c r="L262" i="13"/>
  <c r="J262" i="15" s="1"/>
  <c r="AH262" i="15" s="1"/>
  <c r="AI262" i="15" s="1"/>
  <c r="F262" i="13"/>
  <c r="D262" i="15" s="1"/>
  <c r="V262" i="15" s="1"/>
  <c r="M262" i="13"/>
  <c r="K262" i="15" s="1"/>
  <c r="AJ262" i="15" s="1"/>
  <c r="AK262" i="15" s="1"/>
  <c r="G262" i="13"/>
  <c r="E262" i="15" s="1"/>
  <c r="X262" i="15" s="1"/>
  <c r="Y262" i="15" s="1"/>
  <c r="I262" i="13"/>
  <c r="G262" i="15" s="1"/>
  <c r="AB262" i="15" s="1"/>
  <c r="AC262" i="15" s="1"/>
  <c r="K262" i="13"/>
  <c r="I262" i="15" s="1"/>
  <c r="AF262" i="15" s="1"/>
  <c r="AG262" i="15" s="1"/>
  <c r="J262" i="13"/>
  <c r="H262" i="15" s="1"/>
  <c r="AD262" i="15" s="1"/>
  <c r="AE262" i="15" s="1"/>
  <c r="H252" i="13"/>
  <c r="F252" i="15" s="1"/>
  <c r="Z252" i="15" s="1"/>
  <c r="AA252" i="15" s="1"/>
  <c r="G252" i="13"/>
  <c r="E252" i="15" s="1"/>
  <c r="X252" i="15" s="1"/>
  <c r="Y252" i="15" s="1"/>
  <c r="L252" i="13"/>
  <c r="J252" i="15" s="1"/>
  <c r="AH252" i="15" s="1"/>
  <c r="AI252" i="15" s="1"/>
  <c r="M252" i="13"/>
  <c r="K252" i="15" s="1"/>
  <c r="AJ252" i="15" s="1"/>
  <c r="AK252" i="15" s="1"/>
  <c r="I252" i="13"/>
  <c r="G252" i="15" s="1"/>
  <c r="AB252" i="15" s="1"/>
  <c r="AC252" i="15" s="1"/>
  <c r="F252" i="13"/>
  <c r="D252" i="15" s="1"/>
  <c r="V252" i="15" s="1"/>
  <c r="J252" i="13"/>
  <c r="H252" i="15" s="1"/>
  <c r="AD252" i="15" s="1"/>
  <c r="AE252" i="15" s="1"/>
  <c r="K252" i="13"/>
  <c r="I252" i="15" s="1"/>
  <c r="AF252" i="15" s="1"/>
  <c r="AG252" i="15" s="1"/>
  <c r="I109" i="13"/>
  <c r="G109" i="15" s="1"/>
  <c r="AB109" i="15" s="1"/>
  <c r="AC109" i="15" s="1"/>
  <c r="L109" i="13"/>
  <c r="J109" i="15" s="1"/>
  <c r="AH109" i="15" s="1"/>
  <c r="AI109" i="15" s="1"/>
  <c r="F109" i="13"/>
  <c r="D109" i="15" s="1"/>
  <c r="V109" i="15" s="1"/>
  <c r="H109" i="13"/>
  <c r="F109" i="15" s="1"/>
  <c r="Z109" i="15" s="1"/>
  <c r="AA109" i="15" s="1"/>
  <c r="G109" i="13"/>
  <c r="E109" i="15" s="1"/>
  <c r="X109" i="15" s="1"/>
  <c r="Y109" i="15" s="1"/>
  <c r="J109" i="13"/>
  <c r="H109" i="15" s="1"/>
  <c r="AD109" i="15" s="1"/>
  <c r="AE109" i="15" s="1"/>
  <c r="K109" i="13"/>
  <c r="I109" i="15" s="1"/>
  <c r="AF109" i="15" s="1"/>
  <c r="AG109" i="15" s="1"/>
  <c r="M109" i="13"/>
  <c r="K109" i="15" s="1"/>
  <c r="AJ109" i="15" s="1"/>
  <c r="AK109" i="15" s="1"/>
  <c r="I189" i="13"/>
  <c r="G189" i="15" s="1"/>
  <c r="AB189" i="15" s="1"/>
  <c r="AC189" i="15" s="1"/>
  <c r="F189" i="13"/>
  <c r="D189" i="15" s="1"/>
  <c r="V189" i="15" s="1"/>
  <c r="L189" i="13"/>
  <c r="J189" i="15" s="1"/>
  <c r="AH189" i="15" s="1"/>
  <c r="AI189" i="15" s="1"/>
  <c r="G189" i="13"/>
  <c r="E189" i="15" s="1"/>
  <c r="X189" i="15" s="1"/>
  <c r="Y189" i="15" s="1"/>
  <c r="M189" i="13"/>
  <c r="K189" i="15" s="1"/>
  <c r="AJ189" i="15" s="1"/>
  <c r="AK189" i="15" s="1"/>
  <c r="H189" i="13"/>
  <c r="F189" i="15" s="1"/>
  <c r="Z189" i="15" s="1"/>
  <c r="AA189" i="15" s="1"/>
  <c r="J189" i="13"/>
  <c r="H189" i="15" s="1"/>
  <c r="AD189" i="15" s="1"/>
  <c r="AE189" i="15" s="1"/>
  <c r="K189" i="13"/>
  <c r="I189" i="15" s="1"/>
  <c r="AF189" i="15" s="1"/>
  <c r="AG189" i="15" s="1"/>
  <c r="I86" i="13"/>
  <c r="G86" i="15" s="1"/>
  <c r="AB86" i="15" s="1"/>
  <c r="AC86" i="15" s="1"/>
  <c r="L86" i="13"/>
  <c r="J86" i="15" s="1"/>
  <c r="AH86" i="15" s="1"/>
  <c r="AI86" i="15" s="1"/>
  <c r="H86" i="13"/>
  <c r="F86" i="15" s="1"/>
  <c r="Z86" i="15" s="1"/>
  <c r="AA86" i="15" s="1"/>
  <c r="F86" i="13"/>
  <c r="D86" i="15" s="1"/>
  <c r="V86" i="15" s="1"/>
  <c r="M86" i="13"/>
  <c r="K86" i="15" s="1"/>
  <c r="AJ86" i="15" s="1"/>
  <c r="AK86" i="15" s="1"/>
  <c r="G86" i="13"/>
  <c r="E86" i="15" s="1"/>
  <c r="X86" i="15" s="1"/>
  <c r="Y86" i="15" s="1"/>
  <c r="K86" i="13"/>
  <c r="I86" i="15" s="1"/>
  <c r="AF86" i="15" s="1"/>
  <c r="AG86" i="15" s="1"/>
  <c r="J86" i="13"/>
  <c r="H86" i="15" s="1"/>
  <c r="AD86" i="15" s="1"/>
  <c r="AE86" i="15" s="1"/>
  <c r="H180" i="13"/>
  <c r="F180" i="15" s="1"/>
  <c r="Z180" i="15" s="1"/>
  <c r="AA180" i="15" s="1"/>
  <c r="I180" i="13"/>
  <c r="G180" i="15" s="1"/>
  <c r="AB180" i="15" s="1"/>
  <c r="AC180" i="15" s="1"/>
  <c r="L180" i="13"/>
  <c r="J180" i="15" s="1"/>
  <c r="AH180" i="15" s="1"/>
  <c r="AI180" i="15" s="1"/>
  <c r="M180" i="13"/>
  <c r="K180" i="15" s="1"/>
  <c r="AJ180" i="15" s="1"/>
  <c r="AK180" i="15" s="1"/>
  <c r="F180" i="13"/>
  <c r="D180" i="15" s="1"/>
  <c r="V180" i="15" s="1"/>
  <c r="G180" i="13"/>
  <c r="E180" i="15" s="1"/>
  <c r="X180" i="15" s="1"/>
  <c r="Y180" i="15" s="1"/>
  <c r="J180" i="13"/>
  <c r="H180" i="15" s="1"/>
  <c r="AD180" i="15" s="1"/>
  <c r="AE180" i="15" s="1"/>
  <c r="K180" i="13"/>
  <c r="I180" i="15" s="1"/>
  <c r="AF180" i="15" s="1"/>
  <c r="AG180" i="15" s="1"/>
  <c r="H83" i="13"/>
  <c r="F83" i="15" s="1"/>
  <c r="Z83" i="15" s="1"/>
  <c r="AA83" i="15" s="1"/>
  <c r="L83" i="13"/>
  <c r="J83" i="15" s="1"/>
  <c r="AH83" i="15" s="1"/>
  <c r="AI83" i="15" s="1"/>
  <c r="F83" i="13"/>
  <c r="D83" i="15" s="1"/>
  <c r="V83" i="15" s="1"/>
  <c r="J83" i="13"/>
  <c r="H83" i="15" s="1"/>
  <c r="AD83" i="15" s="1"/>
  <c r="AE83" i="15" s="1"/>
  <c r="G83" i="13"/>
  <c r="E83" i="15" s="1"/>
  <c r="X83" i="15" s="1"/>
  <c r="Y83" i="15" s="1"/>
  <c r="M83" i="13"/>
  <c r="K83" i="15" s="1"/>
  <c r="AJ83" i="15" s="1"/>
  <c r="AK83" i="15" s="1"/>
  <c r="I83" i="13"/>
  <c r="G83" i="15" s="1"/>
  <c r="AB83" i="15" s="1"/>
  <c r="AC83" i="15" s="1"/>
  <c r="K83" i="13"/>
  <c r="I83" i="15" s="1"/>
  <c r="AF83" i="15" s="1"/>
  <c r="AG83" i="15" s="1"/>
  <c r="M261" i="13"/>
  <c r="K261" i="15" s="1"/>
  <c r="AJ261" i="15" s="1"/>
  <c r="AK261" i="15" s="1"/>
  <c r="L261" i="13"/>
  <c r="J261" i="15" s="1"/>
  <c r="AH261" i="15" s="1"/>
  <c r="AI261" i="15" s="1"/>
  <c r="F261" i="13"/>
  <c r="D261" i="15" s="1"/>
  <c r="V261" i="15" s="1"/>
  <c r="H261" i="13"/>
  <c r="F261" i="15" s="1"/>
  <c r="Z261" i="15" s="1"/>
  <c r="AA261" i="15" s="1"/>
  <c r="I261" i="13"/>
  <c r="G261" i="15" s="1"/>
  <c r="AB261" i="15" s="1"/>
  <c r="AC261" i="15" s="1"/>
  <c r="J261" i="13"/>
  <c r="H261" i="15" s="1"/>
  <c r="AD261" i="15" s="1"/>
  <c r="AE261" i="15" s="1"/>
  <c r="G261" i="13"/>
  <c r="E261" i="15" s="1"/>
  <c r="X261" i="15" s="1"/>
  <c r="Y261" i="15" s="1"/>
  <c r="K261" i="13"/>
  <c r="I261" i="15" s="1"/>
  <c r="AF261" i="15" s="1"/>
  <c r="AG261" i="15" s="1"/>
  <c r="M128" i="13"/>
  <c r="K128" i="15" s="1"/>
  <c r="AJ128" i="15" s="1"/>
  <c r="AK128" i="15" s="1"/>
  <c r="F128" i="13"/>
  <c r="D128" i="15" s="1"/>
  <c r="V128" i="15" s="1"/>
  <c r="H128" i="13"/>
  <c r="F128" i="15" s="1"/>
  <c r="Z128" i="15" s="1"/>
  <c r="AA128" i="15" s="1"/>
  <c r="L128" i="13"/>
  <c r="J128" i="15" s="1"/>
  <c r="AH128" i="15" s="1"/>
  <c r="AI128" i="15" s="1"/>
  <c r="I128" i="13"/>
  <c r="G128" i="15" s="1"/>
  <c r="AB128" i="15" s="1"/>
  <c r="AC128" i="15" s="1"/>
  <c r="J128" i="13"/>
  <c r="H128" i="15" s="1"/>
  <c r="AD128" i="15" s="1"/>
  <c r="AE128" i="15" s="1"/>
  <c r="G128" i="13"/>
  <c r="E128" i="15" s="1"/>
  <c r="X128" i="15" s="1"/>
  <c r="Y128" i="15" s="1"/>
  <c r="K128" i="13"/>
  <c r="I128" i="15" s="1"/>
  <c r="AF128" i="15" s="1"/>
  <c r="AG128" i="15" s="1"/>
  <c r="L244" i="13"/>
  <c r="J244" i="15" s="1"/>
  <c r="AH244" i="15" s="1"/>
  <c r="AI244" i="15" s="1"/>
  <c r="H244" i="13"/>
  <c r="F244" i="15" s="1"/>
  <c r="Z244" i="15" s="1"/>
  <c r="AA244" i="15" s="1"/>
  <c r="M244" i="13"/>
  <c r="K244" i="15" s="1"/>
  <c r="AJ244" i="15" s="1"/>
  <c r="AK244" i="15" s="1"/>
  <c r="I244" i="13"/>
  <c r="G244" i="15" s="1"/>
  <c r="AB244" i="15" s="1"/>
  <c r="AC244" i="15" s="1"/>
  <c r="F244" i="13"/>
  <c r="D244" i="15" s="1"/>
  <c r="V244" i="15" s="1"/>
  <c r="G244" i="13"/>
  <c r="E244" i="15" s="1"/>
  <c r="X244" i="15" s="1"/>
  <c r="Y244" i="15" s="1"/>
  <c r="J244" i="13"/>
  <c r="H244" i="15" s="1"/>
  <c r="AD244" i="15" s="1"/>
  <c r="AE244" i="15" s="1"/>
  <c r="K244" i="13"/>
  <c r="I244" i="15" s="1"/>
  <c r="AF244" i="15" s="1"/>
  <c r="AG244" i="15" s="1"/>
  <c r="M53" i="13"/>
  <c r="K53" i="15" s="1"/>
  <c r="AJ53" i="15" s="1"/>
  <c r="AK53" i="15" s="1"/>
  <c r="F53" i="13"/>
  <c r="D53" i="15" s="1"/>
  <c r="V53" i="15" s="1"/>
  <c r="L53" i="13"/>
  <c r="J53" i="15" s="1"/>
  <c r="AH53" i="15" s="1"/>
  <c r="AI53" i="15" s="1"/>
  <c r="I53" i="13"/>
  <c r="G53" i="15" s="1"/>
  <c r="AB53" i="15" s="1"/>
  <c r="AC53" i="15" s="1"/>
  <c r="G53" i="13"/>
  <c r="E53" i="15" s="1"/>
  <c r="X53" i="15" s="1"/>
  <c r="Y53" i="15" s="1"/>
  <c r="H53" i="13"/>
  <c r="F53" i="15" s="1"/>
  <c r="Z53" i="15" s="1"/>
  <c r="AA53" i="15" s="1"/>
  <c r="J53" i="13"/>
  <c r="H53" i="15" s="1"/>
  <c r="AD53" i="15" s="1"/>
  <c r="AE53" i="15" s="1"/>
  <c r="K53" i="13"/>
  <c r="I53" i="15" s="1"/>
  <c r="AF53" i="15" s="1"/>
  <c r="AG53" i="15" s="1"/>
  <c r="I133" i="13"/>
  <c r="G133" i="15" s="1"/>
  <c r="AB133" i="15" s="1"/>
  <c r="AC133" i="15" s="1"/>
  <c r="M133" i="13"/>
  <c r="K133" i="15" s="1"/>
  <c r="AJ133" i="15" s="1"/>
  <c r="AK133" i="15" s="1"/>
  <c r="F133" i="13"/>
  <c r="D133" i="15" s="1"/>
  <c r="V133" i="15" s="1"/>
  <c r="G133" i="13"/>
  <c r="E133" i="15" s="1"/>
  <c r="X133" i="15" s="1"/>
  <c r="Y133" i="15" s="1"/>
  <c r="L133" i="13"/>
  <c r="J133" i="15" s="1"/>
  <c r="AH133" i="15" s="1"/>
  <c r="AI133" i="15" s="1"/>
  <c r="H133" i="13"/>
  <c r="F133" i="15" s="1"/>
  <c r="Z133" i="15" s="1"/>
  <c r="AA133" i="15" s="1"/>
  <c r="J133" i="13"/>
  <c r="H133" i="15" s="1"/>
  <c r="AD133" i="15" s="1"/>
  <c r="AE133" i="15" s="1"/>
  <c r="K133" i="13"/>
  <c r="I133" i="15" s="1"/>
  <c r="AF133" i="15" s="1"/>
  <c r="AG133" i="15" s="1"/>
  <c r="M7" i="13"/>
  <c r="K7" i="15" s="1"/>
  <c r="AJ7" i="15" s="1"/>
  <c r="AK7" i="15" s="1"/>
  <c r="L7" i="13"/>
  <c r="J7" i="15" s="1"/>
  <c r="AH7" i="15" s="1"/>
  <c r="AI7" i="15" s="1"/>
  <c r="H7" i="13"/>
  <c r="F7" i="15" s="1"/>
  <c r="Z7" i="15" s="1"/>
  <c r="AA7" i="15" s="1"/>
  <c r="F7" i="13"/>
  <c r="D7" i="15" s="1"/>
  <c r="V7" i="15" s="1"/>
  <c r="I7" i="13"/>
  <c r="G7" i="15" s="1"/>
  <c r="AB7" i="15" s="1"/>
  <c r="AC7" i="15" s="1"/>
  <c r="J7" i="13"/>
  <c r="H7" i="15" s="1"/>
  <c r="AD7" i="15" s="1"/>
  <c r="AE7" i="15" s="1"/>
  <c r="G7" i="13"/>
  <c r="E7" i="15" s="1"/>
  <c r="X7" i="15" s="1"/>
  <c r="Y7" i="15" s="1"/>
  <c r="K7" i="13"/>
  <c r="I7" i="15" s="1"/>
  <c r="AF7" i="15" s="1"/>
  <c r="AG7" i="15" s="1"/>
  <c r="M18" i="13"/>
  <c r="K18" i="15" s="1"/>
  <c r="AJ18" i="15" s="1"/>
  <c r="AK18" i="15" s="1"/>
  <c r="L18" i="13"/>
  <c r="J18" i="15" s="1"/>
  <c r="AH18" i="15" s="1"/>
  <c r="AI18" i="15" s="1"/>
  <c r="F18" i="13"/>
  <c r="D18" i="15" s="1"/>
  <c r="V18" i="15" s="1"/>
  <c r="G18" i="13"/>
  <c r="E18" i="15" s="1"/>
  <c r="X18" i="15" s="1"/>
  <c r="Y18" i="15" s="1"/>
  <c r="I18" i="13"/>
  <c r="G18" i="15" s="1"/>
  <c r="AB18" i="15" s="1"/>
  <c r="AC18" i="15" s="1"/>
  <c r="H18" i="13"/>
  <c r="F18" i="15" s="1"/>
  <c r="Z18" i="15" s="1"/>
  <c r="AA18" i="15" s="1"/>
  <c r="K18" i="13"/>
  <c r="I18" i="15" s="1"/>
  <c r="AF18" i="15" s="1"/>
  <c r="AG18" i="15" s="1"/>
  <c r="J18" i="13"/>
  <c r="H18" i="15" s="1"/>
  <c r="AD18" i="15" s="1"/>
  <c r="AE18" i="15" s="1"/>
  <c r="M203" i="13"/>
  <c r="K203" i="15" s="1"/>
  <c r="AJ203" i="15" s="1"/>
  <c r="AK203" i="15" s="1"/>
  <c r="L203" i="13"/>
  <c r="J203" i="15" s="1"/>
  <c r="AH203" i="15" s="1"/>
  <c r="AI203" i="15" s="1"/>
  <c r="F203" i="13"/>
  <c r="D203" i="15" s="1"/>
  <c r="V203" i="15" s="1"/>
  <c r="I203" i="13"/>
  <c r="G203" i="15" s="1"/>
  <c r="AB203" i="15" s="1"/>
  <c r="AC203" i="15" s="1"/>
  <c r="H203" i="13"/>
  <c r="F203" i="15" s="1"/>
  <c r="Z203" i="15" s="1"/>
  <c r="AA203" i="15" s="1"/>
  <c r="G203" i="13"/>
  <c r="E203" i="15" s="1"/>
  <c r="X203" i="15" s="1"/>
  <c r="Y203" i="15" s="1"/>
  <c r="J203" i="13"/>
  <c r="H203" i="15" s="1"/>
  <c r="AD203" i="15" s="1"/>
  <c r="AE203" i="15" s="1"/>
  <c r="K203" i="13"/>
  <c r="I203" i="15" s="1"/>
  <c r="AF203" i="15" s="1"/>
  <c r="AG203" i="15" s="1"/>
  <c r="M280" i="13"/>
  <c r="K280" i="15" s="1"/>
  <c r="AJ280" i="15" s="1"/>
  <c r="AK280" i="15" s="1"/>
  <c r="L280" i="13"/>
  <c r="J280" i="15" s="1"/>
  <c r="AH280" i="15" s="1"/>
  <c r="AI280" i="15" s="1"/>
  <c r="F280" i="13"/>
  <c r="D280" i="15" s="1"/>
  <c r="V280" i="15" s="1"/>
  <c r="H280" i="13"/>
  <c r="F280" i="15" s="1"/>
  <c r="Z280" i="15" s="1"/>
  <c r="AA280" i="15" s="1"/>
  <c r="G280" i="13"/>
  <c r="E280" i="15" s="1"/>
  <c r="X280" i="15" s="1"/>
  <c r="Y280" i="15" s="1"/>
  <c r="J280" i="13"/>
  <c r="H280" i="15" s="1"/>
  <c r="AD280" i="15" s="1"/>
  <c r="AE280" i="15" s="1"/>
  <c r="I280" i="13"/>
  <c r="G280" i="15" s="1"/>
  <c r="AB280" i="15" s="1"/>
  <c r="AC280" i="15" s="1"/>
  <c r="K280" i="13"/>
  <c r="I280" i="15" s="1"/>
  <c r="AF280" i="15" s="1"/>
  <c r="AG280" i="15" s="1"/>
  <c r="M228" i="13"/>
  <c r="K228" i="15" s="1"/>
  <c r="AJ228" i="15" s="1"/>
  <c r="AK228" i="15" s="1"/>
  <c r="I228" i="13"/>
  <c r="G228" i="15" s="1"/>
  <c r="AB228" i="15" s="1"/>
  <c r="AC228" i="15" s="1"/>
  <c r="L228" i="13"/>
  <c r="J228" i="15" s="1"/>
  <c r="AH228" i="15" s="1"/>
  <c r="AI228" i="15" s="1"/>
  <c r="F228" i="13"/>
  <c r="D228" i="15" s="1"/>
  <c r="V228" i="15" s="1"/>
  <c r="H228" i="13"/>
  <c r="F228" i="15" s="1"/>
  <c r="Z228" i="15" s="1"/>
  <c r="AA228" i="15" s="1"/>
  <c r="G228" i="13"/>
  <c r="E228" i="15" s="1"/>
  <c r="X228" i="15" s="1"/>
  <c r="Y228" i="15" s="1"/>
  <c r="K228" i="13"/>
  <c r="I228" i="15" s="1"/>
  <c r="AF228" i="15" s="1"/>
  <c r="AG228" i="15" s="1"/>
  <c r="J228" i="13"/>
  <c r="H228" i="15" s="1"/>
  <c r="AD228" i="15" s="1"/>
  <c r="AE228" i="15" s="1"/>
  <c r="M196" i="13"/>
  <c r="K196" i="15" s="1"/>
  <c r="AJ196" i="15" s="1"/>
  <c r="AK196" i="15" s="1"/>
  <c r="L196" i="13"/>
  <c r="J196" i="15" s="1"/>
  <c r="AH196" i="15" s="1"/>
  <c r="AI196" i="15" s="1"/>
  <c r="F196" i="13"/>
  <c r="D196" i="15" s="1"/>
  <c r="V196" i="15" s="1"/>
  <c r="H196" i="13"/>
  <c r="F196" i="15" s="1"/>
  <c r="Z196" i="15" s="1"/>
  <c r="AA196" i="15" s="1"/>
  <c r="I196" i="13"/>
  <c r="G196" i="15" s="1"/>
  <c r="AB196" i="15" s="1"/>
  <c r="AC196" i="15" s="1"/>
  <c r="G196" i="13"/>
  <c r="E196" i="15" s="1"/>
  <c r="X196" i="15" s="1"/>
  <c r="Y196" i="15" s="1"/>
  <c r="K196" i="13"/>
  <c r="I196" i="15" s="1"/>
  <c r="AF196" i="15" s="1"/>
  <c r="AG196" i="15" s="1"/>
  <c r="J196" i="13"/>
  <c r="H196" i="15" s="1"/>
  <c r="AD196" i="15" s="1"/>
  <c r="AE196" i="15" s="1"/>
  <c r="M239" i="13"/>
  <c r="K239" i="15" s="1"/>
  <c r="AJ239" i="15" s="1"/>
  <c r="AK239" i="15" s="1"/>
  <c r="I239" i="13"/>
  <c r="G239" i="15" s="1"/>
  <c r="AB239" i="15" s="1"/>
  <c r="AC239" i="15" s="1"/>
  <c r="F239" i="13"/>
  <c r="D239" i="15" s="1"/>
  <c r="V239" i="15" s="1"/>
  <c r="L239" i="13"/>
  <c r="J239" i="15" s="1"/>
  <c r="AH239" i="15" s="1"/>
  <c r="AI239" i="15" s="1"/>
  <c r="H239" i="13"/>
  <c r="F239" i="15" s="1"/>
  <c r="Z239" i="15" s="1"/>
  <c r="AA239" i="15" s="1"/>
  <c r="G239" i="13"/>
  <c r="E239" i="15" s="1"/>
  <c r="X239" i="15" s="1"/>
  <c r="Y239" i="15" s="1"/>
  <c r="J239" i="13"/>
  <c r="H239" i="15" s="1"/>
  <c r="AD239" i="15" s="1"/>
  <c r="AE239" i="15" s="1"/>
  <c r="K239" i="13"/>
  <c r="I239" i="15" s="1"/>
  <c r="AF239" i="15" s="1"/>
  <c r="AG239" i="15" s="1"/>
  <c r="I8" i="13"/>
  <c r="G8" i="15" s="1"/>
  <c r="AB8" i="15" s="1"/>
  <c r="AC8" i="15" s="1"/>
  <c r="H8" i="13"/>
  <c r="F8" i="15" s="1"/>
  <c r="Z8" i="15" s="1"/>
  <c r="AA8" i="15" s="1"/>
  <c r="L8" i="13"/>
  <c r="J8" i="15" s="1"/>
  <c r="AH8" i="15" s="1"/>
  <c r="AI8" i="15" s="1"/>
  <c r="F8" i="13"/>
  <c r="D8" i="15" s="1"/>
  <c r="V8" i="15" s="1"/>
  <c r="M8" i="13"/>
  <c r="K8" i="15" s="1"/>
  <c r="AJ8" i="15" s="1"/>
  <c r="AK8" i="15" s="1"/>
  <c r="G8" i="13"/>
  <c r="E8" i="15" s="1"/>
  <c r="X8" i="15" s="1"/>
  <c r="Y8" i="15" s="1"/>
  <c r="K8" i="13"/>
  <c r="I8" i="15" s="1"/>
  <c r="AF8" i="15" s="1"/>
  <c r="AG8" i="15" s="1"/>
  <c r="J8" i="13"/>
  <c r="H8" i="15" s="1"/>
  <c r="AD8" i="15" s="1"/>
  <c r="AE8" i="15" s="1"/>
  <c r="L152" i="13"/>
  <c r="J152" i="15" s="1"/>
  <c r="AH152" i="15" s="1"/>
  <c r="AI152" i="15" s="1"/>
  <c r="F152" i="13"/>
  <c r="D152" i="15" s="1"/>
  <c r="V152" i="15" s="1"/>
  <c r="H152" i="13"/>
  <c r="F152" i="15" s="1"/>
  <c r="Z152" i="15" s="1"/>
  <c r="AA152" i="15" s="1"/>
  <c r="I152" i="13"/>
  <c r="G152" i="15" s="1"/>
  <c r="AB152" i="15" s="1"/>
  <c r="AC152" i="15" s="1"/>
  <c r="M152" i="13"/>
  <c r="K152" i="15" s="1"/>
  <c r="AJ152" i="15" s="1"/>
  <c r="AK152" i="15" s="1"/>
  <c r="J152" i="13"/>
  <c r="H152" i="15" s="1"/>
  <c r="AD152" i="15" s="1"/>
  <c r="AE152" i="15" s="1"/>
  <c r="G152" i="13"/>
  <c r="E152" i="15" s="1"/>
  <c r="X152" i="15" s="1"/>
  <c r="Y152" i="15" s="1"/>
  <c r="K152" i="13"/>
  <c r="I152" i="15" s="1"/>
  <c r="AF152" i="15" s="1"/>
  <c r="AG152" i="15" s="1"/>
  <c r="I284" i="13"/>
  <c r="G284" i="15" s="1"/>
  <c r="AB284" i="15" s="1"/>
  <c r="AC284" i="15" s="1"/>
  <c r="F284" i="13"/>
  <c r="D284" i="15" s="1"/>
  <c r="V284" i="15" s="1"/>
  <c r="H284" i="13"/>
  <c r="F284" i="15" s="1"/>
  <c r="Z284" i="15" s="1"/>
  <c r="AA284" i="15" s="1"/>
  <c r="J284" i="13"/>
  <c r="H284" i="15" s="1"/>
  <c r="AD284" i="15" s="1"/>
  <c r="AE284" i="15" s="1"/>
  <c r="G284" i="13"/>
  <c r="E284" i="15" s="1"/>
  <c r="X284" i="15" s="1"/>
  <c r="Y284" i="15" s="1"/>
  <c r="L284" i="13"/>
  <c r="J284" i="15" s="1"/>
  <c r="AH284" i="15" s="1"/>
  <c r="AI284" i="15" s="1"/>
  <c r="M284" i="13"/>
  <c r="K284" i="15" s="1"/>
  <c r="AJ284" i="15" s="1"/>
  <c r="AK284" i="15" s="1"/>
  <c r="K284" i="13"/>
  <c r="I284" i="15" s="1"/>
  <c r="AF284" i="15" s="1"/>
  <c r="AG284" i="15" s="1"/>
  <c r="M209" i="13"/>
  <c r="K209" i="15" s="1"/>
  <c r="AJ209" i="15" s="1"/>
  <c r="AK209" i="15" s="1"/>
  <c r="L209" i="13"/>
  <c r="J209" i="15" s="1"/>
  <c r="AH209" i="15" s="1"/>
  <c r="AI209" i="15" s="1"/>
  <c r="F209" i="13"/>
  <c r="D209" i="15" s="1"/>
  <c r="V209" i="15" s="1"/>
  <c r="G209" i="13"/>
  <c r="E209" i="15" s="1"/>
  <c r="X209" i="15" s="1"/>
  <c r="Y209" i="15" s="1"/>
  <c r="H209" i="13"/>
  <c r="F209" i="15" s="1"/>
  <c r="Z209" i="15" s="1"/>
  <c r="AA209" i="15" s="1"/>
  <c r="I209" i="13"/>
  <c r="G209" i="15" s="1"/>
  <c r="AB209" i="15" s="1"/>
  <c r="AC209" i="15" s="1"/>
  <c r="J209" i="13"/>
  <c r="H209" i="15" s="1"/>
  <c r="AD209" i="15" s="1"/>
  <c r="AE209" i="15" s="1"/>
  <c r="K209" i="13"/>
  <c r="I209" i="15" s="1"/>
  <c r="AF209" i="15" s="1"/>
  <c r="AG209" i="15" s="1"/>
  <c r="M82" i="13"/>
  <c r="K82" i="15" s="1"/>
  <c r="AJ82" i="15" s="1"/>
  <c r="AK82" i="15" s="1"/>
  <c r="I82" i="13"/>
  <c r="G82" i="15" s="1"/>
  <c r="AB82" i="15" s="1"/>
  <c r="AC82" i="15" s="1"/>
  <c r="H82" i="13"/>
  <c r="F82" i="15" s="1"/>
  <c r="Z82" i="15" s="1"/>
  <c r="AA82" i="15" s="1"/>
  <c r="L82" i="13"/>
  <c r="J82" i="15" s="1"/>
  <c r="AH82" i="15" s="1"/>
  <c r="AI82" i="15" s="1"/>
  <c r="F82" i="13"/>
  <c r="D82" i="15" s="1"/>
  <c r="V82" i="15" s="1"/>
  <c r="J82" i="13"/>
  <c r="H82" i="15" s="1"/>
  <c r="AD82" i="15" s="1"/>
  <c r="AE82" i="15" s="1"/>
  <c r="G82" i="13"/>
  <c r="E82" i="15" s="1"/>
  <c r="X82" i="15" s="1"/>
  <c r="Y82" i="15" s="1"/>
  <c r="K82" i="13"/>
  <c r="I82" i="15" s="1"/>
  <c r="AF82" i="15" s="1"/>
  <c r="AG82" i="15" s="1"/>
  <c r="L142" i="13"/>
  <c r="J142" i="15" s="1"/>
  <c r="AH142" i="15" s="1"/>
  <c r="AI142" i="15" s="1"/>
  <c r="M142" i="13"/>
  <c r="K142" i="15" s="1"/>
  <c r="AJ142" i="15" s="1"/>
  <c r="AK142" i="15" s="1"/>
  <c r="I142" i="13"/>
  <c r="G142" i="15" s="1"/>
  <c r="AB142" i="15" s="1"/>
  <c r="AC142" i="15" s="1"/>
  <c r="F142" i="13"/>
  <c r="D142" i="15" s="1"/>
  <c r="V142" i="15" s="1"/>
  <c r="H142" i="13"/>
  <c r="F142" i="15" s="1"/>
  <c r="Z142" i="15" s="1"/>
  <c r="AA142" i="15" s="1"/>
  <c r="G142" i="13"/>
  <c r="E142" i="15" s="1"/>
  <c r="X142" i="15" s="1"/>
  <c r="Y142" i="15" s="1"/>
  <c r="K142" i="13"/>
  <c r="I142" i="15" s="1"/>
  <c r="AF142" i="15" s="1"/>
  <c r="AG142" i="15" s="1"/>
  <c r="J142" i="13"/>
  <c r="H142" i="15" s="1"/>
  <c r="AD142" i="15" s="1"/>
  <c r="AE142" i="15" s="1"/>
  <c r="H215" i="13"/>
  <c r="F215" i="15" s="1"/>
  <c r="Z215" i="15" s="1"/>
  <c r="AA215" i="15" s="1"/>
  <c r="L215" i="13"/>
  <c r="J215" i="15" s="1"/>
  <c r="AH215" i="15" s="1"/>
  <c r="AI215" i="15" s="1"/>
  <c r="M215" i="13"/>
  <c r="K215" i="15" s="1"/>
  <c r="AJ215" i="15" s="1"/>
  <c r="AK215" i="15" s="1"/>
  <c r="F215" i="13"/>
  <c r="D215" i="15" s="1"/>
  <c r="V215" i="15" s="1"/>
  <c r="G215" i="13"/>
  <c r="E215" i="15" s="1"/>
  <c r="X215" i="15" s="1"/>
  <c r="Y215" i="15" s="1"/>
  <c r="J215" i="13"/>
  <c r="H215" i="15" s="1"/>
  <c r="AD215" i="15" s="1"/>
  <c r="AE215" i="15" s="1"/>
  <c r="I215" i="13"/>
  <c r="G215" i="15" s="1"/>
  <c r="AB215" i="15" s="1"/>
  <c r="AC215" i="15" s="1"/>
  <c r="K215" i="13"/>
  <c r="I215" i="15" s="1"/>
  <c r="AF215" i="15" s="1"/>
  <c r="AG215" i="15" s="1"/>
  <c r="I285" i="13"/>
  <c r="G285" i="15" s="1"/>
  <c r="AB285" i="15" s="1"/>
  <c r="AC285" i="15" s="1"/>
  <c r="L285" i="13"/>
  <c r="J285" i="15" s="1"/>
  <c r="AH285" i="15" s="1"/>
  <c r="AI285" i="15" s="1"/>
  <c r="F285" i="13"/>
  <c r="D285" i="15" s="1"/>
  <c r="V285" i="15" s="1"/>
  <c r="G285" i="13"/>
  <c r="E285" i="15" s="1"/>
  <c r="X285" i="15" s="1"/>
  <c r="Y285" i="15" s="1"/>
  <c r="J285" i="13"/>
  <c r="H285" i="15" s="1"/>
  <c r="AD285" i="15" s="1"/>
  <c r="AE285" i="15" s="1"/>
  <c r="M285" i="13"/>
  <c r="K285" i="15" s="1"/>
  <c r="AJ285" i="15" s="1"/>
  <c r="AK285" i="15" s="1"/>
  <c r="H285" i="13"/>
  <c r="F285" i="15" s="1"/>
  <c r="Z285" i="15" s="1"/>
  <c r="AA285" i="15" s="1"/>
  <c r="K285" i="13"/>
  <c r="I285" i="15" s="1"/>
  <c r="AF285" i="15" s="1"/>
  <c r="AG285" i="15" s="1"/>
  <c r="M222" i="13"/>
  <c r="K222" i="15" s="1"/>
  <c r="AJ222" i="15" s="1"/>
  <c r="AK222" i="15" s="1"/>
  <c r="L222" i="13"/>
  <c r="J222" i="15" s="1"/>
  <c r="AH222" i="15" s="1"/>
  <c r="AI222" i="15" s="1"/>
  <c r="H222" i="13"/>
  <c r="F222" i="15" s="1"/>
  <c r="Z222" i="15" s="1"/>
  <c r="AA222" i="15" s="1"/>
  <c r="I222" i="13"/>
  <c r="G222" i="15" s="1"/>
  <c r="AB222" i="15" s="1"/>
  <c r="AC222" i="15" s="1"/>
  <c r="F222" i="13"/>
  <c r="D222" i="15" s="1"/>
  <c r="V222" i="15" s="1"/>
  <c r="J222" i="13"/>
  <c r="H222" i="15" s="1"/>
  <c r="AD222" i="15" s="1"/>
  <c r="AE222" i="15" s="1"/>
  <c r="G222" i="13"/>
  <c r="E222" i="15" s="1"/>
  <c r="X222" i="15" s="1"/>
  <c r="Y222" i="15" s="1"/>
  <c r="K222" i="13"/>
  <c r="I222" i="15" s="1"/>
  <c r="AF222" i="15" s="1"/>
  <c r="AG222" i="15" s="1"/>
  <c r="I226" i="13"/>
  <c r="G226" i="15" s="1"/>
  <c r="AB226" i="15" s="1"/>
  <c r="AC226" i="15" s="1"/>
  <c r="H226" i="13"/>
  <c r="F226" i="15" s="1"/>
  <c r="Z226" i="15" s="1"/>
  <c r="AA226" i="15" s="1"/>
  <c r="M226" i="13"/>
  <c r="K226" i="15" s="1"/>
  <c r="AJ226" i="15" s="1"/>
  <c r="AK226" i="15" s="1"/>
  <c r="L226" i="13"/>
  <c r="J226" i="15" s="1"/>
  <c r="AH226" i="15" s="1"/>
  <c r="AI226" i="15" s="1"/>
  <c r="F226" i="13"/>
  <c r="D226" i="15" s="1"/>
  <c r="V226" i="15" s="1"/>
  <c r="J226" i="13"/>
  <c r="H226" i="15" s="1"/>
  <c r="AD226" i="15" s="1"/>
  <c r="AE226" i="15" s="1"/>
  <c r="G226" i="13"/>
  <c r="E226" i="15" s="1"/>
  <c r="X226" i="15" s="1"/>
  <c r="Y226" i="15" s="1"/>
  <c r="K226" i="13"/>
  <c r="I226" i="15" s="1"/>
  <c r="AF226" i="15" s="1"/>
  <c r="AG226" i="15" s="1"/>
  <c r="M144" i="13"/>
  <c r="K144" i="15" s="1"/>
  <c r="AJ144" i="15" s="1"/>
  <c r="AK144" i="15" s="1"/>
  <c r="L144" i="13"/>
  <c r="J144" i="15" s="1"/>
  <c r="AH144" i="15" s="1"/>
  <c r="AI144" i="15" s="1"/>
  <c r="I144" i="13"/>
  <c r="G144" i="15" s="1"/>
  <c r="AB144" i="15" s="1"/>
  <c r="AC144" i="15" s="1"/>
  <c r="H144" i="13"/>
  <c r="F144" i="15" s="1"/>
  <c r="Z144" i="15" s="1"/>
  <c r="AA144" i="15" s="1"/>
  <c r="F144" i="13"/>
  <c r="D144" i="15" s="1"/>
  <c r="V144" i="15" s="1"/>
  <c r="G144" i="13"/>
  <c r="E144" i="15" s="1"/>
  <c r="X144" i="15" s="1"/>
  <c r="Y144" i="15" s="1"/>
  <c r="J144" i="13"/>
  <c r="H144" i="15" s="1"/>
  <c r="AD144" i="15" s="1"/>
  <c r="AE144" i="15" s="1"/>
  <c r="K144" i="13"/>
  <c r="I144" i="15" s="1"/>
  <c r="AF144" i="15" s="1"/>
  <c r="AG144" i="15" s="1"/>
  <c r="H194" i="13"/>
  <c r="F194" i="15" s="1"/>
  <c r="Z194" i="15" s="1"/>
  <c r="AA194" i="15" s="1"/>
  <c r="L194" i="13"/>
  <c r="J194" i="15" s="1"/>
  <c r="AH194" i="15" s="1"/>
  <c r="AI194" i="15" s="1"/>
  <c r="I194" i="13"/>
  <c r="G194" i="15" s="1"/>
  <c r="AB194" i="15" s="1"/>
  <c r="AC194" i="15" s="1"/>
  <c r="M194" i="13"/>
  <c r="K194" i="15" s="1"/>
  <c r="AJ194" i="15" s="1"/>
  <c r="AK194" i="15" s="1"/>
  <c r="F194" i="13"/>
  <c r="D194" i="15" s="1"/>
  <c r="V194" i="15" s="1"/>
  <c r="J194" i="13"/>
  <c r="H194" i="15" s="1"/>
  <c r="AD194" i="15" s="1"/>
  <c r="AE194" i="15" s="1"/>
  <c r="G194" i="13"/>
  <c r="E194" i="15" s="1"/>
  <c r="X194" i="15" s="1"/>
  <c r="Y194" i="15" s="1"/>
  <c r="K194" i="13"/>
  <c r="I194" i="15" s="1"/>
  <c r="AF194" i="15" s="1"/>
  <c r="AG194" i="15" s="1"/>
  <c r="I279" i="13"/>
  <c r="G279" i="15" s="1"/>
  <c r="AB279" i="15" s="1"/>
  <c r="AC279" i="15" s="1"/>
  <c r="M279" i="13"/>
  <c r="K279" i="15" s="1"/>
  <c r="AJ279" i="15" s="1"/>
  <c r="AK279" i="15" s="1"/>
  <c r="H279" i="13"/>
  <c r="F279" i="15" s="1"/>
  <c r="Z279" i="15" s="1"/>
  <c r="AA279" i="15" s="1"/>
  <c r="L279" i="13"/>
  <c r="J279" i="15" s="1"/>
  <c r="AH279" i="15" s="1"/>
  <c r="AI279" i="15" s="1"/>
  <c r="F279" i="13"/>
  <c r="D279" i="15" s="1"/>
  <c r="V279" i="15" s="1"/>
  <c r="G279" i="13"/>
  <c r="E279" i="15" s="1"/>
  <c r="X279" i="15" s="1"/>
  <c r="Y279" i="15" s="1"/>
  <c r="J279" i="13"/>
  <c r="H279" i="15" s="1"/>
  <c r="AD279" i="15" s="1"/>
  <c r="AE279" i="15" s="1"/>
  <c r="K279" i="13"/>
  <c r="I279" i="15" s="1"/>
  <c r="AF279" i="15" s="1"/>
  <c r="AG279" i="15" s="1"/>
  <c r="N3" i="15"/>
  <c r="N288" i="15" s="1"/>
  <c r="G288" i="14"/>
  <c r="H3" i="15"/>
  <c r="L78" i="13"/>
  <c r="J78" i="15" s="1"/>
  <c r="AH78" i="15" s="1"/>
  <c r="AI78" i="15" s="1"/>
  <c r="H78" i="13"/>
  <c r="F78" i="15" s="1"/>
  <c r="Z78" i="15" s="1"/>
  <c r="AA78" i="15" s="1"/>
  <c r="I78" i="13"/>
  <c r="G78" i="15" s="1"/>
  <c r="AB78" i="15" s="1"/>
  <c r="AC78" i="15" s="1"/>
  <c r="M78" i="13"/>
  <c r="K78" i="15" s="1"/>
  <c r="AJ78" i="15" s="1"/>
  <c r="AK78" i="15" s="1"/>
  <c r="F78" i="13"/>
  <c r="D78" i="15" s="1"/>
  <c r="V78" i="15" s="1"/>
  <c r="G78" i="13"/>
  <c r="E78" i="15" s="1"/>
  <c r="X78" i="15" s="1"/>
  <c r="Y78" i="15" s="1"/>
  <c r="J78" i="13"/>
  <c r="H78" i="15" s="1"/>
  <c r="AD78" i="15" s="1"/>
  <c r="AE78" i="15" s="1"/>
  <c r="K78" i="13"/>
  <c r="I78" i="15" s="1"/>
  <c r="AF78" i="15" s="1"/>
  <c r="AG78" i="15" s="1"/>
  <c r="H219" i="13"/>
  <c r="F219" i="15" s="1"/>
  <c r="Z219" i="15" s="1"/>
  <c r="AA219" i="15" s="1"/>
  <c r="F219" i="13"/>
  <c r="D219" i="15" s="1"/>
  <c r="V219" i="15" s="1"/>
  <c r="L219" i="13"/>
  <c r="J219" i="15" s="1"/>
  <c r="AH219" i="15" s="1"/>
  <c r="AI219" i="15" s="1"/>
  <c r="M219" i="13"/>
  <c r="K219" i="15" s="1"/>
  <c r="AJ219" i="15" s="1"/>
  <c r="AK219" i="15" s="1"/>
  <c r="G219" i="13"/>
  <c r="E219" i="15" s="1"/>
  <c r="X219" i="15" s="1"/>
  <c r="Y219" i="15" s="1"/>
  <c r="J219" i="13"/>
  <c r="H219" i="15" s="1"/>
  <c r="AD219" i="15" s="1"/>
  <c r="AE219" i="15" s="1"/>
  <c r="I219" i="13"/>
  <c r="G219" i="15" s="1"/>
  <c r="AB219" i="15" s="1"/>
  <c r="AC219" i="15" s="1"/>
  <c r="K219" i="13"/>
  <c r="I219" i="15" s="1"/>
  <c r="AF219" i="15" s="1"/>
  <c r="AG219" i="15" s="1"/>
  <c r="H174" i="13"/>
  <c r="F174" i="15" s="1"/>
  <c r="Z174" i="15" s="1"/>
  <c r="AA174" i="15" s="1"/>
  <c r="M174" i="13"/>
  <c r="K174" i="15" s="1"/>
  <c r="AJ174" i="15" s="1"/>
  <c r="AK174" i="15" s="1"/>
  <c r="I174" i="13"/>
  <c r="G174" i="15" s="1"/>
  <c r="AB174" i="15" s="1"/>
  <c r="AC174" i="15" s="1"/>
  <c r="F174" i="13"/>
  <c r="D174" i="15" s="1"/>
  <c r="V174" i="15" s="1"/>
  <c r="G174" i="13"/>
  <c r="E174" i="15" s="1"/>
  <c r="X174" i="15" s="1"/>
  <c r="Y174" i="15" s="1"/>
  <c r="L174" i="13"/>
  <c r="J174" i="15" s="1"/>
  <c r="AH174" i="15" s="1"/>
  <c r="AI174" i="15" s="1"/>
  <c r="K174" i="13"/>
  <c r="I174" i="15" s="1"/>
  <c r="AF174" i="15" s="1"/>
  <c r="AG174" i="15" s="1"/>
  <c r="J174" i="13"/>
  <c r="H174" i="15" s="1"/>
  <c r="AD174" i="15" s="1"/>
  <c r="AE174" i="15" s="1"/>
  <c r="M185" i="13"/>
  <c r="K185" i="15" s="1"/>
  <c r="AJ185" i="15" s="1"/>
  <c r="AK185" i="15" s="1"/>
  <c r="L185" i="13"/>
  <c r="J185" i="15" s="1"/>
  <c r="AH185" i="15" s="1"/>
  <c r="AI185" i="15" s="1"/>
  <c r="F185" i="13"/>
  <c r="D185" i="15" s="1"/>
  <c r="V185" i="15" s="1"/>
  <c r="G185" i="13"/>
  <c r="E185" i="15" s="1"/>
  <c r="X185" i="15" s="1"/>
  <c r="Y185" i="15" s="1"/>
  <c r="H185" i="13"/>
  <c r="F185" i="15" s="1"/>
  <c r="Z185" i="15" s="1"/>
  <c r="AA185" i="15" s="1"/>
  <c r="I185" i="13"/>
  <c r="G185" i="15" s="1"/>
  <c r="AB185" i="15" s="1"/>
  <c r="AC185" i="15" s="1"/>
  <c r="J185" i="13"/>
  <c r="H185" i="15" s="1"/>
  <c r="AD185" i="15" s="1"/>
  <c r="AE185" i="15" s="1"/>
  <c r="K185" i="13"/>
  <c r="I185" i="15" s="1"/>
  <c r="AF185" i="15" s="1"/>
  <c r="AG185" i="15" s="1"/>
  <c r="M79" i="13"/>
  <c r="K79" i="15" s="1"/>
  <c r="AJ79" i="15" s="1"/>
  <c r="AK79" i="15" s="1"/>
  <c r="I79" i="13"/>
  <c r="G79" i="15" s="1"/>
  <c r="AB79" i="15" s="1"/>
  <c r="AC79" i="15" s="1"/>
  <c r="H79" i="13"/>
  <c r="F79" i="15" s="1"/>
  <c r="Z79" i="15" s="1"/>
  <c r="AA79" i="15" s="1"/>
  <c r="F79" i="13"/>
  <c r="D79" i="15" s="1"/>
  <c r="V79" i="15" s="1"/>
  <c r="L79" i="13"/>
  <c r="J79" i="15" s="1"/>
  <c r="AH79" i="15" s="1"/>
  <c r="AI79" i="15" s="1"/>
  <c r="G79" i="13"/>
  <c r="E79" i="15" s="1"/>
  <c r="X79" i="15" s="1"/>
  <c r="Y79" i="15" s="1"/>
  <c r="J79" i="13"/>
  <c r="H79" i="15" s="1"/>
  <c r="AD79" i="15" s="1"/>
  <c r="AE79" i="15" s="1"/>
  <c r="K79" i="13"/>
  <c r="I79" i="15" s="1"/>
  <c r="AF79" i="15" s="1"/>
  <c r="AG79" i="15" s="1"/>
  <c r="H143" i="13"/>
  <c r="F143" i="15" s="1"/>
  <c r="Z143" i="15" s="1"/>
  <c r="AA143" i="15" s="1"/>
  <c r="L143" i="13"/>
  <c r="J143" i="15" s="1"/>
  <c r="AH143" i="15" s="1"/>
  <c r="AI143" i="15" s="1"/>
  <c r="F143" i="13"/>
  <c r="D143" i="15" s="1"/>
  <c r="V143" i="15" s="1"/>
  <c r="I143" i="13"/>
  <c r="G143" i="15" s="1"/>
  <c r="AB143" i="15" s="1"/>
  <c r="AC143" i="15" s="1"/>
  <c r="M143" i="13"/>
  <c r="K143" i="15" s="1"/>
  <c r="AJ143" i="15" s="1"/>
  <c r="AK143" i="15" s="1"/>
  <c r="G143" i="13"/>
  <c r="E143" i="15" s="1"/>
  <c r="X143" i="15" s="1"/>
  <c r="Y143" i="15" s="1"/>
  <c r="J143" i="13"/>
  <c r="H143" i="15" s="1"/>
  <c r="AD143" i="15" s="1"/>
  <c r="AE143" i="15" s="1"/>
  <c r="K143" i="13"/>
  <c r="I143" i="15" s="1"/>
  <c r="AF143" i="15" s="1"/>
  <c r="AG143" i="15" s="1"/>
  <c r="I159" i="13"/>
  <c r="G159" i="15" s="1"/>
  <c r="AB159" i="15" s="1"/>
  <c r="AC159" i="15" s="1"/>
  <c r="L159" i="13"/>
  <c r="J159" i="15" s="1"/>
  <c r="AH159" i="15" s="1"/>
  <c r="AI159" i="15" s="1"/>
  <c r="F159" i="13"/>
  <c r="D159" i="15" s="1"/>
  <c r="V159" i="15" s="1"/>
  <c r="H159" i="13"/>
  <c r="F159" i="15" s="1"/>
  <c r="Z159" i="15" s="1"/>
  <c r="AA159" i="15" s="1"/>
  <c r="M159" i="13"/>
  <c r="K159" i="15" s="1"/>
  <c r="AJ159" i="15" s="1"/>
  <c r="AK159" i="15" s="1"/>
  <c r="G159" i="13"/>
  <c r="E159" i="15" s="1"/>
  <c r="X159" i="15" s="1"/>
  <c r="Y159" i="15" s="1"/>
  <c r="J159" i="13"/>
  <c r="H159" i="15" s="1"/>
  <c r="AD159" i="15" s="1"/>
  <c r="AE159" i="15" s="1"/>
  <c r="K159" i="13"/>
  <c r="I159" i="15" s="1"/>
  <c r="AF159" i="15" s="1"/>
  <c r="AG159" i="15" s="1"/>
  <c r="I221" i="13"/>
  <c r="G221" i="15" s="1"/>
  <c r="AB221" i="15" s="1"/>
  <c r="AC221" i="15" s="1"/>
  <c r="L221" i="13"/>
  <c r="J221" i="15" s="1"/>
  <c r="AH221" i="15" s="1"/>
  <c r="AI221" i="15" s="1"/>
  <c r="F221" i="13"/>
  <c r="D221" i="15" s="1"/>
  <c r="V221" i="15" s="1"/>
  <c r="G221" i="13"/>
  <c r="E221" i="15" s="1"/>
  <c r="X221" i="15" s="1"/>
  <c r="Y221" i="15" s="1"/>
  <c r="M221" i="13"/>
  <c r="K221" i="15" s="1"/>
  <c r="AJ221" i="15" s="1"/>
  <c r="AK221" i="15" s="1"/>
  <c r="H221" i="13"/>
  <c r="F221" i="15" s="1"/>
  <c r="Z221" i="15" s="1"/>
  <c r="AA221" i="15" s="1"/>
  <c r="K221" i="13"/>
  <c r="I221" i="15" s="1"/>
  <c r="AF221" i="15" s="1"/>
  <c r="AG221" i="15" s="1"/>
  <c r="J221" i="13"/>
  <c r="H221" i="15" s="1"/>
  <c r="AD221" i="15" s="1"/>
  <c r="AE221" i="15" s="1"/>
  <c r="M14" i="13"/>
  <c r="K14" i="15" s="1"/>
  <c r="AJ14" i="15" s="1"/>
  <c r="AK14" i="15" s="1"/>
  <c r="H14" i="13"/>
  <c r="F14" i="15" s="1"/>
  <c r="Z14" i="15" s="1"/>
  <c r="AA14" i="15" s="1"/>
  <c r="L14" i="13"/>
  <c r="J14" i="15" s="1"/>
  <c r="AH14" i="15" s="1"/>
  <c r="AI14" i="15" s="1"/>
  <c r="F14" i="13"/>
  <c r="D14" i="15" s="1"/>
  <c r="V14" i="15" s="1"/>
  <c r="G14" i="13"/>
  <c r="E14" i="15" s="1"/>
  <c r="X14" i="15" s="1"/>
  <c r="Y14" i="15" s="1"/>
  <c r="I14" i="13"/>
  <c r="G14" i="15" s="1"/>
  <c r="AB14" i="15" s="1"/>
  <c r="AC14" i="15" s="1"/>
  <c r="J14" i="13"/>
  <c r="H14" i="15" s="1"/>
  <c r="AD14" i="15" s="1"/>
  <c r="AE14" i="15" s="1"/>
  <c r="K14" i="13"/>
  <c r="I14" i="15" s="1"/>
  <c r="AF14" i="15" s="1"/>
  <c r="AG14" i="15" s="1"/>
  <c r="I74" i="13"/>
  <c r="G74" i="15" s="1"/>
  <c r="AB74" i="15" s="1"/>
  <c r="AC74" i="15" s="1"/>
  <c r="H74" i="13"/>
  <c r="F74" i="15" s="1"/>
  <c r="Z74" i="15" s="1"/>
  <c r="AA74" i="15" s="1"/>
  <c r="L74" i="13"/>
  <c r="J74" i="15" s="1"/>
  <c r="AH74" i="15" s="1"/>
  <c r="AI74" i="15" s="1"/>
  <c r="F74" i="13"/>
  <c r="D74" i="15" s="1"/>
  <c r="V74" i="15" s="1"/>
  <c r="M74" i="13"/>
  <c r="K74" i="15" s="1"/>
  <c r="AJ74" i="15" s="1"/>
  <c r="AK74" i="15" s="1"/>
  <c r="G74" i="13"/>
  <c r="E74" i="15" s="1"/>
  <c r="X74" i="15" s="1"/>
  <c r="Y74" i="15" s="1"/>
  <c r="J74" i="13"/>
  <c r="H74" i="15" s="1"/>
  <c r="AD74" i="15" s="1"/>
  <c r="AE74" i="15" s="1"/>
  <c r="K74" i="13"/>
  <c r="I74" i="15" s="1"/>
  <c r="AF74" i="15" s="1"/>
  <c r="AG74" i="15" s="1"/>
  <c r="H123" i="13"/>
  <c r="F123" i="15" s="1"/>
  <c r="Z123" i="15" s="1"/>
  <c r="AA123" i="15" s="1"/>
  <c r="L123" i="13"/>
  <c r="J123" i="15" s="1"/>
  <c r="AH123" i="15" s="1"/>
  <c r="AI123" i="15" s="1"/>
  <c r="F123" i="13"/>
  <c r="D123" i="15" s="1"/>
  <c r="V123" i="15" s="1"/>
  <c r="M123" i="13"/>
  <c r="K123" i="15" s="1"/>
  <c r="AJ123" i="15" s="1"/>
  <c r="AK123" i="15" s="1"/>
  <c r="G123" i="13"/>
  <c r="E123" i="15" s="1"/>
  <c r="X123" i="15" s="1"/>
  <c r="Y123" i="15" s="1"/>
  <c r="J123" i="13"/>
  <c r="H123" i="15" s="1"/>
  <c r="AD123" i="15" s="1"/>
  <c r="AE123" i="15" s="1"/>
  <c r="K123" i="13"/>
  <c r="I123" i="15" s="1"/>
  <c r="AF123" i="15" s="1"/>
  <c r="AG123" i="15" s="1"/>
  <c r="I123" i="13"/>
  <c r="G123" i="15" s="1"/>
  <c r="AB123" i="15" s="1"/>
  <c r="AC123" i="15" s="1"/>
  <c r="I129" i="13"/>
  <c r="G129" i="15" s="1"/>
  <c r="AB129" i="15" s="1"/>
  <c r="AC129" i="15" s="1"/>
  <c r="L129" i="13"/>
  <c r="J129" i="15" s="1"/>
  <c r="AH129" i="15" s="1"/>
  <c r="AI129" i="15" s="1"/>
  <c r="F129" i="13"/>
  <c r="D129" i="15" s="1"/>
  <c r="V129" i="15" s="1"/>
  <c r="M129" i="13"/>
  <c r="K129" i="15" s="1"/>
  <c r="AJ129" i="15" s="1"/>
  <c r="AK129" i="15" s="1"/>
  <c r="G129" i="13"/>
  <c r="E129" i="15" s="1"/>
  <c r="X129" i="15" s="1"/>
  <c r="Y129" i="15" s="1"/>
  <c r="H129" i="13"/>
  <c r="F129" i="15" s="1"/>
  <c r="Z129" i="15" s="1"/>
  <c r="AA129" i="15" s="1"/>
  <c r="J129" i="13"/>
  <c r="H129" i="15" s="1"/>
  <c r="AD129" i="15" s="1"/>
  <c r="AE129" i="15" s="1"/>
  <c r="K129" i="13"/>
  <c r="I129" i="15" s="1"/>
  <c r="AF129" i="15" s="1"/>
  <c r="AG129" i="15" s="1"/>
  <c r="I5" i="13"/>
  <c r="G5" i="15" s="1"/>
  <c r="AB5" i="15" s="1"/>
  <c r="AC5" i="15" s="1"/>
  <c r="F5" i="13"/>
  <c r="D5" i="15" s="1"/>
  <c r="V5" i="15" s="1"/>
  <c r="H5" i="13"/>
  <c r="F5" i="15" s="1"/>
  <c r="Z5" i="15" s="1"/>
  <c r="AA5" i="15" s="1"/>
  <c r="L5" i="13"/>
  <c r="J5" i="15" s="1"/>
  <c r="AH5" i="15" s="1"/>
  <c r="AI5" i="15" s="1"/>
  <c r="G5" i="13"/>
  <c r="E5" i="15" s="1"/>
  <c r="X5" i="15" s="1"/>
  <c r="Y5" i="15" s="1"/>
  <c r="J5" i="13"/>
  <c r="H5" i="15" s="1"/>
  <c r="AD5" i="15" s="1"/>
  <c r="AE5" i="15" s="1"/>
  <c r="K5" i="13"/>
  <c r="I5" i="15" s="1"/>
  <c r="AF5" i="15" s="1"/>
  <c r="AG5" i="15" s="1"/>
  <c r="M5" i="13"/>
  <c r="K5" i="15" s="1"/>
  <c r="AJ5" i="15" s="1"/>
  <c r="AK5" i="15" s="1"/>
  <c r="I124" i="13"/>
  <c r="G124" i="15" s="1"/>
  <c r="AB124" i="15" s="1"/>
  <c r="AC124" i="15" s="1"/>
  <c r="H124" i="13"/>
  <c r="F124" i="15" s="1"/>
  <c r="Z124" i="15" s="1"/>
  <c r="AA124" i="15" s="1"/>
  <c r="M124" i="13"/>
  <c r="K124" i="15" s="1"/>
  <c r="AJ124" i="15" s="1"/>
  <c r="AK124" i="15" s="1"/>
  <c r="L124" i="13"/>
  <c r="J124" i="15" s="1"/>
  <c r="AH124" i="15" s="1"/>
  <c r="AI124" i="15" s="1"/>
  <c r="F124" i="13"/>
  <c r="D124" i="15" s="1"/>
  <c r="V124" i="15" s="1"/>
  <c r="J124" i="13"/>
  <c r="H124" i="15" s="1"/>
  <c r="AD124" i="15" s="1"/>
  <c r="AE124" i="15" s="1"/>
  <c r="G124" i="13"/>
  <c r="E124" i="15" s="1"/>
  <c r="X124" i="15" s="1"/>
  <c r="Y124" i="15" s="1"/>
  <c r="K124" i="13"/>
  <c r="I124" i="15" s="1"/>
  <c r="AF124" i="15" s="1"/>
  <c r="AG124" i="15" s="1"/>
  <c r="M67" i="13"/>
  <c r="K67" i="15" s="1"/>
  <c r="AJ67" i="15" s="1"/>
  <c r="AK67" i="15" s="1"/>
  <c r="L67" i="13"/>
  <c r="J67" i="15" s="1"/>
  <c r="AH67" i="15" s="1"/>
  <c r="AI67" i="15" s="1"/>
  <c r="I67" i="13"/>
  <c r="G67" i="15" s="1"/>
  <c r="AB67" i="15" s="1"/>
  <c r="AC67" i="15" s="1"/>
  <c r="F67" i="13"/>
  <c r="D67" i="15" s="1"/>
  <c r="V67" i="15" s="1"/>
  <c r="G67" i="13"/>
  <c r="E67" i="15" s="1"/>
  <c r="X67" i="15" s="1"/>
  <c r="Y67" i="15" s="1"/>
  <c r="H67" i="13"/>
  <c r="F67" i="15" s="1"/>
  <c r="Z67" i="15" s="1"/>
  <c r="AA67" i="15" s="1"/>
  <c r="K67" i="13"/>
  <c r="I67" i="15" s="1"/>
  <c r="AF67" i="15" s="1"/>
  <c r="AG67" i="15" s="1"/>
  <c r="J67" i="13"/>
  <c r="H67" i="15" s="1"/>
  <c r="AD67" i="15" s="1"/>
  <c r="AE67" i="15" s="1"/>
  <c r="I165" i="13"/>
  <c r="G165" i="15" s="1"/>
  <c r="AB165" i="15" s="1"/>
  <c r="AC165" i="15" s="1"/>
  <c r="M165" i="13"/>
  <c r="K165" i="15" s="1"/>
  <c r="AJ165" i="15" s="1"/>
  <c r="AK165" i="15" s="1"/>
  <c r="F165" i="13"/>
  <c r="D165" i="15" s="1"/>
  <c r="V165" i="15" s="1"/>
  <c r="L165" i="13"/>
  <c r="J165" i="15" s="1"/>
  <c r="AH165" i="15" s="1"/>
  <c r="AI165" i="15" s="1"/>
  <c r="G165" i="13"/>
  <c r="E165" i="15" s="1"/>
  <c r="X165" i="15" s="1"/>
  <c r="Y165" i="15" s="1"/>
  <c r="H165" i="13"/>
  <c r="F165" i="15" s="1"/>
  <c r="Z165" i="15" s="1"/>
  <c r="AA165" i="15" s="1"/>
  <c r="J165" i="13"/>
  <c r="H165" i="15" s="1"/>
  <c r="AD165" i="15" s="1"/>
  <c r="AE165" i="15" s="1"/>
  <c r="K165" i="13"/>
  <c r="I165" i="15" s="1"/>
  <c r="AF165" i="15" s="1"/>
  <c r="AG165" i="15" s="1"/>
  <c r="I91" i="13"/>
  <c r="G91" i="15" s="1"/>
  <c r="AB91" i="15" s="1"/>
  <c r="AC91" i="15" s="1"/>
  <c r="H91" i="13"/>
  <c r="F91" i="15" s="1"/>
  <c r="Z91" i="15" s="1"/>
  <c r="AA91" i="15" s="1"/>
  <c r="L91" i="13"/>
  <c r="J91" i="15" s="1"/>
  <c r="AH91" i="15" s="1"/>
  <c r="AI91" i="15" s="1"/>
  <c r="F91" i="13"/>
  <c r="D91" i="15" s="1"/>
  <c r="V91" i="15" s="1"/>
  <c r="M91" i="13"/>
  <c r="K91" i="15" s="1"/>
  <c r="AJ91" i="15" s="1"/>
  <c r="AK91" i="15" s="1"/>
  <c r="G91" i="13"/>
  <c r="E91" i="15" s="1"/>
  <c r="X91" i="15" s="1"/>
  <c r="Y91" i="15" s="1"/>
  <c r="K91" i="13"/>
  <c r="I91" i="15" s="1"/>
  <c r="AF91" i="15" s="1"/>
  <c r="AG91" i="15" s="1"/>
  <c r="J91" i="13"/>
  <c r="H91" i="15" s="1"/>
  <c r="AD91" i="15" s="1"/>
  <c r="AE91" i="15" s="1"/>
  <c r="M62" i="13"/>
  <c r="K62" i="15" s="1"/>
  <c r="AJ62" i="15" s="1"/>
  <c r="AK62" i="15" s="1"/>
  <c r="L62" i="13"/>
  <c r="J62" i="15" s="1"/>
  <c r="AH62" i="15" s="1"/>
  <c r="AI62" i="15" s="1"/>
  <c r="F62" i="13"/>
  <c r="D62" i="15" s="1"/>
  <c r="V62" i="15" s="1"/>
  <c r="H62" i="13"/>
  <c r="F62" i="15" s="1"/>
  <c r="Z62" i="15" s="1"/>
  <c r="AA62" i="15" s="1"/>
  <c r="I62" i="13"/>
  <c r="G62" i="15" s="1"/>
  <c r="AB62" i="15" s="1"/>
  <c r="AC62" i="15" s="1"/>
  <c r="G62" i="13"/>
  <c r="E62" i="15" s="1"/>
  <c r="X62" i="15" s="1"/>
  <c r="Y62" i="15" s="1"/>
  <c r="J62" i="13"/>
  <c r="H62" i="15" s="1"/>
  <c r="AD62" i="15" s="1"/>
  <c r="AE62" i="15" s="1"/>
  <c r="K62" i="13"/>
  <c r="I62" i="15" s="1"/>
  <c r="AF62" i="15" s="1"/>
  <c r="AG62" i="15" s="1"/>
  <c r="M235" i="13"/>
  <c r="K235" i="15" s="1"/>
  <c r="AJ235" i="15" s="1"/>
  <c r="AK235" i="15" s="1"/>
  <c r="L235" i="13"/>
  <c r="J235" i="15" s="1"/>
  <c r="AH235" i="15" s="1"/>
  <c r="AI235" i="15" s="1"/>
  <c r="F235" i="13"/>
  <c r="D235" i="15" s="1"/>
  <c r="V235" i="15" s="1"/>
  <c r="I235" i="13"/>
  <c r="G235" i="15" s="1"/>
  <c r="AB235" i="15" s="1"/>
  <c r="AC235" i="15" s="1"/>
  <c r="H235" i="13"/>
  <c r="F235" i="15" s="1"/>
  <c r="Z235" i="15" s="1"/>
  <c r="AA235" i="15" s="1"/>
  <c r="G235" i="13"/>
  <c r="E235" i="15" s="1"/>
  <c r="X235" i="15" s="1"/>
  <c r="Y235" i="15" s="1"/>
  <c r="J235" i="13"/>
  <c r="H235" i="15" s="1"/>
  <c r="AD235" i="15" s="1"/>
  <c r="AE235" i="15" s="1"/>
  <c r="K235" i="13"/>
  <c r="I235" i="15" s="1"/>
  <c r="AF235" i="15" s="1"/>
  <c r="AG235" i="15" s="1"/>
  <c r="M44" i="13"/>
  <c r="K44" i="15" s="1"/>
  <c r="AJ44" i="15" s="1"/>
  <c r="AK44" i="15" s="1"/>
  <c r="F44" i="13"/>
  <c r="D44" i="15" s="1"/>
  <c r="V44" i="15" s="1"/>
  <c r="H44" i="13"/>
  <c r="F44" i="15" s="1"/>
  <c r="Z44" i="15" s="1"/>
  <c r="AA44" i="15" s="1"/>
  <c r="L44" i="13"/>
  <c r="J44" i="15" s="1"/>
  <c r="AH44" i="15" s="1"/>
  <c r="AI44" i="15" s="1"/>
  <c r="I44" i="13"/>
  <c r="G44" i="15" s="1"/>
  <c r="AB44" i="15" s="1"/>
  <c r="AC44" i="15" s="1"/>
  <c r="G44" i="13"/>
  <c r="E44" i="15" s="1"/>
  <c r="X44" i="15" s="1"/>
  <c r="Y44" i="15" s="1"/>
  <c r="K44" i="13"/>
  <c r="I44" i="15" s="1"/>
  <c r="AF44" i="15" s="1"/>
  <c r="AG44" i="15" s="1"/>
  <c r="J44" i="13"/>
  <c r="H44" i="15" s="1"/>
  <c r="AD44" i="15" s="1"/>
  <c r="AE44" i="15" s="1"/>
  <c r="M150" i="13"/>
  <c r="K150" i="15" s="1"/>
  <c r="AJ150" i="15" s="1"/>
  <c r="AK150" i="15" s="1"/>
  <c r="H150" i="13"/>
  <c r="F150" i="15" s="1"/>
  <c r="Z150" i="15" s="1"/>
  <c r="AA150" i="15" s="1"/>
  <c r="I150" i="13"/>
  <c r="G150" i="15" s="1"/>
  <c r="AB150" i="15" s="1"/>
  <c r="AC150" i="15" s="1"/>
  <c r="L150" i="13"/>
  <c r="J150" i="15" s="1"/>
  <c r="AH150" i="15" s="1"/>
  <c r="AI150" i="15" s="1"/>
  <c r="F150" i="13"/>
  <c r="D150" i="15" s="1"/>
  <c r="V150" i="15" s="1"/>
  <c r="G150" i="13"/>
  <c r="E150" i="15" s="1"/>
  <c r="X150" i="15" s="1"/>
  <c r="Y150" i="15" s="1"/>
  <c r="J150" i="13"/>
  <c r="H150" i="15" s="1"/>
  <c r="AD150" i="15" s="1"/>
  <c r="AE150" i="15" s="1"/>
  <c r="K150" i="13"/>
  <c r="I150" i="15" s="1"/>
  <c r="AF150" i="15" s="1"/>
  <c r="AG150" i="15" s="1"/>
  <c r="M81" i="13"/>
  <c r="K81" i="15" s="1"/>
  <c r="AJ81" i="15" s="1"/>
  <c r="AK81" i="15" s="1"/>
  <c r="F81" i="13"/>
  <c r="D81" i="15" s="1"/>
  <c r="V81" i="15" s="1"/>
  <c r="L81" i="13"/>
  <c r="J81" i="15" s="1"/>
  <c r="AH81" i="15" s="1"/>
  <c r="AI81" i="15" s="1"/>
  <c r="G81" i="13"/>
  <c r="E81" i="15" s="1"/>
  <c r="X81" i="15" s="1"/>
  <c r="Y81" i="15" s="1"/>
  <c r="I81" i="13"/>
  <c r="G81" i="15" s="1"/>
  <c r="AB81" i="15" s="1"/>
  <c r="AC81" i="15" s="1"/>
  <c r="H81" i="13"/>
  <c r="F81" i="15" s="1"/>
  <c r="Z81" i="15" s="1"/>
  <c r="AA81" i="15" s="1"/>
  <c r="K81" i="13"/>
  <c r="I81" i="15" s="1"/>
  <c r="AF81" i="15" s="1"/>
  <c r="AG81" i="15" s="1"/>
  <c r="J81" i="13"/>
  <c r="H81" i="15" s="1"/>
  <c r="AD81" i="15" s="1"/>
  <c r="AE81" i="15" s="1"/>
  <c r="M283" i="13"/>
  <c r="K283" i="15" s="1"/>
  <c r="AJ283" i="15" s="1"/>
  <c r="AK283" i="15" s="1"/>
  <c r="L283" i="13"/>
  <c r="J283" i="15" s="1"/>
  <c r="AH283" i="15" s="1"/>
  <c r="AI283" i="15" s="1"/>
  <c r="F283" i="13"/>
  <c r="D283" i="15" s="1"/>
  <c r="V283" i="15" s="1"/>
  <c r="H283" i="13"/>
  <c r="F283" i="15" s="1"/>
  <c r="Z283" i="15" s="1"/>
  <c r="AA283" i="15" s="1"/>
  <c r="J283" i="13"/>
  <c r="H283" i="15" s="1"/>
  <c r="AD283" i="15" s="1"/>
  <c r="AE283" i="15" s="1"/>
  <c r="I283" i="13"/>
  <c r="G283" i="15" s="1"/>
  <c r="AB283" i="15" s="1"/>
  <c r="AC283" i="15" s="1"/>
  <c r="G283" i="13"/>
  <c r="E283" i="15" s="1"/>
  <c r="X283" i="15" s="1"/>
  <c r="Y283" i="15" s="1"/>
  <c r="K283" i="13"/>
  <c r="I283" i="15" s="1"/>
  <c r="AF283" i="15" s="1"/>
  <c r="AG283" i="15" s="1"/>
  <c r="I25" i="13"/>
  <c r="G25" i="15" s="1"/>
  <c r="AB25" i="15" s="1"/>
  <c r="AC25" i="15" s="1"/>
  <c r="H25" i="13"/>
  <c r="F25" i="15" s="1"/>
  <c r="Z25" i="15" s="1"/>
  <c r="AA25" i="15" s="1"/>
  <c r="F25" i="13"/>
  <c r="D25" i="15" s="1"/>
  <c r="V25" i="15" s="1"/>
  <c r="L25" i="13"/>
  <c r="J25" i="15" s="1"/>
  <c r="AH25" i="15" s="1"/>
  <c r="AI25" i="15" s="1"/>
  <c r="M25" i="13"/>
  <c r="K25" i="15" s="1"/>
  <c r="AJ25" i="15" s="1"/>
  <c r="AK25" i="15" s="1"/>
  <c r="J25" i="13"/>
  <c r="H25" i="15" s="1"/>
  <c r="AD25" i="15" s="1"/>
  <c r="AE25" i="15" s="1"/>
  <c r="G25" i="13"/>
  <c r="E25" i="15" s="1"/>
  <c r="X25" i="15" s="1"/>
  <c r="Y25" i="15" s="1"/>
  <c r="K25" i="13"/>
  <c r="I25" i="15" s="1"/>
  <c r="AF25" i="15" s="1"/>
  <c r="AG25" i="15" s="1"/>
  <c r="I176" i="13"/>
  <c r="G176" i="15" s="1"/>
  <c r="AB176" i="15" s="1"/>
  <c r="AC176" i="15" s="1"/>
  <c r="H176" i="13"/>
  <c r="F176" i="15" s="1"/>
  <c r="Z176" i="15" s="1"/>
  <c r="AA176" i="15" s="1"/>
  <c r="L176" i="13"/>
  <c r="J176" i="15" s="1"/>
  <c r="AH176" i="15" s="1"/>
  <c r="AI176" i="15" s="1"/>
  <c r="G176" i="13"/>
  <c r="E176" i="15" s="1"/>
  <c r="X176" i="15" s="1"/>
  <c r="Y176" i="15" s="1"/>
  <c r="F176" i="13"/>
  <c r="D176" i="15" s="1"/>
  <c r="V176" i="15" s="1"/>
  <c r="M176" i="13"/>
  <c r="K176" i="15" s="1"/>
  <c r="AJ176" i="15" s="1"/>
  <c r="AK176" i="15" s="1"/>
  <c r="J176" i="13"/>
  <c r="H176" i="15" s="1"/>
  <c r="AD176" i="15" s="1"/>
  <c r="AE176" i="15" s="1"/>
  <c r="K176" i="13"/>
  <c r="I176" i="15" s="1"/>
  <c r="AF176" i="15" s="1"/>
  <c r="AG176" i="15" s="1"/>
  <c r="M179" i="13"/>
  <c r="K179" i="15" s="1"/>
  <c r="AJ179" i="15" s="1"/>
  <c r="AK179" i="15" s="1"/>
  <c r="L179" i="13"/>
  <c r="J179" i="15" s="1"/>
  <c r="AH179" i="15" s="1"/>
  <c r="AI179" i="15" s="1"/>
  <c r="F179" i="13"/>
  <c r="D179" i="15" s="1"/>
  <c r="V179" i="15" s="1"/>
  <c r="G179" i="13"/>
  <c r="E179" i="15" s="1"/>
  <c r="X179" i="15" s="1"/>
  <c r="Y179" i="15" s="1"/>
  <c r="I179" i="13"/>
  <c r="G179" i="15" s="1"/>
  <c r="AB179" i="15" s="1"/>
  <c r="AC179" i="15" s="1"/>
  <c r="H179" i="13"/>
  <c r="F179" i="15" s="1"/>
  <c r="Z179" i="15" s="1"/>
  <c r="AA179" i="15" s="1"/>
  <c r="K179" i="13"/>
  <c r="I179" i="15" s="1"/>
  <c r="AF179" i="15" s="1"/>
  <c r="AG179" i="15" s="1"/>
  <c r="J179" i="13"/>
  <c r="H179" i="15" s="1"/>
  <c r="AD179" i="15" s="1"/>
  <c r="AE179" i="15" s="1"/>
  <c r="M241" i="13"/>
  <c r="K241" i="15" s="1"/>
  <c r="AJ241" i="15" s="1"/>
  <c r="AK241" i="15" s="1"/>
  <c r="L241" i="13"/>
  <c r="J241" i="15" s="1"/>
  <c r="AH241" i="15" s="1"/>
  <c r="AI241" i="15" s="1"/>
  <c r="F241" i="13"/>
  <c r="D241" i="15" s="1"/>
  <c r="V241" i="15" s="1"/>
  <c r="G241" i="13"/>
  <c r="E241" i="15" s="1"/>
  <c r="X241" i="15" s="1"/>
  <c r="Y241" i="15" s="1"/>
  <c r="H241" i="13"/>
  <c r="F241" i="15" s="1"/>
  <c r="Z241" i="15" s="1"/>
  <c r="AA241" i="15" s="1"/>
  <c r="I241" i="13"/>
  <c r="G241" i="15" s="1"/>
  <c r="AB241" i="15" s="1"/>
  <c r="AC241" i="15" s="1"/>
  <c r="J241" i="13"/>
  <c r="H241" i="15" s="1"/>
  <c r="AD241" i="15" s="1"/>
  <c r="AE241" i="15" s="1"/>
  <c r="K241" i="13"/>
  <c r="I241" i="15" s="1"/>
  <c r="AF241" i="15" s="1"/>
  <c r="AG241" i="15" s="1"/>
  <c r="M172" i="13"/>
  <c r="K172" i="15" s="1"/>
  <c r="AJ172" i="15" s="1"/>
  <c r="AK172" i="15" s="1"/>
  <c r="H172" i="13"/>
  <c r="F172" i="15" s="1"/>
  <c r="Z172" i="15" s="1"/>
  <c r="AA172" i="15" s="1"/>
  <c r="I172" i="13"/>
  <c r="G172" i="15" s="1"/>
  <c r="AB172" i="15" s="1"/>
  <c r="AC172" i="15" s="1"/>
  <c r="L172" i="13"/>
  <c r="J172" i="15" s="1"/>
  <c r="AH172" i="15" s="1"/>
  <c r="AI172" i="15" s="1"/>
  <c r="F172" i="13"/>
  <c r="D172" i="15" s="1"/>
  <c r="V172" i="15" s="1"/>
  <c r="G172" i="13"/>
  <c r="E172" i="15" s="1"/>
  <c r="X172" i="15" s="1"/>
  <c r="Y172" i="15" s="1"/>
  <c r="J172" i="13"/>
  <c r="H172" i="15" s="1"/>
  <c r="AD172" i="15" s="1"/>
  <c r="AE172" i="15" s="1"/>
  <c r="K172" i="13"/>
  <c r="I172" i="15" s="1"/>
  <c r="AF172" i="15" s="1"/>
  <c r="AG172" i="15" s="1"/>
  <c r="M32" i="13"/>
  <c r="K32" i="15" s="1"/>
  <c r="AJ32" i="15" s="1"/>
  <c r="AK32" i="15" s="1"/>
  <c r="L32" i="13"/>
  <c r="J32" i="15" s="1"/>
  <c r="AH32" i="15" s="1"/>
  <c r="AI32" i="15" s="1"/>
  <c r="F32" i="13"/>
  <c r="D32" i="15" s="1"/>
  <c r="V32" i="15" s="1"/>
  <c r="J32" i="13"/>
  <c r="H32" i="15" s="1"/>
  <c r="AD32" i="15" s="1"/>
  <c r="AE32" i="15" s="1"/>
  <c r="G32" i="13"/>
  <c r="E32" i="15" s="1"/>
  <c r="X32" i="15" s="1"/>
  <c r="Y32" i="15" s="1"/>
  <c r="H32" i="13"/>
  <c r="F32" i="15" s="1"/>
  <c r="Z32" i="15" s="1"/>
  <c r="AA32" i="15" s="1"/>
  <c r="I32" i="13"/>
  <c r="G32" i="15" s="1"/>
  <c r="AB32" i="15" s="1"/>
  <c r="AC32" i="15" s="1"/>
  <c r="K32" i="13"/>
  <c r="I32" i="15" s="1"/>
  <c r="AF32" i="15" s="1"/>
  <c r="AG32" i="15" s="1"/>
  <c r="H247" i="13"/>
  <c r="F247" i="15" s="1"/>
  <c r="Z247" i="15" s="1"/>
  <c r="AA247" i="15" s="1"/>
  <c r="F247" i="13"/>
  <c r="D247" i="15" s="1"/>
  <c r="V247" i="15" s="1"/>
  <c r="L247" i="13"/>
  <c r="J247" i="15" s="1"/>
  <c r="AH247" i="15" s="1"/>
  <c r="AI247" i="15" s="1"/>
  <c r="M247" i="13"/>
  <c r="K247" i="15" s="1"/>
  <c r="AJ247" i="15" s="1"/>
  <c r="AK247" i="15" s="1"/>
  <c r="I247" i="13"/>
  <c r="G247" i="15" s="1"/>
  <c r="AB247" i="15" s="1"/>
  <c r="AC247" i="15" s="1"/>
  <c r="G247" i="13"/>
  <c r="E247" i="15" s="1"/>
  <c r="X247" i="15" s="1"/>
  <c r="Y247" i="15" s="1"/>
  <c r="J247" i="13"/>
  <c r="H247" i="15" s="1"/>
  <c r="AD247" i="15" s="1"/>
  <c r="AE247" i="15" s="1"/>
  <c r="K247" i="13"/>
  <c r="I247" i="15" s="1"/>
  <c r="AF247" i="15" s="1"/>
  <c r="AG247" i="15" s="1"/>
  <c r="M35" i="13"/>
  <c r="K35" i="15" s="1"/>
  <c r="AJ35" i="15" s="1"/>
  <c r="AK35" i="15" s="1"/>
  <c r="L35" i="13"/>
  <c r="J35" i="15" s="1"/>
  <c r="AH35" i="15" s="1"/>
  <c r="AI35" i="15" s="1"/>
  <c r="H35" i="13"/>
  <c r="F35" i="15" s="1"/>
  <c r="Z35" i="15" s="1"/>
  <c r="AA35" i="15" s="1"/>
  <c r="F35" i="13"/>
  <c r="D35" i="15" s="1"/>
  <c r="V35" i="15" s="1"/>
  <c r="I35" i="13"/>
  <c r="G35" i="15" s="1"/>
  <c r="AB35" i="15" s="1"/>
  <c r="AC35" i="15" s="1"/>
  <c r="G35" i="13"/>
  <c r="E35" i="15" s="1"/>
  <c r="X35" i="15" s="1"/>
  <c r="Y35" i="15" s="1"/>
  <c r="K35" i="13"/>
  <c r="I35" i="15" s="1"/>
  <c r="AF35" i="15" s="1"/>
  <c r="AG35" i="15" s="1"/>
  <c r="J35" i="13"/>
  <c r="H35" i="15" s="1"/>
  <c r="AD35" i="15" s="1"/>
  <c r="AE35" i="15" s="1"/>
  <c r="M4" i="13"/>
  <c r="K4" i="15" s="1"/>
  <c r="AJ4" i="15" s="1"/>
  <c r="AK4" i="15" s="1"/>
  <c r="I4" i="13"/>
  <c r="G4" i="15" s="1"/>
  <c r="AB4" i="15" s="1"/>
  <c r="AC4" i="15" s="1"/>
  <c r="L4" i="13"/>
  <c r="J4" i="15" s="1"/>
  <c r="AH4" i="15" s="1"/>
  <c r="AI4" i="15" s="1"/>
  <c r="F4" i="13"/>
  <c r="H4" i="13"/>
  <c r="F4" i="15" s="1"/>
  <c r="Z4" i="15" s="1"/>
  <c r="AA4" i="15" s="1"/>
  <c r="G4" i="13"/>
  <c r="E4" i="15" s="1"/>
  <c r="X4" i="15" s="1"/>
  <c r="Y4" i="15" s="1"/>
  <c r="K4" i="13"/>
  <c r="I4" i="15" s="1"/>
  <c r="AF4" i="15" s="1"/>
  <c r="AG4" i="15" s="1"/>
  <c r="J4" i="13"/>
  <c r="H4" i="15" s="1"/>
  <c r="AD4" i="15" s="1"/>
  <c r="AE4" i="15" s="1"/>
  <c r="I162" i="13"/>
  <c r="G162" i="15" s="1"/>
  <c r="AB162" i="15" s="1"/>
  <c r="AC162" i="15" s="1"/>
  <c r="L162" i="13"/>
  <c r="J162" i="15" s="1"/>
  <c r="AH162" i="15" s="1"/>
  <c r="AI162" i="15" s="1"/>
  <c r="M162" i="13"/>
  <c r="K162" i="15" s="1"/>
  <c r="AJ162" i="15" s="1"/>
  <c r="AK162" i="15" s="1"/>
  <c r="H162" i="13"/>
  <c r="F162" i="15" s="1"/>
  <c r="Z162" i="15" s="1"/>
  <c r="AA162" i="15" s="1"/>
  <c r="F162" i="13"/>
  <c r="D162" i="15" s="1"/>
  <c r="V162" i="15" s="1"/>
  <c r="J162" i="13"/>
  <c r="H162" i="15" s="1"/>
  <c r="AD162" i="15" s="1"/>
  <c r="AE162" i="15" s="1"/>
  <c r="G162" i="13"/>
  <c r="E162" i="15" s="1"/>
  <c r="X162" i="15" s="1"/>
  <c r="Y162" i="15" s="1"/>
  <c r="K162" i="13"/>
  <c r="I162" i="15" s="1"/>
  <c r="AF162" i="15" s="1"/>
  <c r="AG162" i="15" s="1"/>
  <c r="H168" i="13"/>
  <c r="F168" i="15" s="1"/>
  <c r="Z168" i="15" s="1"/>
  <c r="AA168" i="15" s="1"/>
  <c r="I168" i="13"/>
  <c r="G168" i="15" s="1"/>
  <c r="AB168" i="15" s="1"/>
  <c r="AC168" i="15" s="1"/>
  <c r="F168" i="13"/>
  <c r="D168" i="15" s="1"/>
  <c r="V168" i="15" s="1"/>
  <c r="M168" i="13"/>
  <c r="K168" i="15" s="1"/>
  <c r="AJ168" i="15" s="1"/>
  <c r="AK168" i="15" s="1"/>
  <c r="L168" i="13"/>
  <c r="J168" i="15" s="1"/>
  <c r="AH168" i="15" s="1"/>
  <c r="AI168" i="15" s="1"/>
  <c r="G168" i="13"/>
  <c r="E168" i="15" s="1"/>
  <c r="X168" i="15" s="1"/>
  <c r="Y168" i="15" s="1"/>
  <c r="K168" i="13"/>
  <c r="I168" i="15" s="1"/>
  <c r="AF168" i="15" s="1"/>
  <c r="AG168" i="15" s="1"/>
  <c r="J168" i="13"/>
  <c r="H168" i="15" s="1"/>
  <c r="AD168" i="15" s="1"/>
  <c r="AE168" i="15" s="1"/>
  <c r="M118" i="13"/>
  <c r="K118" i="15" s="1"/>
  <c r="AJ118" i="15" s="1"/>
  <c r="AK118" i="15" s="1"/>
  <c r="I118" i="13"/>
  <c r="G118" i="15" s="1"/>
  <c r="AB118" i="15" s="1"/>
  <c r="AC118" i="15" s="1"/>
  <c r="L118" i="13"/>
  <c r="J118" i="15" s="1"/>
  <c r="AH118" i="15" s="1"/>
  <c r="AI118" i="15" s="1"/>
  <c r="H118" i="13"/>
  <c r="F118" i="15" s="1"/>
  <c r="Z118" i="15" s="1"/>
  <c r="AA118" i="15" s="1"/>
  <c r="F118" i="13"/>
  <c r="D118" i="15" s="1"/>
  <c r="V118" i="15" s="1"/>
  <c r="J118" i="13"/>
  <c r="H118" i="15" s="1"/>
  <c r="AD118" i="15" s="1"/>
  <c r="AE118" i="15" s="1"/>
  <c r="G118" i="13"/>
  <c r="E118" i="15" s="1"/>
  <c r="X118" i="15" s="1"/>
  <c r="Y118" i="15" s="1"/>
  <c r="K118" i="13"/>
  <c r="I118" i="15" s="1"/>
  <c r="AF118" i="15" s="1"/>
  <c r="AG118" i="15" s="1"/>
  <c r="L288" i="14"/>
  <c r="S3" i="15"/>
  <c r="S288" i="15" s="1"/>
  <c r="E3" i="15"/>
  <c r="F140" i="13"/>
  <c r="D140" i="15" s="1"/>
  <c r="V140" i="15" s="1"/>
  <c r="L140" i="13"/>
  <c r="J140" i="15" s="1"/>
  <c r="AH140" i="15" s="1"/>
  <c r="AI140" i="15" s="1"/>
  <c r="H140" i="13"/>
  <c r="F140" i="15" s="1"/>
  <c r="Z140" i="15" s="1"/>
  <c r="AA140" i="15" s="1"/>
  <c r="I140" i="13"/>
  <c r="G140" i="15" s="1"/>
  <c r="AB140" i="15" s="1"/>
  <c r="AC140" i="15" s="1"/>
  <c r="G140" i="13"/>
  <c r="E140" i="15" s="1"/>
  <c r="X140" i="15" s="1"/>
  <c r="Y140" i="15" s="1"/>
  <c r="J140" i="13"/>
  <c r="H140" i="15" s="1"/>
  <c r="AD140" i="15" s="1"/>
  <c r="AE140" i="15" s="1"/>
  <c r="K140" i="13"/>
  <c r="I140" i="15" s="1"/>
  <c r="AF140" i="15" s="1"/>
  <c r="AG140" i="15" s="1"/>
  <c r="M140" i="13"/>
  <c r="K140" i="15" s="1"/>
  <c r="AJ140" i="15" s="1"/>
  <c r="AK140" i="15" s="1"/>
  <c r="M278" i="13"/>
  <c r="K278" i="15" s="1"/>
  <c r="AJ278" i="15" s="1"/>
  <c r="AK278" i="15" s="1"/>
  <c r="L278" i="13"/>
  <c r="J278" i="15" s="1"/>
  <c r="AH278" i="15" s="1"/>
  <c r="AI278" i="15" s="1"/>
  <c r="F278" i="13"/>
  <c r="D278" i="15" s="1"/>
  <c r="V278" i="15" s="1"/>
  <c r="H278" i="13"/>
  <c r="F278" i="15" s="1"/>
  <c r="Z278" i="15" s="1"/>
  <c r="AA278" i="15" s="1"/>
  <c r="I278" i="13"/>
  <c r="G278" i="15" s="1"/>
  <c r="AB278" i="15" s="1"/>
  <c r="AC278" i="15" s="1"/>
  <c r="J278" i="13"/>
  <c r="H278" i="15" s="1"/>
  <c r="AD278" i="15" s="1"/>
  <c r="AE278" i="15" s="1"/>
  <c r="G278" i="13"/>
  <c r="E278" i="15" s="1"/>
  <c r="X278" i="15" s="1"/>
  <c r="Y278" i="15" s="1"/>
  <c r="K278" i="13"/>
  <c r="I278" i="15" s="1"/>
  <c r="AF278" i="15" s="1"/>
  <c r="AG278" i="15" s="1"/>
  <c r="L15" i="13"/>
  <c r="J15" i="15" s="1"/>
  <c r="AH15" i="15" s="1"/>
  <c r="AI15" i="15" s="1"/>
  <c r="F15" i="13"/>
  <c r="D15" i="15" s="1"/>
  <c r="V15" i="15" s="1"/>
  <c r="G15" i="13"/>
  <c r="E15" i="15" s="1"/>
  <c r="X15" i="15" s="1"/>
  <c r="Y15" i="15" s="1"/>
  <c r="J15" i="13"/>
  <c r="H15" i="15" s="1"/>
  <c r="AD15" i="15" s="1"/>
  <c r="AE15" i="15" s="1"/>
  <c r="I15" i="13"/>
  <c r="G15" i="15" s="1"/>
  <c r="AB15" i="15" s="1"/>
  <c r="AC15" i="15" s="1"/>
  <c r="K15" i="13"/>
  <c r="I15" i="15" s="1"/>
  <c r="AF15" i="15" s="1"/>
  <c r="AG15" i="15" s="1"/>
  <c r="M15" i="13"/>
  <c r="K15" i="15" s="1"/>
  <c r="AJ15" i="15" s="1"/>
  <c r="AK15" i="15" s="1"/>
  <c r="H15" i="13"/>
  <c r="F15" i="15" s="1"/>
  <c r="Z15" i="15" s="1"/>
  <c r="AA15" i="15" s="1"/>
  <c r="L132" i="13"/>
  <c r="J132" i="15" s="1"/>
  <c r="AH132" i="15" s="1"/>
  <c r="AI132" i="15" s="1"/>
  <c r="H132" i="13"/>
  <c r="F132" i="15" s="1"/>
  <c r="Z132" i="15" s="1"/>
  <c r="AA132" i="15" s="1"/>
  <c r="I132" i="13"/>
  <c r="G132" i="15" s="1"/>
  <c r="AB132" i="15" s="1"/>
  <c r="AC132" i="15" s="1"/>
  <c r="G132" i="13"/>
  <c r="E132" i="15" s="1"/>
  <c r="X132" i="15" s="1"/>
  <c r="Y132" i="15" s="1"/>
  <c r="M132" i="13"/>
  <c r="K132" i="15" s="1"/>
  <c r="AJ132" i="15" s="1"/>
  <c r="AK132" i="15" s="1"/>
  <c r="F132" i="13"/>
  <c r="D132" i="15" s="1"/>
  <c r="V132" i="15" s="1"/>
  <c r="K132" i="13"/>
  <c r="I132" i="15" s="1"/>
  <c r="AF132" i="15" s="1"/>
  <c r="AG132" i="15" s="1"/>
  <c r="J132" i="13"/>
  <c r="H132" i="15" s="1"/>
  <c r="AD132" i="15" s="1"/>
  <c r="AE132" i="15" s="1"/>
  <c r="L10" i="13"/>
  <c r="J10" i="15" s="1"/>
  <c r="AH10" i="15" s="1"/>
  <c r="AI10" i="15" s="1"/>
  <c r="H10" i="13"/>
  <c r="F10" i="15" s="1"/>
  <c r="Z10" i="15" s="1"/>
  <c r="AA10" i="15" s="1"/>
  <c r="I10" i="13"/>
  <c r="G10" i="15" s="1"/>
  <c r="AB10" i="15" s="1"/>
  <c r="AC10" i="15" s="1"/>
  <c r="G10" i="13"/>
  <c r="E10" i="15" s="1"/>
  <c r="X10" i="15" s="1"/>
  <c r="Y10" i="15" s="1"/>
  <c r="F10" i="13"/>
  <c r="D10" i="15" s="1"/>
  <c r="V10" i="15" s="1"/>
  <c r="J10" i="13"/>
  <c r="H10" i="15" s="1"/>
  <c r="AD10" i="15" s="1"/>
  <c r="AE10" i="15" s="1"/>
  <c r="M10" i="13"/>
  <c r="K10" i="15" s="1"/>
  <c r="AJ10" i="15" s="1"/>
  <c r="AK10" i="15" s="1"/>
  <c r="K10" i="13"/>
  <c r="I10" i="15" s="1"/>
  <c r="AF10" i="15" s="1"/>
  <c r="AG10" i="15" s="1"/>
  <c r="M153" i="13"/>
  <c r="K153" i="15" s="1"/>
  <c r="AJ153" i="15" s="1"/>
  <c r="AK153" i="15" s="1"/>
  <c r="L153" i="13"/>
  <c r="J153" i="15" s="1"/>
  <c r="AH153" i="15" s="1"/>
  <c r="AI153" i="15" s="1"/>
  <c r="F153" i="13"/>
  <c r="D153" i="15" s="1"/>
  <c r="V153" i="15" s="1"/>
  <c r="G153" i="13"/>
  <c r="E153" i="15" s="1"/>
  <c r="X153" i="15" s="1"/>
  <c r="Y153" i="15" s="1"/>
  <c r="H153" i="13"/>
  <c r="F153" i="15" s="1"/>
  <c r="Z153" i="15" s="1"/>
  <c r="AA153" i="15" s="1"/>
  <c r="I153" i="13"/>
  <c r="G153" i="15" s="1"/>
  <c r="AB153" i="15" s="1"/>
  <c r="AC153" i="15" s="1"/>
  <c r="J153" i="13"/>
  <c r="H153" i="15" s="1"/>
  <c r="AD153" i="15" s="1"/>
  <c r="AE153" i="15" s="1"/>
  <c r="K153" i="13"/>
  <c r="I153" i="15" s="1"/>
  <c r="AF153" i="15" s="1"/>
  <c r="AG153" i="15" s="1"/>
  <c r="I191" i="13"/>
  <c r="G191" i="15" s="1"/>
  <c r="AB191" i="15" s="1"/>
  <c r="AC191" i="15" s="1"/>
  <c r="L191" i="13"/>
  <c r="J191" i="15" s="1"/>
  <c r="AH191" i="15" s="1"/>
  <c r="AI191" i="15" s="1"/>
  <c r="F191" i="13"/>
  <c r="D191" i="15" s="1"/>
  <c r="V191" i="15" s="1"/>
  <c r="H191" i="13"/>
  <c r="F191" i="15" s="1"/>
  <c r="Z191" i="15" s="1"/>
  <c r="AA191" i="15" s="1"/>
  <c r="M191" i="13"/>
  <c r="K191" i="15" s="1"/>
  <c r="AJ191" i="15" s="1"/>
  <c r="AK191" i="15" s="1"/>
  <c r="G191" i="13"/>
  <c r="E191" i="15" s="1"/>
  <c r="X191" i="15" s="1"/>
  <c r="Y191" i="15" s="1"/>
  <c r="J191" i="13"/>
  <c r="H191" i="15" s="1"/>
  <c r="AD191" i="15" s="1"/>
  <c r="AE191" i="15" s="1"/>
  <c r="K191" i="13"/>
  <c r="I191" i="15" s="1"/>
  <c r="AF191" i="15" s="1"/>
  <c r="AG191" i="15" s="1"/>
  <c r="I253" i="13"/>
  <c r="G253" i="15" s="1"/>
  <c r="AB253" i="15" s="1"/>
  <c r="AC253" i="15" s="1"/>
  <c r="L253" i="13"/>
  <c r="J253" i="15" s="1"/>
  <c r="AH253" i="15" s="1"/>
  <c r="AI253" i="15" s="1"/>
  <c r="F253" i="13"/>
  <c r="D253" i="15" s="1"/>
  <c r="V253" i="15" s="1"/>
  <c r="G253" i="13"/>
  <c r="E253" i="15" s="1"/>
  <c r="X253" i="15" s="1"/>
  <c r="Y253" i="15" s="1"/>
  <c r="M253" i="13"/>
  <c r="K253" i="15" s="1"/>
  <c r="AJ253" i="15" s="1"/>
  <c r="AK253" i="15" s="1"/>
  <c r="H253" i="13"/>
  <c r="F253" i="15" s="1"/>
  <c r="Z253" i="15" s="1"/>
  <c r="AA253" i="15" s="1"/>
  <c r="J253" i="13"/>
  <c r="H253" i="15" s="1"/>
  <c r="AD253" i="15" s="1"/>
  <c r="AE253" i="15" s="1"/>
  <c r="K253" i="13"/>
  <c r="I253" i="15" s="1"/>
  <c r="AF253" i="15" s="1"/>
  <c r="AG253" i="15" s="1"/>
  <c r="M220" i="13"/>
  <c r="K220" i="15" s="1"/>
  <c r="AJ220" i="15" s="1"/>
  <c r="AK220" i="15" s="1"/>
  <c r="H220" i="13"/>
  <c r="F220" i="15" s="1"/>
  <c r="Z220" i="15" s="1"/>
  <c r="AA220" i="15" s="1"/>
  <c r="L220" i="13"/>
  <c r="J220" i="15" s="1"/>
  <c r="AH220" i="15" s="1"/>
  <c r="AI220" i="15" s="1"/>
  <c r="F220" i="13"/>
  <c r="D220" i="15" s="1"/>
  <c r="V220" i="15" s="1"/>
  <c r="G220" i="13"/>
  <c r="E220" i="15" s="1"/>
  <c r="X220" i="15" s="1"/>
  <c r="Y220" i="15" s="1"/>
  <c r="I220" i="13"/>
  <c r="G220" i="15" s="1"/>
  <c r="AB220" i="15" s="1"/>
  <c r="AC220" i="15" s="1"/>
  <c r="J220" i="13"/>
  <c r="H220" i="15" s="1"/>
  <c r="AD220" i="15" s="1"/>
  <c r="AE220" i="15" s="1"/>
  <c r="K220" i="13"/>
  <c r="I220" i="15" s="1"/>
  <c r="AF220" i="15" s="1"/>
  <c r="AG220" i="15" s="1"/>
  <c r="M224" i="13"/>
  <c r="K224" i="15" s="1"/>
  <c r="AJ224" i="15" s="1"/>
  <c r="AK224" i="15" s="1"/>
  <c r="H224" i="13"/>
  <c r="F224" i="15" s="1"/>
  <c r="Z224" i="15" s="1"/>
  <c r="AA224" i="15" s="1"/>
  <c r="I224" i="13"/>
  <c r="G224" i="15" s="1"/>
  <c r="AB224" i="15" s="1"/>
  <c r="AC224" i="15" s="1"/>
  <c r="L224" i="13"/>
  <c r="J224" i="15" s="1"/>
  <c r="AH224" i="15" s="1"/>
  <c r="AI224" i="15" s="1"/>
  <c r="F224" i="13"/>
  <c r="D224" i="15" s="1"/>
  <c r="V224" i="15" s="1"/>
  <c r="G224" i="13"/>
  <c r="E224" i="15" s="1"/>
  <c r="X224" i="15" s="1"/>
  <c r="Y224" i="15" s="1"/>
  <c r="J224" i="13"/>
  <c r="H224" i="15" s="1"/>
  <c r="AD224" i="15" s="1"/>
  <c r="AE224" i="15" s="1"/>
  <c r="K224" i="13"/>
  <c r="I224" i="15" s="1"/>
  <c r="AF224" i="15" s="1"/>
  <c r="AG224" i="15" s="1"/>
  <c r="I56" i="13"/>
  <c r="G56" i="15" s="1"/>
  <c r="AB56" i="15" s="1"/>
  <c r="AC56" i="15" s="1"/>
  <c r="L56" i="13"/>
  <c r="J56" i="15" s="1"/>
  <c r="AH56" i="15" s="1"/>
  <c r="AI56" i="15" s="1"/>
  <c r="F56" i="13"/>
  <c r="D56" i="15" s="1"/>
  <c r="V56" i="15" s="1"/>
  <c r="H56" i="13"/>
  <c r="F56" i="15" s="1"/>
  <c r="Z56" i="15" s="1"/>
  <c r="AA56" i="15" s="1"/>
  <c r="J56" i="13"/>
  <c r="H56" i="15" s="1"/>
  <c r="AD56" i="15" s="1"/>
  <c r="AE56" i="15" s="1"/>
  <c r="G56" i="13"/>
  <c r="E56" i="15" s="1"/>
  <c r="X56" i="15" s="1"/>
  <c r="Y56" i="15" s="1"/>
  <c r="M56" i="13"/>
  <c r="K56" i="15" s="1"/>
  <c r="AJ56" i="15" s="1"/>
  <c r="AK56" i="15" s="1"/>
  <c r="K56" i="13"/>
  <c r="I56" i="15" s="1"/>
  <c r="AF56" i="15" s="1"/>
  <c r="AG56" i="15" s="1"/>
  <c r="I161" i="13"/>
  <c r="G161" i="15" s="1"/>
  <c r="AB161" i="15" s="1"/>
  <c r="AC161" i="15" s="1"/>
  <c r="L161" i="13"/>
  <c r="J161" i="15" s="1"/>
  <c r="AH161" i="15" s="1"/>
  <c r="AI161" i="15" s="1"/>
  <c r="F161" i="13"/>
  <c r="D161" i="15" s="1"/>
  <c r="V161" i="15" s="1"/>
  <c r="M161" i="13"/>
  <c r="K161" i="15" s="1"/>
  <c r="AJ161" i="15" s="1"/>
  <c r="AK161" i="15" s="1"/>
  <c r="G161" i="13"/>
  <c r="E161" i="15" s="1"/>
  <c r="X161" i="15" s="1"/>
  <c r="Y161" i="15" s="1"/>
  <c r="H161" i="13"/>
  <c r="F161" i="15" s="1"/>
  <c r="Z161" i="15" s="1"/>
  <c r="AA161" i="15" s="1"/>
  <c r="J161" i="13"/>
  <c r="H161" i="15" s="1"/>
  <c r="AD161" i="15" s="1"/>
  <c r="AE161" i="15" s="1"/>
  <c r="K161" i="13"/>
  <c r="I161" i="15" s="1"/>
  <c r="AF161" i="15" s="1"/>
  <c r="AG161" i="15" s="1"/>
  <c r="M212" i="13"/>
  <c r="K212" i="15" s="1"/>
  <c r="AJ212" i="15" s="1"/>
  <c r="AK212" i="15" s="1"/>
  <c r="L212" i="13"/>
  <c r="J212" i="15" s="1"/>
  <c r="AH212" i="15" s="1"/>
  <c r="AI212" i="15" s="1"/>
  <c r="H212" i="13"/>
  <c r="F212" i="15" s="1"/>
  <c r="Z212" i="15" s="1"/>
  <c r="AA212" i="15" s="1"/>
  <c r="G212" i="13"/>
  <c r="E212" i="15" s="1"/>
  <c r="X212" i="15" s="1"/>
  <c r="Y212" i="15" s="1"/>
  <c r="F212" i="13"/>
  <c r="D212" i="15" s="1"/>
  <c r="V212" i="15" s="1"/>
  <c r="J212" i="13"/>
  <c r="H212" i="15" s="1"/>
  <c r="AD212" i="15" s="1"/>
  <c r="AE212" i="15" s="1"/>
  <c r="I212" i="13"/>
  <c r="G212" i="15" s="1"/>
  <c r="AB212" i="15" s="1"/>
  <c r="AC212" i="15" s="1"/>
  <c r="K212" i="13"/>
  <c r="I212" i="15" s="1"/>
  <c r="AF212" i="15" s="1"/>
  <c r="AG212" i="15" s="1"/>
  <c r="H248" i="13"/>
  <c r="F248" i="15" s="1"/>
  <c r="Z248" i="15" s="1"/>
  <c r="AA248" i="15" s="1"/>
  <c r="M248" i="13"/>
  <c r="K248" i="15" s="1"/>
  <c r="AJ248" i="15" s="1"/>
  <c r="AK248" i="15" s="1"/>
  <c r="I248" i="13"/>
  <c r="G248" i="15" s="1"/>
  <c r="AB248" i="15" s="1"/>
  <c r="AC248" i="15" s="1"/>
  <c r="L248" i="13"/>
  <c r="J248" i="15" s="1"/>
  <c r="AH248" i="15" s="1"/>
  <c r="AI248" i="15" s="1"/>
  <c r="F248" i="13"/>
  <c r="D248" i="15" s="1"/>
  <c r="V248" i="15" s="1"/>
  <c r="G248" i="13"/>
  <c r="E248" i="15" s="1"/>
  <c r="X248" i="15" s="1"/>
  <c r="Y248" i="15" s="1"/>
  <c r="J248" i="13"/>
  <c r="H248" i="15" s="1"/>
  <c r="AD248" i="15" s="1"/>
  <c r="AE248" i="15" s="1"/>
  <c r="K248" i="13"/>
  <c r="I248" i="15" s="1"/>
  <c r="AF248" i="15" s="1"/>
  <c r="AG248" i="15" s="1"/>
  <c r="H105" i="13"/>
  <c r="F105" i="15" s="1"/>
  <c r="Z105" i="15" s="1"/>
  <c r="AA105" i="15" s="1"/>
  <c r="M105" i="13"/>
  <c r="K105" i="15" s="1"/>
  <c r="AJ105" i="15" s="1"/>
  <c r="AK105" i="15" s="1"/>
  <c r="F105" i="13"/>
  <c r="D105" i="15" s="1"/>
  <c r="V105" i="15" s="1"/>
  <c r="L105" i="13"/>
  <c r="J105" i="15" s="1"/>
  <c r="AH105" i="15" s="1"/>
  <c r="AI105" i="15" s="1"/>
  <c r="G105" i="13"/>
  <c r="E105" i="15" s="1"/>
  <c r="X105" i="15" s="1"/>
  <c r="Y105" i="15" s="1"/>
  <c r="I105" i="13"/>
  <c r="G105" i="15" s="1"/>
  <c r="AB105" i="15" s="1"/>
  <c r="AC105" i="15" s="1"/>
  <c r="J105" i="13"/>
  <c r="H105" i="15" s="1"/>
  <c r="AD105" i="15" s="1"/>
  <c r="AE105" i="15" s="1"/>
  <c r="K105" i="13"/>
  <c r="I105" i="15" s="1"/>
  <c r="AF105" i="15" s="1"/>
  <c r="AG105" i="15" s="1"/>
  <c r="I197" i="13"/>
  <c r="G197" i="15" s="1"/>
  <c r="AB197" i="15" s="1"/>
  <c r="AC197" i="15" s="1"/>
  <c r="L197" i="13"/>
  <c r="J197" i="15" s="1"/>
  <c r="AH197" i="15" s="1"/>
  <c r="AI197" i="15" s="1"/>
  <c r="M197" i="13"/>
  <c r="K197" i="15" s="1"/>
  <c r="AJ197" i="15" s="1"/>
  <c r="AK197" i="15" s="1"/>
  <c r="F197" i="13"/>
  <c r="D197" i="15" s="1"/>
  <c r="V197" i="15" s="1"/>
  <c r="G197" i="13"/>
  <c r="E197" i="15" s="1"/>
  <c r="X197" i="15" s="1"/>
  <c r="Y197" i="15" s="1"/>
  <c r="H197" i="13"/>
  <c r="F197" i="15" s="1"/>
  <c r="Z197" i="15" s="1"/>
  <c r="AA197" i="15" s="1"/>
  <c r="J197" i="13"/>
  <c r="H197" i="15" s="1"/>
  <c r="AD197" i="15" s="1"/>
  <c r="AE197" i="15" s="1"/>
  <c r="K197" i="13"/>
  <c r="I197" i="15" s="1"/>
  <c r="AF197" i="15" s="1"/>
  <c r="AG197" i="15" s="1"/>
  <c r="M164" i="13"/>
  <c r="K164" i="15" s="1"/>
  <c r="AJ164" i="15" s="1"/>
  <c r="AK164" i="15" s="1"/>
  <c r="L164" i="13"/>
  <c r="J164" i="15" s="1"/>
  <c r="AH164" i="15" s="1"/>
  <c r="AI164" i="15" s="1"/>
  <c r="H164" i="13"/>
  <c r="F164" i="15" s="1"/>
  <c r="Z164" i="15" s="1"/>
  <c r="AA164" i="15" s="1"/>
  <c r="I164" i="13"/>
  <c r="G164" i="15" s="1"/>
  <c r="AB164" i="15" s="1"/>
  <c r="AC164" i="15" s="1"/>
  <c r="F164" i="13"/>
  <c r="D164" i="15" s="1"/>
  <c r="V164" i="15" s="1"/>
  <c r="G164" i="13"/>
  <c r="E164" i="15" s="1"/>
  <c r="X164" i="15" s="1"/>
  <c r="Y164" i="15" s="1"/>
  <c r="K164" i="13"/>
  <c r="I164" i="15" s="1"/>
  <c r="AF164" i="15" s="1"/>
  <c r="AG164" i="15" s="1"/>
  <c r="J164" i="13"/>
  <c r="H164" i="15" s="1"/>
  <c r="AD164" i="15" s="1"/>
  <c r="AE164" i="15" s="1"/>
  <c r="M71" i="13"/>
  <c r="K71" i="15" s="1"/>
  <c r="AJ71" i="15" s="1"/>
  <c r="AK71" i="15" s="1"/>
  <c r="L71" i="13"/>
  <c r="J71" i="15" s="1"/>
  <c r="AH71" i="15" s="1"/>
  <c r="AI71" i="15" s="1"/>
  <c r="F71" i="13"/>
  <c r="D71" i="15" s="1"/>
  <c r="V71" i="15" s="1"/>
  <c r="I71" i="13"/>
  <c r="G71" i="15" s="1"/>
  <c r="AB71" i="15" s="1"/>
  <c r="AC71" i="15" s="1"/>
  <c r="H71" i="13"/>
  <c r="F71" i="15" s="1"/>
  <c r="Z71" i="15" s="1"/>
  <c r="AA71" i="15" s="1"/>
  <c r="G71" i="13"/>
  <c r="E71" i="15" s="1"/>
  <c r="X71" i="15" s="1"/>
  <c r="Y71" i="15" s="1"/>
  <c r="K71" i="13"/>
  <c r="I71" i="15" s="1"/>
  <c r="AF71" i="15" s="1"/>
  <c r="AG71" i="15" s="1"/>
  <c r="J71" i="13"/>
  <c r="H71" i="15" s="1"/>
  <c r="AD71" i="15" s="1"/>
  <c r="AE71" i="15" s="1"/>
  <c r="L277" i="13"/>
  <c r="J277" i="15" s="1"/>
  <c r="AH277" i="15" s="1"/>
  <c r="AI277" i="15" s="1"/>
  <c r="F277" i="13"/>
  <c r="D277" i="15" s="1"/>
  <c r="V277" i="15" s="1"/>
  <c r="I277" i="13"/>
  <c r="G277" i="15" s="1"/>
  <c r="AB277" i="15" s="1"/>
  <c r="AC277" i="15" s="1"/>
  <c r="G277" i="13"/>
  <c r="E277" i="15" s="1"/>
  <c r="X277" i="15" s="1"/>
  <c r="Y277" i="15" s="1"/>
  <c r="K277" i="13"/>
  <c r="I277" i="15" s="1"/>
  <c r="AF277" i="15" s="1"/>
  <c r="AG277" i="15" s="1"/>
  <c r="H277" i="13"/>
  <c r="F277" i="15" s="1"/>
  <c r="Z277" i="15" s="1"/>
  <c r="AA277" i="15" s="1"/>
  <c r="J277" i="13"/>
  <c r="H277" i="15" s="1"/>
  <c r="AD277" i="15" s="1"/>
  <c r="AE277" i="15" s="1"/>
  <c r="M277" i="13"/>
  <c r="K277" i="15" s="1"/>
  <c r="AJ277" i="15" s="1"/>
  <c r="AK277" i="15" s="1"/>
  <c r="M148" i="13"/>
  <c r="K148" i="15" s="1"/>
  <c r="AJ148" i="15" s="1"/>
  <c r="AK148" i="15" s="1"/>
  <c r="F148" i="13"/>
  <c r="D148" i="15" s="1"/>
  <c r="V148" i="15" s="1"/>
  <c r="H148" i="13"/>
  <c r="F148" i="15" s="1"/>
  <c r="Z148" i="15" s="1"/>
  <c r="AA148" i="15" s="1"/>
  <c r="L148" i="13"/>
  <c r="J148" i="15" s="1"/>
  <c r="AH148" i="15" s="1"/>
  <c r="AI148" i="15" s="1"/>
  <c r="G148" i="13"/>
  <c r="E148" i="15" s="1"/>
  <c r="X148" i="15" s="1"/>
  <c r="Y148" i="15" s="1"/>
  <c r="K148" i="13"/>
  <c r="I148" i="15" s="1"/>
  <c r="AF148" i="15" s="1"/>
  <c r="AG148" i="15" s="1"/>
  <c r="J148" i="13"/>
  <c r="H148" i="15" s="1"/>
  <c r="AD148" i="15" s="1"/>
  <c r="AE148" i="15" s="1"/>
  <c r="I148" i="13"/>
  <c r="G148" i="15" s="1"/>
  <c r="AB148" i="15" s="1"/>
  <c r="AC148" i="15" s="1"/>
  <c r="M65" i="13"/>
  <c r="K65" i="15" s="1"/>
  <c r="AJ65" i="15" s="1"/>
  <c r="AK65" i="15" s="1"/>
  <c r="I65" i="13"/>
  <c r="G65" i="15" s="1"/>
  <c r="AB65" i="15" s="1"/>
  <c r="AC65" i="15" s="1"/>
  <c r="H65" i="13"/>
  <c r="F65" i="15" s="1"/>
  <c r="Z65" i="15" s="1"/>
  <c r="AA65" i="15" s="1"/>
  <c r="L65" i="13"/>
  <c r="J65" i="15" s="1"/>
  <c r="AH65" i="15" s="1"/>
  <c r="AI65" i="15" s="1"/>
  <c r="F65" i="13"/>
  <c r="D65" i="15" s="1"/>
  <c r="V65" i="15" s="1"/>
  <c r="G65" i="13"/>
  <c r="E65" i="15" s="1"/>
  <c r="X65" i="15" s="1"/>
  <c r="Y65" i="15" s="1"/>
  <c r="J65" i="13"/>
  <c r="H65" i="15" s="1"/>
  <c r="AD65" i="15" s="1"/>
  <c r="AE65" i="15" s="1"/>
  <c r="K65" i="13"/>
  <c r="I65" i="15" s="1"/>
  <c r="AF65" i="15" s="1"/>
  <c r="AG65" i="15" s="1"/>
  <c r="H113" i="13"/>
  <c r="F113" i="15" s="1"/>
  <c r="Z113" i="15" s="1"/>
  <c r="AA113" i="15" s="1"/>
  <c r="L113" i="13"/>
  <c r="J113" i="15" s="1"/>
  <c r="AH113" i="15" s="1"/>
  <c r="AI113" i="15" s="1"/>
  <c r="F113" i="13"/>
  <c r="D113" i="15" s="1"/>
  <c r="V113" i="15" s="1"/>
  <c r="G113" i="13"/>
  <c r="E113" i="15" s="1"/>
  <c r="X113" i="15" s="1"/>
  <c r="Y113" i="15" s="1"/>
  <c r="M113" i="13"/>
  <c r="K113" i="15" s="1"/>
  <c r="AJ113" i="15" s="1"/>
  <c r="AK113" i="15" s="1"/>
  <c r="K113" i="13"/>
  <c r="I113" i="15" s="1"/>
  <c r="AF113" i="15" s="1"/>
  <c r="AG113" i="15" s="1"/>
  <c r="I113" i="13"/>
  <c r="G113" i="15" s="1"/>
  <c r="AB113" i="15" s="1"/>
  <c r="AC113" i="15" s="1"/>
  <c r="J113" i="13"/>
  <c r="H113" i="15" s="1"/>
  <c r="AD113" i="15" s="1"/>
  <c r="AE113" i="15" s="1"/>
  <c r="H270" i="13"/>
  <c r="F270" i="15" s="1"/>
  <c r="Z270" i="15" s="1"/>
  <c r="AA270" i="15" s="1"/>
  <c r="G270" i="13"/>
  <c r="E270" i="15" s="1"/>
  <c r="X270" i="15" s="1"/>
  <c r="Y270" i="15" s="1"/>
  <c r="L270" i="13"/>
  <c r="J270" i="15" s="1"/>
  <c r="AH270" i="15" s="1"/>
  <c r="AI270" i="15" s="1"/>
  <c r="F270" i="13"/>
  <c r="D270" i="15" s="1"/>
  <c r="V270" i="15" s="1"/>
  <c r="M270" i="13"/>
  <c r="K270" i="15" s="1"/>
  <c r="AJ270" i="15" s="1"/>
  <c r="AK270" i="15" s="1"/>
  <c r="K270" i="13"/>
  <c r="I270" i="15" s="1"/>
  <c r="AF270" i="15" s="1"/>
  <c r="AG270" i="15" s="1"/>
  <c r="J270" i="13"/>
  <c r="H270" i="15" s="1"/>
  <c r="AD270" i="15" s="1"/>
  <c r="AE270" i="15" s="1"/>
  <c r="I270" i="13"/>
  <c r="G270" i="15" s="1"/>
  <c r="AB270" i="15" s="1"/>
  <c r="AC270" i="15" s="1"/>
  <c r="I21" i="13"/>
  <c r="G21" i="15" s="1"/>
  <c r="AB21" i="15" s="1"/>
  <c r="AC21" i="15" s="1"/>
  <c r="H21" i="13"/>
  <c r="F21" i="15" s="1"/>
  <c r="Z21" i="15" s="1"/>
  <c r="AA21" i="15" s="1"/>
  <c r="L21" i="13"/>
  <c r="J21" i="15" s="1"/>
  <c r="AH21" i="15" s="1"/>
  <c r="AI21" i="15" s="1"/>
  <c r="F21" i="13"/>
  <c r="D21" i="15" s="1"/>
  <c r="V21" i="15" s="1"/>
  <c r="M21" i="13"/>
  <c r="K21" i="15" s="1"/>
  <c r="AJ21" i="15" s="1"/>
  <c r="AK21" i="15" s="1"/>
  <c r="G21" i="13"/>
  <c r="E21" i="15" s="1"/>
  <c r="X21" i="15" s="1"/>
  <c r="Y21" i="15" s="1"/>
  <c r="J21" i="13"/>
  <c r="H21" i="15" s="1"/>
  <c r="AD21" i="15" s="1"/>
  <c r="AE21" i="15" s="1"/>
  <c r="K21" i="13"/>
  <c r="I21" i="15" s="1"/>
  <c r="AF21" i="15" s="1"/>
  <c r="AG21" i="15" s="1"/>
  <c r="I110" i="13"/>
  <c r="G110" i="15" s="1"/>
  <c r="AB110" i="15" s="1"/>
  <c r="AC110" i="15" s="1"/>
  <c r="M110" i="13"/>
  <c r="K110" i="15" s="1"/>
  <c r="AJ110" i="15" s="1"/>
  <c r="AK110" i="15" s="1"/>
  <c r="L110" i="13"/>
  <c r="J110" i="15" s="1"/>
  <c r="AH110" i="15" s="1"/>
  <c r="AI110" i="15" s="1"/>
  <c r="H110" i="13"/>
  <c r="F110" i="15" s="1"/>
  <c r="Z110" i="15" s="1"/>
  <c r="AA110" i="15" s="1"/>
  <c r="F110" i="13"/>
  <c r="D110" i="15" s="1"/>
  <c r="V110" i="15" s="1"/>
  <c r="G110" i="13"/>
  <c r="E110" i="15" s="1"/>
  <c r="X110" i="15" s="1"/>
  <c r="Y110" i="15" s="1"/>
  <c r="K110" i="13"/>
  <c r="I110" i="15" s="1"/>
  <c r="AF110" i="15" s="1"/>
  <c r="AG110" i="15" s="1"/>
  <c r="J110" i="13"/>
  <c r="H110" i="15" s="1"/>
  <c r="AD110" i="15" s="1"/>
  <c r="AE110" i="15" s="1"/>
  <c r="M211" i="13"/>
  <c r="K211" i="15" s="1"/>
  <c r="AJ211" i="15" s="1"/>
  <c r="AK211" i="15" s="1"/>
  <c r="L211" i="13"/>
  <c r="J211" i="15" s="1"/>
  <c r="AH211" i="15" s="1"/>
  <c r="AI211" i="15" s="1"/>
  <c r="F211" i="13"/>
  <c r="D211" i="15" s="1"/>
  <c r="V211" i="15" s="1"/>
  <c r="I211" i="13"/>
  <c r="G211" i="15" s="1"/>
  <c r="AB211" i="15" s="1"/>
  <c r="AC211" i="15" s="1"/>
  <c r="H211" i="13"/>
  <c r="F211" i="15" s="1"/>
  <c r="Z211" i="15" s="1"/>
  <c r="AA211" i="15" s="1"/>
  <c r="G211" i="13"/>
  <c r="E211" i="15" s="1"/>
  <c r="X211" i="15" s="1"/>
  <c r="Y211" i="15" s="1"/>
  <c r="J211" i="13"/>
  <c r="H211" i="15" s="1"/>
  <c r="AD211" i="15" s="1"/>
  <c r="AE211" i="15" s="1"/>
  <c r="K211" i="13"/>
  <c r="I211" i="15" s="1"/>
  <c r="AF211" i="15" s="1"/>
  <c r="AG211" i="15" s="1"/>
  <c r="I265" i="13"/>
  <c r="G265" i="15" s="1"/>
  <c r="AB265" i="15" s="1"/>
  <c r="AC265" i="15" s="1"/>
  <c r="L265" i="13"/>
  <c r="J265" i="15" s="1"/>
  <c r="AH265" i="15" s="1"/>
  <c r="AI265" i="15" s="1"/>
  <c r="F265" i="13"/>
  <c r="D265" i="15" s="1"/>
  <c r="V265" i="15" s="1"/>
  <c r="J265" i="13"/>
  <c r="H265" i="15" s="1"/>
  <c r="AD265" i="15" s="1"/>
  <c r="AE265" i="15" s="1"/>
  <c r="M265" i="13"/>
  <c r="K265" i="15" s="1"/>
  <c r="AJ265" i="15" s="1"/>
  <c r="AK265" i="15" s="1"/>
  <c r="G265" i="13"/>
  <c r="E265" i="15" s="1"/>
  <c r="X265" i="15" s="1"/>
  <c r="Y265" i="15" s="1"/>
  <c r="K265" i="13"/>
  <c r="I265" i="15" s="1"/>
  <c r="AF265" i="15" s="1"/>
  <c r="AG265" i="15" s="1"/>
  <c r="H265" i="13"/>
  <c r="F265" i="15" s="1"/>
  <c r="Z265" i="15" s="1"/>
  <c r="AA265" i="15" s="1"/>
  <c r="M158" i="13"/>
  <c r="K158" i="15" s="1"/>
  <c r="AJ158" i="15" s="1"/>
  <c r="AK158" i="15" s="1"/>
  <c r="I158" i="13"/>
  <c r="G158" i="15" s="1"/>
  <c r="AB158" i="15" s="1"/>
  <c r="AC158" i="15" s="1"/>
  <c r="L158" i="13"/>
  <c r="J158" i="15" s="1"/>
  <c r="AH158" i="15" s="1"/>
  <c r="AI158" i="15" s="1"/>
  <c r="H158" i="13"/>
  <c r="F158" i="15" s="1"/>
  <c r="Z158" i="15" s="1"/>
  <c r="AA158" i="15" s="1"/>
  <c r="F158" i="13"/>
  <c r="D158" i="15" s="1"/>
  <c r="V158" i="15" s="1"/>
  <c r="J158" i="13"/>
  <c r="H158" i="15" s="1"/>
  <c r="AD158" i="15" s="1"/>
  <c r="AE158" i="15" s="1"/>
  <c r="G158" i="13"/>
  <c r="E158" i="15" s="1"/>
  <c r="X158" i="15" s="1"/>
  <c r="Y158" i="15" s="1"/>
  <c r="K158" i="13"/>
  <c r="I158" i="15" s="1"/>
  <c r="AF158" i="15" s="1"/>
  <c r="AG158" i="15" s="1"/>
  <c r="I127" i="13"/>
  <c r="G127" i="15" s="1"/>
  <c r="AB127" i="15" s="1"/>
  <c r="AC127" i="15" s="1"/>
  <c r="H127" i="13"/>
  <c r="F127" i="15" s="1"/>
  <c r="Z127" i="15" s="1"/>
  <c r="AA127" i="15" s="1"/>
  <c r="F127" i="13"/>
  <c r="D127" i="15" s="1"/>
  <c r="V127" i="15" s="1"/>
  <c r="L127" i="13"/>
  <c r="J127" i="15" s="1"/>
  <c r="AH127" i="15" s="1"/>
  <c r="AI127" i="15" s="1"/>
  <c r="G127" i="13"/>
  <c r="E127" i="15" s="1"/>
  <c r="X127" i="15" s="1"/>
  <c r="Y127" i="15" s="1"/>
  <c r="J127" i="13"/>
  <c r="H127" i="15" s="1"/>
  <c r="AD127" i="15" s="1"/>
  <c r="AE127" i="15" s="1"/>
  <c r="K127" i="13"/>
  <c r="I127" i="15" s="1"/>
  <c r="AF127" i="15" s="1"/>
  <c r="AG127" i="15" s="1"/>
  <c r="M127" i="13"/>
  <c r="K127" i="15" s="1"/>
  <c r="AJ127" i="15" s="1"/>
  <c r="AK127" i="15" s="1"/>
  <c r="M268" i="13"/>
  <c r="K268" i="15" s="1"/>
  <c r="AJ268" i="15" s="1"/>
  <c r="AK268" i="15" s="1"/>
  <c r="L268" i="13"/>
  <c r="J268" i="15" s="1"/>
  <c r="AH268" i="15" s="1"/>
  <c r="AI268" i="15" s="1"/>
  <c r="I268" i="13"/>
  <c r="G268" i="15" s="1"/>
  <c r="AB268" i="15" s="1"/>
  <c r="AC268" i="15" s="1"/>
  <c r="F268" i="13"/>
  <c r="D268" i="15" s="1"/>
  <c r="V268" i="15" s="1"/>
  <c r="H268" i="13"/>
  <c r="F268" i="15" s="1"/>
  <c r="Z268" i="15" s="1"/>
  <c r="AA268" i="15" s="1"/>
  <c r="G268" i="13"/>
  <c r="E268" i="15" s="1"/>
  <c r="X268" i="15" s="1"/>
  <c r="Y268" i="15" s="1"/>
  <c r="J268" i="13"/>
  <c r="H268" i="15" s="1"/>
  <c r="AD268" i="15" s="1"/>
  <c r="AE268" i="15" s="1"/>
  <c r="K268" i="13"/>
  <c r="I268" i="15" s="1"/>
  <c r="AF268" i="15" s="1"/>
  <c r="AG268" i="15" s="1"/>
  <c r="I48" i="13"/>
  <c r="G48" i="15" s="1"/>
  <c r="AB48" i="15" s="1"/>
  <c r="AC48" i="15" s="1"/>
  <c r="H48" i="13"/>
  <c r="F48" i="15" s="1"/>
  <c r="Z48" i="15" s="1"/>
  <c r="AA48" i="15" s="1"/>
  <c r="L48" i="13"/>
  <c r="J48" i="15" s="1"/>
  <c r="AH48" i="15" s="1"/>
  <c r="AI48" i="15" s="1"/>
  <c r="F48" i="13"/>
  <c r="D48" i="15" s="1"/>
  <c r="V48" i="15" s="1"/>
  <c r="M48" i="13"/>
  <c r="K48" i="15" s="1"/>
  <c r="AJ48" i="15" s="1"/>
  <c r="AK48" i="15" s="1"/>
  <c r="G48" i="13"/>
  <c r="E48" i="15" s="1"/>
  <c r="X48" i="15" s="1"/>
  <c r="Y48" i="15" s="1"/>
  <c r="K48" i="13"/>
  <c r="I48" i="15" s="1"/>
  <c r="AF48" i="15" s="1"/>
  <c r="AG48" i="15" s="1"/>
  <c r="J48" i="13"/>
  <c r="H48" i="15" s="1"/>
  <c r="AD48" i="15" s="1"/>
  <c r="AE48" i="15" s="1"/>
  <c r="M106" i="13"/>
  <c r="K106" i="15" s="1"/>
  <c r="AJ106" i="15" s="1"/>
  <c r="AK106" i="15" s="1"/>
  <c r="I106" i="13"/>
  <c r="G106" i="15" s="1"/>
  <c r="AB106" i="15" s="1"/>
  <c r="AC106" i="15" s="1"/>
  <c r="L106" i="13"/>
  <c r="J106" i="15" s="1"/>
  <c r="AH106" i="15" s="1"/>
  <c r="AI106" i="15" s="1"/>
  <c r="H106" i="13"/>
  <c r="F106" i="15" s="1"/>
  <c r="Z106" i="15" s="1"/>
  <c r="AA106" i="15" s="1"/>
  <c r="F106" i="13"/>
  <c r="D106" i="15" s="1"/>
  <c r="V106" i="15" s="1"/>
  <c r="G106" i="13"/>
  <c r="E106" i="15" s="1"/>
  <c r="X106" i="15" s="1"/>
  <c r="Y106" i="15" s="1"/>
  <c r="J106" i="13"/>
  <c r="H106" i="15" s="1"/>
  <c r="AD106" i="15" s="1"/>
  <c r="AE106" i="15" s="1"/>
  <c r="K106" i="13"/>
  <c r="I106" i="15" s="1"/>
  <c r="AF106" i="15" s="1"/>
  <c r="AG106" i="15" s="1"/>
  <c r="I232" i="13"/>
  <c r="G232" i="15" s="1"/>
  <c r="AB232" i="15" s="1"/>
  <c r="AC232" i="15" s="1"/>
  <c r="L232" i="13"/>
  <c r="J232" i="15" s="1"/>
  <c r="AH232" i="15" s="1"/>
  <c r="AI232" i="15" s="1"/>
  <c r="H232" i="13"/>
  <c r="F232" i="15" s="1"/>
  <c r="Z232" i="15" s="1"/>
  <c r="AA232" i="15" s="1"/>
  <c r="F232" i="13"/>
  <c r="D232" i="15" s="1"/>
  <c r="V232" i="15" s="1"/>
  <c r="M232" i="13"/>
  <c r="K232" i="15" s="1"/>
  <c r="AJ232" i="15" s="1"/>
  <c r="AK232" i="15" s="1"/>
  <c r="G232" i="13"/>
  <c r="E232" i="15" s="1"/>
  <c r="X232" i="15" s="1"/>
  <c r="Y232" i="15" s="1"/>
  <c r="K232" i="13"/>
  <c r="I232" i="15" s="1"/>
  <c r="AF232" i="15" s="1"/>
  <c r="AG232" i="15" s="1"/>
  <c r="J232" i="13"/>
  <c r="H232" i="15" s="1"/>
  <c r="AD232" i="15" s="1"/>
  <c r="AE232" i="15" s="1"/>
  <c r="M178" i="13"/>
  <c r="K178" i="15" s="1"/>
  <c r="AJ178" i="15" s="1"/>
  <c r="AK178" i="15" s="1"/>
  <c r="H178" i="13"/>
  <c r="F178" i="15" s="1"/>
  <c r="Z178" i="15" s="1"/>
  <c r="AA178" i="15" s="1"/>
  <c r="L178" i="13"/>
  <c r="J178" i="15" s="1"/>
  <c r="AH178" i="15" s="1"/>
  <c r="AI178" i="15" s="1"/>
  <c r="I178" i="13"/>
  <c r="G178" i="15" s="1"/>
  <c r="AB178" i="15" s="1"/>
  <c r="AC178" i="15" s="1"/>
  <c r="F178" i="13"/>
  <c r="D178" i="15" s="1"/>
  <c r="V178" i="15" s="1"/>
  <c r="G178" i="13"/>
  <c r="E178" i="15" s="1"/>
  <c r="X178" i="15" s="1"/>
  <c r="Y178" i="15" s="1"/>
  <c r="K178" i="13"/>
  <c r="I178" i="15" s="1"/>
  <c r="AF178" i="15" s="1"/>
  <c r="AG178" i="15" s="1"/>
  <c r="J178" i="13"/>
  <c r="H178" i="15" s="1"/>
  <c r="AD178" i="15" s="1"/>
  <c r="AE178" i="15" s="1"/>
  <c r="H273" i="13"/>
  <c r="F273" i="15" s="1"/>
  <c r="Z273" i="15" s="1"/>
  <c r="AA273" i="15" s="1"/>
  <c r="I273" i="13"/>
  <c r="G273" i="15" s="1"/>
  <c r="AB273" i="15" s="1"/>
  <c r="AC273" i="15" s="1"/>
  <c r="L273" i="13"/>
  <c r="J273" i="15" s="1"/>
  <c r="AH273" i="15" s="1"/>
  <c r="AI273" i="15" s="1"/>
  <c r="M273" i="13"/>
  <c r="K273" i="15" s="1"/>
  <c r="AJ273" i="15" s="1"/>
  <c r="AK273" i="15" s="1"/>
  <c r="F273" i="13"/>
  <c r="D273" i="15" s="1"/>
  <c r="V273" i="15" s="1"/>
  <c r="G273" i="13"/>
  <c r="E273" i="15" s="1"/>
  <c r="X273" i="15" s="1"/>
  <c r="Y273" i="15" s="1"/>
  <c r="J273" i="13"/>
  <c r="H273" i="15" s="1"/>
  <c r="AD273" i="15" s="1"/>
  <c r="AE273" i="15" s="1"/>
  <c r="K273" i="13"/>
  <c r="I273" i="15" s="1"/>
  <c r="AF273" i="15" s="1"/>
  <c r="AG273" i="15" s="1"/>
  <c r="Q3" i="15"/>
  <c r="Q288" i="15" s="1"/>
  <c r="J288" i="14"/>
  <c r="F3" i="15"/>
  <c r="L19" i="13"/>
  <c r="J19" i="15" s="1"/>
  <c r="AH19" i="15" s="1"/>
  <c r="AI19" i="15" s="1"/>
  <c r="F19" i="13"/>
  <c r="D19" i="15" s="1"/>
  <c r="V19" i="15" s="1"/>
  <c r="G19" i="13"/>
  <c r="E19" i="15" s="1"/>
  <c r="X19" i="15" s="1"/>
  <c r="Y19" i="15" s="1"/>
  <c r="J19" i="13"/>
  <c r="H19" i="15" s="1"/>
  <c r="AD19" i="15" s="1"/>
  <c r="AE19" i="15" s="1"/>
  <c r="K19" i="13"/>
  <c r="I19" i="15" s="1"/>
  <c r="AF19" i="15" s="1"/>
  <c r="AG19" i="15" s="1"/>
  <c r="I19" i="13"/>
  <c r="G19" i="15" s="1"/>
  <c r="AB19" i="15" s="1"/>
  <c r="AC19" i="15" s="1"/>
  <c r="H19" i="13"/>
  <c r="F19" i="15" s="1"/>
  <c r="Z19" i="15" s="1"/>
  <c r="AA19" i="15" s="1"/>
  <c r="M19" i="13"/>
  <c r="K19" i="15" s="1"/>
  <c r="AJ19" i="15" s="1"/>
  <c r="AK19" i="15" s="1"/>
  <c r="M68" i="13"/>
  <c r="K68" i="15" s="1"/>
  <c r="AJ68" i="15" s="1"/>
  <c r="AK68" i="15" s="1"/>
  <c r="L68" i="13"/>
  <c r="J68" i="15" s="1"/>
  <c r="AH68" i="15" s="1"/>
  <c r="AI68" i="15" s="1"/>
  <c r="H68" i="13"/>
  <c r="F68" i="15" s="1"/>
  <c r="Z68" i="15" s="1"/>
  <c r="AA68" i="15" s="1"/>
  <c r="F68" i="13"/>
  <c r="D68" i="15" s="1"/>
  <c r="V68" i="15" s="1"/>
  <c r="I68" i="13"/>
  <c r="G68" i="15" s="1"/>
  <c r="AB68" i="15" s="1"/>
  <c r="AC68" i="15" s="1"/>
  <c r="G68" i="13"/>
  <c r="E68" i="15" s="1"/>
  <c r="X68" i="15" s="1"/>
  <c r="Y68" i="15" s="1"/>
  <c r="K68" i="13"/>
  <c r="I68" i="15" s="1"/>
  <c r="AF68" i="15" s="1"/>
  <c r="AG68" i="15" s="1"/>
  <c r="J68" i="13"/>
  <c r="H68" i="15" s="1"/>
  <c r="AD68" i="15" s="1"/>
  <c r="AE68" i="15" s="1"/>
  <c r="M36" i="13"/>
  <c r="K36" i="15" s="1"/>
  <c r="AJ36" i="15" s="1"/>
  <c r="AK36" i="15" s="1"/>
  <c r="L36" i="13"/>
  <c r="J36" i="15" s="1"/>
  <c r="AH36" i="15" s="1"/>
  <c r="AI36" i="15" s="1"/>
  <c r="F36" i="13"/>
  <c r="D36" i="15" s="1"/>
  <c r="V36" i="15" s="1"/>
  <c r="H36" i="13"/>
  <c r="F36" i="15" s="1"/>
  <c r="Z36" i="15" s="1"/>
  <c r="AA36" i="15" s="1"/>
  <c r="G36" i="13"/>
  <c r="E36" i="15" s="1"/>
  <c r="X36" i="15" s="1"/>
  <c r="Y36" i="15" s="1"/>
  <c r="J36" i="13"/>
  <c r="H36" i="15" s="1"/>
  <c r="AD36" i="15" s="1"/>
  <c r="AE36" i="15" s="1"/>
  <c r="I36" i="13"/>
  <c r="G36" i="15" s="1"/>
  <c r="AB36" i="15" s="1"/>
  <c r="AC36" i="15" s="1"/>
  <c r="K36" i="13"/>
  <c r="I36" i="15" s="1"/>
  <c r="AF36" i="15" s="1"/>
  <c r="AG36" i="15" s="1"/>
  <c r="F22" i="13"/>
  <c r="D22" i="15" s="1"/>
  <c r="V22" i="15" s="1"/>
  <c r="L22" i="13"/>
  <c r="J22" i="15" s="1"/>
  <c r="AH22" i="15" s="1"/>
  <c r="AI22" i="15" s="1"/>
  <c r="M22" i="13"/>
  <c r="K22" i="15" s="1"/>
  <c r="AJ22" i="15" s="1"/>
  <c r="AK22" i="15" s="1"/>
  <c r="H22" i="13"/>
  <c r="F22" i="15" s="1"/>
  <c r="Z22" i="15" s="1"/>
  <c r="AA22" i="15" s="1"/>
  <c r="G22" i="13"/>
  <c r="E22" i="15" s="1"/>
  <c r="X22" i="15" s="1"/>
  <c r="Y22" i="15" s="1"/>
  <c r="K22" i="13"/>
  <c r="I22" i="15" s="1"/>
  <c r="AF22" i="15" s="1"/>
  <c r="AG22" i="15" s="1"/>
  <c r="J22" i="13"/>
  <c r="H22" i="15" s="1"/>
  <c r="AD22" i="15" s="1"/>
  <c r="AE22" i="15" s="1"/>
  <c r="I22" i="13"/>
  <c r="G22" i="15" s="1"/>
  <c r="AB22" i="15" s="1"/>
  <c r="AC22" i="15" s="1"/>
  <c r="L11" i="13"/>
  <c r="J11" i="15" s="1"/>
  <c r="AH11" i="15" s="1"/>
  <c r="AI11" i="15" s="1"/>
  <c r="F11" i="13"/>
  <c r="D11" i="15" s="1"/>
  <c r="V11" i="15" s="1"/>
  <c r="H11" i="13"/>
  <c r="F11" i="15" s="1"/>
  <c r="Z11" i="15" s="1"/>
  <c r="AA11" i="15" s="1"/>
  <c r="M11" i="13"/>
  <c r="K11" i="15" s="1"/>
  <c r="AJ11" i="15" s="1"/>
  <c r="AK11" i="15" s="1"/>
  <c r="J11" i="13"/>
  <c r="H11" i="15" s="1"/>
  <c r="AD11" i="15" s="1"/>
  <c r="AE11" i="15" s="1"/>
  <c r="G11" i="13"/>
  <c r="E11" i="15" s="1"/>
  <c r="X11" i="15" s="1"/>
  <c r="Y11" i="15" s="1"/>
  <c r="I11" i="13"/>
  <c r="G11" i="15" s="1"/>
  <c r="AB11" i="15" s="1"/>
  <c r="AC11" i="15" s="1"/>
  <c r="K11" i="13"/>
  <c r="I11" i="15" s="1"/>
  <c r="AF11" i="15" s="1"/>
  <c r="AG11" i="15" s="1"/>
  <c r="M112" i="13"/>
  <c r="K112" i="15" s="1"/>
  <c r="AJ112" i="15" s="1"/>
  <c r="AK112" i="15" s="1"/>
  <c r="L112" i="13"/>
  <c r="J112" i="15" s="1"/>
  <c r="AH112" i="15" s="1"/>
  <c r="AI112" i="15" s="1"/>
  <c r="F112" i="13"/>
  <c r="D112" i="15" s="1"/>
  <c r="V112" i="15" s="1"/>
  <c r="H112" i="13"/>
  <c r="F112" i="15" s="1"/>
  <c r="Z112" i="15" s="1"/>
  <c r="AA112" i="15" s="1"/>
  <c r="G112" i="13"/>
  <c r="E112" i="15" s="1"/>
  <c r="X112" i="15" s="1"/>
  <c r="Y112" i="15" s="1"/>
  <c r="I112" i="13"/>
  <c r="G112" i="15" s="1"/>
  <c r="AB112" i="15" s="1"/>
  <c r="AC112" i="15" s="1"/>
  <c r="K112" i="13"/>
  <c r="I112" i="15" s="1"/>
  <c r="AF112" i="15" s="1"/>
  <c r="AG112" i="15" s="1"/>
  <c r="J112" i="13"/>
  <c r="H112" i="15" s="1"/>
  <c r="AD112" i="15" s="1"/>
  <c r="AE112" i="15" s="1"/>
  <c r="I223" i="13"/>
  <c r="G223" i="15" s="1"/>
  <c r="AB223" i="15" s="1"/>
  <c r="AC223" i="15" s="1"/>
  <c r="L223" i="13"/>
  <c r="J223" i="15" s="1"/>
  <c r="AH223" i="15" s="1"/>
  <c r="AI223" i="15" s="1"/>
  <c r="F223" i="13"/>
  <c r="D223" i="15" s="1"/>
  <c r="V223" i="15" s="1"/>
  <c r="H223" i="13"/>
  <c r="F223" i="15" s="1"/>
  <c r="Z223" i="15" s="1"/>
  <c r="AA223" i="15" s="1"/>
  <c r="M223" i="13"/>
  <c r="K223" i="15" s="1"/>
  <c r="AJ223" i="15" s="1"/>
  <c r="AK223" i="15" s="1"/>
  <c r="G223" i="13"/>
  <c r="E223" i="15" s="1"/>
  <c r="X223" i="15" s="1"/>
  <c r="Y223" i="15" s="1"/>
  <c r="J223" i="13"/>
  <c r="H223" i="15" s="1"/>
  <c r="AD223" i="15" s="1"/>
  <c r="AE223" i="15" s="1"/>
  <c r="K223" i="13"/>
  <c r="I223" i="15" s="1"/>
  <c r="AF223" i="15" s="1"/>
  <c r="AG223" i="15" s="1"/>
  <c r="I282" i="13"/>
  <c r="G282" i="15" s="1"/>
  <c r="AB282" i="15" s="1"/>
  <c r="AC282" i="15" s="1"/>
  <c r="L282" i="13"/>
  <c r="J282" i="15" s="1"/>
  <c r="AH282" i="15" s="1"/>
  <c r="AI282" i="15" s="1"/>
  <c r="F282" i="13"/>
  <c r="D282" i="15" s="1"/>
  <c r="V282" i="15" s="1"/>
  <c r="H282" i="13"/>
  <c r="F282" i="15" s="1"/>
  <c r="Z282" i="15" s="1"/>
  <c r="AA282" i="15" s="1"/>
  <c r="J282" i="13"/>
  <c r="H282" i="15" s="1"/>
  <c r="AD282" i="15" s="1"/>
  <c r="AE282" i="15" s="1"/>
  <c r="M282" i="13"/>
  <c r="K282" i="15" s="1"/>
  <c r="AJ282" i="15" s="1"/>
  <c r="AK282" i="15" s="1"/>
  <c r="G282" i="13"/>
  <c r="E282" i="15" s="1"/>
  <c r="X282" i="15" s="1"/>
  <c r="Y282" i="15" s="1"/>
  <c r="K282" i="13"/>
  <c r="I282" i="15" s="1"/>
  <c r="AF282" i="15" s="1"/>
  <c r="AG282" i="15" s="1"/>
  <c r="I146" i="13"/>
  <c r="G146" i="15" s="1"/>
  <c r="AB146" i="15" s="1"/>
  <c r="AC146" i="15" s="1"/>
  <c r="H146" i="13"/>
  <c r="F146" i="15" s="1"/>
  <c r="Z146" i="15" s="1"/>
  <c r="AA146" i="15" s="1"/>
  <c r="L146" i="13"/>
  <c r="J146" i="15" s="1"/>
  <c r="AH146" i="15" s="1"/>
  <c r="AI146" i="15" s="1"/>
  <c r="F146" i="13"/>
  <c r="D146" i="15" s="1"/>
  <c r="V146" i="15" s="1"/>
  <c r="M146" i="13"/>
  <c r="K146" i="15" s="1"/>
  <c r="AJ146" i="15" s="1"/>
  <c r="AK146" i="15" s="1"/>
  <c r="G146" i="13"/>
  <c r="E146" i="15" s="1"/>
  <c r="X146" i="15" s="1"/>
  <c r="Y146" i="15" s="1"/>
  <c r="K146" i="13"/>
  <c r="I146" i="15" s="1"/>
  <c r="AF146" i="15" s="1"/>
  <c r="AG146" i="15" s="1"/>
  <c r="J146" i="13"/>
  <c r="H146" i="15" s="1"/>
  <c r="AD146" i="15" s="1"/>
  <c r="AE146" i="15" s="1"/>
  <c r="I184" i="13"/>
  <c r="G184" i="15" s="1"/>
  <c r="AB184" i="15" s="1"/>
  <c r="AC184" i="15" s="1"/>
  <c r="L184" i="13"/>
  <c r="J184" i="15" s="1"/>
  <c r="AH184" i="15" s="1"/>
  <c r="AI184" i="15" s="1"/>
  <c r="M184" i="13"/>
  <c r="K184" i="15" s="1"/>
  <c r="AJ184" i="15" s="1"/>
  <c r="AK184" i="15" s="1"/>
  <c r="F184" i="13"/>
  <c r="D184" i="15" s="1"/>
  <c r="V184" i="15" s="1"/>
  <c r="H184" i="13"/>
  <c r="F184" i="15" s="1"/>
  <c r="Z184" i="15" s="1"/>
  <c r="AA184" i="15" s="1"/>
  <c r="G184" i="13"/>
  <c r="E184" i="15" s="1"/>
  <c r="X184" i="15" s="1"/>
  <c r="Y184" i="15" s="1"/>
  <c r="J184" i="13"/>
  <c r="H184" i="15" s="1"/>
  <c r="AD184" i="15" s="1"/>
  <c r="AE184" i="15" s="1"/>
  <c r="K184" i="13"/>
  <c r="I184" i="15" s="1"/>
  <c r="AF184" i="15" s="1"/>
  <c r="AG184" i="15" s="1"/>
  <c r="H147" i="13"/>
  <c r="F147" i="15" s="1"/>
  <c r="Z147" i="15" s="1"/>
  <c r="AA147" i="15" s="1"/>
  <c r="L147" i="13"/>
  <c r="J147" i="15" s="1"/>
  <c r="AH147" i="15" s="1"/>
  <c r="AI147" i="15" s="1"/>
  <c r="F147" i="13"/>
  <c r="D147" i="15" s="1"/>
  <c r="V147" i="15" s="1"/>
  <c r="M147" i="13"/>
  <c r="K147" i="15" s="1"/>
  <c r="AJ147" i="15" s="1"/>
  <c r="AK147" i="15" s="1"/>
  <c r="G147" i="13"/>
  <c r="E147" i="15" s="1"/>
  <c r="X147" i="15" s="1"/>
  <c r="Y147" i="15" s="1"/>
  <c r="I147" i="13"/>
  <c r="G147" i="15" s="1"/>
  <c r="AB147" i="15" s="1"/>
  <c r="AC147" i="15" s="1"/>
  <c r="J147" i="13"/>
  <c r="H147" i="15" s="1"/>
  <c r="AD147" i="15" s="1"/>
  <c r="AE147" i="15" s="1"/>
  <c r="K147" i="13"/>
  <c r="I147" i="15" s="1"/>
  <c r="AF147" i="15" s="1"/>
  <c r="AG147" i="15" s="1"/>
  <c r="I193" i="13"/>
  <c r="G193" i="15" s="1"/>
  <c r="AB193" i="15" s="1"/>
  <c r="AC193" i="15" s="1"/>
  <c r="L193" i="13"/>
  <c r="J193" i="15" s="1"/>
  <c r="AH193" i="15" s="1"/>
  <c r="AI193" i="15" s="1"/>
  <c r="F193" i="13"/>
  <c r="D193" i="15" s="1"/>
  <c r="V193" i="15" s="1"/>
  <c r="M193" i="13"/>
  <c r="K193" i="15" s="1"/>
  <c r="AJ193" i="15" s="1"/>
  <c r="AK193" i="15" s="1"/>
  <c r="G193" i="13"/>
  <c r="E193" i="15" s="1"/>
  <c r="X193" i="15" s="1"/>
  <c r="Y193" i="15" s="1"/>
  <c r="J193" i="13"/>
  <c r="H193" i="15" s="1"/>
  <c r="AD193" i="15" s="1"/>
  <c r="AE193" i="15" s="1"/>
  <c r="H193" i="13"/>
  <c r="F193" i="15" s="1"/>
  <c r="Z193" i="15" s="1"/>
  <c r="AA193" i="15" s="1"/>
  <c r="K193" i="13"/>
  <c r="I193" i="15" s="1"/>
  <c r="AF193" i="15" s="1"/>
  <c r="AG193" i="15" s="1"/>
  <c r="I87" i="13"/>
  <c r="G87" i="15" s="1"/>
  <c r="AB87" i="15" s="1"/>
  <c r="AC87" i="15" s="1"/>
  <c r="H87" i="13"/>
  <c r="F87" i="15" s="1"/>
  <c r="Z87" i="15" s="1"/>
  <c r="AA87" i="15" s="1"/>
  <c r="L87" i="13"/>
  <c r="J87" i="15" s="1"/>
  <c r="AH87" i="15" s="1"/>
  <c r="AI87" i="15" s="1"/>
  <c r="M87" i="13"/>
  <c r="K87" i="15" s="1"/>
  <c r="AJ87" i="15" s="1"/>
  <c r="AK87" i="15" s="1"/>
  <c r="F87" i="13"/>
  <c r="D87" i="15" s="1"/>
  <c r="V87" i="15" s="1"/>
  <c r="G87" i="13"/>
  <c r="E87" i="15" s="1"/>
  <c r="X87" i="15" s="1"/>
  <c r="Y87" i="15" s="1"/>
  <c r="J87" i="13"/>
  <c r="H87" i="15" s="1"/>
  <c r="AD87" i="15" s="1"/>
  <c r="AE87" i="15" s="1"/>
  <c r="K87" i="13"/>
  <c r="I87" i="15" s="1"/>
  <c r="AF87" i="15" s="1"/>
  <c r="AG87" i="15" s="1"/>
  <c r="M58" i="13"/>
  <c r="K58" i="15" s="1"/>
  <c r="AJ58" i="15" s="1"/>
  <c r="AK58" i="15" s="1"/>
  <c r="I58" i="13"/>
  <c r="G58" i="15" s="1"/>
  <c r="AB58" i="15" s="1"/>
  <c r="AC58" i="15" s="1"/>
  <c r="H58" i="13"/>
  <c r="F58" i="15" s="1"/>
  <c r="Z58" i="15" s="1"/>
  <c r="AA58" i="15" s="1"/>
  <c r="L58" i="13"/>
  <c r="J58" i="15" s="1"/>
  <c r="AH58" i="15" s="1"/>
  <c r="AI58" i="15" s="1"/>
  <c r="F58" i="13"/>
  <c r="D58" i="15" s="1"/>
  <c r="V58" i="15" s="1"/>
  <c r="G58" i="13"/>
  <c r="E58" i="15" s="1"/>
  <c r="X58" i="15" s="1"/>
  <c r="Y58" i="15" s="1"/>
  <c r="K58" i="13"/>
  <c r="I58" i="15" s="1"/>
  <c r="AF58" i="15" s="1"/>
  <c r="AG58" i="15" s="1"/>
  <c r="J58" i="13"/>
  <c r="H58" i="15" s="1"/>
  <c r="AD58" i="15" s="1"/>
  <c r="AE58" i="15" s="1"/>
  <c r="M167" i="13"/>
  <c r="K167" i="15" s="1"/>
  <c r="AJ167" i="15" s="1"/>
  <c r="AK167" i="15" s="1"/>
  <c r="L167" i="13"/>
  <c r="J167" i="15" s="1"/>
  <c r="AH167" i="15" s="1"/>
  <c r="AI167" i="15" s="1"/>
  <c r="F167" i="13"/>
  <c r="D167" i="15" s="1"/>
  <c r="V167" i="15" s="1"/>
  <c r="H167" i="13"/>
  <c r="F167" i="15" s="1"/>
  <c r="Z167" i="15" s="1"/>
  <c r="AA167" i="15" s="1"/>
  <c r="I167" i="13"/>
  <c r="G167" i="15" s="1"/>
  <c r="AB167" i="15" s="1"/>
  <c r="AC167" i="15" s="1"/>
  <c r="J167" i="13"/>
  <c r="H167" i="15" s="1"/>
  <c r="AD167" i="15" s="1"/>
  <c r="AE167" i="15" s="1"/>
  <c r="G167" i="13"/>
  <c r="E167" i="15" s="1"/>
  <c r="X167" i="15" s="1"/>
  <c r="Y167" i="15" s="1"/>
  <c r="K167" i="13"/>
  <c r="I167" i="15" s="1"/>
  <c r="AF167" i="15" s="1"/>
  <c r="AG167" i="15" s="1"/>
  <c r="I229" i="13"/>
  <c r="G229" i="15" s="1"/>
  <c r="AB229" i="15" s="1"/>
  <c r="AC229" i="15" s="1"/>
  <c r="L229" i="13"/>
  <c r="J229" i="15" s="1"/>
  <c r="AH229" i="15" s="1"/>
  <c r="AI229" i="15" s="1"/>
  <c r="M229" i="13"/>
  <c r="K229" i="15" s="1"/>
  <c r="AJ229" i="15" s="1"/>
  <c r="AK229" i="15" s="1"/>
  <c r="G229" i="13"/>
  <c r="E229" i="15" s="1"/>
  <c r="X229" i="15" s="1"/>
  <c r="Y229" i="15" s="1"/>
  <c r="F229" i="13"/>
  <c r="D229" i="15" s="1"/>
  <c r="V229" i="15" s="1"/>
  <c r="J229" i="13"/>
  <c r="H229" i="15" s="1"/>
  <c r="AD229" i="15" s="1"/>
  <c r="AE229" i="15" s="1"/>
  <c r="H229" i="13"/>
  <c r="F229" i="15" s="1"/>
  <c r="Z229" i="15" s="1"/>
  <c r="AA229" i="15" s="1"/>
  <c r="K229" i="13"/>
  <c r="I229" i="15" s="1"/>
  <c r="AF229" i="15" s="1"/>
  <c r="AG229" i="15" s="1"/>
  <c r="M63" i="13"/>
  <c r="K63" i="15" s="1"/>
  <c r="AJ63" i="15" s="1"/>
  <c r="AK63" i="15" s="1"/>
  <c r="I63" i="13"/>
  <c r="G63" i="15" s="1"/>
  <c r="AB63" i="15" s="1"/>
  <c r="AC63" i="15" s="1"/>
  <c r="F63" i="13"/>
  <c r="D63" i="15" s="1"/>
  <c r="V63" i="15" s="1"/>
  <c r="H63" i="13"/>
  <c r="F63" i="15" s="1"/>
  <c r="Z63" i="15" s="1"/>
  <c r="AA63" i="15" s="1"/>
  <c r="L63" i="13"/>
  <c r="J63" i="15" s="1"/>
  <c r="AH63" i="15" s="1"/>
  <c r="AI63" i="15" s="1"/>
  <c r="G63" i="13"/>
  <c r="E63" i="15" s="1"/>
  <c r="X63" i="15" s="1"/>
  <c r="Y63" i="15" s="1"/>
  <c r="J63" i="13"/>
  <c r="H63" i="15" s="1"/>
  <c r="AD63" i="15" s="1"/>
  <c r="AE63" i="15" s="1"/>
  <c r="K63" i="13"/>
  <c r="I63" i="15" s="1"/>
  <c r="AF63" i="15" s="1"/>
  <c r="AG63" i="15" s="1"/>
  <c r="M72" i="13"/>
  <c r="K72" i="15" s="1"/>
  <c r="AJ72" i="15" s="1"/>
  <c r="AK72" i="15" s="1"/>
  <c r="L72" i="13"/>
  <c r="J72" i="15" s="1"/>
  <c r="AH72" i="15" s="1"/>
  <c r="AI72" i="15" s="1"/>
  <c r="F72" i="13"/>
  <c r="D72" i="15" s="1"/>
  <c r="V72" i="15" s="1"/>
  <c r="G72" i="13"/>
  <c r="E72" i="15" s="1"/>
  <c r="X72" i="15" s="1"/>
  <c r="Y72" i="15" s="1"/>
  <c r="I72" i="13"/>
  <c r="G72" i="15" s="1"/>
  <c r="AB72" i="15" s="1"/>
  <c r="AC72" i="15" s="1"/>
  <c r="J72" i="13"/>
  <c r="H72" i="15" s="1"/>
  <c r="AD72" i="15" s="1"/>
  <c r="AE72" i="15" s="1"/>
  <c r="H72" i="13"/>
  <c r="F72" i="15" s="1"/>
  <c r="Z72" i="15" s="1"/>
  <c r="AA72" i="15" s="1"/>
  <c r="K72" i="13"/>
  <c r="I72" i="15" s="1"/>
  <c r="AF72" i="15" s="1"/>
  <c r="AG72" i="15" s="1"/>
  <c r="M275" i="13"/>
  <c r="K275" i="15" s="1"/>
  <c r="AJ275" i="15" s="1"/>
  <c r="AK275" i="15" s="1"/>
  <c r="L275" i="13"/>
  <c r="J275" i="15" s="1"/>
  <c r="AH275" i="15" s="1"/>
  <c r="AI275" i="15" s="1"/>
  <c r="F275" i="13"/>
  <c r="D275" i="15" s="1"/>
  <c r="V275" i="15" s="1"/>
  <c r="I275" i="13"/>
  <c r="G275" i="15" s="1"/>
  <c r="AB275" i="15" s="1"/>
  <c r="AC275" i="15" s="1"/>
  <c r="H275" i="13"/>
  <c r="F275" i="15" s="1"/>
  <c r="Z275" i="15" s="1"/>
  <c r="AA275" i="15" s="1"/>
  <c r="G275" i="13"/>
  <c r="E275" i="15" s="1"/>
  <c r="X275" i="15" s="1"/>
  <c r="Y275" i="15" s="1"/>
  <c r="K275" i="13"/>
  <c r="I275" i="15" s="1"/>
  <c r="AF275" i="15" s="1"/>
  <c r="AG275" i="15" s="1"/>
  <c r="J275" i="13"/>
  <c r="H275" i="15" s="1"/>
  <c r="AD275" i="15" s="1"/>
  <c r="AE275" i="15" s="1"/>
  <c r="I254" i="13"/>
  <c r="G254" i="15" s="1"/>
  <c r="AB254" i="15" s="1"/>
  <c r="AC254" i="15" s="1"/>
  <c r="H254" i="13"/>
  <c r="F254" i="15" s="1"/>
  <c r="Z254" i="15" s="1"/>
  <c r="AA254" i="15" s="1"/>
  <c r="L254" i="13"/>
  <c r="J254" i="15" s="1"/>
  <c r="AH254" i="15" s="1"/>
  <c r="AI254" i="15" s="1"/>
  <c r="F254" i="13"/>
  <c r="D254" i="15" s="1"/>
  <c r="V254" i="15" s="1"/>
  <c r="J254" i="13"/>
  <c r="H254" i="15" s="1"/>
  <c r="AD254" i="15" s="1"/>
  <c r="AE254" i="15" s="1"/>
  <c r="M254" i="13"/>
  <c r="K254" i="15" s="1"/>
  <c r="AJ254" i="15" s="1"/>
  <c r="AK254" i="15" s="1"/>
  <c r="G254" i="13"/>
  <c r="E254" i="15" s="1"/>
  <c r="X254" i="15" s="1"/>
  <c r="Y254" i="15" s="1"/>
  <c r="K254" i="13"/>
  <c r="I254" i="15" s="1"/>
  <c r="AF254" i="15" s="1"/>
  <c r="AG254" i="15" s="1"/>
  <c r="M73" i="13"/>
  <c r="K73" i="15" s="1"/>
  <c r="AJ73" i="15" s="1"/>
  <c r="AK73" i="15" s="1"/>
  <c r="H73" i="13"/>
  <c r="F73" i="15" s="1"/>
  <c r="Z73" i="15" s="1"/>
  <c r="AA73" i="15" s="1"/>
  <c r="F73" i="13"/>
  <c r="D73" i="15" s="1"/>
  <c r="V73" i="15" s="1"/>
  <c r="I73" i="13"/>
  <c r="G73" i="15" s="1"/>
  <c r="AB73" i="15" s="1"/>
  <c r="AC73" i="15" s="1"/>
  <c r="L73" i="13"/>
  <c r="J73" i="15" s="1"/>
  <c r="AH73" i="15" s="1"/>
  <c r="AI73" i="15" s="1"/>
  <c r="J73" i="13"/>
  <c r="H73" i="15" s="1"/>
  <c r="AD73" i="15" s="1"/>
  <c r="AE73" i="15" s="1"/>
  <c r="G73" i="13"/>
  <c r="E73" i="15" s="1"/>
  <c r="X73" i="15" s="1"/>
  <c r="Y73" i="15" s="1"/>
  <c r="K73" i="13"/>
  <c r="I73" i="15" s="1"/>
  <c r="AF73" i="15" s="1"/>
  <c r="AG73" i="15" s="1"/>
  <c r="I85" i="13"/>
  <c r="G85" i="15" s="1"/>
  <c r="AB85" i="15" s="1"/>
  <c r="AC85" i="15" s="1"/>
  <c r="L85" i="13"/>
  <c r="J85" i="15" s="1"/>
  <c r="AH85" i="15" s="1"/>
  <c r="AI85" i="15" s="1"/>
  <c r="M85" i="13"/>
  <c r="K85" i="15" s="1"/>
  <c r="AJ85" i="15" s="1"/>
  <c r="AK85" i="15" s="1"/>
  <c r="F85" i="13"/>
  <c r="D85" i="15" s="1"/>
  <c r="V85" i="15" s="1"/>
  <c r="G85" i="13"/>
  <c r="E85" i="15" s="1"/>
  <c r="X85" i="15" s="1"/>
  <c r="Y85" i="15" s="1"/>
  <c r="H85" i="13"/>
  <c r="F85" i="15" s="1"/>
  <c r="Z85" i="15" s="1"/>
  <c r="AA85" i="15" s="1"/>
  <c r="J85" i="13"/>
  <c r="H85" i="15" s="1"/>
  <c r="AD85" i="15" s="1"/>
  <c r="AE85" i="15" s="1"/>
  <c r="K85" i="13"/>
  <c r="I85" i="15" s="1"/>
  <c r="AF85" i="15" s="1"/>
  <c r="AG85" i="15" s="1"/>
  <c r="I141" i="13"/>
  <c r="G141" i="15" s="1"/>
  <c r="AB141" i="15" s="1"/>
  <c r="AC141" i="15" s="1"/>
  <c r="F141" i="13"/>
  <c r="D141" i="15" s="1"/>
  <c r="V141" i="15" s="1"/>
  <c r="G141" i="13"/>
  <c r="E141" i="15" s="1"/>
  <c r="X141" i="15" s="1"/>
  <c r="Y141" i="15" s="1"/>
  <c r="L141" i="13"/>
  <c r="J141" i="15" s="1"/>
  <c r="AH141" i="15" s="1"/>
  <c r="AI141" i="15" s="1"/>
  <c r="M141" i="13"/>
  <c r="K141" i="15" s="1"/>
  <c r="AJ141" i="15" s="1"/>
  <c r="AK141" i="15" s="1"/>
  <c r="K141" i="13"/>
  <c r="I141" i="15" s="1"/>
  <c r="AF141" i="15" s="1"/>
  <c r="AG141" i="15" s="1"/>
  <c r="J141" i="13"/>
  <c r="H141" i="15" s="1"/>
  <c r="AD141" i="15" s="1"/>
  <c r="AE141" i="15" s="1"/>
  <c r="H141" i="13"/>
  <c r="F141" i="15" s="1"/>
  <c r="Z141" i="15" s="1"/>
  <c r="AA141" i="15" s="1"/>
  <c r="M20" i="13"/>
  <c r="K20" i="15" s="1"/>
  <c r="AJ20" i="15" s="1"/>
  <c r="AK20" i="15" s="1"/>
  <c r="H20" i="13"/>
  <c r="F20" i="15" s="1"/>
  <c r="Z20" i="15" s="1"/>
  <c r="AA20" i="15" s="1"/>
  <c r="L20" i="13"/>
  <c r="J20" i="15" s="1"/>
  <c r="AH20" i="15" s="1"/>
  <c r="AI20" i="15" s="1"/>
  <c r="F20" i="13"/>
  <c r="D20" i="15" s="1"/>
  <c r="V20" i="15" s="1"/>
  <c r="I20" i="13"/>
  <c r="G20" i="15" s="1"/>
  <c r="AB20" i="15" s="1"/>
  <c r="AC20" i="15" s="1"/>
  <c r="G20" i="13"/>
  <c r="E20" i="15" s="1"/>
  <c r="X20" i="15" s="1"/>
  <c r="Y20" i="15" s="1"/>
  <c r="K20" i="13"/>
  <c r="I20" i="15" s="1"/>
  <c r="AF20" i="15" s="1"/>
  <c r="AG20" i="15" s="1"/>
  <c r="J20" i="13"/>
  <c r="H20" i="15" s="1"/>
  <c r="AD20" i="15" s="1"/>
  <c r="AE20" i="15" s="1"/>
  <c r="M28" i="13"/>
  <c r="K28" i="15" s="1"/>
  <c r="AJ28" i="15" s="1"/>
  <c r="AK28" i="15" s="1"/>
  <c r="L28" i="13"/>
  <c r="J28" i="15" s="1"/>
  <c r="AH28" i="15" s="1"/>
  <c r="AI28" i="15" s="1"/>
  <c r="F28" i="13"/>
  <c r="D28" i="15" s="1"/>
  <c r="V28" i="15" s="1"/>
  <c r="H28" i="13"/>
  <c r="F28" i="15" s="1"/>
  <c r="Z28" i="15" s="1"/>
  <c r="AA28" i="15" s="1"/>
  <c r="I28" i="13"/>
  <c r="G28" i="15" s="1"/>
  <c r="AB28" i="15" s="1"/>
  <c r="AC28" i="15" s="1"/>
  <c r="J28" i="13"/>
  <c r="H28" i="15" s="1"/>
  <c r="AD28" i="15" s="1"/>
  <c r="AE28" i="15" s="1"/>
  <c r="G28" i="13"/>
  <c r="E28" i="15" s="1"/>
  <c r="X28" i="15" s="1"/>
  <c r="Y28" i="15" s="1"/>
  <c r="K28" i="13"/>
  <c r="I28" i="15" s="1"/>
  <c r="AF28" i="15" s="1"/>
  <c r="AG28" i="15" s="1"/>
  <c r="M243" i="13"/>
  <c r="K243" i="15" s="1"/>
  <c r="AJ243" i="15" s="1"/>
  <c r="AK243" i="15" s="1"/>
  <c r="L243" i="13"/>
  <c r="J243" i="15" s="1"/>
  <c r="AH243" i="15" s="1"/>
  <c r="AI243" i="15" s="1"/>
  <c r="F243" i="13"/>
  <c r="D243" i="15" s="1"/>
  <c r="V243" i="15" s="1"/>
  <c r="I243" i="13"/>
  <c r="G243" i="15" s="1"/>
  <c r="AB243" i="15" s="1"/>
  <c r="AC243" i="15" s="1"/>
  <c r="H243" i="13"/>
  <c r="F243" i="15" s="1"/>
  <c r="Z243" i="15" s="1"/>
  <c r="AA243" i="15" s="1"/>
  <c r="G243" i="13"/>
  <c r="E243" i="15" s="1"/>
  <c r="X243" i="15" s="1"/>
  <c r="Y243" i="15" s="1"/>
  <c r="J243" i="13"/>
  <c r="H243" i="15" s="1"/>
  <c r="AD243" i="15" s="1"/>
  <c r="AE243" i="15" s="1"/>
  <c r="K243" i="13"/>
  <c r="I243" i="15" s="1"/>
  <c r="AF243" i="15" s="1"/>
  <c r="AG243" i="15" s="1"/>
  <c r="I26" i="13"/>
  <c r="G26" i="15" s="1"/>
  <c r="AB26" i="15" s="1"/>
  <c r="AC26" i="15" s="1"/>
  <c r="H26" i="13"/>
  <c r="F26" i="15" s="1"/>
  <c r="Z26" i="15" s="1"/>
  <c r="AA26" i="15" s="1"/>
  <c r="L26" i="13"/>
  <c r="J26" i="15" s="1"/>
  <c r="AH26" i="15" s="1"/>
  <c r="AI26" i="15" s="1"/>
  <c r="F26" i="13"/>
  <c r="D26" i="15" s="1"/>
  <c r="V26" i="15" s="1"/>
  <c r="M26" i="13"/>
  <c r="K26" i="15" s="1"/>
  <c r="AJ26" i="15" s="1"/>
  <c r="AK26" i="15" s="1"/>
  <c r="G26" i="13"/>
  <c r="E26" i="15" s="1"/>
  <c r="X26" i="15" s="1"/>
  <c r="Y26" i="15" s="1"/>
  <c r="K26" i="13"/>
  <c r="I26" i="15" s="1"/>
  <c r="AF26" i="15" s="1"/>
  <c r="AG26" i="15" s="1"/>
  <c r="J26" i="13"/>
  <c r="H26" i="15" s="1"/>
  <c r="AD26" i="15" s="1"/>
  <c r="AE26" i="15" s="1"/>
  <c r="M115" i="13"/>
  <c r="K115" i="15" s="1"/>
  <c r="AJ115" i="15" s="1"/>
  <c r="AK115" i="15" s="1"/>
  <c r="H115" i="13"/>
  <c r="F115" i="15" s="1"/>
  <c r="Z115" i="15" s="1"/>
  <c r="AA115" i="15" s="1"/>
  <c r="I115" i="13"/>
  <c r="G115" i="15" s="1"/>
  <c r="AB115" i="15" s="1"/>
  <c r="AC115" i="15" s="1"/>
  <c r="F115" i="13"/>
  <c r="D115" i="15" s="1"/>
  <c r="V115" i="15" s="1"/>
  <c r="L115" i="13"/>
  <c r="J115" i="15" s="1"/>
  <c r="AH115" i="15" s="1"/>
  <c r="AI115" i="15" s="1"/>
  <c r="G115" i="13"/>
  <c r="E115" i="15" s="1"/>
  <c r="X115" i="15" s="1"/>
  <c r="Y115" i="15" s="1"/>
  <c r="K115" i="13"/>
  <c r="I115" i="15" s="1"/>
  <c r="AF115" i="15" s="1"/>
  <c r="AG115" i="15" s="1"/>
  <c r="J115" i="13"/>
  <c r="H115" i="15" s="1"/>
  <c r="AD115" i="15" s="1"/>
  <c r="AE115" i="15" s="1"/>
  <c r="H43" i="13"/>
  <c r="F43" i="15" s="1"/>
  <c r="Z43" i="15" s="1"/>
  <c r="AA43" i="15" s="1"/>
  <c r="L43" i="13"/>
  <c r="J43" i="15" s="1"/>
  <c r="AH43" i="15" s="1"/>
  <c r="AI43" i="15" s="1"/>
  <c r="F43" i="13"/>
  <c r="D43" i="15" s="1"/>
  <c r="V43" i="15" s="1"/>
  <c r="I43" i="13"/>
  <c r="G43" i="15" s="1"/>
  <c r="AB43" i="15" s="1"/>
  <c r="AC43" i="15" s="1"/>
  <c r="G43" i="13"/>
  <c r="E43" i="15" s="1"/>
  <c r="X43" i="15" s="1"/>
  <c r="Y43" i="15" s="1"/>
  <c r="K43" i="13"/>
  <c r="I43" i="15" s="1"/>
  <c r="AF43" i="15" s="1"/>
  <c r="AG43" i="15" s="1"/>
  <c r="M43" i="13"/>
  <c r="K43" i="15" s="1"/>
  <c r="AJ43" i="15" s="1"/>
  <c r="AK43" i="15" s="1"/>
  <c r="J43" i="13"/>
  <c r="H43" i="15" s="1"/>
  <c r="AD43" i="15" s="1"/>
  <c r="AE43" i="15" s="1"/>
  <c r="H274" i="13"/>
  <c r="F274" i="15" s="1"/>
  <c r="Z274" i="15" s="1"/>
  <c r="AA274" i="15" s="1"/>
  <c r="F274" i="13"/>
  <c r="D274" i="15" s="1"/>
  <c r="V274" i="15" s="1"/>
  <c r="M274" i="13"/>
  <c r="K274" i="15" s="1"/>
  <c r="AJ274" i="15" s="1"/>
  <c r="AK274" i="15" s="1"/>
  <c r="I274" i="13"/>
  <c r="G274" i="15" s="1"/>
  <c r="AB274" i="15" s="1"/>
  <c r="AC274" i="15" s="1"/>
  <c r="L274" i="13"/>
  <c r="J274" i="15" s="1"/>
  <c r="AH274" i="15" s="1"/>
  <c r="AI274" i="15" s="1"/>
  <c r="G274" i="13"/>
  <c r="E274" i="15" s="1"/>
  <c r="X274" i="15" s="1"/>
  <c r="Y274" i="15" s="1"/>
  <c r="J274" i="13"/>
  <c r="H274" i="15" s="1"/>
  <c r="AD274" i="15" s="1"/>
  <c r="AE274" i="15" s="1"/>
  <c r="K274" i="13"/>
  <c r="I274" i="15" s="1"/>
  <c r="AF274" i="15" s="1"/>
  <c r="AG274" i="15" s="1"/>
  <c r="I198" i="13"/>
  <c r="G198" i="15" s="1"/>
  <c r="AB198" i="15" s="1"/>
  <c r="AC198" i="15" s="1"/>
  <c r="L198" i="13"/>
  <c r="J198" i="15" s="1"/>
  <c r="AH198" i="15" s="1"/>
  <c r="AI198" i="15" s="1"/>
  <c r="F198" i="13"/>
  <c r="D198" i="15" s="1"/>
  <c r="V198" i="15" s="1"/>
  <c r="H198" i="13"/>
  <c r="F198" i="15" s="1"/>
  <c r="Z198" i="15" s="1"/>
  <c r="AA198" i="15" s="1"/>
  <c r="J198" i="13"/>
  <c r="H198" i="15" s="1"/>
  <c r="AD198" i="15" s="1"/>
  <c r="AE198" i="15" s="1"/>
  <c r="G198" i="13"/>
  <c r="E198" i="15" s="1"/>
  <c r="X198" i="15" s="1"/>
  <c r="Y198" i="15" s="1"/>
  <c r="M198" i="13"/>
  <c r="K198" i="15" s="1"/>
  <c r="AJ198" i="15" s="1"/>
  <c r="AK198" i="15" s="1"/>
  <c r="K198" i="13"/>
  <c r="I198" i="15" s="1"/>
  <c r="AF198" i="15" s="1"/>
  <c r="AG198" i="15" s="1"/>
  <c r="I98" i="13"/>
  <c r="G98" i="15" s="1"/>
  <c r="AB98" i="15" s="1"/>
  <c r="AC98" i="15" s="1"/>
  <c r="M98" i="13"/>
  <c r="K98" i="15" s="1"/>
  <c r="AJ98" i="15" s="1"/>
  <c r="AK98" i="15" s="1"/>
  <c r="H98" i="13"/>
  <c r="F98" i="15" s="1"/>
  <c r="Z98" i="15" s="1"/>
  <c r="AA98" i="15" s="1"/>
  <c r="L98" i="13"/>
  <c r="J98" i="15" s="1"/>
  <c r="AH98" i="15" s="1"/>
  <c r="AI98" i="15" s="1"/>
  <c r="F98" i="13"/>
  <c r="D98" i="15" s="1"/>
  <c r="V98" i="15" s="1"/>
  <c r="G98" i="13"/>
  <c r="E98" i="15" s="1"/>
  <c r="X98" i="15" s="1"/>
  <c r="Y98" i="15" s="1"/>
  <c r="K98" i="13"/>
  <c r="I98" i="15" s="1"/>
  <c r="AF98" i="15" s="1"/>
  <c r="AG98" i="15" s="1"/>
  <c r="J98" i="13"/>
  <c r="H98" i="15" s="1"/>
  <c r="AD98" i="15" s="1"/>
  <c r="AE98" i="15" s="1"/>
  <c r="H90" i="13"/>
  <c r="F90" i="15" s="1"/>
  <c r="Z90" i="15" s="1"/>
  <c r="AA90" i="15" s="1"/>
  <c r="M90" i="13"/>
  <c r="K90" i="15" s="1"/>
  <c r="AJ90" i="15" s="1"/>
  <c r="AK90" i="15" s="1"/>
  <c r="L90" i="13"/>
  <c r="J90" i="15" s="1"/>
  <c r="AH90" i="15" s="1"/>
  <c r="AI90" i="15" s="1"/>
  <c r="F90" i="13"/>
  <c r="D90" i="15" s="1"/>
  <c r="V90" i="15" s="1"/>
  <c r="I90" i="13"/>
  <c r="G90" i="15" s="1"/>
  <c r="AB90" i="15" s="1"/>
  <c r="AC90" i="15" s="1"/>
  <c r="G90" i="13"/>
  <c r="E90" i="15" s="1"/>
  <c r="X90" i="15" s="1"/>
  <c r="Y90" i="15" s="1"/>
  <c r="J90" i="13"/>
  <c r="H90" i="15" s="1"/>
  <c r="AD90" i="15" s="1"/>
  <c r="AE90" i="15" s="1"/>
  <c r="K90" i="13"/>
  <c r="I90" i="15" s="1"/>
  <c r="AF90" i="15" s="1"/>
  <c r="AG90" i="15" s="1"/>
  <c r="L202" i="13"/>
  <c r="J202" i="15" s="1"/>
  <c r="AH202" i="15" s="1"/>
  <c r="AI202" i="15" s="1"/>
  <c r="I202" i="13"/>
  <c r="G202" i="15" s="1"/>
  <c r="AB202" i="15" s="1"/>
  <c r="AC202" i="15" s="1"/>
  <c r="M202" i="13"/>
  <c r="K202" i="15" s="1"/>
  <c r="AJ202" i="15" s="1"/>
  <c r="AK202" i="15" s="1"/>
  <c r="H202" i="13"/>
  <c r="F202" i="15" s="1"/>
  <c r="Z202" i="15" s="1"/>
  <c r="AA202" i="15" s="1"/>
  <c r="F202" i="13"/>
  <c r="D202" i="15" s="1"/>
  <c r="V202" i="15" s="1"/>
  <c r="G202" i="13"/>
  <c r="E202" i="15" s="1"/>
  <c r="X202" i="15" s="1"/>
  <c r="Y202" i="15" s="1"/>
  <c r="J202" i="13"/>
  <c r="H202" i="15" s="1"/>
  <c r="AD202" i="15" s="1"/>
  <c r="AE202" i="15" s="1"/>
  <c r="K202" i="13"/>
  <c r="I202" i="15" s="1"/>
  <c r="AF202" i="15" s="1"/>
  <c r="AG202" i="15" s="1"/>
  <c r="H27" i="13"/>
  <c r="F27" i="15" s="1"/>
  <c r="Z27" i="15" s="1"/>
  <c r="AA27" i="15" s="1"/>
  <c r="M27" i="13"/>
  <c r="K27" i="15" s="1"/>
  <c r="AJ27" i="15" s="1"/>
  <c r="AK27" i="15" s="1"/>
  <c r="L27" i="13"/>
  <c r="J27" i="15" s="1"/>
  <c r="AH27" i="15" s="1"/>
  <c r="AI27" i="15" s="1"/>
  <c r="I27" i="13"/>
  <c r="G27" i="15" s="1"/>
  <c r="AB27" i="15" s="1"/>
  <c r="AC27" i="15" s="1"/>
  <c r="F27" i="13"/>
  <c r="D27" i="15" s="1"/>
  <c r="V27" i="15" s="1"/>
  <c r="J27" i="13"/>
  <c r="H27" i="15" s="1"/>
  <c r="AD27" i="15" s="1"/>
  <c r="AE27" i="15" s="1"/>
  <c r="G27" i="13"/>
  <c r="E27" i="15" s="1"/>
  <c r="X27" i="15" s="1"/>
  <c r="Y27" i="15" s="1"/>
  <c r="K27" i="13"/>
  <c r="I27" i="15" s="1"/>
  <c r="AF27" i="15" s="1"/>
  <c r="AG27" i="15" s="1"/>
  <c r="E301" i="1"/>
  <c r="R3" i="15"/>
  <c r="R288" i="15" s="1"/>
  <c r="K288" i="14"/>
  <c r="J3" i="15"/>
  <c r="H187" i="13"/>
  <c r="F187" i="15" s="1"/>
  <c r="Z187" i="15" s="1"/>
  <c r="AA187" i="15" s="1"/>
  <c r="L187" i="13"/>
  <c r="J187" i="15" s="1"/>
  <c r="AH187" i="15" s="1"/>
  <c r="AI187" i="15" s="1"/>
  <c r="F187" i="13"/>
  <c r="D187" i="15" s="1"/>
  <c r="V187" i="15" s="1"/>
  <c r="M187" i="13"/>
  <c r="K187" i="15" s="1"/>
  <c r="AJ187" i="15" s="1"/>
  <c r="AK187" i="15" s="1"/>
  <c r="G187" i="13"/>
  <c r="E187" i="15" s="1"/>
  <c r="X187" i="15" s="1"/>
  <c r="Y187" i="15" s="1"/>
  <c r="J187" i="13"/>
  <c r="H187" i="15" s="1"/>
  <c r="AD187" i="15" s="1"/>
  <c r="AE187" i="15" s="1"/>
  <c r="K187" i="13"/>
  <c r="I187" i="15" s="1"/>
  <c r="AF187" i="15" s="1"/>
  <c r="AG187" i="15" s="1"/>
  <c r="I187" i="13"/>
  <c r="G187" i="15" s="1"/>
  <c r="AB187" i="15" s="1"/>
  <c r="AC187" i="15" s="1"/>
  <c r="M57" i="13"/>
  <c r="K57" i="15" s="1"/>
  <c r="AJ57" i="15" s="1"/>
  <c r="AK57" i="15" s="1"/>
  <c r="H57" i="13"/>
  <c r="F57" i="15" s="1"/>
  <c r="Z57" i="15" s="1"/>
  <c r="AA57" i="15" s="1"/>
  <c r="I57" i="13"/>
  <c r="G57" i="15" s="1"/>
  <c r="AB57" i="15" s="1"/>
  <c r="AC57" i="15" s="1"/>
  <c r="L57" i="13"/>
  <c r="J57" i="15" s="1"/>
  <c r="AH57" i="15" s="1"/>
  <c r="AI57" i="15" s="1"/>
  <c r="F57" i="13"/>
  <c r="D57" i="15" s="1"/>
  <c r="V57" i="15" s="1"/>
  <c r="G57" i="13"/>
  <c r="E57" i="15" s="1"/>
  <c r="X57" i="15" s="1"/>
  <c r="Y57" i="15" s="1"/>
  <c r="J57" i="13"/>
  <c r="H57" i="15" s="1"/>
  <c r="AD57" i="15" s="1"/>
  <c r="AE57" i="15" s="1"/>
  <c r="K57" i="13"/>
  <c r="I57" i="15" s="1"/>
  <c r="AF57" i="15" s="1"/>
  <c r="AG57" i="15" s="1"/>
  <c r="H251" i="13"/>
  <c r="F251" i="15" s="1"/>
  <c r="Z251" i="15" s="1"/>
  <c r="AA251" i="15" s="1"/>
  <c r="L251" i="13"/>
  <c r="J251" i="15" s="1"/>
  <c r="AH251" i="15" s="1"/>
  <c r="AI251" i="15" s="1"/>
  <c r="F251" i="13"/>
  <c r="D251" i="15" s="1"/>
  <c r="V251" i="15" s="1"/>
  <c r="M251" i="13"/>
  <c r="K251" i="15" s="1"/>
  <c r="AJ251" i="15" s="1"/>
  <c r="AK251" i="15" s="1"/>
  <c r="G251" i="13"/>
  <c r="E251" i="15" s="1"/>
  <c r="X251" i="15" s="1"/>
  <c r="Y251" i="15" s="1"/>
  <c r="J251" i="13"/>
  <c r="H251" i="15" s="1"/>
  <c r="AD251" i="15" s="1"/>
  <c r="AE251" i="15" s="1"/>
  <c r="I251" i="13"/>
  <c r="G251" i="15" s="1"/>
  <c r="AB251" i="15" s="1"/>
  <c r="AC251" i="15" s="1"/>
  <c r="K251" i="13"/>
  <c r="I251" i="15" s="1"/>
  <c r="AF251" i="15" s="1"/>
  <c r="AG251" i="15" s="1"/>
  <c r="H188" i="13"/>
  <c r="F188" i="15" s="1"/>
  <c r="Z188" i="15" s="1"/>
  <c r="AA188" i="15" s="1"/>
  <c r="L188" i="13"/>
  <c r="J188" i="15" s="1"/>
  <c r="AH188" i="15" s="1"/>
  <c r="AI188" i="15" s="1"/>
  <c r="G188" i="13"/>
  <c r="E188" i="15" s="1"/>
  <c r="X188" i="15" s="1"/>
  <c r="Y188" i="15" s="1"/>
  <c r="I188" i="13"/>
  <c r="G188" i="15" s="1"/>
  <c r="AB188" i="15" s="1"/>
  <c r="AC188" i="15" s="1"/>
  <c r="M188" i="13"/>
  <c r="K188" i="15" s="1"/>
  <c r="AJ188" i="15" s="1"/>
  <c r="AK188" i="15" s="1"/>
  <c r="F188" i="13"/>
  <c r="D188" i="15" s="1"/>
  <c r="V188" i="15" s="1"/>
  <c r="J188" i="13"/>
  <c r="H188" i="15" s="1"/>
  <c r="AD188" i="15" s="1"/>
  <c r="AE188" i="15" s="1"/>
  <c r="K188" i="13"/>
  <c r="I188" i="15" s="1"/>
  <c r="AF188" i="15" s="1"/>
  <c r="AG188" i="15" s="1"/>
  <c r="H238" i="13"/>
  <c r="F238" i="15" s="1"/>
  <c r="Z238" i="15" s="1"/>
  <c r="AA238" i="15" s="1"/>
  <c r="I238" i="13"/>
  <c r="G238" i="15" s="1"/>
  <c r="AB238" i="15" s="1"/>
  <c r="AC238" i="15" s="1"/>
  <c r="F238" i="13"/>
  <c r="D238" i="15" s="1"/>
  <c r="V238" i="15" s="1"/>
  <c r="M238" i="13"/>
  <c r="K238" i="15" s="1"/>
  <c r="AJ238" i="15" s="1"/>
  <c r="AK238" i="15" s="1"/>
  <c r="G238" i="13"/>
  <c r="E238" i="15" s="1"/>
  <c r="X238" i="15" s="1"/>
  <c r="Y238" i="15" s="1"/>
  <c r="K238" i="13"/>
  <c r="I238" i="15" s="1"/>
  <c r="AF238" i="15" s="1"/>
  <c r="AG238" i="15" s="1"/>
  <c r="L238" i="13"/>
  <c r="J238" i="15" s="1"/>
  <c r="AH238" i="15" s="1"/>
  <c r="AI238" i="15" s="1"/>
  <c r="J238" i="13"/>
  <c r="H238" i="15" s="1"/>
  <c r="AD238" i="15" s="1"/>
  <c r="AE238" i="15" s="1"/>
  <c r="I40" i="13"/>
  <c r="G40" i="15" s="1"/>
  <c r="AB40" i="15" s="1"/>
  <c r="AC40" i="15" s="1"/>
  <c r="L40" i="13"/>
  <c r="J40" i="15" s="1"/>
  <c r="AH40" i="15" s="1"/>
  <c r="AI40" i="15" s="1"/>
  <c r="F40" i="13"/>
  <c r="D40" i="15" s="1"/>
  <c r="V40" i="15" s="1"/>
  <c r="M40" i="13"/>
  <c r="K40" i="15" s="1"/>
  <c r="AJ40" i="15" s="1"/>
  <c r="AK40" i="15" s="1"/>
  <c r="G40" i="13"/>
  <c r="E40" i="15" s="1"/>
  <c r="X40" i="15" s="1"/>
  <c r="Y40" i="15" s="1"/>
  <c r="J40" i="13"/>
  <c r="H40" i="15" s="1"/>
  <c r="AD40" i="15" s="1"/>
  <c r="AE40" i="15" s="1"/>
  <c r="H40" i="13"/>
  <c r="F40" i="15" s="1"/>
  <c r="Z40" i="15" s="1"/>
  <c r="AA40" i="15" s="1"/>
  <c r="K40" i="13"/>
  <c r="I40" i="15" s="1"/>
  <c r="AF40" i="15" s="1"/>
  <c r="AG40" i="15" s="1"/>
  <c r="I255" i="13"/>
  <c r="G255" i="15" s="1"/>
  <c r="AB255" i="15" s="1"/>
  <c r="AC255" i="15" s="1"/>
  <c r="L255" i="13"/>
  <c r="J255" i="15" s="1"/>
  <c r="AH255" i="15" s="1"/>
  <c r="AI255" i="15" s="1"/>
  <c r="F255" i="13"/>
  <c r="D255" i="15" s="1"/>
  <c r="V255" i="15" s="1"/>
  <c r="H255" i="13"/>
  <c r="F255" i="15" s="1"/>
  <c r="Z255" i="15" s="1"/>
  <c r="AA255" i="15" s="1"/>
  <c r="M255" i="13"/>
  <c r="K255" i="15" s="1"/>
  <c r="AJ255" i="15" s="1"/>
  <c r="AK255" i="15" s="1"/>
  <c r="G255" i="13"/>
  <c r="E255" i="15" s="1"/>
  <c r="X255" i="15" s="1"/>
  <c r="Y255" i="15" s="1"/>
  <c r="J255" i="13"/>
  <c r="H255" i="15" s="1"/>
  <c r="AD255" i="15" s="1"/>
  <c r="AE255" i="15" s="1"/>
  <c r="K255" i="13"/>
  <c r="I255" i="15" s="1"/>
  <c r="AF255" i="15" s="1"/>
  <c r="AG255" i="15" s="1"/>
  <c r="M39" i="13"/>
  <c r="K39" i="15" s="1"/>
  <c r="AJ39" i="15" s="1"/>
  <c r="AK39" i="15" s="1"/>
  <c r="H39" i="13"/>
  <c r="F39" i="15" s="1"/>
  <c r="Z39" i="15" s="1"/>
  <c r="AA39" i="15" s="1"/>
  <c r="L39" i="13"/>
  <c r="J39" i="15" s="1"/>
  <c r="AH39" i="15" s="1"/>
  <c r="AI39" i="15" s="1"/>
  <c r="F39" i="13"/>
  <c r="D39" i="15" s="1"/>
  <c r="V39" i="15" s="1"/>
  <c r="I39" i="13"/>
  <c r="G39" i="15" s="1"/>
  <c r="AB39" i="15" s="1"/>
  <c r="AC39" i="15" s="1"/>
  <c r="G39" i="13"/>
  <c r="E39" i="15" s="1"/>
  <c r="X39" i="15" s="1"/>
  <c r="Y39" i="15" s="1"/>
  <c r="J39" i="13"/>
  <c r="H39" i="15" s="1"/>
  <c r="AD39" i="15" s="1"/>
  <c r="AE39" i="15" s="1"/>
  <c r="K39" i="13"/>
  <c r="I39" i="15" s="1"/>
  <c r="AF39" i="15" s="1"/>
  <c r="AG39" i="15" s="1"/>
  <c r="M69" i="13"/>
  <c r="K69" i="15" s="1"/>
  <c r="AJ69" i="15" s="1"/>
  <c r="AK69" i="15" s="1"/>
  <c r="F69" i="13"/>
  <c r="D69" i="15" s="1"/>
  <c r="V69" i="15" s="1"/>
  <c r="I69" i="13"/>
  <c r="G69" i="15" s="1"/>
  <c r="AB69" i="15" s="1"/>
  <c r="AC69" i="15" s="1"/>
  <c r="H69" i="13"/>
  <c r="F69" i="15" s="1"/>
  <c r="Z69" i="15" s="1"/>
  <c r="AA69" i="15" s="1"/>
  <c r="L69" i="13"/>
  <c r="J69" i="15" s="1"/>
  <c r="AH69" i="15" s="1"/>
  <c r="AI69" i="15" s="1"/>
  <c r="G69" i="13"/>
  <c r="E69" i="15" s="1"/>
  <c r="X69" i="15" s="1"/>
  <c r="Y69" i="15" s="1"/>
  <c r="K69" i="13"/>
  <c r="I69" i="15" s="1"/>
  <c r="AF69" i="15" s="1"/>
  <c r="AG69" i="15" s="1"/>
  <c r="J69" i="13"/>
  <c r="H69" i="15" s="1"/>
  <c r="AD69" i="15" s="1"/>
  <c r="AE69" i="15" s="1"/>
  <c r="L200" i="13"/>
  <c r="J200" i="15" s="1"/>
  <c r="AH200" i="15" s="1"/>
  <c r="AI200" i="15" s="1"/>
  <c r="M200" i="13"/>
  <c r="K200" i="15" s="1"/>
  <c r="AJ200" i="15" s="1"/>
  <c r="AK200" i="15" s="1"/>
  <c r="H200" i="13"/>
  <c r="F200" i="15" s="1"/>
  <c r="Z200" i="15" s="1"/>
  <c r="AA200" i="15" s="1"/>
  <c r="I200" i="13"/>
  <c r="G200" i="15" s="1"/>
  <c r="AB200" i="15" s="1"/>
  <c r="AC200" i="15" s="1"/>
  <c r="F200" i="13"/>
  <c r="D200" i="15" s="1"/>
  <c r="V200" i="15" s="1"/>
  <c r="G200" i="13"/>
  <c r="E200" i="15" s="1"/>
  <c r="X200" i="15" s="1"/>
  <c r="Y200" i="15" s="1"/>
  <c r="K200" i="13"/>
  <c r="I200" i="15" s="1"/>
  <c r="AF200" i="15" s="1"/>
  <c r="AG200" i="15" s="1"/>
  <c r="J200" i="13"/>
  <c r="H200" i="15" s="1"/>
  <c r="AD200" i="15" s="1"/>
  <c r="AE200" i="15" s="1"/>
  <c r="I163" i="13"/>
  <c r="G163" i="15" s="1"/>
  <c r="AB163" i="15" s="1"/>
  <c r="AC163" i="15" s="1"/>
  <c r="L163" i="13"/>
  <c r="J163" i="15" s="1"/>
  <c r="AH163" i="15" s="1"/>
  <c r="AI163" i="15" s="1"/>
  <c r="F163" i="13"/>
  <c r="D163" i="15" s="1"/>
  <c r="V163" i="15" s="1"/>
  <c r="H163" i="13"/>
  <c r="F163" i="15" s="1"/>
  <c r="Z163" i="15" s="1"/>
  <c r="AA163" i="15" s="1"/>
  <c r="G163" i="13"/>
  <c r="E163" i="15" s="1"/>
  <c r="X163" i="15" s="1"/>
  <c r="Y163" i="15" s="1"/>
  <c r="J163" i="13"/>
  <c r="H163" i="15" s="1"/>
  <c r="AD163" i="15" s="1"/>
  <c r="AE163" i="15" s="1"/>
  <c r="M163" i="13"/>
  <c r="K163" i="15" s="1"/>
  <c r="AJ163" i="15" s="1"/>
  <c r="AK163" i="15" s="1"/>
  <c r="K163" i="13"/>
  <c r="I163" i="15" s="1"/>
  <c r="AF163" i="15" s="1"/>
  <c r="AG163" i="15" s="1"/>
  <c r="I225" i="13"/>
  <c r="G225" i="15" s="1"/>
  <c r="AB225" i="15" s="1"/>
  <c r="AC225" i="15" s="1"/>
  <c r="L225" i="13"/>
  <c r="J225" i="15" s="1"/>
  <c r="AH225" i="15" s="1"/>
  <c r="AI225" i="15" s="1"/>
  <c r="F225" i="13"/>
  <c r="D225" i="15" s="1"/>
  <c r="V225" i="15" s="1"/>
  <c r="M225" i="13"/>
  <c r="K225" i="15" s="1"/>
  <c r="AJ225" i="15" s="1"/>
  <c r="AK225" i="15" s="1"/>
  <c r="G225" i="13"/>
  <c r="E225" i="15" s="1"/>
  <c r="X225" i="15" s="1"/>
  <c r="Y225" i="15" s="1"/>
  <c r="J225" i="13"/>
  <c r="H225" i="15" s="1"/>
  <c r="AD225" i="15" s="1"/>
  <c r="AE225" i="15" s="1"/>
  <c r="H225" i="13"/>
  <c r="F225" i="15" s="1"/>
  <c r="Z225" i="15" s="1"/>
  <c r="AA225" i="15" s="1"/>
  <c r="K225" i="13"/>
  <c r="I225" i="15" s="1"/>
  <c r="AF225" i="15" s="1"/>
  <c r="AG225" i="15" s="1"/>
  <c r="I206" i="13"/>
  <c r="G206" i="15" s="1"/>
  <c r="AB206" i="15" s="1"/>
  <c r="AC206" i="15" s="1"/>
  <c r="L206" i="13"/>
  <c r="J206" i="15" s="1"/>
  <c r="AH206" i="15" s="1"/>
  <c r="AI206" i="15" s="1"/>
  <c r="F206" i="13"/>
  <c r="D206" i="15" s="1"/>
  <c r="V206" i="15" s="1"/>
  <c r="M206" i="13"/>
  <c r="K206" i="15" s="1"/>
  <c r="AJ206" i="15" s="1"/>
  <c r="AK206" i="15" s="1"/>
  <c r="H206" i="13"/>
  <c r="F206" i="15" s="1"/>
  <c r="Z206" i="15" s="1"/>
  <c r="AA206" i="15" s="1"/>
  <c r="G206" i="13"/>
  <c r="E206" i="15" s="1"/>
  <c r="X206" i="15" s="1"/>
  <c r="Y206" i="15" s="1"/>
  <c r="J206" i="13"/>
  <c r="H206" i="15" s="1"/>
  <c r="AD206" i="15" s="1"/>
  <c r="AE206" i="15" s="1"/>
  <c r="K206" i="13"/>
  <c r="I206" i="15" s="1"/>
  <c r="AF206" i="15" s="1"/>
  <c r="AG206" i="15" s="1"/>
  <c r="I95" i="13"/>
  <c r="G95" i="15" s="1"/>
  <c r="AB95" i="15" s="1"/>
  <c r="AC95" i="15" s="1"/>
  <c r="L95" i="13"/>
  <c r="J95" i="15" s="1"/>
  <c r="AH95" i="15" s="1"/>
  <c r="AI95" i="15" s="1"/>
  <c r="F95" i="13"/>
  <c r="D95" i="15" s="1"/>
  <c r="V95" i="15" s="1"/>
  <c r="H95" i="13"/>
  <c r="F95" i="15" s="1"/>
  <c r="Z95" i="15" s="1"/>
  <c r="AA95" i="15" s="1"/>
  <c r="G95" i="13"/>
  <c r="E95" i="15" s="1"/>
  <c r="X95" i="15" s="1"/>
  <c r="Y95" i="15" s="1"/>
  <c r="M95" i="13"/>
  <c r="K95" i="15" s="1"/>
  <c r="AJ95" i="15" s="1"/>
  <c r="AK95" i="15" s="1"/>
  <c r="K95" i="13"/>
  <c r="I95" i="15" s="1"/>
  <c r="AF95" i="15" s="1"/>
  <c r="AG95" i="15" s="1"/>
  <c r="J95" i="13"/>
  <c r="H95" i="15" s="1"/>
  <c r="AD95" i="15" s="1"/>
  <c r="AE95" i="15" s="1"/>
  <c r="M199" i="13"/>
  <c r="K199" i="15" s="1"/>
  <c r="AJ199" i="15" s="1"/>
  <c r="AK199" i="15" s="1"/>
  <c r="L199" i="13"/>
  <c r="J199" i="15" s="1"/>
  <c r="AH199" i="15" s="1"/>
  <c r="AI199" i="15" s="1"/>
  <c r="F199" i="13"/>
  <c r="D199" i="15" s="1"/>
  <c r="V199" i="15" s="1"/>
  <c r="H199" i="13"/>
  <c r="F199" i="15" s="1"/>
  <c r="Z199" i="15" s="1"/>
  <c r="AA199" i="15" s="1"/>
  <c r="I199" i="13"/>
  <c r="G199" i="15" s="1"/>
  <c r="AB199" i="15" s="1"/>
  <c r="AC199" i="15" s="1"/>
  <c r="J199" i="13"/>
  <c r="H199" i="15" s="1"/>
  <c r="AD199" i="15" s="1"/>
  <c r="AE199" i="15" s="1"/>
  <c r="G199" i="13"/>
  <c r="E199" i="15" s="1"/>
  <c r="X199" i="15" s="1"/>
  <c r="Y199" i="15" s="1"/>
  <c r="K199" i="13"/>
  <c r="I199" i="15" s="1"/>
  <c r="AF199" i="15" s="1"/>
  <c r="AG199" i="15" s="1"/>
  <c r="H263" i="13"/>
  <c r="F263" i="15" s="1"/>
  <c r="Z263" i="15" s="1"/>
  <c r="AA263" i="15" s="1"/>
  <c r="F263" i="13"/>
  <c r="D263" i="15" s="1"/>
  <c r="V263" i="15" s="1"/>
  <c r="G263" i="13"/>
  <c r="E263" i="15" s="1"/>
  <c r="X263" i="15" s="1"/>
  <c r="Y263" i="15" s="1"/>
  <c r="I263" i="13"/>
  <c r="G263" i="15" s="1"/>
  <c r="AB263" i="15" s="1"/>
  <c r="AC263" i="15" s="1"/>
  <c r="L263" i="13"/>
  <c r="J263" i="15" s="1"/>
  <c r="AH263" i="15" s="1"/>
  <c r="AI263" i="15" s="1"/>
  <c r="J263" i="13"/>
  <c r="H263" i="15" s="1"/>
  <c r="AD263" i="15" s="1"/>
  <c r="AE263" i="15" s="1"/>
  <c r="K263" i="13"/>
  <c r="I263" i="15" s="1"/>
  <c r="AF263" i="15" s="1"/>
  <c r="AG263" i="15" s="1"/>
  <c r="M263" i="13"/>
  <c r="K263" i="15" s="1"/>
  <c r="AJ263" i="15" s="1"/>
  <c r="AK263" i="15" s="1"/>
  <c r="M42" i="13"/>
  <c r="K42" i="15" s="1"/>
  <c r="AJ42" i="15" s="1"/>
  <c r="AK42" i="15" s="1"/>
  <c r="H42" i="13"/>
  <c r="F42" i="15" s="1"/>
  <c r="Z42" i="15" s="1"/>
  <c r="AA42" i="15" s="1"/>
  <c r="I42" i="13"/>
  <c r="G42" i="15" s="1"/>
  <c r="AB42" i="15" s="1"/>
  <c r="AC42" i="15" s="1"/>
  <c r="L42" i="13"/>
  <c r="J42" i="15" s="1"/>
  <c r="AH42" i="15" s="1"/>
  <c r="AI42" i="15" s="1"/>
  <c r="F42" i="13"/>
  <c r="D42" i="15" s="1"/>
  <c r="V42" i="15" s="1"/>
  <c r="G42" i="13"/>
  <c r="E42" i="15" s="1"/>
  <c r="X42" i="15" s="1"/>
  <c r="Y42" i="15" s="1"/>
  <c r="K42" i="13"/>
  <c r="I42" i="15" s="1"/>
  <c r="AF42" i="15" s="1"/>
  <c r="AG42" i="15" s="1"/>
  <c r="J42" i="13"/>
  <c r="H42" i="15" s="1"/>
  <c r="AD42" i="15" s="1"/>
  <c r="AE42" i="15" s="1"/>
  <c r="I64" i="13"/>
  <c r="G64" i="15" s="1"/>
  <c r="AB64" i="15" s="1"/>
  <c r="AC64" i="15" s="1"/>
  <c r="L64" i="13"/>
  <c r="J64" i="15" s="1"/>
  <c r="AH64" i="15" s="1"/>
  <c r="AI64" i="15" s="1"/>
  <c r="F64" i="13"/>
  <c r="D64" i="15" s="1"/>
  <c r="V64" i="15" s="1"/>
  <c r="H64" i="13"/>
  <c r="F64" i="15" s="1"/>
  <c r="Z64" i="15" s="1"/>
  <c r="AA64" i="15" s="1"/>
  <c r="M64" i="13"/>
  <c r="K64" i="15" s="1"/>
  <c r="AJ64" i="15" s="1"/>
  <c r="AK64" i="15" s="1"/>
  <c r="G64" i="13"/>
  <c r="E64" i="15" s="1"/>
  <c r="X64" i="15" s="1"/>
  <c r="Y64" i="15" s="1"/>
  <c r="J64" i="13"/>
  <c r="H64" i="15" s="1"/>
  <c r="AD64" i="15" s="1"/>
  <c r="AE64" i="15" s="1"/>
  <c r="K64" i="13"/>
  <c r="I64" i="15" s="1"/>
  <c r="AF64" i="15" s="1"/>
  <c r="AG64" i="15" s="1"/>
  <c r="L137" i="13"/>
  <c r="J137" i="15" s="1"/>
  <c r="AH137" i="15" s="1"/>
  <c r="AI137" i="15" s="1"/>
  <c r="F137" i="13"/>
  <c r="D137" i="15" s="1"/>
  <c r="V137" i="15" s="1"/>
  <c r="I137" i="13"/>
  <c r="G137" i="15" s="1"/>
  <c r="AB137" i="15" s="1"/>
  <c r="AC137" i="15" s="1"/>
  <c r="G137" i="13"/>
  <c r="E137" i="15" s="1"/>
  <c r="X137" i="15" s="1"/>
  <c r="Y137" i="15" s="1"/>
  <c r="M137" i="13"/>
  <c r="K137" i="15" s="1"/>
  <c r="AJ137" i="15" s="1"/>
  <c r="AK137" i="15" s="1"/>
  <c r="K137" i="13"/>
  <c r="I137" i="15" s="1"/>
  <c r="AF137" i="15" s="1"/>
  <c r="AG137" i="15" s="1"/>
  <c r="J137" i="13"/>
  <c r="H137" i="15" s="1"/>
  <c r="AD137" i="15" s="1"/>
  <c r="AE137" i="15" s="1"/>
  <c r="H137" i="13"/>
  <c r="F137" i="15" s="1"/>
  <c r="Z137" i="15" s="1"/>
  <c r="AA137" i="15" s="1"/>
  <c r="I30" i="13"/>
  <c r="G30" i="15" s="1"/>
  <c r="AB30" i="15" s="1"/>
  <c r="AC30" i="15" s="1"/>
  <c r="H30" i="13"/>
  <c r="F30" i="15" s="1"/>
  <c r="Z30" i="15" s="1"/>
  <c r="AA30" i="15" s="1"/>
  <c r="L30" i="13"/>
  <c r="J30" i="15" s="1"/>
  <c r="AH30" i="15" s="1"/>
  <c r="AI30" i="15" s="1"/>
  <c r="F30" i="13"/>
  <c r="D30" i="15" s="1"/>
  <c r="V30" i="15" s="1"/>
  <c r="M30" i="13"/>
  <c r="K30" i="15" s="1"/>
  <c r="AJ30" i="15" s="1"/>
  <c r="AK30" i="15" s="1"/>
  <c r="G30" i="13"/>
  <c r="E30" i="15" s="1"/>
  <c r="X30" i="15" s="1"/>
  <c r="Y30" i="15" s="1"/>
  <c r="K30" i="13"/>
  <c r="I30" i="15" s="1"/>
  <c r="AF30" i="15" s="1"/>
  <c r="AG30" i="15" s="1"/>
  <c r="J30" i="13"/>
  <c r="H30" i="15" s="1"/>
  <c r="AD30" i="15" s="1"/>
  <c r="AE30" i="15" s="1"/>
  <c r="I120" i="13"/>
  <c r="G120" i="15" s="1"/>
  <c r="AB120" i="15" s="1"/>
  <c r="AC120" i="15" s="1"/>
  <c r="H120" i="13"/>
  <c r="F120" i="15" s="1"/>
  <c r="Z120" i="15" s="1"/>
  <c r="AA120" i="15" s="1"/>
  <c r="L120" i="13"/>
  <c r="J120" i="15" s="1"/>
  <c r="AH120" i="15" s="1"/>
  <c r="AI120" i="15" s="1"/>
  <c r="M120" i="13"/>
  <c r="K120" i="15" s="1"/>
  <c r="AJ120" i="15" s="1"/>
  <c r="AK120" i="15" s="1"/>
  <c r="F120" i="13"/>
  <c r="D120" i="15" s="1"/>
  <c r="V120" i="15" s="1"/>
  <c r="J120" i="13"/>
  <c r="H120" i="15" s="1"/>
  <c r="AD120" i="15" s="1"/>
  <c r="AE120" i="15" s="1"/>
  <c r="G120" i="13"/>
  <c r="E120" i="15" s="1"/>
  <c r="X120" i="15" s="1"/>
  <c r="Y120" i="15" s="1"/>
  <c r="K120" i="13"/>
  <c r="I120" i="15" s="1"/>
  <c r="AF120" i="15" s="1"/>
  <c r="AG120" i="15" s="1"/>
  <c r="I88" i="13"/>
  <c r="G88" i="15" s="1"/>
  <c r="AB88" i="15" s="1"/>
  <c r="AC88" i="15" s="1"/>
  <c r="H88" i="13"/>
  <c r="F88" i="15" s="1"/>
  <c r="Z88" i="15" s="1"/>
  <c r="AA88" i="15" s="1"/>
  <c r="M88" i="13"/>
  <c r="K88" i="15" s="1"/>
  <c r="AJ88" i="15" s="1"/>
  <c r="AK88" i="15" s="1"/>
  <c r="L88" i="13"/>
  <c r="J88" i="15" s="1"/>
  <c r="AH88" i="15" s="1"/>
  <c r="AI88" i="15" s="1"/>
  <c r="F88" i="13"/>
  <c r="D88" i="15" s="1"/>
  <c r="V88" i="15" s="1"/>
  <c r="G88" i="13"/>
  <c r="E88" i="15" s="1"/>
  <c r="X88" i="15" s="1"/>
  <c r="Y88" i="15" s="1"/>
  <c r="K88" i="13"/>
  <c r="I88" i="15" s="1"/>
  <c r="AF88" i="15" s="1"/>
  <c r="AG88" i="15" s="1"/>
  <c r="J88" i="13"/>
  <c r="H88" i="15" s="1"/>
  <c r="AD88" i="15" s="1"/>
  <c r="AE88" i="15" s="1"/>
  <c r="H173" i="13"/>
  <c r="F173" i="15" s="1"/>
  <c r="Z173" i="15" s="1"/>
  <c r="AA173" i="15" s="1"/>
  <c r="F173" i="13"/>
  <c r="D173" i="15" s="1"/>
  <c r="V173" i="15" s="1"/>
  <c r="L173" i="13"/>
  <c r="J173" i="15" s="1"/>
  <c r="AH173" i="15" s="1"/>
  <c r="AI173" i="15" s="1"/>
  <c r="I173" i="13"/>
  <c r="G173" i="15" s="1"/>
  <c r="AB173" i="15" s="1"/>
  <c r="AC173" i="15" s="1"/>
  <c r="G173" i="13"/>
  <c r="E173" i="15" s="1"/>
  <c r="X173" i="15" s="1"/>
  <c r="Y173" i="15" s="1"/>
  <c r="M173" i="13"/>
  <c r="K173" i="15" s="1"/>
  <c r="AJ173" i="15" s="1"/>
  <c r="AK173" i="15" s="1"/>
  <c r="J173" i="13"/>
  <c r="H173" i="15" s="1"/>
  <c r="AD173" i="15" s="1"/>
  <c r="AE173" i="15" s="1"/>
  <c r="K173" i="13"/>
  <c r="I173" i="15" s="1"/>
  <c r="AF173" i="15" s="1"/>
  <c r="AG173" i="15" s="1"/>
  <c r="M214" i="13"/>
  <c r="K214" i="15" s="1"/>
  <c r="AJ214" i="15" s="1"/>
  <c r="AK214" i="15" s="1"/>
  <c r="L214" i="13"/>
  <c r="J214" i="15" s="1"/>
  <c r="AH214" i="15" s="1"/>
  <c r="AI214" i="15" s="1"/>
  <c r="I214" i="13"/>
  <c r="G214" i="15" s="1"/>
  <c r="AB214" i="15" s="1"/>
  <c r="AC214" i="15" s="1"/>
  <c r="H214" i="13"/>
  <c r="F214" i="15" s="1"/>
  <c r="Z214" i="15" s="1"/>
  <c r="AA214" i="15" s="1"/>
  <c r="F214" i="13"/>
  <c r="D214" i="15" s="1"/>
  <c r="V214" i="15" s="1"/>
  <c r="G214" i="13"/>
  <c r="E214" i="15" s="1"/>
  <c r="X214" i="15" s="1"/>
  <c r="Y214" i="15" s="1"/>
  <c r="J214" i="13"/>
  <c r="H214" i="15" s="1"/>
  <c r="AD214" i="15" s="1"/>
  <c r="AE214" i="15" s="1"/>
  <c r="K214" i="13"/>
  <c r="I214" i="15" s="1"/>
  <c r="AF214" i="15" s="1"/>
  <c r="AG214" i="15" s="1"/>
  <c r="H92" i="13"/>
  <c r="F92" i="15" s="1"/>
  <c r="Z92" i="15" s="1"/>
  <c r="AA92" i="15" s="1"/>
  <c r="L92" i="13"/>
  <c r="J92" i="15" s="1"/>
  <c r="AH92" i="15" s="1"/>
  <c r="AI92" i="15" s="1"/>
  <c r="F92" i="13"/>
  <c r="D92" i="15" s="1"/>
  <c r="V92" i="15" s="1"/>
  <c r="M92" i="13"/>
  <c r="K92" i="15" s="1"/>
  <c r="AJ92" i="15" s="1"/>
  <c r="AK92" i="15" s="1"/>
  <c r="I92" i="13"/>
  <c r="G92" i="15" s="1"/>
  <c r="AB92" i="15" s="1"/>
  <c r="AC92" i="15" s="1"/>
  <c r="G92" i="13"/>
  <c r="E92" i="15" s="1"/>
  <c r="X92" i="15" s="1"/>
  <c r="Y92" i="15" s="1"/>
  <c r="J92" i="13"/>
  <c r="H92" i="15" s="1"/>
  <c r="AD92" i="15" s="1"/>
  <c r="AE92" i="15" s="1"/>
  <c r="K92" i="13"/>
  <c r="I92" i="15" s="1"/>
  <c r="AF92" i="15" s="1"/>
  <c r="AG92" i="15" s="1"/>
  <c r="M260" i="13"/>
  <c r="K260" i="15" s="1"/>
  <c r="AJ260" i="15" s="1"/>
  <c r="AK260" i="15" s="1"/>
  <c r="L260" i="13"/>
  <c r="J260" i="15" s="1"/>
  <c r="AH260" i="15" s="1"/>
  <c r="AI260" i="15" s="1"/>
  <c r="F260" i="13"/>
  <c r="D260" i="15" s="1"/>
  <c r="V260" i="15" s="1"/>
  <c r="I260" i="13"/>
  <c r="G260" i="15" s="1"/>
  <c r="AB260" i="15" s="1"/>
  <c r="AC260" i="15" s="1"/>
  <c r="H260" i="13"/>
  <c r="F260" i="15" s="1"/>
  <c r="Z260" i="15" s="1"/>
  <c r="AA260" i="15" s="1"/>
  <c r="G260" i="13"/>
  <c r="E260" i="15" s="1"/>
  <c r="X260" i="15" s="1"/>
  <c r="Y260" i="15" s="1"/>
  <c r="J260" i="13"/>
  <c r="H260" i="15" s="1"/>
  <c r="AD260" i="15" s="1"/>
  <c r="AE260" i="15" s="1"/>
  <c r="K260" i="13"/>
  <c r="I260" i="15" s="1"/>
  <c r="AF260" i="15" s="1"/>
  <c r="AG260" i="15" s="1"/>
  <c r="I76" i="13"/>
  <c r="G76" i="15" s="1"/>
  <c r="AB76" i="15" s="1"/>
  <c r="AC76" i="15" s="1"/>
  <c r="L76" i="13"/>
  <c r="J76" i="15" s="1"/>
  <c r="AH76" i="15" s="1"/>
  <c r="AI76" i="15" s="1"/>
  <c r="H76" i="13"/>
  <c r="F76" i="15" s="1"/>
  <c r="Z76" i="15" s="1"/>
  <c r="AA76" i="15" s="1"/>
  <c r="F76" i="13"/>
  <c r="D76" i="15" s="1"/>
  <c r="V76" i="15" s="1"/>
  <c r="M76" i="13"/>
  <c r="K76" i="15" s="1"/>
  <c r="AJ76" i="15" s="1"/>
  <c r="AK76" i="15" s="1"/>
  <c r="G76" i="13"/>
  <c r="E76" i="15" s="1"/>
  <c r="X76" i="15" s="1"/>
  <c r="Y76" i="15" s="1"/>
  <c r="K76" i="13"/>
  <c r="I76" i="15" s="1"/>
  <c r="AF76" i="15" s="1"/>
  <c r="AG76" i="15" s="1"/>
  <c r="J76" i="13"/>
  <c r="H76" i="15" s="1"/>
  <c r="AD76" i="15" s="1"/>
  <c r="AE76" i="15" s="1"/>
  <c r="H230" i="13"/>
  <c r="F230" i="15" s="1"/>
  <c r="Z230" i="15" s="1"/>
  <c r="AA230" i="15" s="1"/>
  <c r="M230" i="13"/>
  <c r="K230" i="15" s="1"/>
  <c r="AJ230" i="15" s="1"/>
  <c r="AK230" i="15" s="1"/>
  <c r="L230" i="13"/>
  <c r="J230" i="15" s="1"/>
  <c r="AH230" i="15" s="1"/>
  <c r="AI230" i="15" s="1"/>
  <c r="I230" i="13"/>
  <c r="G230" i="15" s="1"/>
  <c r="AB230" i="15" s="1"/>
  <c r="AC230" i="15" s="1"/>
  <c r="F230" i="13"/>
  <c r="D230" i="15" s="1"/>
  <c r="V230" i="15" s="1"/>
  <c r="J230" i="13"/>
  <c r="H230" i="15" s="1"/>
  <c r="AD230" i="15" s="1"/>
  <c r="AE230" i="15" s="1"/>
  <c r="G230" i="13"/>
  <c r="E230" i="15" s="1"/>
  <c r="X230" i="15" s="1"/>
  <c r="Y230" i="15" s="1"/>
  <c r="K230" i="13"/>
  <c r="I230" i="15" s="1"/>
  <c r="AF230" i="15" s="1"/>
  <c r="AG230" i="15" s="1"/>
  <c r="I119" i="13"/>
  <c r="G119" i="15" s="1"/>
  <c r="AB119" i="15" s="1"/>
  <c r="AC119" i="15" s="1"/>
  <c r="M119" i="13"/>
  <c r="K119" i="15" s="1"/>
  <c r="AJ119" i="15" s="1"/>
  <c r="AK119" i="15" s="1"/>
  <c r="F119" i="13"/>
  <c r="D119" i="15" s="1"/>
  <c r="V119" i="15" s="1"/>
  <c r="L119" i="13"/>
  <c r="J119" i="15" s="1"/>
  <c r="AH119" i="15" s="1"/>
  <c r="AI119" i="15" s="1"/>
  <c r="G119" i="13"/>
  <c r="E119" i="15" s="1"/>
  <c r="X119" i="15" s="1"/>
  <c r="Y119" i="15" s="1"/>
  <c r="J119" i="13"/>
  <c r="H119" i="15" s="1"/>
  <c r="AD119" i="15" s="1"/>
  <c r="AE119" i="15" s="1"/>
  <c r="H119" i="13"/>
  <c r="F119" i="15" s="1"/>
  <c r="Z119" i="15" s="1"/>
  <c r="AA119" i="15" s="1"/>
  <c r="K119" i="13"/>
  <c r="I119" i="15" s="1"/>
  <c r="AF119" i="15" s="1"/>
  <c r="AG119" i="15" s="1"/>
  <c r="M149" i="13"/>
  <c r="K149" i="15" s="1"/>
  <c r="AJ149" i="15" s="1"/>
  <c r="AK149" i="15" s="1"/>
  <c r="F149" i="13"/>
  <c r="D149" i="15" s="1"/>
  <c r="V149" i="15" s="1"/>
  <c r="L149" i="13"/>
  <c r="J149" i="15" s="1"/>
  <c r="AH149" i="15" s="1"/>
  <c r="AI149" i="15" s="1"/>
  <c r="G149" i="13"/>
  <c r="E149" i="15" s="1"/>
  <c r="X149" i="15" s="1"/>
  <c r="Y149" i="15" s="1"/>
  <c r="I149" i="13"/>
  <c r="G149" i="15" s="1"/>
  <c r="AB149" i="15" s="1"/>
  <c r="AC149" i="15" s="1"/>
  <c r="H149" i="13"/>
  <c r="F149" i="15" s="1"/>
  <c r="Z149" i="15" s="1"/>
  <c r="AA149" i="15" s="1"/>
  <c r="K149" i="13"/>
  <c r="I149" i="15" s="1"/>
  <c r="AF149" i="15" s="1"/>
  <c r="AG149" i="15" s="1"/>
  <c r="J149" i="13"/>
  <c r="H149" i="15" s="1"/>
  <c r="AD149" i="15" s="1"/>
  <c r="AE149" i="15" s="1"/>
  <c r="M59" i="13"/>
  <c r="K59" i="15" s="1"/>
  <c r="AJ59" i="15" s="1"/>
  <c r="AK59" i="15" s="1"/>
  <c r="H59" i="13"/>
  <c r="F59" i="15" s="1"/>
  <c r="Z59" i="15" s="1"/>
  <c r="AA59" i="15" s="1"/>
  <c r="L59" i="13"/>
  <c r="J59" i="15" s="1"/>
  <c r="AH59" i="15" s="1"/>
  <c r="AI59" i="15" s="1"/>
  <c r="F59" i="13"/>
  <c r="D59" i="15" s="1"/>
  <c r="V59" i="15" s="1"/>
  <c r="I59" i="13"/>
  <c r="G59" i="15" s="1"/>
  <c r="AB59" i="15" s="1"/>
  <c r="AC59" i="15" s="1"/>
  <c r="G59" i="13"/>
  <c r="E59" i="15" s="1"/>
  <c r="X59" i="15" s="1"/>
  <c r="Y59" i="15" s="1"/>
  <c r="J59" i="13"/>
  <c r="H59" i="15" s="1"/>
  <c r="AD59" i="15" s="1"/>
  <c r="AE59" i="15" s="1"/>
  <c r="K59" i="13"/>
  <c r="I59" i="15" s="1"/>
  <c r="AF59" i="15" s="1"/>
  <c r="AG59" i="15" s="1"/>
  <c r="H271" i="13"/>
  <c r="F271" i="15" s="1"/>
  <c r="Z271" i="15" s="1"/>
  <c r="AA271" i="15" s="1"/>
  <c r="I271" i="13"/>
  <c r="G271" i="15" s="1"/>
  <c r="AB271" i="15" s="1"/>
  <c r="AC271" i="15" s="1"/>
  <c r="L271" i="13"/>
  <c r="J271" i="15" s="1"/>
  <c r="AH271" i="15" s="1"/>
  <c r="AI271" i="15" s="1"/>
  <c r="M271" i="13"/>
  <c r="K271" i="15" s="1"/>
  <c r="AJ271" i="15" s="1"/>
  <c r="AK271" i="15" s="1"/>
  <c r="F271" i="13"/>
  <c r="D271" i="15" s="1"/>
  <c r="V271" i="15" s="1"/>
  <c r="G271" i="13"/>
  <c r="E271" i="15" s="1"/>
  <c r="X271" i="15" s="1"/>
  <c r="Y271" i="15" s="1"/>
  <c r="J271" i="13"/>
  <c r="H271" i="15" s="1"/>
  <c r="AD271" i="15" s="1"/>
  <c r="AE271" i="15" s="1"/>
  <c r="K271" i="13"/>
  <c r="I271" i="15" s="1"/>
  <c r="AF271" i="15" s="1"/>
  <c r="AG271" i="15" s="1"/>
  <c r="I218" i="13"/>
  <c r="G218" i="15" s="1"/>
  <c r="AB218" i="15" s="1"/>
  <c r="AC218" i="15" s="1"/>
  <c r="H218" i="13"/>
  <c r="F218" i="15" s="1"/>
  <c r="Z218" i="15" s="1"/>
  <c r="AA218" i="15" s="1"/>
  <c r="M218" i="13"/>
  <c r="K218" i="15" s="1"/>
  <c r="AJ218" i="15" s="1"/>
  <c r="AK218" i="15" s="1"/>
  <c r="F218" i="13"/>
  <c r="D218" i="15" s="1"/>
  <c r="V218" i="15" s="1"/>
  <c r="L218" i="13"/>
  <c r="J218" i="15" s="1"/>
  <c r="AH218" i="15" s="1"/>
  <c r="AI218" i="15" s="1"/>
  <c r="J218" i="13"/>
  <c r="H218" i="15" s="1"/>
  <c r="AD218" i="15" s="1"/>
  <c r="AE218" i="15" s="1"/>
  <c r="G218" i="13"/>
  <c r="E218" i="15" s="1"/>
  <c r="X218" i="15" s="1"/>
  <c r="Y218" i="15" s="1"/>
  <c r="K218" i="13"/>
  <c r="I218" i="15" s="1"/>
  <c r="AF218" i="15" s="1"/>
  <c r="AG218" i="15" s="1"/>
  <c r="L122" i="13"/>
  <c r="J122" i="15" s="1"/>
  <c r="AH122" i="15" s="1"/>
  <c r="AI122" i="15" s="1"/>
  <c r="H122" i="13"/>
  <c r="F122" i="15" s="1"/>
  <c r="Z122" i="15" s="1"/>
  <c r="AA122" i="15" s="1"/>
  <c r="F122" i="13"/>
  <c r="D122" i="15" s="1"/>
  <c r="V122" i="15" s="1"/>
  <c r="I122" i="13"/>
  <c r="G122" i="15" s="1"/>
  <c r="AB122" i="15" s="1"/>
  <c r="AC122" i="15" s="1"/>
  <c r="M122" i="13"/>
  <c r="K122" i="15" s="1"/>
  <c r="AJ122" i="15" s="1"/>
  <c r="AK122" i="15" s="1"/>
  <c r="J122" i="13"/>
  <c r="H122" i="15" s="1"/>
  <c r="AD122" i="15" s="1"/>
  <c r="AE122" i="15" s="1"/>
  <c r="G122" i="13"/>
  <c r="E122" i="15" s="1"/>
  <c r="X122" i="15" s="1"/>
  <c r="Y122" i="15" s="1"/>
  <c r="K122" i="13"/>
  <c r="I122" i="15" s="1"/>
  <c r="AF122" i="15" s="1"/>
  <c r="AG122" i="15" s="1"/>
  <c r="L250" i="13"/>
  <c r="J250" i="15" s="1"/>
  <c r="AH250" i="15" s="1"/>
  <c r="AI250" i="15" s="1"/>
  <c r="I250" i="13"/>
  <c r="G250" i="15" s="1"/>
  <c r="AB250" i="15" s="1"/>
  <c r="AC250" i="15" s="1"/>
  <c r="H250" i="13"/>
  <c r="F250" i="15" s="1"/>
  <c r="Z250" i="15" s="1"/>
  <c r="AA250" i="15" s="1"/>
  <c r="F250" i="13"/>
  <c r="D250" i="15" s="1"/>
  <c r="V250" i="15" s="1"/>
  <c r="M250" i="13"/>
  <c r="K250" i="15" s="1"/>
  <c r="AJ250" i="15" s="1"/>
  <c r="AK250" i="15" s="1"/>
  <c r="J250" i="13"/>
  <c r="H250" i="15" s="1"/>
  <c r="AD250" i="15" s="1"/>
  <c r="AE250" i="15" s="1"/>
  <c r="G250" i="13"/>
  <c r="E250" i="15" s="1"/>
  <c r="X250" i="15" s="1"/>
  <c r="Y250" i="15" s="1"/>
  <c r="K250" i="13"/>
  <c r="I250" i="15" s="1"/>
  <c r="AF250" i="15" s="1"/>
  <c r="AG250" i="15" s="1"/>
  <c r="T3" i="15"/>
  <c r="T288" i="15" s="1"/>
  <c r="M288" i="14"/>
  <c r="G3" i="15"/>
  <c r="M160" i="13"/>
  <c r="K160" i="15" s="1"/>
  <c r="AJ160" i="15" s="1"/>
  <c r="AK160" i="15" s="1"/>
  <c r="L160" i="13"/>
  <c r="J160" i="15" s="1"/>
  <c r="AH160" i="15" s="1"/>
  <c r="AI160" i="15" s="1"/>
  <c r="H160" i="13"/>
  <c r="F160" i="15" s="1"/>
  <c r="Z160" i="15" s="1"/>
  <c r="AA160" i="15" s="1"/>
  <c r="I160" i="13"/>
  <c r="G160" i="15" s="1"/>
  <c r="AB160" i="15" s="1"/>
  <c r="AC160" i="15" s="1"/>
  <c r="F160" i="13"/>
  <c r="D160" i="15" s="1"/>
  <c r="V160" i="15" s="1"/>
  <c r="G160" i="13"/>
  <c r="E160" i="15" s="1"/>
  <c r="X160" i="15" s="1"/>
  <c r="Y160" i="15" s="1"/>
  <c r="J160" i="13"/>
  <c r="H160" i="15" s="1"/>
  <c r="AD160" i="15" s="1"/>
  <c r="AE160" i="15" s="1"/>
  <c r="K160" i="13"/>
  <c r="I160" i="15" s="1"/>
  <c r="AF160" i="15" s="1"/>
  <c r="AG160" i="15" s="1"/>
  <c r="M249" i="13"/>
  <c r="K249" i="15" s="1"/>
  <c r="AJ249" i="15" s="1"/>
  <c r="AK249" i="15" s="1"/>
  <c r="F249" i="13"/>
  <c r="D249" i="15" s="1"/>
  <c r="V249" i="15" s="1"/>
  <c r="L249" i="13"/>
  <c r="J249" i="15" s="1"/>
  <c r="AH249" i="15" s="1"/>
  <c r="AI249" i="15" s="1"/>
  <c r="H249" i="13"/>
  <c r="F249" i="15" s="1"/>
  <c r="Z249" i="15" s="1"/>
  <c r="AA249" i="15" s="1"/>
  <c r="G249" i="13"/>
  <c r="E249" i="15" s="1"/>
  <c r="X249" i="15" s="1"/>
  <c r="Y249" i="15" s="1"/>
  <c r="I249" i="13"/>
  <c r="G249" i="15" s="1"/>
  <c r="AB249" i="15" s="1"/>
  <c r="AC249" i="15" s="1"/>
  <c r="J249" i="13"/>
  <c r="H249" i="15" s="1"/>
  <c r="AD249" i="15" s="1"/>
  <c r="AE249" i="15" s="1"/>
  <c r="K249" i="13"/>
  <c r="I249" i="15" s="1"/>
  <c r="AF249" i="15" s="1"/>
  <c r="AG249" i="15" s="1"/>
  <c r="M101" i="13"/>
  <c r="K101" i="15" s="1"/>
  <c r="AJ101" i="15" s="1"/>
  <c r="AK101" i="15" s="1"/>
  <c r="H101" i="13"/>
  <c r="F101" i="15" s="1"/>
  <c r="Z101" i="15" s="1"/>
  <c r="AA101" i="15" s="1"/>
  <c r="L101" i="13"/>
  <c r="J101" i="15" s="1"/>
  <c r="AH101" i="15" s="1"/>
  <c r="AI101" i="15" s="1"/>
  <c r="I101" i="13"/>
  <c r="G101" i="15" s="1"/>
  <c r="AB101" i="15" s="1"/>
  <c r="AC101" i="15" s="1"/>
  <c r="F101" i="13"/>
  <c r="D101" i="15" s="1"/>
  <c r="V101" i="15" s="1"/>
  <c r="G101" i="13"/>
  <c r="E101" i="15" s="1"/>
  <c r="X101" i="15" s="1"/>
  <c r="Y101" i="15" s="1"/>
  <c r="J101" i="13"/>
  <c r="H101" i="15" s="1"/>
  <c r="AD101" i="15" s="1"/>
  <c r="AE101" i="15" s="1"/>
  <c r="K101" i="13"/>
  <c r="I101" i="15" s="1"/>
  <c r="AF101" i="15" s="1"/>
  <c r="AG101" i="15" s="1"/>
  <c r="M156" i="13"/>
  <c r="K156" i="15" s="1"/>
  <c r="AJ156" i="15" s="1"/>
  <c r="AK156" i="15" s="1"/>
  <c r="L156" i="13"/>
  <c r="J156" i="15" s="1"/>
  <c r="AH156" i="15" s="1"/>
  <c r="AI156" i="15" s="1"/>
  <c r="H156" i="13"/>
  <c r="F156" i="15" s="1"/>
  <c r="Z156" i="15" s="1"/>
  <c r="AA156" i="15" s="1"/>
  <c r="F156" i="13"/>
  <c r="D156" i="15" s="1"/>
  <c r="V156" i="15" s="1"/>
  <c r="I156" i="13"/>
  <c r="G156" i="15" s="1"/>
  <c r="AB156" i="15" s="1"/>
  <c r="AC156" i="15" s="1"/>
  <c r="J156" i="13"/>
  <c r="H156" i="15" s="1"/>
  <c r="AD156" i="15" s="1"/>
  <c r="AE156" i="15" s="1"/>
  <c r="G156" i="13"/>
  <c r="E156" i="15" s="1"/>
  <c r="X156" i="15" s="1"/>
  <c r="Y156" i="15" s="1"/>
  <c r="K156" i="13"/>
  <c r="I156" i="15" s="1"/>
  <c r="AF156" i="15" s="1"/>
  <c r="AG156" i="15" s="1"/>
  <c r="I75" i="13"/>
  <c r="G75" i="15" s="1"/>
  <c r="AB75" i="15" s="1"/>
  <c r="AC75" i="15" s="1"/>
  <c r="L75" i="13"/>
  <c r="J75" i="15" s="1"/>
  <c r="AH75" i="15" s="1"/>
  <c r="AI75" i="15" s="1"/>
  <c r="F75" i="13"/>
  <c r="D75" i="15" s="1"/>
  <c r="V75" i="15" s="1"/>
  <c r="M75" i="13"/>
  <c r="K75" i="15" s="1"/>
  <c r="AJ75" i="15" s="1"/>
  <c r="AK75" i="15" s="1"/>
  <c r="H75" i="13"/>
  <c r="F75" i="15" s="1"/>
  <c r="Z75" i="15" s="1"/>
  <c r="AA75" i="15" s="1"/>
  <c r="G75" i="13"/>
  <c r="E75" i="15" s="1"/>
  <c r="X75" i="15" s="1"/>
  <c r="Y75" i="15" s="1"/>
  <c r="K75" i="13"/>
  <c r="I75" i="15" s="1"/>
  <c r="AF75" i="15" s="1"/>
  <c r="AG75" i="15" s="1"/>
  <c r="J75" i="13"/>
  <c r="H75" i="15" s="1"/>
  <c r="AD75" i="15" s="1"/>
  <c r="AE75" i="15" s="1"/>
  <c r="M52" i="13"/>
  <c r="K52" i="15" s="1"/>
  <c r="AJ52" i="15" s="1"/>
  <c r="AK52" i="15" s="1"/>
  <c r="F52" i="13"/>
  <c r="D52" i="15" s="1"/>
  <c r="V52" i="15" s="1"/>
  <c r="L52" i="13"/>
  <c r="J52" i="15" s="1"/>
  <c r="AH52" i="15" s="1"/>
  <c r="AI52" i="15" s="1"/>
  <c r="G52" i="13"/>
  <c r="E52" i="15" s="1"/>
  <c r="X52" i="15" s="1"/>
  <c r="Y52" i="15" s="1"/>
  <c r="J52" i="13"/>
  <c r="H52" i="15" s="1"/>
  <c r="AD52" i="15" s="1"/>
  <c r="AE52" i="15" s="1"/>
  <c r="I52" i="13"/>
  <c r="G52" i="15" s="1"/>
  <c r="AB52" i="15" s="1"/>
  <c r="AC52" i="15" s="1"/>
  <c r="K52" i="13"/>
  <c r="I52" i="15" s="1"/>
  <c r="AF52" i="15" s="1"/>
  <c r="AG52" i="15" s="1"/>
  <c r="H52" i="13"/>
  <c r="F52" i="15" s="1"/>
  <c r="Z52" i="15" s="1"/>
  <c r="AA52" i="15" s="1"/>
  <c r="H61" i="13"/>
  <c r="F61" i="15" s="1"/>
  <c r="Z61" i="15" s="1"/>
  <c r="AA61" i="15" s="1"/>
  <c r="L61" i="13"/>
  <c r="J61" i="15" s="1"/>
  <c r="AH61" i="15" s="1"/>
  <c r="AI61" i="15" s="1"/>
  <c r="F61" i="13"/>
  <c r="D61" i="15" s="1"/>
  <c r="V61" i="15" s="1"/>
  <c r="G61" i="13"/>
  <c r="E61" i="15" s="1"/>
  <c r="X61" i="15" s="1"/>
  <c r="Y61" i="15" s="1"/>
  <c r="M61" i="13"/>
  <c r="K61" i="15" s="1"/>
  <c r="AJ61" i="15" s="1"/>
  <c r="AK61" i="15" s="1"/>
  <c r="I61" i="13"/>
  <c r="G61" i="15" s="1"/>
  <c r="AB61" i="15" s="1"/>
  <c r="AC61" i="15" s="1"/>
  <c r="K61" i="13"/>
  <c r="I61" i="15" s="1"/>
  <c r="AF61" i="15" s="1"/>
  <c r="AG61" i="15" s="1"/>
  <c r="J61" i="13"/>
  <c r="H61" i="15" s="1"/>
  <c r="AD61" i="15" s="1"/>
  <c r="AE61" i="15" s="1"/>
  <c r="M256" i="13"/>
  <c r="K256" i="15" s="1"/>
  <c r="AJ256" i="15" s="1"/>
  <c r="AK256" i="15" s="1"/>
  <c r="L256" i="13"/>
  <c r="J256" i="15" s="1"/>
  <c r="AH256" i="15" s="1"/>
  <c r="AI256" i="15" s="1"/>
  <c r="F256" i="13"/>
  <c r="D256" i="15" s="1"/>
  <c r="V256" i="15" s="1"/>
  <c r="G256" i="13"/>
  <c r="E256" i="15" s="1"/>
  <c r="X256" i="15" s="1"/>
  <c r="Y256" i="15" s="1"/>
  <c r="I256" i="13"/>
  <c r="G256" i="15" s="1"/>
  <c r="AB256" i="15" s="1"/>
  <c r="AC256" i="15" s="1"/>
  <c r="H256" i="13"/>
  <c r="F256" i="15" s="1"/>
  <c r="Z256" i="15" s="1"/>
  <c r="AA256" i="15" s="1"/>
  <c r="J256" i="13"/>
  <c r="H256" i="15" s="1"/>
  <c r="AD256" i="15" s="1"/>
  <c r="AE256" i="15" s="1"/>
  <c r="K256" i="13"/>
  <c r="I256" i="15" s="1"/>
  <c r="AF256" i="15" s="1"/>
  <c r="AG256" i="15" s="1"/>
  <c r="M204" i="13"/>
  <c r="K204" i="15" s="1"/>
  <c r="AJ204" i="15" s="1"/>
  <c r="AK204" i="15" s="1"/>
  <c r="L204" i="13"/>
  <c r="J204" i="15" s="1"/>
  <c r="AH204" i="15" s="1"/>
  <c r="AI204" i="15" s="1"/>
  <c r="H204" i="13"/>
  <c r="F204" i="15" s="1"/>
  <c r="Z204" i="15" s="1"/>
  <c r="AA204" i="15" s="1"/>
  <c r="F204" i="13"/>
  <c r="D204" i="15" s="1"/>
  <c r="V204" i="15" s="1"/>
  <c r="I204" i="13"/>
  <c r="G204" i="15" s="1"/>
  <c r="AB204" i="15" s="1"/>
  <c r="AC204" i="15" s="1"/>
  <c r="G204" i="13"/>
  <c r="E204" i="15" s="1"/>
  <c r="X204" i="15" s="1"/>
  <c r="Y204" i="15" s="1"/>
  <c r="J204" i="13"/>
  <c r="H204" i="15" s="1"/>
  <c r="AD204" i="15" s="1"/>
  <c r="AE204" i="15" s="1"/>
  <c r="K204" i="13"/>
  <c r="I204" i="15" s="1"/>
  <c r="AF204" i="15" s="1"/>
  <c r="AG204" i="15" s="1"/>
  <c r="M84" i="13"/>
  <c r="K84" i="15" s="1"/>
  <c r="AJ84" i="15" s="1"/>
  <c r="AK84" i="15" s="1"/>
  <c r="F84" i="13"/>
  <c r="D84" i="15" s="1"/>
  <c r="V84" i="15" s="1"/>
  <c r="L84" i="13"/>
  <c r="J84" i="15" s="1"/>
  <c r="AH84" i="15" s="1"/>
  <c r="AI84" i="15" s="1"/>
  <c r="I84" i="13"/>
  <c r="G84" i="15" s="1"/>
  <c r="AB84" i="15" s="1"/>
  <c r="AC84" i="15" s="1"/>
  <c r="H84" i="13"/>
  <c r="F84" i="15" s="1"/>
  <c r="Z84" i="15" s="1"/>
  <c r="AA84" i="15" s="1"/>
  <c r="G84" i="13"/>
  <c r="E84" i="15" s="1"/>
  <c r="X84" i="15" s="1"/>
  <c r="Y84" i="15" s="1"/>
  <c r="K84" i="13"/>
  <c r="I84" i="15" s="1"/>
  <c r="AF84" i="15" s="1"/>
  <c r="AG84" i="15" s="1"/>
  <c r="J84" i="13"/>
  <c r="H84" i="15" s="1"/>
  <c r="AD84" i="15" s="1"/>
  <c r="AE84" i="15" s="1"/>
  <c r="H97" i="13"/>
  <c r="F97" i="15" s="1"/>
  <c r="Z97" i="15" s="1"/>
  <c r="AA97" i="15" s="1"/>
  <c r="F97" i="13"/>
  <c r="D97" i="15" s="1"/>
  <c r="V97" i="15" s="1"/>
  <c r="L97" i="13"/>
  <c r="J97" i="15" s="1"/>
  <c r="AH97" i="15" s="1"/>
  <c r="AI97" i="15" s="1"/>
  <c r="M97" i="13"/>
  <c r="K97" i="15" s="1"/>
  <c r="AJ97" i="15" s="1"/>
  <c r="AK97" i="15" s="1"/>
  <c r="G97" i="13"/>
  <c r="E97" i="15" s="1"/>
  <c r="X97" i="15" s="1"/>
  <c r="Y97" i="15" s="1"/>
  <c r="K97" i="13"/>
  <c r="I97" i="15" s="1"/>
  <c r="AF97" i="15" s="1"/>
  <c r="AG97" i="15" s="1"/>
  <c r="J97" i="13"/>
  <c r="H97" i="15" s="1"/>
  <c r="AD97" i="15" s="1"/>
  <c r="AE97" i="15" s="1"/>
  <c r="I97" i="13"/>
  <c r="G97" i="15" s="1"/>
  <c r="AB97" i="15" s="1"/>
  <c r="AC97" i="15" s="1"/>
  <c r="I195" i="13"/>
  <c r="G195" i="15" s="1"/>
  <c r="AB195" i="15" s="1"/>
  <c r="AC195" i="15" s="1"/>
  <c r="L195" i="13"/>
  <c r="J195" i="15" s="1"/>
  <c r="AH195" i="15" s="1"/>
  <c r="AI195" i="15" s="1"/>
  <c r="F195" i="13"/>
  <c r="D195" i="15" s="1"/>
  <c r="V195" i="15" s="1"/>
  <c r="H195" i="13"/>
  <c r="F195" i="15" s="1"/>
  <c r="Z195" i="15" s="1"/>
  <c r="AA195" i="15" s="1"/>
  <c r="G195" i="13"/>
  <c r="E195" i="15" s="1"/>
  <c r="X195" i="15" s="1"/>
  <c r="Y195" i="15" s="1"/>
  <c r="J195" i="13"/>
  <c r="H195" i="15" s="1"/>
  <c r="AD195" i="15" s="1"/>
  <c r="AE195" i="15" s="1"/>
  <c r="M195" i="13"/>
  <c r="K195" i="15" s="1"/>
  <c r="AJ195" i="15" s="1"/>
  <c r="AK195" i="15" s="1"/>
  <c r="K195" i="13"/>
  <c r="I195" i="15" s="1"/>
  <c r="AF195" i="15" s="1"/>
  <c r="AG195" i="15" s="1"/>
  <c r="I257" i="13"/>
  <c r="G257" i="15" s="1"/>
  <c r="AB257" i="15" s="1"/>
  <c r="AC257" i="15" s="1"/>
  <c r="L257" i="13"/>
  <c r="J257" i="15" s="1"/>
  <c r="AH257" i="15" s="1"/>
  <c r="AI257" i="15" s="1"/>
  <c r="F257" i="13"/>
  <c r="D257" i="15" s="1"/>
  <c r="V257" i="15" s="1"/>
  <c r="M257" i="13"/>
  <c r="K257" i="15" s="1"/>
  <c r="AJ257" i="15" s="1"/>
  <c r="AK257" i="15" s="1"/>
  <c r="G257" i="13"/>
  <c r="E257" i="15" s="1"/>
  <c r="X257" i="15" s="1"/>
  <c r="Y257" i="15" s="1"/>
  <c r="J257" i="13"/>
  <c r="H257" i="15" s="1"/>
  <c r="AD257" i="15" s="1"/>
  <c r="AE257" i="15" s="1"/>
  <c r="H257" i="13"/>
  <c r="F257" i="15" s="1"/>
  <c r="Z257" i="15" s="1"/>
  <c r="AA257" i="15" s="1"/>
  <c r="K257" i="13"/>
  <c r="I257" i="15" s="1"/>
  <c r="AF257" i="15" s="1"/>
  <c r="AG257" i="15" s="1"/>
  <c r="M33" i="13"/>
  <c r="K33" i="15" s="1"/>
  <c r="AJ33" i="15" s="1"/>
  <c r="AK33" i="15" s="1"/>
  <c r="H33" i="13"/>
  <c r="F33" i="15" s="1"/>
  <c r="Z33" i="15" s="1"/>
  <c r="AA33" i="15" s="1"/>
  <c r="L33" i="13"/>
  <c r="J33" i="15" s="1"/>
  <c r="AH33" i="15" s="1"/>
  <c r="AI33" i="15" s="1"/>
  <c r="F33" i="13"/>
  <c r="D33" i="15" s="1"/>
  <c r="V33" i="15" s="1"/>
  <c r="I33" i="13"/>
  <c r="G33" i="15" s="1"/>
  <c r="AB33" i="15" s="1"/>
  <c r="AC33" i="15" s="1"/>
  <c r="G33" i="13"/>
  <c r="E33" i="15" s="1"/>
  <c r="X33" i="15" s="1"/>
  <c r="Y33" i="15" s="1"/>
  <c r="K33" i="13"/>
  <c r="I33" i="15" s="1"/>
  <c r="AF33" i="15" s="1"/>
  <c r="AG33" i="15" s="1"/>
  <c r="J33" i="13"/>
  <c r="H33" i="15" s="1"/>
  <c r="AD33" i="15" s="1"/>
  <c r="AE33" i="15" s="1"/>
  <c r="I246" i="13"/>
  <c r="G246" i="15" s="1"/>
  <c r="AB246" i="15" s="1"/>
  <c r="AC246" i="15" s="1"/>
  <c r="F246" i="13"/>
  <c r="D246" i="15" s="1"/>
  <c r="V246" i="15" s="1"/>
  <c r="M246" i="13"/>
  <c r="K246" i="15" s="1"/>
  <c r="AJ246" i="15" s="1"/>
  <c r="AK246" i="15" s="1"/>
  <c r="L246" i="13"/>
  <c r="J246" i="15" s="1"/>
  <c r="AH246" i="15" s="1"/>
  <c r="AI246" i="15" s="1"/>
  <c r="H246" i="13"/>
  <c r="F246" i="15" s="1"/>
  <c r="Z246" i="15" s="1"/>
  <c r="AA246" i="15" s="1"/>
  <c r="G246" i="13"/>
  <c r="E246" i="15" s="1"/>
  <c r="X246" i="15" s="1"/>
  <c r="Y246" i="15" s="1"/>
  <c r="J246" i="13"/>
  <c r="H246" i="15" s="1"/>
  <c r="AD246" i="15" s="1"/>
  <c r="AE246" i="15" s="1"/>
  <c r="K246" i="13"/>
  <c r="I246" i="15" s="1"/>
  <c r="AF246" i="15" s="1"/>
  <c r="AG246" i="15" s="1"/>
  <c r="M231" i="13"/>
  <c r="K231" i="15" s="1"/>
  <c r="AJ231" i="15" s="1"/>
  <c r="AK231" i="15" s="1"/>
  <c r="L231" i="13"/>
  <c r="J231" i="15" s="1"/>
  <c r="AH231" i="15" s="1"/>
  <c r="AI231" i="15" s="1"/>
  <c r="F231" i="13"/>
  <c r="D231" i="15" s="1"/>
  <c r="V231" i="15" s="1"/>
  <c r="H231" i="13"/>
  <c r="F231" i="15" s="1"/>
  <c r="Z231" i="15" s="1"/>
  <c r="AA231" i="15" s="1"/>
  <c r="I231" i="13"/>
  <c r="G231" i="15" s="1"/>
  <c r="AB231" i="15" s="1"/>
  <c r="AC231" i="15" s="1"/>
  <c r="J231" i="13"/>
  <c r="H231" i="15" s="1"/>
  <c r="AD231" i="15" s="1"/>
  <c r="AE231" i="15" s="1"/>
  <c r="G231" i="13"/>
  <c r="E231" i="15" s="1"/>
  <c r="X231" i="15" s="1"/>
  <c r="Y231" i="15" s="1"/>
  <c r="K231" i="13"/>
  <c r="I231" i="15" s="1"/>
  <c r="AF231" i="15" s="1"/>
  <c r="AG231" i="15" s="1"/>
  <c r="M9" i="13"/>
  <c r="K9" i="15" s="1"/>
  <c r="AJ9" i="15" s="1"/>
  <c r="AK9" i="15" s="1"/>
  <c r="L9" i="13"/>
  <c r="J9" i="15" s="1"/>
  <c r="AH9" i="15" s="1"/>
  <c r="AI9" i="15" s="1"/>
  <c r="H9" i="13"/>
  <c r="F9" i="15" s="1"/>
  <c r="Z9" i="15" s="1"/>
  <c r="AA9" i="15" s="1"/>
  <c r="F9" i="13"/>
  <c r="D9" i="15" s="1"/>
  <c r="V9" i="15" s="1"/>
  <c r="I9" i="13"/>
  <c r="G9" i="15" s="1"/>
  <c r="AB9" i="15" s="1"/>
  <c r="AC9" i="15" s="1"/>
  <c r="G9" i="13"/>
  <c r="E9" i="15" s="1"/>
  <c r="X9" i="15" s="1"/>
  <c r="Y9" i="15" s="1"/>
  <c r="K9" i="13"/>
  <c r="I9" i="15" s="1"/>
  <c r="AF9" i="15" s="1"/>
  <c r="AG9" i="15" s="1"/>
  <c r="J9" i="13"/>
  <c r="H9" i="15" s="1"/>
  <c r="AD9" i="15" s="1"/>
  <c r="AE9" i="15" s="1"/>
  <c r="M103" i="13"/>
  <c r="K103" i="15" s="1"/>
  <c r="AJ103" i="15" s="1"/>
  <c r="AK103" i="15" s="1"/>
  <c r="H103" i="13"/>
  <c r="F103" i="15" s="1"/>
  <c r="Z103" i="15" s="1"/>
  <c r="AA103" i="15" s="1"/>
  <c r="I103" i="13"/>
  <c r="G103" i="15" s="1"/>
  <c r="AB103" i="15" s="1"/>
  <c r="AC103" i="15" s="1"/>
  <c r="L103" i="13"/>
  <c r="J103" i="15" s="1"/>
  <c r="AH103" i="15" s="1"/>
  <c r="AI103" i="15" s="1"/>
  <c r="F103" i="13"/>
  <c r="D103" i="15" s="1"/>
  <c r="V103" i="15" s="1"/>
  <c r="G103" i="13"/>
  <c r="E103" i="15" s="1"/>
  <c r="X103" i="15" s="1"/>
  <c r="Y103" i="15" s="1"/>
  <c r="J103" i="13"/>
  <c r="H103" i="15" s="1"/>
  <c r="AD103" i="15" s="1"/>
  <c r="AE103" i="15" s="1"/>
  <c r="K103" i="13"/>
  <c r="I103" i="15" s="1"/>
  <c r="AF103" i="15" s="1"/>
  <c r="AG103" i="15" s="1"/>
  <c r="H77" i="13"/>
  <c r="F77" i="15" s="1"/>
  <c r="Z77" i="15" s="1"/>
  <c r="AA77" i="15" s="1"/>
  <c r="F77" i="13"/>
  <c r="D77" i="15" s="1"/>
  <c r="V77" i="15" s="1"/>
  <c r="L77" i="13"/>
  <c r="J77" i="15" s="1"/>
  <c r="AH77" i="15" s="1"/>
  <c r="AI77" i="15" s="1"/>
  <c r="G77" i="13"/>
  <c r="E77" i="15" s="1"/>
  <c r="X77" i="15" s="1"/>
  <c r="Y77" i="15" s="1"/>
  <c r="M77" i="13"/>
  <c r="K77" i="15" s="1"/>
  <c r="AJ77" i="15" s="1"/>
  <c r="AK77" i="15" s="1"/>
  <c r="I77" i="13"/>
  <c r="G77" i="15" s="1"/>
  <c r="AB77" i="15" s="1"/>
  <c r="AC77" i="15" s="1"/>
  <c r="K77" i="13"/>
  <c r="I77" i="15" s="1"/>
  <c r="AF77" i="15" s="1"/>
  <c r="AG77" i="15" s="1"/>
  <c r="J77" i="13"/>
  <c r="H77" i="15" s="1"/>
  <c r="AD77" i="15" s="1"/>
  <c r="AE77" i="15" s="1"/>
  <c r="I169" i="13"/>
  <c r="G169" i="15" s="1"/>
  <c r="AB169" i="15" s="1"/>
  <c r="AC169" i="15" s="1"/>
  <c r="F169" i="13"/>
  <c r="D169" i="15" s="1"/>
  <c r="V169" i="15" s="1"/>
  <c r="G169" i="13"/>
  <c r="E169" i="15" s="1"/>
  <c r="X169" i="15" s="1"/>
  <c r="Y169" i="15" s="1"/>
  <c r="J169" i="13"/>
  <c r="H169" i="15" s="1"/>
  <c r="AD169" i="15" s="1"/>
  <c r="AE169" i="15" s="1"/>
  <c r="M169" i="13"/>
  <c r="K169" i="15" s="1"/>
  <c r="AJ169" i="15" s="1"/>
  <c r="AK169" i="15" s="1"/>
  <c r="L169" i="13"/>
  <c r="J169" i="15" s="1"/>
  <c r="AH169" i="15" s="1"/>
  <c r="AI169" i="15" s="1"/>
  <c r="K169" i="13"/>
  <c r="I169" i="15" s="1"/>
  <c r="AF169" i="15" s="1"/>
  <c r="AG169" i="15" s="1"/>
  <c r="H169" i="13"/>
  <c r="F169" i="15" s="1"/>
  <c r="Z169" i="15" s="1"/>
  <c r="AA169" i="15" s="1"/>
  <c r="I41" i="13"/>
  <c r="G41" i="15" s="1"/>
  <c r="AB41" i="15" s="1"/>
  <c r="AC41" i="15" s="1"/>
  <c r="F41" i="13"/>
  <c r="D41" i="15" s="1"/>
  <c r="V41" i="15" s="1"/>
  <c r="L41" i="13"/>
  <c r="J41" i="15" s="1"/>
  <c r="AH41" i="15" s="1"/>
  <c r="AI41" i="15" s="1"/>
  <c r="H41" i="13"/>
  <c r="F41" i="15" s="1"/>
  <c r="Z41" i="15" s="1"/>
  <c r="AA41" i="15" s="1"/>
  <c r="G41" i="13"/>
  <c r="E41" i="15" s="1"/>
  <c r="X41" i="15" s="1"/>
  <c r="Y41" i="15" s="1"/>
  <c r="M41" i="13"/>
  <c r="K41" i="15" s="1"/>
  <c r="AJ41" i="15" s="1"/>
  <c r="AK41" i="15" s="1"/>
  <c r="J41" i="13"/>
  <c r="H41" i="15" s="1"/>
  <c r="AD41" i="15" s="1"/>
  <c r="AE41" i="15" s="1"/>
  <c r="K41" i="13"/>
  <c r="I41" i="15" s="1"/>
  <c r="AF41" i="15" s="1"/>
  <c r="AG41" i="15" s="1"/>
  <c r="M287" i="13"/>
  <c r="K287" i="15" s="1"/>
  <c r="AJ287" i="15" s="1"/>
  <c r="AK287" i="15" s="1"/>
  <c r="H287" i="13"/>
  <c r="F287" i="15" s="1"/>
  <c r="Z287" i="15" s="1"/>
  <c r="AA287" i="15" s="1"/>
  <c r="I287" i="13"/>
  <c r="G287" i="15" s="1"/>
  <c r="AB287" i="15" s="1"/>
  <c r="AC287" i="15" s="1"/>
  <c r="L287" i="13"/>
  <c r="J287" i="15" s="1"/>
  <c r="AH287" i="15" s="1"/>
  <c r="AI287" i="15" s="1"/>
  <c r="F287" i="13"/>
  <c r="D287" i="15" s="1"/>
  <c r="V287" i="15" s="1"/>
  <c r="G287" i="13"/>
  <c r="E287" i="15" s="1"/>
  <c r="X287" i="15" s="1"/>
  <c r="Y287" i="15" s="1"/>
  <c r="J287" i="13"/>
  <c r="H287" i="15" s="1"/>
  <c r="AD287" i="15" s="1"/>
  <c r="AE287" i="15" s="1"/>
  <c r="K287" i="13"/>
  <c r="I287" i="15" s="1"/>
  <c r="AF287" i="15" s="1"/>
  <c r="AG287" i="15" s="1"/>
  <c r="M266" i="13"/>
  <c r="K266" i="15" s="1"/>
  <c r="AJ266" i="15" s="1"/>
  <c r="AK266" i="15" s="1"/>
  <c r="L266" i="13"/>
  <c r="J266" i="15" s="1"/>
  <c r="AH266" i="15" s="1"/>
  <c r="AI266" i="15" s="1"/>
  <c r="I266" i="13"/>
  <c r="G266" i="15" s="1"/>
  <c r="AB266" i="15" s="1"/>
  <c r="AC266" i="15" s="1"/>
  <c r="F266" i="13"/>
  <c r="D266" i="15" s="1"/>
  <c r="V266" i="15" s="1"/>
  <c r="J266" i="13"/>
  <c r="H266" i="15" s="1"/>
  <c r="AD266" i="15" s="1"/>
  <c r="AE266" i="15" s="1"/>
  <c r="G266" i="13"/>
  <c r="E266" i="15" s="1"/>
  <c r="X266" i="15" s="1"/>
  <c r="Y266" i="15" s="1"/>
  <c r="H266" i="13"/>
  <c r="F266" i="15" s="1"/>
  <c r="Z266" i="15" s="1"/>
  <c r="AA266" i="15" s="1"/>
  <c r="K266" i="13"/>
  <c r="I266" i="15" s="1"/>
  <c r="AF266" i="15" s="1"/>
  <c r="AG266" i="15" s="1"/>
  <c r="H205" i="13"/>
  <c r="F205" i="15" s="1"/>
  <c r="Z205" i="15" s="1"/>
  <c r="AA205" i="15" s="1"/>
  <c r="L205" i="13"/>
  <c r="J205" i="15" s="1"/>
  <c r="AH205" i="15" s="1"/>
  <c r="AI205" i="15" s="1"/>
  <c r="F205" i="13"/>
  <c r="D205" i="15" s="1"/>
  <c r="V205" i="15" s="1"/>
  <c r="G205" i="13"/>
  <c r="E205" i="15" s="1"/>
  <c r="X205" i="15" s="1"/>
  <c r="Y205" i="15" s="1"/>
  <c r="I205" i="13"/>
  <c r="G205" i="15" s="1"/>
  <c r="AB205" i="15" s="1"/>
  <c r="AC205" i="15" s="1"/>
  <c r="M205" i="13"/>
  <c r="K205" i="15" s="1"/>
  <c r="AJ205" i="15" s="1"/>
  <c r="AK205" i="15" s="1"/>
  <c r="J205" i="13"/>
  <c r="H205" i="15" s="1"/>
  <c r="AD205" i="15" s="1"/>
  <c r="AE205" i="15" s="1"/>
  <c r="K205" i="13"/>
  <c r="I205" i="15" s="1"/>
  <c r="AF205" i="15" s="1"/>
  <c r="AG205" i="15" s="1"/>
  <c r="M38" i="13"/>
  <c r="K38" i="15" s="1"/>
  <c r="AJ38" i="15" s="1"/>
  <c r="AK38" i="15" s="1"/>
  <c r="I38" i="13"/>
  <c r="G38" i="15" s="1"/>
  <c r="AB38" i="15" s="1"/>
  <c r="AC38" i="15" s="1"/>
  <c r="H38" i="13"/>
  <c r="F38" i="15" s="1"/>
  <c r="Z38" i="15" s="1"/>
  <c r="AA38" i="15" s="1"/>
  <c r="L38" i="13"/>
  <c r="J38" i="15" s="1"/>
  <c r="AH38" i="15" s="1"/>
  <c r="AI38" i="15" s="1"/>
  <c r="F38" i="13"/>
  <c r="D38" i="15" s="1"/>
  <c r="V38" i="15" s="1"/>
  <c r="G38" i="13"/>
  <c r="E38" i="15" s="1"/>
  <c r="X38" i="15" s="1"/>
  <c r="Y38" i="15" s="1"/>
  <c r="K38" i="13"/>
  <c r="I38" i="15" s="1"/>
  <c r="AF38" i="15" s="1"/>
  <c r="AG38" i="15" s="1"/>
  <c r="J38" i="13"/>
  <c r="H38" i="15" s="1"/>
  <c r="AD38" i="15" s="1"/>
  <c r="AE38" i="15" s="1"/>
  <c r="M135" i="13"/>
  <c r="K135" i="15" s="1"/>
  <c r="AJ135" i="15" s="1"/>
  <c r="AK135" i="15" s="1"/>
  <c r="L135" i="13"/>
  <c r="J135" i="15" s="1"/>
  <c r="AH135" i="15" s="1"/>
  <c r="AI135" i="15" s="1"/>
  <c r="F135" i="13"/>
  <c r="D135" i="15" s="1"/>
  <c r="V135" i="15" s="1"/>
  <c r="H135" i="13"/>
  <c r="F135" i="15" s="1"/>
  <c r="Z135" i="15" s="1"/>
  <c r="AA135" i="15" s="1"/>
  <c r="I135" i="13"/>
  <c r="G135" i="15" s="1"/>
  <c r="AB135" i="15" s="1"/>
  <c r="AC135" i="15" s="1"/>
  <c r="J135" i="13"/>
  <c r="H135" i="15" s="1"/>
  <c r="AD135" i="15" s="1"/>
  <c r="AE135" i="15" s="1"/>
  <c r="G135" i="13"/>
  <c r="E135" i="15" s="1"/>
  <c r="X135" i="15" s="1"/>
  <c r="Y135" i="15" s="1"/>
  <c r="K135" i="13"/>
  <c r="I135" i="15" s="1"/>
  <c r="AF135" i="15" s="1"/>
  <c r="AG135" i="15" s="1"/>
  <c r="I272" i="13"/>
  <c r="G272" i="15" s="1"/>
  <c r="AB272" i="15" s="1"/>
  <c r="AC272" i="15" s="1"/>
  <c r="F272" i="13"/>
  <c r="D272" i="15" s="1"/>
  <c r="V272" i="15" s="1"/>
  <c r="L272" i="13"/>
  <c r="J272" i="15" s="1"/>
  <c r="AH272" i="15" s="1"/>
  <c r="AI272" i="15" s="1"/>
  <c r="M272" i="13"/>
  <c r="K272" i="15" s="1"/>
  <c r="AJ272" i="15" s="1"/>
  <c r="AK272" i="15" s="1"/>
  <c r="G272" i="13"/>
  <c r="E272" i="15" s="1"/>
  <c r="X272" i="15" s="1"/>
  <c r="Y272" i="15" s="1"/>
  <c r="J272" i="13"/>
  <c r="H272" i="15" s="1"/>
  <c r="AD272" i="15" s="1"/>
  <c r="AE272" i="15" s="1"/>
  <c r="K272" i="13"/>
  <c r="I272" i="15" s="1"/>
  <c r="AF272" i="15" s="1"/>
  <c r="AG272" i="15" s="1"/>
  <c r="H272" i="13"/>
  <c r="F272" i="15" s="1"/>
  <c r="Z272" i="15" s="1"/>
  <c r="AA272" i="15" s="1"/>
  <c r="M138" i="13"/>
  <c r="K138" i="15" s="1"/>
  <c r="AJ138" i="15" s="1"/>
  <c r="AK138" i="15" s="1"/>
  <c r="H138" i="13"/>
  <c r="F138" i="15" s="1"/>
  <c r="Z138" i="15" s="1"/>
  <c r="AA138" i="15" s="1"/>
  <c r="L138" i="13"/>
  <c r="J138" i="15" s="1"/>
  <c r="AH138" i="15" s="1"/>
  <c r="AI138" i="15" s="1"/>
  <c r="F138" i="13"/>
  <c r="D138" i="15" s="1"/>
  <c r="V138" i="15" s="1"/>
  <c r="I138" i="13"/>
  <c r="G138" i="15" s="1"/>
  <c r="AB138" i="15" s="1"/>
  <c r="AC138" i="15" s="1"/>
  <c r="G138" i="13"/>
  <c r="E138" i="15" s="1"/>
  <c r="X138" i="15" s="1"/>
  <c r="Y138" i="15" s="1"/>
  <c r="J138" i="13"/>
  <c r="H138" i="15" s="1"/>
  <c r="AD138" i="15" s="1"/>
  <c r="AE138" i="15" s="1"/>
  <c r="K138" i="13"/>
  <c r="I138" i="15" s="1"/>
  <c r="AF138" i="15" s="1"/>
  <c r="AG138" i="15" s="1"/>
  <c r="M216" i="13"/>
  <c r="K216" i="15" s="1"/>
  <c r="AJ216" i="15" s="1"/>
  <c r="AK216" i="15" s="1"/>
  <c r="H216" i="13"/>
  <c r="F216" i="15" s="1"/>
  <c r="Z216" i="15" s="1"/>
  <c r="AA216" i="15" s="1"/>
  <c r="I216" i="13"/>
  <c r="G216" i="15" s="1"/>
  <c r="AB216" i="15" s="1"/>
  <c r="AC216" i="15" s="1"/>
  <c r="L216" i="13"/>
  <c r="J216" i="15" s="1"/>
  <c r="AH216" i="15" s="1"/>
  <c r="AI216" i="15" s="1"/>
  <c r="F216" i="13"/>
  <c r="D216" i="15" s="1"/>
  <c r="V216" i="15" s="1"/>
  <c r="J216" i="13"/>
  <c r="H216" i="15" s="1"/>
  <c r="AD216" i="15" s="1"/>
  <c r="AE216" i="15" s="1"/>
  <c r="G216" i="13"/>
  <c r="E216" i="15" s="1"/>
  <c r="X216" i="15" s="1"/>
  <c r="Y216" i="15" s="1"/>
  <c r="K216" i="13"/>
  <c r="I216" i="15" s="1"/>
  <c r="AF216" i="15" s="1"/>
  <c r="AG216" i="15" s="1"/>
  <c r="I111" i="13"/>
  <c r="G111" i="15" s="1"/>
  <c r="AB111" i="15" s="1"/>
  <c r="AC111" i="15" s="1"/>
  <c r="L111" i="13"/>
  <c r="J111" i="15" s="1"/>
  <c r="AH111" i="15" s="1"/>
  <c r="AI111" i="15" s="1"/>
  <c r="F111" i="13"/>
  <c r="D111" i="15" s="1"/>
  <c r="V111" i="15" s="1"/>
  <c r="H111" i="13"/>
  <c r="F111" i="15" s="1"/>
  <c r="Z111" i="15" s="1"/>
  <c r="AA111" i="15" s="1"/>
  <c r="G111" i="13"/>
  <c r="E111" i="15" s="1"/>
  <c r="X111" i="15" s="1"/>
  <c r="Y111" i="15" s="1"/>
  <c r="M111" i="13"/>
  <c r="K111" i="15" s="1"/>
  <c r="AJ111" i="15" s="1"/>
  <c r="AK111" i="15" s="1"/>
  <c r="J111" i="13"/>
  <c r="H111" i="15" s="1"/>
  <c r="AD111" i="15" s="1"/>
  <c r="AE111" i="15" s="1"/>
  <c r="K111" i="13"/>
  <c r="I111" i="15" s="1"/>
  <c r="AF111" i="15" s="1"/>
  <c r="AG111" i="15" s="1"/>
  <c r="M181" i="13"/>
  <c r="K181" i="15" s="1"/>
  <c r="AJ181" i="15" s="1"/>
  <c r="AK181" i="15" s="1"/>
  <c r="G181" i="13"/>
  <c r="E181" i="15" s="1"/>
  <c r="X181" i="15" s="1"/>
  <c r="Y181" i="15" s="1"/>
  <c r="I181" i="13"/>
  <c r="G181" i="15" s="1"/>
  <c r="AB181" i="15" s="1"/>
  <c r="AC181" i="15" s="1"/>
  <c r="H181" i="13"/>
  <c r="F181" i="15" s="1"/>
  <c r="Z181" i="15" s="1"/>
  <c r="AA181" i="15" s="1"/>
  <c r="L181" i="13"/>
  <c r="J181" i="15" s="1"/>
  <c r="AH181" i="15" s="1"/>
  <c r="AI181" i="15" s="1"/>
  <c r="F181" i="13"/>
  <c r="D181" i="15" s="1"/>
  <c r="V181" i="15" s="1"/>
  <c r="K181" i="13"/>
  <c r="I181" i="15" s="1"/>
  <c r="AF181" i="15" s="1"/>
  <c r="AG181" i="15" s="1"/>
  <c r="J181" i="13"/>
  <c r="H181" i="15" s="1"/>
  <c r="AD181" i="15" s="1"/>
  <c r="AE181" i="15" s="1"/>
  <c r="M31" i="13"/>
  <c r="K31" i="15" s="1"/>
  <c r="AJ31" i="15" s="1"/>
  <c r="AK31" i="15" s="1"/>
  <c r="L31" i="13"/>
  <c r="J31" i="15" s="1"/>
  <c r="AH31" i="15" s="1"/>
  <c r="AI31" i="15" s="1"/>
  <c r="H31" i="13"/>
  <c r="F31" i="15" s="1"/>
  <c r="Z31" i="15" s="1"/>
  <c r="AA31" i="15" s="1"/>
  <c r="I31" i="13"/>
  <c r="G31" i="15" s="1"/>
  <c r="AB31" i="15" s="1"/>
  <c r="AC31" i="15" s="1"/>
  <c r="F31" i="13"/>
  <c r="D31" i="15" s="1"/>
  <c r="V31" i="15" s="1"/>
  <c r="G31" i="13"/>
  <c r="E31" i="15" s="1"/>
  <c r="X31" i="15" s="1"/>
  <c r="Y31" i="15" s="1"/>
  <c r="J31" i="13"/>
  <c r="H31" i="15" s="1"/>
  <c r="AD31" i="15" s="1"/>
  <c r="AE31" i="15" s="1"/>
  <c r="K31" i="13"/>
  <c r="I31" i="15" s="1"/>
  <c r="AF31" i="15" s="1"/>
  <c r="AG31" i="15" s="1"/>
  <c r="M70" i="13"/>
  <c r="K70" i="15" s="1"/>
  <c r="AJ70" i="15" s="1"/>
  <c r="AK70" i="15" s="1"/>
  <c r="H70" i="13"/>
  <c r="F70" i="15" s="1"/>
  <c r="Z70" i="15" s="1"/>
  <c r="AA70" i="15" s="1"/>
  <c r="I70" i="13"/>
  <c r="G70" i="15" s="1"/>
  <c r="AB70" i="15" s="1"/>
  <c r="AC70" i="15" s="1"/>
  <c r="L70" i="13"/>
  <c r="J70" i="15" s="1"/>
  <c r="AH70" i="15" s="1"/>
  <c r="AI70" i="15" s="1"/>
  <c r="F70" i="13"/>
  <c r="D70" i="15" s="1"/>
  <c r="V70" i="15" s="1"/>
  <c r="J70" i="13"/>
  <c r="H70" i="15" s="1"/>
  <c r="AD70" i="15" s="1"/>
  <c r="AE70" i="15" s="1"/>
  <c r="G70" i="13"/>
  <c r="E70" i="15" s="1"/>
  <c r="X70" i="15" s="1"/>
  <c r="Y70" i="15" s="1"/>
  <c r="K70" i="13"/>
  <c r="I70" i="15" s="1"/>
  <c r="AF70" i="15" s="1"/>
  <c r="AG70" i="15" s="1"/>
  <c r="H154" i="13"/>
  <c r="F154" i="15" s="1"/>
  <c r="Z154" i="15" s="1"/>
  <c r="AA154" i="15" s="1"/>
  <c r="I154" i="13"/>
  <c r="G154" i="15" s="1"/>
  <c r="AB154" i="15" s="1"/>
  <c r="AC154" i="15" s="1"/>
  <c r="L154" i="13"/>
  <c r="J154" i="15" s="1"/>
  <c r="AH154" i="15" s="1"/>
  <c r="AI154" i="15" s="1"/>
  <c r="M154" i="13"/>
  <c r="K154" i="15" s="1"/>
  <c r="AJ154" i="15" s="1"/>
  <c r="AK154" i="15" s="1"/>
  <c r="F154" i="13"/>
  <c r="D154" i="15" s="1"/>
  <c r="V154" i="15" s="1"/>
  <c r="J154" i="13"/>
  <c r="H154" i="15" s="1"/>
  <c r="AD154" i="15" s="1"/>
  <c r="AE154" i="15" s="1"/>
  <c r="G154" i="13"/>
  <c r="E154" i="15" s="1"/>
  <c r="X154" i="15" s="1"/>
  <c r="Y154" i="15" s="1"/>
  <c r="K154" i="13"/>
  <c r="I154" i="15" s="1"/>
  <c r="AF154" i="15" s="1"/>
  <c r="AG154" i="15" s="1"/>
  <c r="M136" i="13"/>
  <c r="K136" i="15" s="1"/>
  <c r="AJ136" i="15" s="1"/>
  <c r="AK136" i="15" s="1"/>
  <c r="L136" i="13"/>
  <c r="J136" i="15" s="1"/>
  <c r="AH136" i="15" s="1"/>
  <c r="AI136" i="15" s="1"/>
  <c r="F136" i="13"/>
  <c r="D136" i="15" s="1"/>
  <c r="V136" i="15" s="1"/>
  <c r="I136" i="13"/>
  <c r="G136" i="15" s="1"/>
  <c r="AB136" i="15" s="1"/>
  <c r="AC136" i="15" s="1"/>
  <c r="H136" i="13"/>
  <c r="F136" i="15" s="1"/>
  <c r="Z136" i="15" s="1"/>
  <c r="AA136" i="15" s="1"/>
  <c r="G136" i="13"/>
  <c r="E136" i="15" s="1"/>
  <c r="X136" i="15" s="1"/>
  <c r="Y136" i="15" s="1"/>
  <c r="J136" i="13"/>
  <c r="H136" i="15" s="1"/>
  <c r="AD136" i="15" s="1"/>
  <c r="AE136" i="15" s="1"/>
  <c r="K136" i="13"/>
  <c r="I136" i="15" s="1"/>
  <c r="AF136" i="15" s="1"/>
  <c r="AG136" i="15" s="1"/>
  <c r="M186" i="13"/>
  <c r="K186" i="15" s="1"/>
  <c r="AJ186" i="15" s="1"/>
  <c r="AK186" i="15" s="1"/>
  <c r="H186" i="13"/>
  <c r="F186" i="15" s="1"/>
  <c r="Z186" i="15" s="1"/>
  <c r="AA186" i="15" s="1"/>
  <c r="I186" i="13"/>
  <c r="G186" i="15" s="1"/>
  <c r="AB186" i="15" s="1"/>
  <c r="AC186" i="15" s="1"/>
  <c r="L186" i="13"/>
  <c r="J186" i="15" s="1"/>
  <c r="AH186" i="15" s="1"/>
  <c r="AI186" i="15" s="1"/>
  <c r="F186" i="13"/>
  <c r="D186" i="15" s="1"/>
  <c r="V186" i="15" s="1"/>
  <c r="J186" i="13"/>
  <c r="H186" i="15" s="1"/>
  <c r="AD186" i="15" s="1"/>
  <c r="AE186" i="15" s="1"/>
  <c r="G186" i="13"/>
  <c r="E186" i="15" s="1"/>
  <c r="X186" i="15" s="1"/>
  <c r="Y186" i="15" s="1"/>
  <c r="K186" i="13"/>
  <c r="I186" i="15" s="1"/>
  <c r="AF186" i="15" s="1"/>
  <c r="AG186" i="15" s="1"/>
  <c r="M3" i="15"/>
  <c r="M288" i="15" s="1"/>
  <c r="F288" i="14"/>
  <c r="O3" i="13"/>
  <c r="D3" i="15"/>
  <c r="H155" i="13"/>
  <c r="F155" i="15" s="1"/>
  <c r="Z155" i="15" s="1"/>
  <c r="AA155" i="15" s="1"/>
  <c r="L155" i="13"/>
  <c r="J155" i="15" s="1"/>
  <c r="AH155" i="15" s="1"/>
  <c r="AI155" i="15" s="1"/>
  <c r="F155" i="13"/>
  <c r="D155" i="15" s="1"/>
  <c r="V155" i="15" s="1"/>
  <c r="M155" i="13"/>
  <c r="K155" i="15" s="1"/>
  <c r="AJ155" i="15" s="1"/>
  <c r="AK155" i="15" s="1"/>
  <c r="G155" i="13"/>
  <c r="E155" i="15" s="1"/>
  <c r="X155" i="15" s="1"/>
  <c r="Y155" i="15" s="1"/>
  <c r="J155" i="13"/>
  <c r="H155" i="15" s="1"/>
  <c r="AD155" i="15" s="1"/>
  <c r="AE155" i="15" s="1"/>
  <c r="K155" i="13"/>
  <c r="I155" i="15" s="1"/>
  <c r="AF155" i="15" s="1"/>
  <c r="AG155" i="15" s="1"/>
  <c r="I155" i="13"/>
  <c r="G155" i="15" s="1"/>
  <c r="AB155" i="15" s="1"/>
  <c r="AC155" i="15" s="1"/>
  <c r="M34" i="13"/>
  <c r="K34" i="15" s="1"/>
  <c r="AJ34" i="15" s="1"/>
  <c r="AK34" i="15" s="1"/>
  <c r="H34" i="13"/>
  <c r="F34" i="15" s="1"/>
  <c r="Z34" i="15" s="1"/>
  <c r="AA34" i="15" s="1"/>
  <c r="L34" i="13"/>
  <c r="J34" i="15" s="1"/>
  <c r="AH34" i="15" s="1"/>
  <c r="AI34" i="15" s="1"/>
  <c r="F34" i="13"/>
  <c r="D34" i="15" s="1"/>
  <c r="V34" i="15" s="1"/>
  <c r="I34" i="13"/>
  <c r="G34" i="15" s="1"/>
  <c r="AB34" i="15" s="1"/>
  <c r="AC34" i="15" s="1"/>
  <c r="G34" i="13"/>
  <c r="E34" i="15" s="1"/>
  <c r="X34" i="15" s="1"/>
  <c r="Y34" i="15" s="1"/>
  <c r="K34" i="13"/>
  <c r="I34" i="15" s="1"/>
  <c r="AF34" i="15" s="1"/>
  <c r="AG34" i="15" s="1"/>
  <c r="J34" i="13"/>
  <c r="H34" i="15" s="1"/>
  <c r="AD34" i="15" s="1"/>
  <c r="AE34" i="15" s="1"/>
  <c r="L55" i="13"/>
  <c r="J55" i="15" s="1"/>
  <c r="AH55" i="15" s="1"/>
  <c r="AI55" i="15" s="1"/>
  <c r="M55" i="13"/>
  <c r="K55" i="15" s="1"/>
  <c r="AJ55" i="15" s="1"/>
  <c r="AK55" i="15" s="1"/>
  <c r="H55" i="13"/>
  <c r="F55" i="15" s="1"/>
  <c r="Z55" i="15" s="1"/>
  <c r="AA55" i="15" s="1"/>
  <c r="G55" i="13"/>
  <c r="E55" i="15" s="1"/>
  <c r="X55" i="15" s="1"/>
  <c r="Y55" i="15" s="1"/>
  <c r="F55" i="13"/>
  <c r="D55" i="15" s="1"/>
  <c r="V55" i="15" s="1"/>
  <c r="I55" i="13"/>
  <c r="G55" i="15" s="1"/>
  <c r="AB55" i="15" s="1"/>
  <c r="AC55" i="15" s="1"/>
  <c r="J55" i="13"/>
  <c r="H55" i="15" s="1"/>
  <c r="AD55" i="15" s="1"/>
  <c r="AE55" i="15" s="1"/>
  <c r="K55" i="13"/>
  <c r="I55" i="15" s="1"/>
  <c r="AF55" i="15" s="1"/>
  <c r="AG55" i="15" s="1"/>
  <c r="I131" i="13"/>
  <c r="G131" i="15" s="1"/>
  <c r="AB131" i="15" s="1"/>
  <c r="AC131" i="15" s="1"/>
  <c r="L131" i="13"/>
  <c r="J131" i="15" s="1"/>
  <c r="AH131" i="15" s="1"/>
  <c r="AI131" i="15" s="1"/>
  <c r="F131" i="13"/>
  <c r="D131" i="15" s="1"/>
  <c r="V131" i="15" s="1"/>
  <c r="H131" i="13"/>
  <c r="F131" i="15" s="1"/>
  <c r="Z131" i="15" s="1"/>
  <c r="AA131" i="15" s="1"/>
  <c r="G131" i="13"/>
  <c r="E131" i="15" s="1"/>
  <c r="X131" i="15" s="1"/>
  <c r="Y131" i="15" s="1"/>
  <c r="J131" i="13"/>
  <c r="H131" i="15" s="1"/>
  <c r="AD131" i="15" s="1"/>
  <c r="AE131" i="15" s="1"/>
  <c r="M131" i="13"/>
  <c r="K131" i="15" s="1"/>
  <c r="AJ131" i="15" s="1"/>
  <c r="AK131" i="15" s="1"/>
  <c r="K131" i="13"/>
  <c r="I131" i="15" s="1"/>
  <c r="AF131" i="15" s="1"/>
  <c r="AG131" i="15" s="1"/>
  <c r="M121" i="13"/>
  <c r="K121" i="15" s="1"/>
  <c r="AJ121" i="15" s="1"/>
  <c r="AK121" i="15" s="1"/>
  <c r="L121" i="13"/>
  <c r="J121" i="15" s="1"/>
  <c r="AH121" i="15" s="1"/>
  <c r="AI121" i="15" s="1"/>
  <c r="F121" i="13"/>
  <c r="D121" i="15" s="1"/>
  <c r="V121" i="15" s="1"/>
  <c r="G121" i="13"/>
  <c r="E121" i="15" s="1"/>
  <c r="X121" i="15" s="1"/>
  <c r="Y121" i="15" s="1"/>
  <c r="H121" i="13"/>
  <c r="F121" i="15" s="1"/>
  <c r="Z121" i="15" s="1"/>
  <c r="AA121" i="15" s="1"/>
  <c r="J121" i="13"/>
  <c r="H121" i="15" s="1"/>
  <c r="AD121" i="15" s="1"/>
  <c r="AE121" i="15" s="1"/>
  <c r="I121" i="13"/>
  <c r="G121" i="15" s="1"/>
  <c r="AB121" i="15" s="1"/>
  <c r="AC121" i="15" s="1"/>
  <c r="K121" i="13"/>
  <c r="I121" i="15" s="1"/>
  <c r="AF121" i="15" s="1"/>
  <c r="AG121" i="15" s="1"/>
  <c r="L104" i="13"/>
  <c r="J104" i="15" s="1"/>
  <c r="AH104" i="15" s="1"/>
  <c r="AI104" i="15" s="1"/>
  <c r="M104" i="13"/>
  <c r="K104" i="15" s="1"/>
  <c r="AJ104" i="15" s="1"/>
  <c r="AK104" i="15" s="1"/>
  <c r="G104" i="13"/>
  <c r="E104" i="15" s="1"/>
  <c r="X104" i="15" s="1"/>
  <c r="Y104" i="15" s="1"/>
  <c r="F104" i="13"/>
  <c r="D104" i="15" s="1"/>
  <c r="V104" i="15" s="1"/>
  <c r="J104" i="13"/>
  <c r="H104" i="15" s="1"/>
  <c r="AD104" i="15" s="1"/>
  <c r="AE104" i="15" s="1"/>
  <c r="H104" i="13"/>
  <c r="F104" i="15" s="1"/>
  <c r="Z104" i="15" s="1"/>
  <c r="AA104" i="15" s="1"/>
  <c r="I104" i="13"/>
  <c r="G104" i="15" s="1"/>
  <c r="AB104" i="15" s="1"/>
  <c r="AC104" i="15" s="1"/>
  <c r="K104" i="13"/>
  <c r="I104" i="15" s="1"/>
  <c r="AF104" i="15" s="1"/>
  <c r="AG104" i="15" s="1"/>
  <c r="I117" i="13"/>
  <c r="G117" i="15" s="1"/>
  <c r="AB117" i="15" s="1"/>
  <c r="AC117" i="15" s="1"/>
  <c r="L117" i="13"/>
  <c r="J117" i="15" s="1"/>
  <c r="AH117" i="15" s="1"/>
  <c r="AI117" i="15" s="1"/>
  <c r="F117" i="13"/>
  <c r="D117" i="15" s="1"/>
  <c r="V117" i="15" s="1"/>
  <c r="M117" i="13"/>
  <c r="K117" i="15" s="1"/>
  <c r="AJ117" i="15" s="1"/>
  <c r="AK117" i="15" s="1"/>
  <c r="G117" i="13"/>
  <c r="E117" i="15" s="1"/>
  <c r="X117" i="15" s="1"/>
  <c r="Y117" i="15" s="1"/>
  <c r="H117" i="13"/>
  <c r="F117" i="15" s="1"/>
  <c r="Z117" i="15" s="1"/>
  <c r="AA117" i="15" s="1"/>
  <c r="K117" i="13"/>
  <c r="I117" i="15" s="1"/>
  <c r="AF117" i="15" s="1"/>
  <c r="AG117" i="15" s="1"/>
  <c r="J117" i="13"/>
  <c r="H117" i="15" s="1"/>
  <c r="AD117" i="15" s="1"/>
  <c r="AE117" i="15" s="1"/>
  <c r="I125" i="13"/>
  <c r="G125" i="15" s="1"/>
  <c r="AB125" i="15" s="1"/>
  <c r="AC125" i="15" s="1"/>
  <c r="F125" i="13"/>
  <c r="D125" i="15" s="1"/>
  <c r="V125" i="15" s="1"/>
  <c r="L125" i="13"/>
  <c r="J125" i="15" s="1"/>
  <c r="AH125" i="15" s="1"/>
  <c r="AI125" i="15" s="1"/>
  <c r="M125" i="13"/>
  <c r="K125" i="15" s="1"/>
  <c r="AJ125" i="15" s="1"/>
  <c r="AK125" i="15" s="1"/>
  <c r="G125" i="13"/>
  <c r="E125" i="15" s="1"/>
  <c r="X125" i="15" s="1"/>
  <c r="Y125" i="15" s="1"/>
  <c r="J125" i="13"/>
  <c r="H125" i="15" s="1"/>
  <c r="AD125" i="15" s="1"/>
  <c r="AE125" i="15" s="1"/>
  <c r="H125" i="13"/>
  <c r="F125" i="15" s="1"/>
  <c r="Z125" i="15" s="1"/>
  <c r="AA125" i="15" s="1"/>
  <c r="K125" i="13"/>
  <c r="I125" i="15" s="1"/>
  <c r="AF125" i="15" s="1"/>
  <c r="AG125" i="15" s="1"/>
  <c r="I29" i="13"/>
  <c r="G29" i="15" s="1"/>
  <c r="AB29" i="15" s="1"/>
  <c r="AC29" i="15" s="1"/>
  <c r="H29" i="13"/>
  <c r="F29" i="15" s="1"/>
  <c r="Z29" i="15" s="1"/>
  <c r="AA29" i="15" s="1"/>
  <c r="F29" i="13"/>
  <c r="D29" i="15" s="1"/>
  <c r="V29" i="15" s="1"/>
  <c r="L29" i="13"/>
  <c r="J29" i="15" s="1"/>
  <c r="AH29" i="15" s="1"/>
  <c r="AI29" i="15" s="1"/>
  <c r="M29" i="13"/>
  <c r="K29" i="15" s="1"/>
  <c r="AJ29" i="15" s="1"/>
  <c r="AK29" i="15" s="1"/>
  <c r="G29" i="13"/>
  <c r="E29" i="15" s="1"/>
  <c r="X29" i="15" s="1"/>
  <c r="Y29" i="15" s="1"/>
  <c r="K29" i="13"/>
  <c r="I29" i="15" s="1"/>
  <c r="AF29" i="15" s="1"/>
  <c r="AG29" i="15" s="1"/>
  <c r="J29" i="13"/>
  <c r="H29" i="15" s="1"/>
  <c r="AD29" i="15" s="1"/>
  <c r="AE29" i="15" s="1"/>
  <c r="M114" i="13"/>
  <c r="K114" i="15" s="1"/>
  <c r="AJ114" i="15" s="1"/>
  <c r="AK114" i="15" s="1"/>
  <c r="I114" i="13"/>
  <c r="G114" i="15" s="1"/>
  <c r="AB114" i="15" s="1"/>
  <c r="AC114" i="15" s="1"/>
  <c r="L114" i="13"/>
  <c r="J114" i="15" s="1"/>
  <c r="AH114" i="15" s="1"/>
  <c r="AI114" i="15" s="1"/>
  <c r="F114" i="13"/>
  <c r="D114" i="15" s="1"/>
  <c r="V114" i="15" s="1"/>
  <c r="H114" i="13"/>
  <c r="F114" i="15" s="1"/>
  <c r="Z114" i="15" s="1"/>
  <c r="AA114" i="15" s="1"/>
  <c r="G114" i="13"/>
  <c r="E114" i="15" s="1"/>
  <c r="X114" i="15" s="1"/>
  <c r="Y114" i="15" s="1"/>
  <c r="J114" i="13"/>
  <c r="H114" i="15" s="1"/>
  <c r="AD114" i="15" s="1"/>
  <c r="AE114" i="15" s="1"/>
  <c r="K114" i="13"/>
  <c r="I114" i="15" s="1"/>
  <c r="AF114" i="15" s="1"/>
  <c r="AG114" i="15" s="1"/>
  <c r="I182" i="13"/>
  <c r="G182" i="15" s="1"/>
  <c r="AB182" i="15" s="1"/>
  <c r="AC182" i="15" s="1"/>
  <c r="F182" i="13"/>
  <c r="D182" i="15" s="1"/>
  <c r="V182" i="15" s="1"/>
  <c r="H182" i="13"/>
  <c r="F182" i="15" s="1"/>
  <c r="Z182" i="15" s="1"/>
  <c r="AA182" i="15" s="1"/>
  <c r="L182" i="13"/>
  <c r="J182" i="15" s="1"/>
  <c r="AH182" i="15" s="1"/>
  <c r="AI182" i="15" s="1"/>
  <c r="M182" i="13"/>
  <c r="K182" i="15" s="1"/>
  <c r="AJ182" i="15" s="1"/>
  <c r="AK182" i="15" s="1"/>
  <c r="G182" i="13"/>
  <c r="E182" i="15" s="1"/>
  <c r="X182" i="15" s="1"/>
  <c r="Y182" i="15" s="1"/>
  <c r="J182" i="13"/>
  <c r="H182" i="15" s="1"/>
  <c r="AD182" i="15" s="1"/>
  <c r="AE182" i="15" s="1"/>
  <c r="K182" i="13"/>
  <c r="I182" i="15" s="1"/>
  <c r="AF182" i="15" s="1"/>
  <c r="AG182" i="15" s="1"/>
  <c r="I227" i="13"/>
  <c r="G227" i="15" s="1"/>
  <c r="AB227" i="15" s="1"/>
  <c r="AC227" i="15" s="1"/>
  <c r="L227" i="13"/>
  <c r="J227" i="15" s="1"/>
  <c r="AH227" i="15" s="1"/>
  <c r="AI227" i="15" s="1"/>
  <c r="F227" i="13"/>
  <c r="D227" i="15" s="1"/>
  <c r="V227" i="15" s="1"/>
  <c r="H227" i="13"/>
  <c r="F227" i="15" s="1"/>
  <c r="Z227" i="15" s="1"/>
  <c r="AA227" i="15" s="1"/>
  <c r="G227" i="13"/>
  <c r="E227" i="15" s="1"/>
  <c r="X227" i="15" s="1"/>
  <c r="Y227" i="15" s="1"/>
  <c r="J227" i="13"/>
  <c r="H227" i="15" s="1"/>
  <c r="AD227" i="15" s="1"/>
  <c r="AE227" i="15" s="1"/>
  <c r="M227" i="13"/>
  <c r="K227" i="15" s="1"/>
  <c r="AJ227" i="15" s="1"/>
  <c r="AK227" i="15" s="1"/>
  <c r="K227" i="13"/>
  <c r="I227" i="15" s="1"/>
  <c r="AF227" i="15" s="1"/>
  <c r="AG227" i="15" s="1"/>
  <c r="M286" i="13"/>
  <c r="K286" i="15" s="1"/>
  <c r="AJ286" i="15" s="1"/>
  <c r="AK286" i="15" s="1"/>
  <c r="L286" i="13"/>
  <c r="J286" i="15" s="1"/>
  <c r="AH286" i="15" s="1"/>
  <c r="AI286" i="15" s="1"/>
  <c r="F286" i="13"/>
  <c r="D286" i="15" s="1"/>
  <c r="V286" i="15" s="1"/>
  <c r="H286" i="13"/>
  <c r="F286" i="15" s="1"/>
  <c r="Z286" i="15" s="1"/>
  <c r="AA286" i="15" s="1"/>
  <c r="I286" i="13"/>
  <c r="G286" i="15" s="1"/>
  <c r="AB286" i="15" s="1"/>
  <c r="AC286" i="15" s="1"/>
  <c r="G286" i="13"/>
  <c r="E286" i="15" s="1"/>
  <c r="X286" i="15" s="1"/>
  <c r="Y286" i="15" s="1"/>
  <c r="J286" i="13"/>
  <c r="H286" i="15" s="1"/>
  <c r="AD286" i="15" s="1"/>
  <c r="AE286" i="15" s="1"/>
  <c r="K286" i="13"/>
  <c r="I286" i="15" s="1"/>
  <c r="AF286" i="15" s="1"/>
  <c r="AG286" i="15" s="1"/>
  <c r="M24" i="13"/>
  <c r="K24" i="15" s="1"/>
  <c r="AJ24" i="15" s="1"/>
  <c r="AK24" i="15" s="1"/>
  <c r="L24" i="13"/>
  <c r="J24" i="15" s="1"/>
  <c r="AH24" i="15" s="1"/>
  <c r="AI24" i="15" s="1"/>
  <c r="I24" i="13"/>
  <c r="G24" i="15" s="1"/>
  <c r="AB24" i="15" s="1"/>
  <c r="AC24" i="15" s="1"/>
  <c r="F24" i="13"/>
  <c r="D24" i="15" s="1"/>
  <c r="V24" i="15" s="1"/>
  <c r="H24" i="13"/>
  <c r="F24" i="15" s="1"/>
  <c r="Z24" i="15" s="1"/>
  <c r="AA24" i="15" s="1"/>
  <c r="J24" i="13"/>
  <c r="H24" i="15" s="1"/>
  <c r="AD24" i="15" s="1"/>
  <c r="AE24" i="15" s="1"/>
  <c r="G24" i="13"/>
  <c r="E24" i="15" s="1"/>
  <c r="X24" i="15" s="1"/>
  <c r="Y24" i="15" s="1"/>
  <c r="K24" i="13"/>
  <c r="I24" i="15" s="1"/>
  <c r="AF24" i="15" s="1"/>
  <c r="AG24" i="15" s="1"/>
  <c r="M60" i="13"/>
  <c r="K60" i="15" s="1"/>
  <c r="AJ60" i="15" s="1"/>
  <c r="AK60" i="15" s="1"/>
  <c r="I60" i="13"/>
  <c r="G60" i="15" s="1"/>
  <c r="AB60" i="15" s="1"/>
  <c r="AC60" i="15" s="1"/>
  <c r="L60" i="13"/>
  <c r="J60" i="15" s="1"/>
  <c r="AH60" i="15" s="1"/>
  <c r="AI60" i="15" s="1"/>
  <c r="H60" i="13"/>
  <c r="F60" i="15" s="1"/>
  <c r="Z60" i="15" s="1"/>
  <c r="AA60" i="15" s="1"/>
  <c r="F60" i="13"/>
  <c r="D60" i="15" s="1"/>
  <c r="V60" i="15" s="1"/>
  <c r="J60" i="13"/>
  <c r="H60" i="15" s="1"/>
  <c r="AD60" i="15" s="1"/>
  <c r="AE60" i="15" s="1"/>
  <c r="G60" i="13"/>
  <c r="E60" i="15" s="1"/>
  <c r="X60" i="15" s="1"/>
  <c r="Y60" i="15" s="1"/>
  <c r="K60" i="13"/>
  <c r="I60" i="15" s="1"/>
  <c r="AF60" i="15" s="1"/>
  <c r="AG60" i="15" s="1"/>
  <c r="M267" i="13"/>
  <c r="K267" i="15" s="1"/>
  <c r="AJ267" i="15" s="1"/>
  <c r="AK267" i="15" s="1"/>
  <c r="L267" i="13"/>
  <c r="J267" i="15" s="1"/>
  <c r="AH267" i="15" s="1"/>
  <c r="AI267" i="15" s="1"/>
  <c r="F267" i="13"/>
  <c r="D267" i="15" s="1"/>
  <c r="V267" i="15" s="1"/>
  <c r="H267" i="13"/>
  <c r="F267" i="15" s="1"/>
  <c r="Z267" i="15" s="1"/>
  <c r="AA267" i="15" s="1"/>
  <c r="G267" i="13"/>
  <c r="E267" i="15" s="1"/>
  <c r="X267" i="15" s="1"/>
  <c r="Y267" i="15" s="1"/>
  <c r="I267" i="13"/>
  <c r="G267" i="15" s="1"/>
  <c r="AB267" i="15" s="1"/>
  <c r="AC267" i="15" s="1"/>
  <c r="K267" i="13"/>
  <c r="I267" i="15" s="1"/>
  <c r="AF267" i="15" s="1"/>
  <c r="AG267" i="15" s="1"/>
  <c r="J267" i="13"/>
  <c r="H267" i="15" s="1"/>
  <c r="AD267" i="15" s="1"/>
  <c r="AE267" i="15" s="1"/>
  <c r="I190" i="13"/>
  <c r="G190" i="15" s="1"/>
  <c r="AB190" i="15" s="1"/>
  <c r="AC190" i="15" s="1"/>
  <c r="H190" i="13"/>
  <c r="F190" i="15" s="1"/>
  <c r="Z190" i="15" s="1"/>
  <c r="AA190" i="15" s="1"/>
  <c r="L190" i="13"/>
  <c r="J190" i="15" s="1"/>
  <c r="AH190" i="15" s="1"/>
  <c r="AI190" i="15" s="1"/>
  <c r="F190" i="13"/>
  <c r="D190" i="15" s="1"/>
  <c r="V190" i="15" s="1"/>
  <c r="J190" i="13"/>
  <c r="H190" i="15" s="1"/>
  <c r="AD190" i="15" s="1"/>
  <c r="AE190" i="15" s="1"/>
  <c r="M190" i="13"/>
  <c r="K190" i="15" s="1"/>
  <c r="AJ190" i="15" s="1"/>
  <c r="AK190" i="15" s="1"/>
  <c r="G190" i="13"/>
  <c r="E190" i="15" s="1"/>
  <c r="X190" i="15" s="1"/>
  <c r="Y190" i="15" s="1"/>
  <c r="K190" i="13"/>
  <c r="I190" i="15" s="1"/>
  <c r="AF190" i="15" s="1"/>
  <c r="AG190" i="15" s="1"/>
  <c r="I66" i="13"/>
  <c r="G66" i="15" s="1"/>
  <c r="AB66" i="15" s="1"/>
  <c r="AC66" i="15" s="1"/>
  <c r="M66" i="13"/>
  <c r="K66" i="15" s="1"/>
  <c r="AJ66" i="15" s="1"/>
  <c r="AK66" i="15" s="1"/>
  <c r="H66" i="13"/>
  <c r="F66" i="15" s="1"/>
  <c r="Z66" i="15" s="1"/>
  <c r="AA66" i="15" s="1"/>
  <c r="L66" i="13"/>
  <c r="J66" i="15" s="1"/>
  <c r="AH66" i="15" s="1"/>
  <c r="AI66" i="15" s="1"/>
  <c r="F66" i="13"/>
  <c r="D66" i="15" s="1"/>
  <c r="V66" i="15" s="1"/>
  <c r="G66" i="13"/>
  <c r="E66" i="15" s="1"/>
  <c r="X66" i="15" s="1"/>
  <c r="Y66" i="15" s="1"/>
  <c r="K66" i="13"/>
  <c r="I66" i="15" s="1"/>
  <c r="AF66" i="15" s="1"/>
  <c r="AG66" i="15" s="1"/>
  <c r="J66" i="13"/>
  <c r="H66" i="15" s="1"/>
  <c r="AD66" i="15" s="1"/>
  <c r="AE66" i="15" s="1"/>
  <c r="M139" i="13"/>
  <c r="K139" i="15" s="1"/>
  <c r="AJ139" i="15" s="1"/>
  <c r="AK139" i="15" s="1"/>
  <c r="L139" i="13"/>
  <c r="J139" i="15" s="1"/>
  <c r="AH139" i="15" s="1"/>
  <c r="AI139" i="15" s="1"/>
  <c r="F139" i="13"/>
  <c r="D139" i="15" s="1"/>
  <c r="V139" i="15" s="1"/>
  <c r="I139" i="13"/>
  <c r="G139" i="15" s="1"/>
  <c r="AB139" i="15" s="1"/>
  <c r="AC139" i="15" s="1"/>
  <c r="G139" i="13"/>
  <c r="E139" i="15" s="1"/>
  <c r="X139" i="15" s="1"/>
  <c r="Y139" i="15" s="1"/>
  <c r="H139" i="13"/>
  <c r="F139" i="15" s="1"/>
  <c r="Z139" i="15" s="1"/>
  <c r="AA139" i="15" s="1"/>
  <c r="J139" i="13"/>
  <c r="H139" i="15" s="1"/>
  <c r="AD139" i="15" s="1"/>
  <c r="AE139" i="15" s="1"/>
  <c r="K139" i="13"/>
  <c r="I139" i="15" s="1"/>
  <c r="AF139" i="15" s="1"/>
  <c r="AG139" i="15" s="1"/>
  <c r="I201" i="13"/>
  <c r="G201" i="15" s="1"/>
  <c r="AB201" i="15" s="1"/>
  <c r="AC201" i="15" s="1"/>
  <c r="F201" i="13"/>
  <c r="D201" i="15" s="1"/>
  <c r="V201" i="15" s="1"/>
  <c r="G201" i="13"/>
  <c r="E201" i="15" s="1"/>
  <c r="X201" i="15" s="1"/>
  <c r="Y201" i="15" s="1"/>
  <c r="J201" i="13"/>
  <c r="H201" i="15" s="1"/>
  <c r="AD201" i="15" s="1"/>
  <c r="AE201" i="15" s="1"/>
  <c r="M201" i="13"/>
  <c r="K201" i="15" s="1"/>
  <c r="AJ201" i="15" s="1"/>
  <c r="AK201" i="15" s="1"/>
  <c r="H201" i="13"/>
  <c r="F201" i="15" s="1"/>
  <c r="Z201" i="15" s="1"/>
  <c r="AA201" i="15" s="1"/>
  <c r="L201" i="13"/>
  <c r="J201" i="15" s="1"/>
  <c r="AH201" i="15" s="1"/>
  <c r="AI201" i="15" s="1"/>
  <c r="K201" i="13"/>
  <c r="I201" i="15" s="1"/>
  <c r="AF201" i="15" s="1"/>
  <c r="AG201" i="15" s="1"/>
  <c r="M50" i="13"/>
  <c r="K50" i="15" s="1"/>
  <c r="AJ50" i="15" s="1"/>
  <c r="AK50" i="15" s="1"/>
  <c r="H50" i="13"/>
  <c r="F50" i="15" s="1"/>
  <c r="Z50" i="15" s="1"/>
  <c r="AA50" i="15" s="1"/>
  <c r="F50" i="13"/>
  <c r="D50" i="15" s="1"/>
  <c r="V50" i="15" s="1"/>
  <c r="L50" i="13"/>
  <c r="J50" i="15" s="1"/>
  <c r="AH50" i="15" s="1"/>
  <c r="AI50" i="15" s="1"/>
  <c r="I50" i="13"/>
  <c r="G50" i="15" s="1"/>
  <c r="AB50" i="15" s="1"/>
  <c r="AC50" i="15" s="1"/>
  <c r="G50" i="13"/>
  <c r="E50" i="15" s="1"/>
  <c r="X50" i="15" s="1"/>
  <c r="Y50" i="15" s="1"/>
  <c r="K50" i="13"/>
  <c r="I50" i="15" s="1"/>
  <c r="AF50" i="15" s="1"/>
  <c r="AG50" i="15" s="1"/>
  <c r="J50" i="13"/>
  <c r="H50" i="15" s="1"/>
  <c r="AD50" i="15" s="1"/>
  <c r="AE50" i="15" s="1"/>
  <c r="M46" i="13"/>
  <c r="K46" i="15" s="1"/>
  <c r="AJ46" i="15" s="1"/>
  <c r="AK46" i="15" s="1"/>
  <c r="L46" i="13"/>
  <c r="J46" i="15" s="1"/>
  <c r="AH46" i="15" s="1"/>
  <c r="AI46" i="15" s="1"/>
  <c r="H46" i="13"/>
  <c r="F46" i="15" s="1"/>
  <c r="Z46" i="15" s="1"/>
  <c r="AA46" i="15" s="1"/>
  <c r="F46" i="13"/>
  <c r="D46" i="15" s="1"/>
  <c r="V46" i="15" s="1"/>
  <c r="I46" i="13"/>
  <c r="G46" i="15" s="1"/>
  <c r="AB46" i="15" s="1"/>
  <c r="AC46" i="15" s="1"/>
  <c r="J46" i="13"/>
  <c r="H46" i="15" s="1"/>
  <c r="AD46" i="15" s="1"/>
  <c r="AE46" i="15" s="1"/>
  <c r="G46" i="13"/>
  <c r="E46" i="15" s="1"/>
  <c r="X46" i="15" s="1"/>
  <c r="Y46" i="15" s="1"/>
  <c r="K46" i="13"/>
  <c r="I46" i="15" s="1"/>
  <c r="AF46" i="15" s="1"/>
  <c r="AG46" i="15" s="1"/>
  <c r="M175" i="13"/>
  <c r="K175" i="15" s="1"/>
  <c r="AJ175" i="15" s="1"/>
  <c r="AK175" i="15" s="1"/>
  <c r="I175" i="13"/>
  <c r="G175" i="15" s="1"/>
  <c r="AB175" i="15" s="1"/>
  <c r="AC175" i="15" s="1"/>
  <c r="L175" i="13"/>
  <c r="J175" i="15" s="1"/>
  <c r="AH175" i="15" s="1"/>
  <c r="AI175" i="15" s="1"/>
  <c r="F175" i="13"/>
  <c r="D175" i="15" s="1"/>
  <c r="V175" i="15" s="1"/>
  <c r="H175" i="13"/>
  <c r="F175" i="15" s="1"/>
  <c r="Z175" i="15" s="1"/>
  <c r="AA175" i="15" s="1"/>
  <c r="G175" i="13"/>
  <c r="E175" i="15" s="1"/>
  <c r="X175" i="15" s="1"/>
  <c r="Y175" i="15" s="1"/>
  <c r="J175" i="13"/>
  <c r="H175" i="15" s="1"/>
  <c r="AD175" i="15" s="1"/>
  <c r="AE175" i="15" s="1"/>
  <c r="K175" i="13"/>
  <c r="I175" i="15" s="1"/>
  <c r="AF175" i="15" s="1"/>
  <c r="AG175" i="15" s="1"/>
  <c r="H237" i="13"/>
  <c r="F237" i="15" s="1"/>
  <c r="Z237" i="15" s="1"/>
  <c r="AA237" i="15" s="1"/>
  <c r="L237" i="13"/>
  <c r="J237" i="15" s="1"/>
  <c r="AH237" i="15" s="1"/>
  <c r="AI237" i="15" s="1"/>
  <c r="F237" i="13"/>
  <c r="D237" i="15" s="1"/>
  <c r="V237" i="15" s="1"/>
  <c r="G237" i="13"/>
  <c r="E237" i="15" s="1"/>
  <c r="X237" i="15" s="1"/>
  <c r="Y237" i="15" s="1"/>
  <c r="I237" i="13"/>
  <c r="G237" i="15" s="1"/>
  <c r="AB237" i="15" s="1"/>
  <c r="AC237" i="15" s="1"/>
  <c r="J237" i="13"/>
  <c r="H237" i="15" s="1"/>
  <c r="AD237" i="15" s="1"/>
  <c r="AE237" i="15" s="1"/>
  <c r="M237" i="13"/>
  <c r="K237" i="15" s="1"/>
  <c r="AJ237" i="15" s="1"/>
  <c r="AK237" i="15" s="1"/>
  <c r="K237" i="13"/>
  <c r="I237" i="15" s="1"/>
  <c r="AF237" i="15" s="1"/>
  <c r="AG237" i="15" s="1"/>
  <c r="M23" i="13"/>
  <c r="K23" i="15" s="1"/>
  <c r="AJ23" i="15" s="1"/>
  <c r="AK23" i="15" s="1"/>
  <c r="H23" i="13"/>
  <c r="F23" i="15" s="1"/>
  <c r="Z23" i="15" s="1"/>
  <c r="AA23" i="15" s="1"/>
  <c r="I23" i="13"/>
  <c r="G23" i="15" s="1"/>
  <c r="AB23" i="15" s="1"/>
  <c r="AC23" i="15" s="1"/>
  <c r="F23" i="13"/>
  <c r="D23" i="15" s="1"/>
  <c r="V23" i="15" s="1"/>
  <c r="L23" i="13"/>
  <c r="J23" i="15" s="1"/>
  <c r="AH23" i="15" s="1"/>
  <c r="AI23" i="15" s="1"/>
  <c r="G23" i="13"/>
  <c r="E23" i="15" s="1"/>
  <c r="X23" i="15" s="1"/>
  <c r="Y23" i="15" s="1"/>
  <c r="J23" i="13"/>
  <c r="H23" i="15" s="1"/>
  <c r="AD23" i="15" s="1"/>
  <c r="AE23" i="15" s="1"/>
  <c r="K23" i="13"/>
  <c r="I23" i="15" s="1"/>
  <c r="AF23" i="15" s="1"/>
  <c r="AG23" i="15" s="1"/>
  <c r="H96" i="13"/>
  <c r="F96" i="15" s="1"/>
  <c r="Z96" i="15" s="1"/>
  <c r="AA96" i="15" s="1"/>
  <c r="L96" i="13"/>
  <c r="J96" i="15" s="1"/>
  <c r="AH96" i="15" s="1"/>
  <c r="AI96" i="15" s="1"/>
  <c r="F96" i="13"/>
  <c r="D96" i="15" s="1"/>
  <c r="V96" i="15" s="1"/>
  <c r="I96" i="13"/>
  <c r="G96" i="15" s="1"/>
  <c r="AB96" i="15" s="1"/>
  <c r="AC96" i="15" s="1"/>
  <c r="M96" i="13"/>
  <c r="K96" i="15" s="1"/>
  <c r="AJ96" i="15" s="1"/>
  <c r="AK96" i="15" s="1"/>
  <c r="G96" i="13"/>
  <c r="E96" i="15" s="1"/>
  <c r="X96" i="15" s="1"/>
  <c r="Y96" i="15" s="1"/>
  <c r="K96" i="13"/>
  <c r="I96" i="15" s="1"/>
  <c r="AF96" i="15" s="1"/>
  <c r="AG96" i="15" s="1"/>
  <c r="J96" i="13"/>
  <c r="H96" i="15" s="1"/>
  <c r="AD96" i="15" s="1"/>
  <c r="AE96" i="15" s="1"/>
  <c r="I145" i="13"/>
  <c r="G145" i="15" s="1"/>
  <c r="AB145" i="15" s="1"/>
  <c r="AC145" i="15" s="1"/>
  <c r="L145" i="13"/>
  <c r="J145" i="15" s="1"/>
  <c r="AH145" i="15" s="1"/>
  <c r="AI145" i="15" s="1"/>
  <c r="F145" i="13"/>
  <c r="D145" i="15" s="1"/>
  <c r="V145" i="15" s="1"/>
  <c r="H145" i="13"/>
  <c r="F145" i="15" s="1"/>
  <c r="Z145" i="15" s="1"/>
  <c r="AA145" i="15" s="1"/>
  <c r="G145" i="13"/>
  <c r="E145" i="15" s="1"/>
  <c r="X145" i="15" s="1"/>
  <c r="Y145" i="15" s="1"/>
  <c r="J145" i="13"/>
  <c r="H145" i="15" s="1"/>
  <c r="AD145" i="15" s="1"/>
  <c r="AE145" i="15" s="1"/>
  <c r="K145" i="13"/>
  <c r="I145" i="15" s="1"/>
  <c r="AF145" i="15" s="1"/>
  <c r="AG145" i="15" s="1"/>
  <c r="M145" i="13"/>
  <c r="K145" i="15" s="1"/>
  <c r="AJ145" i="15" s="1"/>
  <c r="AK145" i="15" s="1"/>
  <c r="I17" i="13"/>
  <c r="G17" i="15" s="1"/>
  <c r="AB17" i="15" s="1"/>
  <c r="AC17" i="15" s="1"/>
  <c r="H17" i="13"/>
  <c r="F17" i="15" s="1"/>
  <c r="Z17" i="15" s="1"/>
  <c r="AA17" i="15" s="1"/>
  <c r="L17" i="13"/>
  <c r="J17" i="15" s="1"/>
  <c r="AH17" i="15" s="1"/>
  <c r="AI17" i="15" s="1"/>
  <c r="F17" i="13"/>
  <c r="D17" i="15" s="1"/>
  <c r="V17" i="15" s="1"/>
  <c r="M17" i="13"/>
  <c r="K17" i="15" s="1"/>
  <c r="AJ17" i="15" s="1"/>
  <c r="AK17" i="15" s="1"/>
  <c r="G17" i="13"/>
  <c r="E17" i="15" s="1"/>
  <c r="X17" i="15" s="1"/>
  <c r="Y17" i="15" s="1"/>
  <c r="J17" i="13"/>
  <c r="H17" i="15" s="1"/>
  <c r="AD17" i="15" s="1"/>
  <c r="AE17" i="15" s="1"/>
  <c r="K17" i="13"/>
  <c r="I17" i="15" s="1"/>
  <c r="AF17" i="15" s="1"/>
  <c r="AG17" i="15" s="1"/>
  <c r="L240" i="13"/>
  <c r="J240" i="15" s="1"/>
  <c r="AH240" i="15" s="1"/>
  <c r="AI240" i="15" s="1"/>
  <c r="H240" i="13"/>
  <c r="F240" i="15" s="1"/>
  <c r="Z240" i="15" s="1"/>
  <c r="AA240" i="15" s="1"/>
  <c r="M240" i="13"/>
  <c r="K240" i="15" s="1"/>
  <c r="AJ240" i="15" s="1"/>
  <c r="AK240" i="15" s="1"/>
  <c r="I240" i="13"/>
  <c r="G240" i="15" s="1"/>
  <c r="AB240" i="15" s="1"/>
  <c r="AC240" i="15" s="1"/>
  <c r="F240" i="13"/>
  <c r="D240" i="15" s="1"/>
  <c r="V240" i="15" s="1"/>
  <c r="G240" i="13"/>
  <c r="E240" i="15" s="1"/>
  <c r="X240" i="15" s="1"/>
  <c r="Y240" i="15" s="1"/>
  <c r="J240" i="13"/>
  <c r="H240" i="15" s="1"/>
  <c r="AD240" i="15" s="1"/>
  <c r="AE240" i="15" s="1"/>
  <c r="K240" i="13"/>
  <c r="I240" i="15" s="1"/>
  <c r="AF240" i="15" s="1"/>
  <c r="AG240" i="15" s="1"/>
  <c r="H151" i="13"/>
  <c r="F151" i="15" s="1"/>
  <c r="Z151" i="15" s="1"/>
  <c r="AA151" i="15" s="1"/>
  <c r="F151" i="13"/>
  <c r="D151" i="15" s="1"/>
  <c r="V151" i="15" s="1"/>
  <c r="M151" i="13"/>
  <c r="K151" i="15" s="1"/>
  <c r="AJ151" i="15" s="1"/>
  <c r="AK151" i="15" s="1"/>
  <c r="L151" i="13"/>
  <c r="J151" i="15" s="1"/>
  <c r="AH151" i="15" s="1"/>
  <c r="AI151" i="15" s="1"/>
  <c r="G151" i="13"/>
  <c r="E151" i="15" s="1"/>
  <c r="X151" i="15" s="1"/>
  <c r="Y151" i="15" s="1"/>
  <c r="J151" i="13"/>
  <c r="H151" i="15" s="1"/>
  <c r="AD151" i="15" s="1"/>
  <c r="AE151" i="15" s="1"/>
  <c r="I151" i="13"/>
  <c r="G151" i="15" s="1"/>
  <c r="AB151" i="15" s="1"/>
  <c r="AC151" i="15" s="1"/>
  <c r="K151" i="13"/>
  <c r="I151" i="15" s="1"/>
  <c r="AF151" i="15" s="1"/>
  <c r="AG151" i="15" s="1"/>
  <c r="M213" i="13"/>
  <c r="K213" i="15" s="1"/>
  <c r="AJ213" i="15" s="1"/>
  <c r="AK213" i="15" s="1"/>
  <c r="G213" i="13"/>
  <c r="E213" i="15" s="1"/>
  <c r="X213" i="15" s="1"/>
  <c r="Y213" i="15" s="1"/>
  <c r="F213" i="13"/>
  <c r="D213" i="15" s="1"/>
  <c r="V213" i="15" s="1"/>
  <c r="L213" i="13"/>
  <c r="J213" i="15" s="1"/>
  <c r="AH213" i="15" s="1"/>
  <c r="AI213" i="15" s="1"/>
  <c r="I213" i="13"/>
  <c r="G213" i="15" s="1"/>
  <c r="AB213" i="15" s="1"/>
  <c r="AC213" i="15" s="1"/>
  <c r="H213" i="13"/>
  <c r="F213" i="15" s="1"/>
  <c r="Z213" i="15" s="1"/>
  <c r="AA213" i="15" s="1"/>
  <c r="K213" i="13"/>
  <c r="I213" i="15" s="1"/>
  <c r="AF213" i="15" s="1"/>
  <c r="AG213" i="15" s="1"/>
  <c r="J213" i="13"/>
  <c r="H213" i="15" s="1"/>
  <c r="AD213" i="15" s="1"/>
  <c r="AE213" i="15" s="1"/>
  <c r="M107" i="13"/>
  <c r="K107" i="15" s="1"/>
  <c r="AJ107" i="15" s="1"/>
  <c r="AK107" i="15" s="1"/>
  <c r="F107" i="13"/>
  <c r="D107" i="15" s="1"/>
  <c r="V107" i="15" s="1"/>
  <c r="H107" i="13"/>
  <c r="F107" i="15" s="1"/>
  <c r="Z107" i="15" s="1"/>
  <c r="AA107" i="15" s="1"/>
  <c r="I107" i="13"/>
  <c r="G107" i="15" s="1"/>
  <c r="AB107" i="15" s="1"/>
  <c r="AC107" i="15" s="1"/>
  <c r="L107" i="13"/>
  <c r="J107" i="15" s="1"/>
  <c r="AH107" i="15" s="1"/>
  <c r="AI107" i="15" s="1"/>
  <c r="G107" i="13"/>
  <c r="E107" i="15" s="1"/>
  <c r="X107" i="15" s="1"/>
  <c r="Y107" i="15" s="1"/>
  <c r="K107" i="13"/>
  <c r="I107" i="15" s="1"/>
  <c r="AF107" i="15" s="1"/>
  <c r="AG107" i="15" s="1"/>
  <c r="J107" i="13"/>
  <c r="H107" i="15" s="1"/>
  <c r="AD107" i="15" s="1"/>
  <c r="AE107" i="15" s="1"/>
  <c r="H234" i="13"/>
  <c r="F234" i="15" s="1"/>
  <c r="Z234" i="15" s="1"/>
  <c r="AA234" i="15" s="1"/>
  <c r="M234" i="13"/>
  <c r="K234" i="15" s="1"/>
  <c r="AJ234" i="15" s="1"/>
  <c r="AK234" i="15" s="1"/>
  <c r="L234" i="13"/>
  <c r="J234" i="15" s="1"/>
  <c r="AH234" i="15" s="1"/>
  <c r="AI234" i="15" s="1"/>
  <c r="I234" i="13"/>
  <c r="G234" i="15" s="1"/>
  <c r="AB234" i="15" s="1"/>
  <c r="AC234" i="15" s="1"/>
  <c r="F234" i="13"/>
  <c r="D234" i="15" s="1"/>
  <c r="V234" i="15" s="1"/>
  <c r="G234" i="13"/>
  <c r="E234" i="15" s="1"/>
  <c r="X234" i="15" s="1"/>
  <c r="Y234" i="15" s="1"/>
  <c r="K234" i="13"/>
  <c r="I234" i="15" s="1"/>
  <c r="AF234" i="15" s="1"/>
  <c r="AG234" i="15" s="1"/>
  <c r="J234" i="13"/>
  <c r="H234" i="15" s="1"/>
  <c r="AD234" i="15" s="1"/>
  <c r="AE234" i="15" s="1"/>
  <c r="M208" i="13"/>
  <c r="K208" i="15" s="1"/>
  <c r="AJ208" i="15" s="1"/>
  <c r="AK208" i="15" s="1"/>
  <c r="H208" i="13"/>
  <c r="F208" i="15" s="1"/>
  <c r="Z208" i="15" s="1"/>
  <c r="AA208" i="15" s="1"/>
  <c r="I208" i="13"/>
  <c r="G208" i="15" s="1"/>
  <c r="AB208" i="15" s="1"/>
  <c r="AC208" i="15" s="1"/>
  <c r="F208" i="13"/>
  <c r="D208" i="15" s="1"/>
  <c r="V208" i="15" s="1"/>
  <c r="L208" i="13"/>
  <c r="J208" i="15" s="1"/>
  <c r="AH208" i="15" s="1"/>
  <c r="AI208" i="15" s="1"/>
  <c r="G208" i="13"/>
  <c r="E208" i="15" s="1"/>
  <c r="X208" i="15" s="1"/>
  <c r="Y208" i="15" s="1"/>
  <c r="K208" i="13"/>
  <c r="I208" i="15" s="1"/>
  <c r="AF208" i="15" s="1"/>
  <c r="AG208" i="15" s="1"/>
  <c r="J208" i="13"/>
  <c r="H208" i="15" s="1"/>
  <c r="AD208" i="15" s="1"/>
  <c r="AE208" i="15" s="1"/>
  <c r="M242" i="13"/>
  <c r="K242" i="15" s="1"/>
  <c r="AJ242" i="15" s="1"/>
  <c r="AK242" i="15" s="1"/>
  <c r="L242" i="13"/>
  <c r="J242" i="15" s="1"/>
  <c r="AH242" i="15" s="1"/>
  <c r="AI242" i="15" s="1"/>
  <c r="I242" i="13"/>
  <c r="G242" i="15" s="1"/>
  <c r="AB242" i="15" s="1"/>
  <c r="AC242" i="15" s="1"/>
  <c r="F242" i="13"/>
  <c r="D242" i="15" s="1"/>
  <c r="V242" i="15" s="1"/>
  <c r="H242" i="13"/>
  <c r="F242" i="15" s="1"/>
  <c r="Z242" i="15" s="1"/>
  <c r="AA242" i="15" s="1"/>
  <c r="G242" i="13"/>
  <c r="E242" i="15" s="1"/>
  <c r="X242" i="15" s="1"/>
  <c r="Y242" i="15" s="1"/>
  <c r="K242" i="13"/>
  <c r="I242" i="15" s="1"/>
  <c r="AF242" i="15" s="1"/>
  <c r="AG242" i="15" s="1"/>
  <c r="J242" i="13"/>
  <c r="H242" i="15" s="1"/>
  <c r="AD242" i="15" s="1"/>
  <c r="AE242" i="15" s="1"/>
  <c r="H102" i="13"/>
  <c r="F102" i="15" s="1"/>
  <c r="Z102" i="15" s="1"/>
  <c r="AA102" i="15" s="1"/>
  <c r="I102" i="13"/>
  <c r="G102" i="15" s="1"/>
  <c r="AB102" i="15" s="1"/>
  <c r="AC102" i="15" s="1"/>
  <c r="M102" i="13"/>
  <c r="K102" i="15" s="1"/>
  <c r="AJ102" i="15" s="1"/>
  <c r="AK102" i="15" s="1"/>
  <c r="F102" i="13"/>
  <c r="D102" i="15" s="1"/>
  <c r="V102" i="15" s="1"/>
  <c r="L102" i="13"/>
  <c r="J102" i="15" s="1"/>
  <c r="AH102" i="15" s="1"/>
  <c r="AI102" i="15" s="1"/>
  <c r="J102" i="13"/>
  <c r="H102" i="15" s="1"/>
  <c r="AD102" i="15" s="1"/>
  <c r="AE102" i="15" s="1"/>
  <c r="G102" i="13"/>
  <c r="E102" i="15" s="1"/>
  <c r="X102" i="15" s="1"/>
  <c r="Y102" i="15" s="1"/>
  <c r="K102" i="13"/>
  <c r="I102" i="15" s="1"/>
  <c r="AF102" i="15" s="1"/>
  <c r="AG102" i="15" s="1"/>
  <c r="I288" i="14"/>
  <c r="P3" i="15"/>
  <c r="P288" i="15" s="1"/>
  <c r="K3" i="15"/>
  <c r="J50" i="4"/>
  <c r="J30" i="4"/>
  <c r="G289" i="7"/>
  <c r="G291" i="7" s="1"/>
  <c r="AG288" i="9"/>
  <c r="AM29" i="9"/>
  <c r="W29" i="9"/>
  <c r="W79" i="9"/>
  <c r="AM79" i="9"/>
  <c r="W171" i="9"/>
  <c r="AM171" i="9"/>
  <c r="W176" i="9"/>
  <c r="AM176" i="9"/>
  <c r="AM189" i="9"/>
  <c r="W189" i="9"/>
  <c r="AM182" i="9"/>
  <c r="W182" i="9"/>
  <c r="W24" i="9"/>
  <c r="AM24" i="9"/>
  <c r="W56" i="9"/>
  <c r="AM56" i="9"/>
  <c r="W116" i="9"/>
  <c r="AM116" i="9"/>
  <c r="W85" i="9"/>
  <c r="AM85" i="9"/>
  <c r="W147" i="9"/>
  <c r="AM147" i="9"/>
  <c r="W33" i="9"/>
  <c r="AM33" i="9"/>
  <c r="W65" i="9"/>
  <c r="AM65" i="9"/>
  <c r="AM133" i="9"/>
  <c r="W133" i="9"/>
  <c r="W67" i="9"/>
  <c r="AM67" i="9"/>
  <c r="W135" i="9"/>
  <c r="AM135" i="9"/>
  <c r="W26" i="9"/>
  <c r="AM26" i="9"/>
  <c r="W100" i="9"/>
  <c r="AM100" i="9"/>
  <c r="W101" i="9"/>
  <c r="AM101" i="9"/>
  <c r="W34" i="9"/>
  <c r="AM34" i="9"/>
  <c r="W15" i="9"/>
  <c r="AM15" i="9"/>
  <c r="W47" i="9"/>
  <c r="AM47" i="9"/>
  <c r="W92" i="9"/>
  <c r="AM92" i="9"/>
  <c r="W175" i="9"/>
  <c r="AM175" i="9"/>
  <c r="AM207" i="9"/>
  <c r="W207" i="9"/>
  <c r="W239" i="9"/>
  <c r="AM239" i="9"/>
  <c r="AM271" i="9"/>
  <c r="W271" i="9"/>
  <c r="W148" i="9"/>
  <c r="AM148" i="9"/>
  <c r="W180" i="9"/>
  <c r="AM180" i="9"/>
  <c r="W212" i="9"/>
  <c r="AM212" i="9"/>
  <c r="W244" i="9"/>
  <c r="AM244" i="9"/>
  <c r="AM276" i="9"/>
  <c r="W276" i="9"/>
  <c r="W161" i="9"/>
  <c r="AM161" i="9"/>
  <c r="W193" i="9"/>
  <c r="AM193" i="9"/>
  <c r="W225" i="9"/>
  <c r="AM225" i="9"/>
  <c r="AM257" i="9"/>
  <c r="W257" i="9"/>
  <c r="AM122" i="9"/>
  <c r="W122" i="9"/>
  <c r="W154" i="9"/>
  <c r="AM154" i="9"/>
  <c r="W186" i="9"/>
  <c r="AM186" i="9"/>
  <c r="W218" i="9"/>
  <c r="AM218" i="9"/>
  <c r="W250" i="9"/>
  <c r="AM250" i="9"/>
  <c r="W282" i="9"/>
  <c r="AM282" i="9"/>
  <c r="W61" i="9"/>
  <c r="AM61" i="9"/>
  <c r="W30" i="9"/>
  <c r="AM30" i="9"/>
  <c r="W203" i="9"/>
  <c r="AM203" i="9"/>
  <c r="AM272" i="9"/>
  <c r="W272" i="9"/>
  <c r="AM150" i="9"/>
  <c r="W150" i="9"/>
  <c r="W28" i="9"/>
  <c r="AM28" i="9"/>
  <c r="AM60" i="9"/>
  <c r="W60" i="9"/>
  <c r="W125" i="9"/>
  <c r="AM125" i="9"/>
  <c r="W96" i="9"/>
  <c r="AM96" i="9"/>
  <c r="W5" i="9"/>
  <c r="AM5" i="9"/>
  <c r="AM37" i="9"/>
  <c r="W37" i="9"/>
  <c r="W76" i="9"/>
  <c r="AM76" i="9"/>
  <c r="W136" i="9"/>
  <c r="AM136" i="9"/>
  <c r="W77" i="9"/>
  <c r="AM77" i="9"/>
  <c r="W151" i="9"/>
  <c r="AM151" i="9"/>
  <c r="W38" i="9"/>
  <c r="AM38" i="9"/>
  <c r="W111" i="9"/>
  <c r="AM111" i="9"/>
  <c r="W112" i="9"/>
  <c r="AM112" i="9"/>
  <c r="W42" i="9"/>
  <c r="AM42" i="9"/>
  <c r="AM19" i="9"/>
  <c r="W19" i="9"/>
  <c r="W51" i="9"/>
  <c r="AM51" i="9"/>
  <c r="W102" i="9"/>
  <c r="AM102" i="9"/>
  <c r="W179" i="9"/>
  <c r="AM179" i="9"/>
  <c r="W211" i="9"/>
  <c r="AM211" i="9"/>
  <c r="W243" i="9"/>
  <c r="AM243" i="9"/>
  <c r="W275" i="9"/>
  <c r="AM275" i="9"/>
  <c r="W152" i="9"/>
  <c r="AM152" i="9"/>
  <c r="W184" i="9"/>
  <c r="AM184" i="9"/>
  <c r="W216" i="9"/>
  <c r="AM216" i="9"/>
  <c r="W248" i="9"/>
  <c r="AM248" i="9"/>
  <c r="AM280" i="9"/>
  <c r="W280" i="9"/>
  <c r="W165" i="9"/>
  <c r="AM165" i="9"/>
  <c r="AM197" i="9"/>
  <c r="W197" i="9"/>
  <c r="W229" i="9"/>
  <c r="AM229" i="9"/>
  <c r="W261" i="9"/>
  <c r="AM261" i="9"/>
  <c r="W126" i="9"/>
  <c r="AM126" i="9"/>
  <c r="AM158" i="9"/>
  <c r="W158" i="9"/>
  <c r="W190" i="9"/>
  <c r="AM190" i="9"/>
  <c r="W222" i="9"/>
  <c r="AM222" i="9"/>
  <c r="W254" i="9"/>
  <c r="AM254" i="9"/>
  <c r="W286" i="9"/>
  <c r="AM286" i="9"/>
  <c r="P288" i="8"/>
  <c r="P290" i="8" s="1"/>
  <c r="W75" i="9"/>
  <c r="AM75" i="9"/>
  <c r="W141" i="9"/>
  <c r="AM141" i="9"/>
  <c r="W43" i="9"/>
  <c r="AM43" i="9"/>
  <c r="W144" i="9"/>
  <c r="AM144" i="9"/>
  <c r="W157" i="9"/>
  <c r="AM157" i="9"/>
  <c r="AM285" i="9"/>
  <c r="W285" i="9"/>
  <c r="W278" i="9"/>
  <c r="AM278" i="9"/>
  <c r="H3" i="9"/>
  <c r="J289" i="7"/>
  <c r="J291" i="7" s="1"/>
  <c r="AE288" i="9"/>
  <c r="W32" i="9"/>
  <c r="AM32" i="9"/>
  <c r="W64" i="9"/>
  <c r="AM64" i="9"/>
  <c r="W128" i="9"/>
  <c r="AM128" i="9"/>
  <c r="AM106" i="9"/>
  <c r="W106" i="9"/>
  <c r="W9" i="9"/>
  <c r="AM9" i="9"/>
  <c r="W41" i="9"/>
  <c r="AM41" i="9"/>
  <c r="AM86" i="9"/>
  <c r="W86" i="9"/>
  <c r="W143" i="9"/>
  <c r="AM143" i="9"/>
  <c r="W88" i="9"/>
  <c r="AM88" i="9"/>
  <c r="AM114" i="9"/>
  <c r="W114" i="9"/>
  <c r="W46" i="9"/>
  <c r="AM46" i="9"/>
  <c r="W120" i="9"/>
  <c r="AM120" i="9"/>
  <c r="W119" i="9"/>
  <c r="AM119" i="9"/>
  <c r="AM62" i="9"/>
  <c r="W62" i="9"/>
  <c r="W23" i="9"/>
  <c r="AM23" i="9"/>
  <c r="W55" i="9"/>
  <c r="AM55" i="9"/>
  <c r="W103" i="9"/>
  <c r="AM103" i="9"/>
  <c r="W183" i="9"/>
  <c r="AM183" i="9"/>
  <c r="W215" i="9"/>
  <c r="AM215" i="9"/>
  <c r="W247" i="9"/>
  <c r="AM247" i="9"/>
  <c r="W279" i="9"/>
  <c r="AM279" i="9"/>
  <c r="W156" i="9"/>
  <c r="AM156" i="9"/>
  <c r="W188" i="9"/>
  <c r="AM188" i="9"/>
  <c r="W220" i="9"/>
  <c r="AM220" i="9"/>
  <c r="W252" i="9"/>
  <c r="AM252" i="9"/>
  <c r="AM284" i="9"/>
  <c r="W284" i="9"/>
  <c r="AM169" i="9"/>
  <c r="W169" i="9"/>
  <c r="W201" i="9"/>
  <c r="AM201" i="9"/>
  <c r="W233" i="9"/>
  <c r="AM233" i="9"/>
  <c r="W265" i="9"/>
  <c r="AM265" i="9"/>
  <c r="AM130" i="9"/>
  <c r="W130" i="9"/>
  <c r="W162" i="9"/>
  <c r="AM162" i="9"/>
  <c r="W194" i="9"/>
  <c r="AM194" i="9"/>
  <c r="W226" i="9"/>
  <c r="AM226" i="9"/>
  <c r="W258" i="9"/>
  <c r="AM258" i="9"/>
  <c r="U288" i="9"/>
  <c r="F3" i="9"/>
  <c r="H289" i="7"/>
  <c r="H291" i="7" s="1"/>
  <c r="W137" i="9"/>
  <c r="AM137" i="9"/>
  <c r="W22" i="9"/>
  <c r="AM22" i="9"/>
  <c r="W81" i="9"/>
  <c r="AM81" i="9"/>
  <c r="W208" i="9"/>
  <c r="AM208" i="9"/>
  <c r="W221" i="9"/>
  <c r="AM221" i="9"/>
  <c r="W214" i="9"/>
  <c r="AM214" i="9"/>
  <c r="W4" i="9"/>
  <c r="AM4" i="9"/>
  <c r="W36" i="9"/>
  <c r="AM36" i="9"/>
  <c r="W73" i="9"/>
  <c r="AM73" i="9"/>
  <c r="W83" i="9"/>
  <c r="AM83" i="9"/>
  <c r="W107" i="9"/>
  <c r="AM107" i="9"/>
  <c r="W13" i="9"/>
  <c r="AM13" i="9"/>
  <c r="AM45" i="9"/>
  <c r="W45" i="9"/>
  <c r="W87" i="9"/>
  <c r="AM87" i="9"/>
  <c r="W72" i="9"/>
  <c r="AM72" i="9"/>
  <c r="AM98" i="9"/>
  <c r="W98" i="9"/>
  <c r="W6" i="9"/>
  <c r="AM6" i="9"/>
  <c r="W50" i="9"/>
  <c r="AM50" i="9"/>
  <c r="D3" i="9"/>
  <c r="F289" i="7"/>
  <c r="F291" i="7" s="1"/>
  <c r="O3" i="7"/>
  <c r="W123" i="9"/>
  <c r="AM123" i="9"/>
  <c r="AM78" i="9"/>
  <c r="W78" i="9"/>
  <c r="AM27" i="9"/>
  <c r="W27" i="9"/>
  <c r="W59" i="9"/>
  <c r="AM59" i="9"/>
  <c r="W113" i="9"/>
  <c r="AM113" i="9"/>
  <c r="W187" i="9"/>
  <c r="AM187" i="9"/>
  <c r="W219" i="9"/>
  <c r="AM219" i="9"/>
  <c r="W251" i="9"/>
  <c r="AM251" i="9"/>
  <c r="W283" i="9"/>
  <c r="AM283" i="9"/>
  <c r="W160" i="9"/>
  <c r="AM160" i="9"/>
  <c r="W192" i="9"/>
  <c r="AM192" i="9"/>
  <c r="W224" i="9"/>
  <c r="AM224" i="9"/>
  <c r="W256" i="9"/>
  <c r="AM256" i="9"/>
  <c r="W173" i="9"/>
  <c r="AM173" i="9"/>
  <c r="W205" i="9"/>
  <c r="AM205" i="9"/>
  <c r="W237" i="9"/>
  <c r="AM237" i="9"/>
  <c r="W269" i="9"/>
  <c r="AM269" i="9"/>
  <c r="AM134" i="9"/>
  <c r="W134" i="9"/>
  <c r="AM166" i="9"/>
  <c r="W166" i="9"/>
  <c r="W198" i="9"/>
  <c r="AM198" i="9"/>
  <c r="AM230" i="9"/>
  <c r="W230" i="9"/>
  <c r="AM262" i="9"/>
  <c r="W262" i="9"/>
  <c r="W20" i="9"/>
  <c r="AM20" i="9"/>
  <c r="W66" i="9"/>
  <c r="AM66" i="9"/>
  <c r="AM267" i="9"/>
  <c r="W267" i="9"/>
  <c r="K3" i="9"/>
  <c r="M289" i="7"/>
  <c r="M291" i="7" s="1"/>
  <c r="E288" i="9"/>
  <c r="X3" i="9"/>
  <c r="C4" i="4" s="1"/>
  <c r="AC288" i="9"/>
  <c r="W8" i="9"/>
  <c r="AM8" i="9"/>
  <c r="W40" i="9"/>
  <c r="AM40" i="9"/>
  <c r="W84" i="9"/>
  <c r="AM84" i="9"/>
  <c r="W93" i="9"/>
  <c r="AM93" i="9"/>
  <c r="W139" i="9"/>
  <c r="AM139" i="9"/>
  <c r="W17" i="9"/>
  <c r="AM17" i="9"/>
  <c r="W49" i="9"/>
  <c r="AM49" i="9"/>
  <c r="W97" i="9"/>
  <c r="AM97" i="9"/>
  <c r="W82" i="9"/>
  <c r="AM82" i="9"/>
  <c r="W99" i="9"/>
  <c r="AM99" i="9"/>
  <c r="W10" i="9"/>
  <c r="AM10" i="9"/>
  <c r="W54" i="9"/>
  <c r="AM54" i="9"/>
  <c r="W69" i="9"/>
  <c r="AM69" i="9"/>
  <c r="W129" i="9"/>
  <c r="AM129" i="9"/>
  <c r="W89" i="9"/>
  <c r="AM89" i="9"/>
  <c r="W31" i="9"/>
  <c r="AM31" i="9"/>
  <c r="W63" i="9"/>
  <c r="AM63" i="9"/>
  <c r="W159" i="9"/>
  <c r="AM159" i="9"/>
  <c r="W191" i="9"/>
  <c r="AM191" i="9"/>
  <c r="AM223" i="9"/>
  <c r="W223" i="9"/>
  <c r="W255" i="9"/>
  <c r="AM255" i="9"/>
  <c r="W287" i="9"/>
  <c r="AM287" i="9"/>
  <c r="W164" i="9"/>
  <c r="AM164" i="9"/>
  <c r="W196" i="9"/>
  <c r="AM196" i="9"/>
  <c r="W228" i="9"/>
  <c r="AM228" i="9"/>
  <c r="W260" i="9"/>
  <c r="AM260" i="9"/>
  <c r="W145" i="9"/>
  <c r="AM145" i="9"/>
  <c r="W177" i="9"/>
  <c r="AM177" i="9"/>
  <c r="AM209" i="9"/>
  <c r="W209" i="9"/>
  <c r="AM241" i="9"/>
  <c r="W241" i="9"/>
  <c r="W273" i="9"/>
  <c r="AM273" i="9"/>
  <c r="W138" i="9"/>
  <c r="AM138" i="9"/>
  <c r="AM170" i="9"/>
  <c r="W170" i="9"/>
  <c r="W202" i="9"/>
  <c r="AM202" i="9"/>
  <c r="W234" i="9"/>
  <c r="AM234" i="9"/>
  <c r="W266" i="9"/>
  <c r="AM266" i="9"/>
  <c r="K289" i="7"/>
  <c r="K291" i="7" s="1"/>
  <c r="W105" i="9"/>
  <c r="AM105" i="9"/>
  <c r="W127" i="9"/>
  <c r="AM127" i="9"/>
  <c r="AM11" i="9"/>
  <c r="W11" i="9"/>
  <c r="AM235" i="9"/>
  <c r="W235" i="9"/>
  <c r="W240" i="9"/>
  <c r="AM240" i="9"/>
  <c r="W253" i="9"/>
  <c r="AM253" i="9"/>
  <c r="W246" i="9"/>
  <c r="AM246" i="9"/>
  <c r="G3" i="9"/>
  <c r="I289" i="7"/>
  <c r="I291" i="7" s="1"/>
  <c r="W12" i="9"/>
  <c r="AM12" i="9"/>
  <c r="W44" i="9"/>
  <c r="AM44" i="9"/>
  <c r="AM94" i="9"/>
  <c r="W94" i="9"/>
  <c r="W131" i="9"/>
  <c r="AM131" i="9"/>
  <c r="W155" i="9"/>
  <c r="AM155" i="9"/>
  <c r="W21" i="9"/>
  <c r="AM21" i="9"/>
  <c r="AM53" i="9"/>
  <c r="W53" i="9"/>
  <c r="W108" i="9"/>
  <c r="AM108" i="9"/>
  <c r="W104" i="9"/>
  <c r="AM104" i="9"/>
  <c r="W109" i="9"/>
  <c r="AM109" i="9"/>
  <c r="W14" i="9"/>
  <c r="AM14" i="9"/>
  <c r="W58" i="9"/>
  <c r="AM58" i="9"/>
  <c r="W80" i="9"/>
  <c r="AM80" i="9"/>
  <c r="W132" i="9"/>
  <c r="AM132" i="9"/>
  <c r="W110" i="9"/>
  <c r="AM110" i="9"/>
  <c r="W35" i="9"/>
  <c r="AM35" i="9"/>
  <c r="AM70" i="9"/>
  <c r="W70" i="9"/>
  <c r="W163" i="9"/>
  <c r="AM163" i="9"/>
  <c r="W195" i="9"/>
  <c r="AM195" i="9"/>
  <c r="AM227" i="9"/>
  <c r="W227" i="9"/>
  <c r="AM259" i="9"/>
  <c r="W259" i="9"/>
  <c r="AM168" i="9"/>
  <c r="W168" i="9"/>
  <c r="W200" i="9"/>
  <c r="AM200" i="9"/>
  <c r="W232" i="9"/>
  <c r="AM232" i="9"/>
  <c r="W264" i="9"/>
  <c r="AM264" i="9"/>
  <c r="W149" i="9"/>
  <c r="AM149" i="9"/>
  <c r="W181" i="9"/>
  <c r="AM181" i="9"/>
  <c r="W213" i="9"/>
  <c r="AM213" i="9"/>
  <c r="W245" i="9"/>
  <c r="AM245" i="9"/>
  <c r="AM277" i="9"/>
  <c r="W277" i="9"/>
  <c r="AM142" i="9"/>
  <c r="W142" i="9"/>
  <c r="AM174" i="9"/>
  <c r="W174" i="9"/>
  <c r="W206" i="9"/>
  <c r="AM206" i="9"/>
  <c r="W238" i="9"/>
  <c r="AM238" i="9"/>
  <c r="AM270" i="9"/>
  <c r="W270" i="9"/>
  <c r="I288" i="9"/>
  <c r="AF3" i="9"/>
  <c r="G4" i="4" s="1"/>
  <c r="G33" i="4" s="1"/>
  <c r="W52" i="9"/>
  <c r="AM52" i="9"/>
  <c r="W91" i="9"/>
  <c r="AM91" i="9"/>
  <c r="J3" i="9"/>
  <c r="L289" i="7"/>
  <c r="L291" i="7" s="1"/>
  <c r="W16" i="9"/>
  <c r="AM16" i="9"/>
  <c r="W48" i="9"/>
  <c r="AM48" i="9"/>
  <c r="W95" i="9"/>
  <c r="AM95" i="9"/>
  <c r="W74" i="9"/>
  <c r="AM74" i="9"/>
  <c r="W118" i="9"/>
  <c r="AM118" i="9"/>
  <c r="W25" i="9"/>
  <c r="AM25" i="9"/>
  <c r="W57" i="9"/>
  <c r="AM57" i="9"/>
  <c r="W121" i="9"/>
  <c r="AM121" i="9"/>
  <c r="W117" i="9"/>
  <c r="AM117" i="9"/>
  <c r="W124" i="9"/>
  <c r="AM124" i="9"/>
  <c r="W18" i="9"/>
  <c r="AM18" i="9"/>
  <c r="W68" i="9"/>
  <c r="AM68" i="9"/>
  <c r="W90" i="9"/>
  <c r="AM90" i="9"/>
  <c r="W115" i="9"/>
  <c r="AM115" i="9"/>
  <c r="W7" i="9"/>
  <c r="AM7" i="9"/>
  <c r="W39" i="9"/>
  <c r="AM39" i="9"/>
  <c r="W71" i="9"/>
  <c r="AM71" i="9"/>
  <c r="W167" i="9"/>
  <c r="AM167" i="9"/>
  <c r="W199" i="9"/>
  <c r="AM199" i="9"/>
  <c r="W231" i="9"/>
  <c r="AM231" i="9"/>
  <c r="W263" i="9"/>
  <c r="AM263" i="9"/>
  <c r="W140" i="9"/>
  <c r="AM140" i="9"/>
  <c r="AM172" i="9"/>
  <c r="W172" i="9"/>
  <c r="AM204" i="9"/>
  <c r="W204" i="9"/>
  <c r="W236" i="9"/>
  <c r="AM236" i="9"/>
  <c r="W268" i="9"/>
  <c r="AM268" i="9"/>
  <c r="W153" i="9"/>
  <c r="AM153" i="9"/>
  <c r="W185" i="9"/>
  <c r="AM185" i="9"/>
  <c r="AM217" i="9"/>
  <c r="W217" i="9"/>
  <c r="AM249" i="9"/>
  <c r="W249" i="9"/>
  <c r="W281" i="9"/>
  <c r="AM281" i="9"/>
  <c r="W146" i="9"/>
  <c r="AM146" i="9"/>
  <c r="W178" i="9"/>
  <c r="AM178" i="9"/>
  <c r="W210" i="9"/>
  <c r="AM210" i="9"/>
  <c r="W242" i="9"/>
  <c r="AM242" i="9"/>
  <c r="W274" i="9"/>
  <c r="AM274" i="9"/>
  <c r="Y288" i="9"/>
  <c r="J57" i="4"/>
  <c r="J25" i="4"/>
  <c r="B69" i="4"/>
  <c r="P288" i="14" l="1"/>
  <c r="P290" i="14" s="1"/>
  <c r="U288" i="15"/>
  <c r="M289" i="13"/>
  <c r="M291" i="13" s="1"/>
  <c r="W107" i="15"/>
  <c r="AM107" i="15"/>
  <c r="W151" i="15"/>
  <c r="AM151" i="15"/>
  <c r="W201" i="15"/>
  <c r="AM201" i="15"/>
  <c r="W182" i="15"/>
  <c r="AM182" i="15"/>
  <c r="W125" i="15"/>
  <c r="AM125" i="15"/>
  <c r="G288" i="15"/>
  <c r="AB3" i="15"/>
  <c r="W122" i="15"/>
  <c r="AM122" i="15"/>
  <c r="W119" i="15"/>
  <c r="AM119" i="15"/>
  <c r="W260" i="15"/>
  <c r="AM260" i="15"/>
  <c r="W92" i="15"/>
  <c r="AM92" i="15"/>
  <c r="W64" i="15"/>
  <c r="AM64" i="15"/>
  <c r="W199" i="15"/>
  <c r="AM199" i="15"/>
  <c r="W95" i="15"/>
  <c r="AM95" i="15"/>
  <c r="W206" i="15"/>
  <c r="AM206" i="15"/>
  <c r="W225" i="15"/>
  <c r="AM225" i="15"/>
  <c r="W163" i="15"/>
  <c r="AM163" i="15"/>
  <c r="W255" i="15"/>
  <c r="AM255" i="15"/>
  <c r="W40" i="15"/>
  <c r="AM40" i="15"/>
  <c r="W238" i="15"/>
  <c r="AM238" i="15"/>
  <c r="W251" i="15"/>
  <c r="AM251" i="15"/>
  <c r="W187" i="15"/>
  <c r="AM187" i="15"/>
  <c r="H289" i="13"/>
  <c r="H291" i="13" s="1"/>
  <c r="W232" i="15"/>
  <c r="AM232" i="15"/>
  <c r="W48" i="15"/>
  <c r="AM48" i="15"/>
  <c r="W268" i="15"/>
  <c r="AM268" i="15"/>
  <c r="W21" i="15"/>
  <c r="AM21" i="15"/>
  <c r="W270" i="15"/>
  <c r="AM270" i="15"/>
  <c r="W197" i="15"/>
  <c r="AM197" i="15"/>
  <c r="W220" i="15"/>
  <c r="AM220" i="15"/>
  <c r="AE288" i="15"/>
  <c r="H288" i="15"/>
  <c r="AD3" i="15"/>
  <c r="W215" i="15"/>
  <c r="AM215" i="15"/>
  <c r="W142" i="15"/>
  <c r="AM142" i="15"/>
  <c r="W8" i="15"/>
  <c r="AM8" i="15"/>
  <c r="W228" i="15"/>
  <c r="AM228" i="15"/>
  <c r="W7" i="15"/>
  <c r="AM7" i="15"/>
  <c r="W86" i="15"/>
  <c r="AM86" i="15"/>
  <c r="W12" i="15"/>
  <c r="AM12" i="15"/>
  <c r="W181" i="15"/>
  <c r="AM181" i="15"/>
  <c r="W149" i="15"/>
  <c r="AM149" i="15"/>
  <c r="W173" i="15"/>
  <c r="AM173" i="15"/>
  <c r="W137" i="15"/>
  <c r="AM137" i="15"/>
  <c r="W263" i="15"/>
  <c r="AM263" i="15"/>
  <c r="W69" i="15"/>
  <c r="AM69" i="15"/>
  <c r="F288" i="15"/>
  <c r="Z3" i="15"/>
  <c r="W127" i="15"/>
  <c r="AM127" i="15"/>
  <c r="W265" i="15"/>
  <c r="AM265" i="15"/>
  <c r="W211" i="15"/>
  <c r="AM211" i="15"/>
  <c r="W113" i="15"/>
  <c r="AM113" i="15"/>
  <c r="W71" i="15"/>
  <c r="AM71" i="15"/>
  <c r="W105" i="15"/>
  <c r="AM105" i="15"/>
  <c r="W161" i="15"/>
  <c r="AM161" i="15"/>
  <c r="W56" i="15"/>
  <c r="AM56" i="15"/>
  <c r="W253" i="15"/>
  <c r="AM253" i="15"/>
  <c r="W191" i="15"/>
  <c r="AM191" i="15"/>
  <c r="W153" i="15"/>
  <c r="AM153" i="15"/>
  <c r="W278" i="15"/>
  <c r="AM278" i="15"/>
  <c r="AG288" i="15"/>
  <c r="J289" i="13"/>
  <c r="J291" i="13" s="1"/>
  <c r="W285" i="15"/>
  <c r="AM285" i="15"/>
  <c r="W209" i="15"/>
  <c r="AM209" i="15"/>
  <c r="W239" i="15"/>
  <c r="AM239" i="15"/>
  <c r="W196" i="15"/>
  <c r="AM196" i="15"/>
  <c r="W280" i="15"/>
  <c r="AM280" i="15"/>
  <c r="W203" i="15"/>
  <c r="AM203" i="15"/>
  <c r="W18" i="15"/>
  <c r="AM18" i="15"/>
  <c r="W133" i="15"/>
  <c r="AM133" i="15"/>
  <c r="W261" i="15"/>
  <c r="AM261" i="15"/>
  <c r="W83" i="15"/>
  <c r="AM83" i="15"/>
  <c r="W109" i="15"/>
  <c r="AM109" i="15"/>
  <c r="W262" i="15"/>
  <c r="AM262" i="15"/>
  <c r="W100" i="15"/>
  <c r="AM100" i="15"/>
  <c r="F289" i="13"/>
  <c r="F291" i="13" s="1"/>
  <c r="W186" i="15"/>
  <c r="AM186" i="15"/>
  <c r="W154" i="15"/>
  <c r="AM154" i="15"/>
  <c r="W70" i="15"/>
  <c r="AM70" i="15"/>
  <c r="W31" i="15"/>
  <c r="AM31" i="15"/>
  <c r="W216" i="15"/>
  <c r="AM216" i="15"/>
  <c r="W38" i="15"/>
  <c r="AM38" i="15"/>
  <c r="W287" i="15"/>
  <c r="AM287" i="15"/>
  <c r="W103" i="15"/>
  <c r="AM103" i="15"/>
  <c r="W101" i="15"/>
  <c r="AM101" i="15"/>
  <c r="W160" i="15"/>
  <c r="AM160" i="15"/>
  <c r="W148" i="15"/>
  <c r="AM148" i="15"/>
  <c r="W277" i="15"/>
  <c r="AM277" i="15"/>
  <c r="W15" i="15"/>
  <c r="AM15" i="15"/>
  <c r="Y288" i="15"/>
  <c r="W284" i="15"/>
  <c r="AM284" i="15"/>
  <c r="W152" i="15"/>
  <c r="AM152" i="15"/>
  <c r="W53" i="15"/>
  <c r="AM53" i="15"/>
  <c r="W128" i="15"/>
  <c r="AM128" i="15"/>
  <c r="W189" i="15"/>
  <c r="AM189" i="15"/>
  <c r="W276" i="15"/>
  <c r="AM276" i="15"/>
  <c r="W89" i="15"/>
  <c r="AM89" i="15"/>
  <c r="V3" i="15"/>
  <c r="W138" i="15"/>
  <c r="AM138" i="15"/>
  <c r="W266" i="15"/>
  <c r="AM266" i="15"/>
  <c r="W9" i="15"/>
  <c r="AM9" i="15"/>
  <c r="W33" i="15"/>
  <c r="AM33" i="15"/>
  <c r="W204" i="15"/>
  <c r="AM204" i="15"/>
  <c r="W156" i="15"/>
  <c r="AM156" i="15"/>
  <c r="L289" i="13"/>
  <c r="L291" i="13" s="1"/>
  <c r="W27" i="15"/>
  <c r="AM27" i="15"/>
  <c r="W202" i="15"/>
  <c r="AM202" i="15"/>
  <c r="W98" i="15"/>
  <c r="AM98" i="15"/>
  <c r="W229" i="15"/>
  <c r="AM229" i="15"/>
  <c r="W58" i="15"/>
  <c r="AM58" i="15"/>
  <c r="W87" i="15"/>
  <c r="AM87" i="15"/>
  <c r="W140" i="15"/>
  <c r="AM140" i="15"/>
  <c r="W118" i="15"/>
  <c r="AM118" i="15"/>
  <c r="W162" i="15"/>
  <c r="AM162" i="15"/>
  <c r="W172" i="15"/>
  <c r="AM172" i="15"/>
  <c r="W176" i="15"/>
  <c r="AM176" i="15"/>
  <c r="W150" i="15"/>
  <c r="AM150" i="15"/>
  <c r="W124" i="15"/>
  <c r="AM124" i="15"/>
  <c r="W78" i="15"/>
  <c r="AM78" i="15"/>
  <c r="W108" i="15"/>
  <c r="AM108" i="15"/>
  <c r="W134" i="15"/>
  <c r="AM134" i="15"/>
  <c r="W258" i="15"/>
  <c r="AM258" i="15"/>
  <c r="W210" i="15"/>
  <c r="AM210" i="15"/>
  <c r="W170" i="15"/>
  <c r="AM170" i="15"/>
  <c r="W16" i="15"/>
  <c r="AM16" i="15"/>
  <c r="W126" i="15"/>
  <c r="AM126" i="15"/>
  <c r="W116" i="15"/>
  <c r="AM116" i="15"/>
  <c r="W136" i="15"/>
  <c r="AM136" i="15"/>
  <c r="W111" i="15"/>
  <c r="AM111" i="15"/>
  <c r="W135" i="15"/>
  <c r="AM135" i="15"/>
  <c r="W205" i="15"/>
  <c r="AM205" i="15"/>
  <c r="W231" i="15"/>
  <c r="AM231" i="15"/>
  <c r="W257" i="15"/>
  <c r="AM257" i="15"/>
  <c r="W195" i="15"/>
  <c r="AM195" i="15"/>
  <c r="W256" i="15"/>
  <c r="AM256" i="15"/>
  <c r="W61" i="15"/>
  <c r="AM61" i="15"/>
  <c r="W75" i="15"/>
  <c r="AM75" i="15"/>
  <c r="J288" i="15"/>
  <c r="AH3" i="15"/>
  <c r="W90" i="15"/>
  <c r="AM90" i="15"/>
  <c r="W115" i="15"/>
  <c r="AM115" i="15"/>
  <c r="W26" i="15"/>
  <c r="AM26" i="15"/>
  <c r="W20" i="15"/>
  <c r="AM20" i="15"/>
  <c r="W85" i="15"/>
  <c r="AM85" i="15"/>
  <c r="W254" i="15"/>
  <c r="AM254" i="15"/>
  <c r="W184" i="15"/>
  <c r="AM184" i="15"/>
  <c r="W146" i="15"/>
  <c r="AM146" i="15"/>
  <c r="W68" i="15"/>
  <c r="AM68" i="15"/>
  <c r="E288" i="15"/>
  <c r="X3" i="15"/>
  <c r="D4" i="15"/>
  <c r="V4" i="15" s="1"/>
  <c r="O4" i="13"/>
  <c r="W35" i="15"/>
  <c r="AM35" i="15"/>
  <c r="W91" i="15"/>
  <c r="AM91" i="15"/>
  <c r="W67" i="15"/>
  <c r="AM67" i="15"/>
  <c r="W74" i="15"/>
  <c r="AM74" i="15"/>
  <c r="W14" i="15"/>
  <c r="AM14" i="15"/>
  <c r="W79" i="15"/>
  <c r="AM79" i="15"/>
  <c r="W174" i="15"/>
  <c r="AM174" i="15"/>
  <c r="K289" i="13"/>
  <c r="K291" i="13" s="1"/>
  <c r="W236" i="15"/>
  <c r="AM236" i="15"/>
  <c r="W183" i="15"/>
  <c r="AM183" i="15"/>
  <c r="W192" i="15"/>
  <c r="AM192" i="15"/>
  <c r="W47" i="15"/>
  <c r="AM47" i="15"/>
  <c r="W93" i="15"/>
  <c r="AM93" i="15"/>
  <c r="W13" i="15"/>
  <c r="AM13" i="15"/>
  <c r="W6" i="15"/>
  <c r="AM6" i="15"/>
  <c r="W94" i="15"/>
  <c r="AM94" i="15"/>
  <c r="W54" i="15"/>
  <c r="AM54" i="15"/>
  <c r="W234" i="15"/>
  <c r="AM234" i="15"/>
  <c r="W240" i="15"/>
  <c r="AM240" i="15"/>
  <c r="W66" i="15"/>
  <c r="AM66" i="15"/>
  <c r="W60" i="15"/>
  <c r="AM60" i="15"/>
  <c r="W55" i="15"/>
  <c r="AM55" i="15"/>
  <c r="W272" i="15"/>
  <c r="AM272" i="15"/>
  <c r="W41" i="15"/>
  <c r="AM41" i="15"/>
  <c r="W169" i="15"/>
  <c r="AM169" i="15"/>
  <c r="W77" i="15"/>
  <c r="AM77" i="15"/>
  <c r="W246" i="15"/>
  <c r="AM246" i="15"/>
  <c r="W97" i="15"/>
  <c r="AM97" i="15"/>
  <c r="W84" i="15"/>
  <c r="AM84" i="15"/>
  <c r="W52" i="15"/>
  <c r="AM52" i="15"/>
  <c r="W249" i="15"/>
  <c r="AM249" i="15"/>
  <c r="W188" i="15"/>
  <c r="AM188" i="15"/>
  <c r="W198" i="15"/>
  <c r="AM198" i="15"/>
  <c r="W43" i="15"/>
  <c r="AM43" i="15"/>
  <c r="W243" i="15"/>
  <c r="AM243" i="15"/>
  <c r="W28" i="15"/>
  <c r="AM28" i="15"/>
  <c r="W73" i="15"/>
  <c r="AM73" i="15"/>
  <c r="W275" i="15"/>
  <c r="AM275" i="15"/>
  <c r="W72" i="15"/>
  <c r="AM72" i="15"/>
  <c r="W63" i="15"/>
  <c r="AM63" i="15"/>
  <c r="W167" i="15"/>
  <c r="AM167" i="15"/>
  <c r="W193" i="15"/>
  <c r="AM193" i="15"/>
  <c r="W147" i="15"/>
  <c r="AM147" i="15"/>
  <c r="W282" i="15"/>
  <c r="AM282" i="15"/>
  <c r="W223" i="15"/>
  <c r="AM223" i="15"/>
  <c r="W112" i="15"/>
  <c r="AM112" i="15"/>
  <c r="W36" i="15"/>
  <c r="AM36" i="15"/>
  <c r="G289" i="13"/>
  <c r="G291" i="13" s="1"/>
  <c r="W168" i="15"/>
  <c r="AM168" i="15"/>
  <c r="W32" i="15"/>
  <c r="AM32" i="15"/>
  <c r="W241" i="15"/>
  <c r="AM241" i="15"/>
  <c r="W179" i="15"/>
  <c r="AM179" i="15"/>
  <c r="W25" i="15"/>
  <c r="AM25" i="15"/>
  <c r="W283" i="15"/>
  <c r="AM283" i="15"/>
  <c r="W235" i="15"/>
  <c r="AM235" i="15"/>
  <c r="W62" i="15"/>
  <c r="AM62" i="15"/>
  <c r="W165" i="15"/>
  <c r="AM165" i="15"/>
  <c r="W129" i="15"/>
  <c r="AM129" i="15"/>
  <c r="W123" i="15"/>
  <c r="AM123" i="15"/>
  <c r="W221" i="15"/>
  <c r="AM221" i="15"/>
  <c r="W159" i="15"/>
  <c r="AM159" i="15"/>
  <c r="W143" i="15"/>
  <c r="AM143" i="15"/>
  <c r="W185" i="15"/>
  <c r="AM185" i="15"/>
  <c r="I288" i="15"/>
  <c r="AF3" i="15"/>
  <c r="W245" i="15"/>
  <c r="AM245" i="15"/>
  <c r="W177" i="15"/>
  <c r="AM177" i="15"/>
  <c r="W99" i="15"/>
  <c r="AM99" i="15"/>
  <c r="W37" i="15"/>
  <c r="AM37" i="15"/>
  <c r="W80" i="15"/>
  <c r="AM80" i="15"/>
  <c r="W259" i="15"/>
  <c r="AM259" i="15"/>
  <c r="W49" i="15"/>
  <c r="AM49" i="15"/>
  <c r="W130" i="15"/>
  <c r="AM130" i="15"/>
  <c r="W157" i="15"/>
  <c r="AM157" i="15"/>
  <c r="W45" i="15"/>
  <c r="AM45" i="15"/>
  <c r="W217" i="15"/>
  <c r="AM217" i="15"/>
  <c r="W102" i="15"/>
  <c r="AM102" i="15"/>
  <c r="W242" i="15"/>
  <c r="AM242" i="15"/>
  <c r="W208" i="15"/>
  <c r="AM208" i="15"/>
  <c r="W17" i="15"/>
  <c r="AM17" i="15"/>
  <c r="W23" i="15"/>
  <c r="AM23" i="15"/>
  <c r="W175" i="15"/>
  <c r="AM175" i="15"/>
  <c r="W46" i="15"/>
  <c r="AM46" i="15"/>
  <c r="W190" i="15"/>
  <c r="AM190" i="15"/>
  <c r="W24" i="15"/>
  <c r="AM24" i="15"/>
  <c r="W114" i="15"/>
  <c r="AM114" i="15"/>
  <c r="AM104" i="15"/>
  <c r="W104" i="15"/>
  <c r="W34" i="15"/>
  <c r="AM34" i="15"/>
  <c r="W271" i="15"/>
  <c r="AM271" i="15"/>
  <c r="W230" i="15"/>
  <c r="AM230" i="15"/>
  <c r="W214" i="15"/>
  <c r="AM214" i="15"/>
  <c r="W88" i="15"/>
  <c r="AM88" i="15"/>
  <c r="W120" i="15"/>
  <c r="AM120" i="15"/>
  <c r="W42" i="15"/>
  <c r="AM42" i="15"/>
  <c r="W200" i="15"/>
  <c r="AM200" i="15"/>
  <c r="W57" i="15"/>
  <c r="AM57" i="15"/>
  <c r="W274" i="15"/>
  <c r="AM274" i="15"/>
  <c r="W141" i="15"/>
  <c r="AM141" i="15"/>
  <c r="AM11" i="15"/>
  <c r="W11" i="15"/>
  <c r="AM19" i="15"/>
  <c r="W19" i="15"/>
  <c r="AM132" i="15"/>
  <c r="W132" i="15"/>
  <c r="AC288" i="15"/>
  <c r="W247" i="15"/>
  <c r="AM247" i="15"/>
  <c r="W81" i="15"/>
  <c r="AM81" i="15"/>
  <c r="W44" i="15"/>
  <c r="AM44" i="15"/>
  <c r="W5" i="15"/>
  <c r="AM5" i="15"/>
  <c r="W219" i="15"/>
  <c r="AM219" i="15"/>
  <c r="W252" i="15"/>
  <c r="AM252" i="15"/>
  <c r="W264" i="15"/>
  <c r="AM264" i="15"/>
  <c r="W207" i="15"/>
  <c r="AM207" i="15"/>
  <c r="W233" i="15"/>
  <c r="AM233" i="15"/>
  <c r="W171" i="15"/>
  <c r="AM171" i="15"/>
  <c r="W281" i="15"/>
  <c r="AM281" i="15"/>
  <c r="W269" i="15"/>
  <c r="AM269" i="15"/>
  <c r="W51" i="15"/>
  <c r="AM51" i="15"/>
  <c r="AJ3" i="15"/>
  <c r="K288" i="15"/>
  <c r="W213" i="15"/>
  <c r="AM213" i="15"/>
  <c r="W145" i="15"/>
  <c r="AM145" i="15"/>
  <c r="W96" i="15"/>
  <c r="AM96" i="15"/>
  <c r="W237" i="15"/>
  <c r="AM237" i="15"/>
  <c r="W50" i="15"/>
  <c r="AM50" i="15"/>
  <c r="W139" i="15"/>
  <c r="AM139" i="15"/>
  <c r="W267" i="15"/>
  <c r="AM267" i="15"/>
  <c r="W286" i="15"/>
  <c r="AM286" i="15"/>
  <c r="W227" i="15"/>
  <c r="AM227" i="15"/>
  <c r="W29" i="15"/>
  <c r="AM29" i="15"/>
  <c r="W117" i="15"/>
  <c r="AM117" i="15"/>
  <c r="W121" i="15"/>
  <c r="AM121" i="15"/>
  <c r="W131" i="15"/>
  <c r="AM131" i="15"/>
  <c r="W155" i="15"/>
  <c r="AM155" i="15"/>
  <c r="I289" i="13"/>
  <c r="I291" i="13" s="1"/>
  <c r="W250" i="15"/>
  <c r="AM250" i="15"/>
  <c r="W218" i="15"/>
  <c r="AM218" i="15"/>
  <c r="W59" i="15"/>
  <c r="AM59" i="15"/>
  <c r="W76" i="15"/>
  <c r="AM76" i="15"/>
  <c r="W30" i="15"/>
  <c r="AM30" i="15"/>
  <c r="W39" i="15"/>
  <c r="AM39" i="15"/>
  <c r="W22" i="15"/>
  <c r="AM22" i="15"/>
  <c r="W273" i="15"/>
  <c r="AM273" i="15"/>
  <c r="W178" i="15"/>
  <c r="AM178" i="15"/>
  <c r="W106" i="15"/>
  <c r="AM106" i="15"/>
  <c r="W158" i="15"/>
  <c r="AM158" i="15"/>
  <c r="W110" i="15"/>
  <c r="AM110" i="15"/>
  <c r="W65" i="15"/>
  <c r="AM65" i="15"/>
  <c r="W164" i="15"/>
  <c r="AM164" i="15"/>
  <c r="W248" i="15"/>
  <c r="AM248" i="15"/>
  <c r="W212" i="15"/>
  <c r="AM212" i="15"/>
  <c r="W224" i="15"/>
  <c r="AM224" i="15"/>
  <c r="W10" i="15"/>
  <c r="AM10" i="15"/>
  <c r="W279" i="15"/>
  <c r="AM279" i="15"/>
  <c r="W194" i="15"/>
  <c r="AM194" i="15"/>
  <c r="W144" i="15"/>
  <c r="AM144" i="15"/>
  <c r="W226" i="15"/>
  <c r="AM226" i="15"/>
  <c r="W222" i="15"/>
  <c r="AM222" i="15"/>
  <c r="W82" i="15"/>
  <c r="AM82" i="15"/>
  <c r="W244" i="15"/>
  <c r="AM244" i="15"/>
  <c r="W180" i="15"/>
  <c r="AM180" i="15"/>
  <c r="W166" i="15"/>
  <c r="AM166" i="15"/>
  <c r="L74" i="1"/>
  <c r="E70" i="17"/>
  <c r="L225" i="1"/>
  <c r="E214" i="17"/>
  <c r="L248" i="1"/>
  <c r="E236" i="17"/>
  <c r="L209" i="1"/>
  <c r="E199" i="17"/>
  <c r="L95" i="1"/>
  <c r="E90" i="17"/>
  <c r="L61" i="1"/>
  <c r="E57" i="17"/>
  <c r="L18" i="1"/>
  <c r="E16" i="17"/>
  <c r="L250" i="1"/>
  <c r="E238" i="17"/>
  <c r="L224" i="1"/>
  <c r="E213" i="17"/>
  <c r="L38" i="1"/>
  <c r="E35" i="17"/>
  <c r="L115" i="1"/>
  <c r="E109" i="17"/>
  <c r="L138" i="1"/>
  <c r="E131" i="17"/>
  <c r="L265" i="1"/>
  <c r="E253" i="17"/>
  <c r="L249" i="1"/>
  <c r="E237" i="17"/>
  <c r="L169" i="1"/>
  <c r="E160" i="17"/>
  <c r="L63" i="1"/>
  <c r="E59" i="17"/>
  <c r="L278" i="1"/>
  <c r="E265" i="17"/>
  <c r="L231" i="1"/>
  <c r="E220" i="17"/>
  <c r="L192" i="1"/>
  <c r="E183" i="17"/>
  <c r="L126" i="1"/>
  <c r="E120" i="17"/>
  <c r="L44" i="1"/>
  <c r="E41" i="17"/>
  <c r="L200" i="1"/>
  <c r="E190" i="17"/>
  <c r="L174" i="1"/>
  <c r="E165" i="17"/>
  <c r="L288" i="1"/>
  <c r="E275" i="17"/>
  <c r="L81" i="1"/>
  <c r="E77" i="17"/>
  <c r="L131" i="1"/>
  <c r="E125" i="17"/>
  <c r="L33" i="1"/>
  <c r="E30" i="17"/>
  <c r="L162" i="1"/>
  <c r="E154" i="17"/>
  <c r="L251" i="1"/>
  <c r="E239" i="17"/>
  <c r="L37" i="1"/>
  <c r="E34" i="17"/>
  <c r="L60" i="1"/>
  <c r="E56" i="17"/>
  <c r="L83" i="1"/>
  <c r="E79" i="17"/>
  <c r="L73" i="1"/>
  <c r="E69" i="17"/>
  <c r="L177" i="1"/>
  <c r="E168" i="17"/>
  <c r="L279" i="1"/>
  <c r="E266" i="17"/>
  <c r="L206" i="1"/>
  <c r="E196" i="17"/>
  <c r="L168" i="1"/>
  <c r="E159" i="17"/>
  <c r="L57" i="1"/>
  <c r="E54" i="17"/>
  <c r="L19" i="1"/>
  <c r="E17" i="17"/>
  <c r="L274" i="1"/>
  <c r="E262" i="17"/>
  <c r="L8" i="1"/>
  <c r="E6" i="17"/>
  <c r="L113" i="1"/>
  <c r="E107" i="17"/>
  <c r="L232" i="1"/>
  <c r="E221" i="17"/>
  <c r="L148" i="1"/>
  <c r="E141" i="17"/>
  <c r="L22" i="1"/>
  <c r="E19" i="17"/>
  <c r="L289" i="1"/>
  <c r="E276" i="17"/>
  <c r="L140" i="1"/>
  <c r="E133" i="17"/>
  <c r="L287" i="1"/>
  <c r="E274" i="17"/>
  <c r="L176" i="1"/>
  <c r="E167" i="17"/>
  <c r="L72" i="1"/>
  <c r="E68" i="17"/>
  <c r="L28" i="1"/>
  <c r="E25" i="17"/>
  <c r="L216" i="1"/>
  <c r="E206" i="17"/>
  <c r="L190" i="1"/>
  <c r="E181" i="17"/>
  <c r="L116" i="1"/>
  <c r="E110" i="17"/>
  <c r="L110" i="1"/>
  <c r="E104" i="17"/>
  <c r="L252" i="1"/>
  <c r="E240" i="17"/>
  <c r="L253" i="1"/>
  <c r="E241" i="17"/>
  <c r="C33" i="4"/>
  <c r="L215" i="1"/>
  <c r="E205" i="17"/>
  <c r="L296" i="1"/>
  <c r="E283" i="17"/>
  <c r="L270" i="1"/>
  <c r="E258" i="17"/>
  <c r="L245" i="1"/>
  <c r="E233" i="17"/>
  <c r="L197" i="1"/>
  <c r="E188" i="17"/>
  <c r="L109" i="1"/>
  <c r="E103" i="17"/>
  <c r="L49" i="1"/>
  <c r="E46" i="17"/>
  <c r="L11" i="1"/>
  <c r="E9" i="17"/>
  <c r="L255" i="1"/>
  <c r="E243" i="17"/>
  <c r="L45" i="1"/>
  <c r="E42" i="17"/>
  <c r="L143" i="1"/>
  <c r="E136" i="17"/>
  <c r="L65" i="1"/>
  <c r="E61" i="17"/>
  <c r="L256" i="1"/>
  <c r="E244" i="17"/>
  <c r="L107" i="1"/>
  <c r="E101" i="17"/>
  <c r="L69" i="1"/>
  <c r="E65" i="17"/>
  <c r="L27" i="1"/>
  <c r="E24" i="17"/>
  <c r="L240" i="1"/>
  <c r="E228" i="17"/>
  <c r="L271" i="1"/>
  <c r="E259" i="17"/>
  <c r="L99" i="1"/>
  <c r="E94" i="17"/>
  <c r="L246" i="1"/>
  <c r="E234" i="17"/>
  <c r="L173" i="1"/>
  <c r="E164" i="17"/>
  <c r="L67" i="1"/>
  <c r="E63" i="17"/>
  <c r="L12" i="1"/>
  <c r="E10" i="17"/>
  <c r="L146" i="1"/>
  <c r="E139" i="17"/>
  <c r="L242" i="1"/>
  <c r="E230" i="17"/>
  <c r="L30" i="1"/>
  <c r="E27" i="17"/>
  <c r="L87" i="1"/>
  <c r="E83" i="17"/>
  <c r="L218" i="1"/>
  <c r="E208" i="17"/>
  <c r="L291" i="1"/>
  <c r="E278" i="17"/>
  <c r="L79" i="1"/>
  <c r="E75" i="17"/>
  <c r="L167" i="1"/>
  <c r="E158" i="17"/>
  <c r="L293" i="1"/>
  <c r="E280" i="17"/>
  <c r="L64" i="1"/>
  <c r="E60" i="17"/>
  <c r="L128" i="1"/>
  <c r="E122" i="17"/>
  <c r="L217" i="1"/>
  <c r="E207" i="17"/>
  <c r="L32" i="1"/>
  <c r="E29" i="17"/>
  <c r="L52" i="1"/>
  <c r="E49" i="17"/>
  <c r="L15" i="1"/>
  <c r="E13" i="17"/>
  <c r="L207" i="1"/>
  <c r="E197" i="17"/>
  <c r="L284" i="1"/>
  <c r="E271" i="17"/>
  <c r="L75" i="1"/>
  <c r="E71" i="17"/>
  <c r="L157" i="1"/>
  <c r="E149" i="17"/>
  <c r="L139" i="1"/>
  <c r="E132" i="17"/>
  <c r="L114" i="1"/>
  <c r="E108" i="17"/>
  <c r="L47" i="1"/>
  <c r="E44" i="17"/>
  <c r="L220" i="1"/>
  <c r="E209" i="17"/>
  <c r="L208" i="1"/>
  <c r="E198" i="17"/>
  <c r="L182" i="1"/>
  <c r="E173" i="17"/>
  <c r="L263" i="1"/>
  <c r="E251" i="17"/>
  <c r="L103" i="1"/>
  <c r="E98" i="17"/>
  <c r="L237" i="1"/>
  <c r="E226" i="17"/>
  <c r="L211" i="1"/>
  <c r="E201" i="17"/>
  <c r="L164" i="1"/>
  <c r="E156" i="17"/>
  <c r="L59" i="1"/>
  <c r="E55" i="17"/>
  <c r="L132" i="1"/>
  <c r="E126" i="17"/>
  <c r="L260" i="1"/>
  <c r="E248" i="17"/>
  <c r="L222" i="1"/>
  <c r="E211" i="17"/>
  <c r="L118" i="1"/>
  <c r="E112" i="17"/>
  <c r="L80" i="1"/>
  <c r="E76" i="17"/>
  <c r="L31" i="1"/>
  <c r="E28" i="17"/>
  <c r="L295" i="1"/>
  <c r="E282" i="17"/>
  <c r="L223" i="1"/>
  <c r="E212" i="17"/>
  <c r="L184" i="1"/>
  <c r="E175" i="17"/>
  <c r="L106" i="1"/>
  <c r="E100" i="17"/>
  <c r="L36" i="1"/>
  <c r="E33" i="17"/>
  <c r="L286" i="1"/>
  <c r="E273" i="17"/>
  <c r="L137" i="1"/>
  <c r="E130" i="17"/>
  <c r="L46" i="1"/>
  <c r="E43" i="17"/>
  <c r="L214" i="1"/>
  <c r="E204" i="17"/>
  <c r="L247" i="1"/>
  <c r="E235" i="17"/>
  <c r="L212" i="1"/>
  <c r="E202" i="17"/>
  <c r="L186" i="1"/>
  <c r="E177" i="17"/>
  <c r="L300" i="1"/>
  <c r="E287" i="17"/>
  <c r="L34" i="1"/>
  <c r="E31" i="17"/>
  <c r="L104" i="1"/>
  <c r="E99" i="17"/>
  <c r="L98" i="1"/>
  <c r="E93" i="17"/>
  <c r="L82" i="1"/>
  <c r="E78" i="17"/>
  <c r="L76" i="1"/>
  <c r="E72" i="17"/>
  <c r="L77" i="1"/>
  <c r="E73" i="17"/>
  <c r="L85" i="1"/>
  <c r="E81" i="17"/>
  <c r="L120" i="1"/>
  <c r="E114" i="17"/>
  <c r="L112" i="1"/>
  <c r="E106" i="17"/>
  <c r="L269" i="1"/>
  <c r="E257" i="17"/>
  <c r="L191" i="1"/>
  <c r="E182" i="17"/>
  <c r="L201" i="1"/>
  <c r="E191" i="17"/>
  <c r="L294" i="1"/>
  <c r="E281" i="17"/>
  <c r="L261" i="1"/>
  <c r="E249" i="17"/>
  <c r="L181" i="1"/>
  <c r="E172" i="17"/>
  <c r="L221" i="1"/>
  <c r="E210" i="17"/>
  <c r="L194" i="1"/>
  <c r="E185" i="17"/>
  <c r="L147" i="1"/>
  <c r="E140" i="17"/>
  <c r="L42" i="1"/>
  <c r="E39" i="17"/>
  <c r="L130" i="1"/>
  <c r="E124" i="17"/>
  <c r="L78" i="1"/>
  <c r="E74" i="17"/>
  <c r="L55" i="1"/>
  <c r="E52" i="17"/>
  <c r="L277" i="1"/>
  <c r="E264" i="17"/>
  <c r="L205" i="1"/>
  <c r="E195" i="17"/>
  <c r="L84" i="1"/>
  <c r="E80" i="17"/>
  <c r="L14" i="1"/>
  <c r="E12" i="17"/>
  <c r="L268" i="1"/>
  <c r="E256" i="17"/>
  <c r="L230" i="1"/>
  <c r="E219" i="17"/>
  <c r="L129" i="1"/>
  <c r="E123" i="17"/>
  <c r="L204" i="1"/>
  <c r="E194" i="17"/>
  <c r="L292" i="1"/>
  <c r="E279" i="17"/>
  <c r="L26" i="1"/>
  <c r="E23" i="17"/>
  <c r="L93" i="1"/>
  <c r="E88" i="17"/>
  <c r="L134" i="1"/>
  <c r="E128" i="17"/>
  <c r="L298" i="1"/>
  <c r="E285" i="17"/>
  <c r="L299" i="1"/>
  <c r="E286" i="17"/>
  <c r="L273" i="1"/>
  <c r="E261" i="17"/>
  <c r="L227" i="1"/>
  <c r="E216" i="17"/>
  <c r="L188" i="1"/>
  <c r="E179" i="17"/>
  <c r="L117" i="1"/>
  <c r="E111" i="17"/>
  <c r="L262" i="1"/>
  <c r="E250" i="17"/>
  <c r="L236" i="1"/>
  <c r="E225" i="17"/>
  <c r="L189" i="1"/>
  <c r="E180" i="17"/>
  <c r="L97" i="1"/>
  <c r="E92" i="17"/>
  <c r="L29" i="1"/>
  <c r="E26" i="17"/>
  <c r="L155" i="1"/>
  <c r="E147" i="17"/>
  <c r="L124" i="1"/>
  <c r="E118" i="17"/>
  <c r="L238" i="1"/>
  <c r="E227" i="17"/>
  <c r="L149" i="1"/>
  <c r="E142" i="17"/>
  <c r="L56" i="1"/>
  <c r="E53" i="17"/>
  <c r="L13" i="1"/>
  <c r="E11" i="17"/>
  <c r="L153" i="1"/>
  <c r="E145" i="17"/>
  <c r="L267" i="1"/>
  <c r="E255" i="17"/>
  <c r="L94" i="1"/>
  <c r="E89" i="17"/>
  <c r="L86" i="1"/>
  <c r="E82" i="17"/>
  <c r="L89" i="1"/>
  <c r="E84" i="17"/>
  <c r="L280" i="1"/>
  <c r="E267" i="17"/>
  <c r="L175" i="1"/>
  <c r="E166" i="17"/>
  <c r="L92" i="1"/>
  <c r="E87" i="17"/>
  <c r="L39" i="1"/>
  <c r="E36" i="17"/>
  <c r="L25" i="1"/>
  <c r="E22" i="17"/>
  <c r="L178" i="1"/>
  <c r="E169" i="17"/>
  <c r="L165" i="1"/>
  <c r="E157" i="17"/>
  <c r="L40" i="1"/>
  <c r="E37" i="17"/>
  <c r="L158" i="1"/>
  <c r="E150" i="17"/>
  <c r="L199" i="1"/>
  <c r="E189" i="17"/>
  <c r="L20" i="1"/>
  <c r="E18" i="17"/>
  <c r="L187" i="1"/>
  <c r="E178" i="17"/>
  <c r="L161" i="1"/>
  <c r="E153" i="17"/>
  <c r="L276" i="1"/>
  <c r="E263" i="17"/>
  <c r="L9" i="1"/>
  <c r="E7" i="17"/>
  <c r="L123" i="1"/>
  <c r="E117" i="17"/>
  <c r="L100" i="1"/>
  <c r="E95" i="17"/>
  <c r="G38" i="4"/>
  <c r="L244" i="1"/>
  <c r="E232" i="17"/>
  <c r="L172" i="1"/>
  <c r="E163" i="17"/>
  <c r="L62" i="1"/>
  <c r="E58" i="17"/>
  <c r="L24" i="1"/>
  <c r="E21" i="17"/>
  <c r="L133" i="1"/>
  <c r="E127" i="17"/>
  <c r="L179" i="1"/>
  <c r="E170" i="17"/>
  <c r="L70" i="1"/>
  <c r="E66" i="17"/>
  <c r="L235" i="1"/>
  <c r="E224" i="17"/>
  <c r="L196" i="1"/>
  <c r="E187" i="17"/>
  <c r="L171" i="1"/>
  <c r="E162" i="17"/>
  <c r="L259" i="1"/>
  <c r="E247" i="17"/>
  <c r="L151" i="1"/>
  <c r="E143" i="17"/>
  <c r="L68" i="1"/>
  <c r="E64" i="17"/>
  <c r="L266" i="1"/>
  <c r="E254" i="17"/>
  <c r="L241" i="1"/>
  <c r="E229" i="17"/>
  <c r="L193" i="1"/>
  <c r="E184" i="17"/>
  <c r="L108" i="1"/>
  <c r="E102" i="17"/>
  <c r="L41" i="1"/>
  <c r="E38" i="17"/>
  <c r="L7" i="1"/>
  <c r="E5" i="17"/>
  <c r="L229" i="1"/>
  <c r="E218" i="17"/>
  <c r="L203" i="1"/>
  <c r="E193" i="17"/>
  <c r="L156" i="1"/>
  <c r="E148" i="17"/>
  <c r="L50" i="1"/>
  <c r="E47" i="17"/>
  <c r="L142" i="1"/>
  <c r="E135" i="17"/>
  <c r="L90" i="1"/>
  <c r="E85" i="17"/>
  <c r="L185" i="1"/>
  <c r="E176" i="17"/>
  <c r="L254" i="1"/>
  <c r="E242" i="17"/>
  <c r="L96" i="1"/>
  <c r="E91" i="17"/>
  <c r="L183" i="1"/>
  <c r="E174" i="17"/>
  <c r="L290" i="1"/>
  <c r="E277" i="17"/>
  <c r="L145" i="1"/>
  <c r="E138" i="17"/>
  <c r="L272" i="1"/>
  <c r="E260" i="17"/>
  <c r="L136" i="1"/>
  <c r="E129" i="17"/>
  <c r="L102" i="1"/>
  <c r="E97" i="17"/>
  <c r="L43" i="1"/>
  <c r="E40" i="17"/>
  <c r="L141" i="1"/>
  <c r="E134" i="17"/>
  <c r="L6" i="1"/>
  <c r="E4" i="17"/>
  <c r="L144" i="1"/>
  <c r="E137" i="17"/>
  <c r="L297" i="1"/>
  <c r="E284" i="17"/>
  <c r="L66" i="1"/>
  <c r="E62" i="17"/>
  <c r="L152" i="1"/>
  <c r="E144" i="17"/>
  <c r="L285" i="1"/>
  <c r="E272" i="17"/>
  <c r="L283" i="1"/>
  <c r="E270" i="17"/>
  <c r="L10" i="1"/>
  <c r="E8" i="17"/>
  <c r="L53" i="1"/>
  <c r="E50" i="17"/>
  <c r="L91" i="1"/>
  <c r="E86" i="17"/>
  <c r="L228" i="1"/>
  <c r="E217" i="17"/>
  <c r="L154" i="1"/>
  <c r="E146" i="17"/>
  <c r="L281" i="1"/>
  <c r="E268" i="17"/>
  <c r="L243" i="1"/>
  <c r="E231" i="17"/>
  <c r="L121" i="1"/>
  <c r="E115" i="17"/>
  <c r="L127" i="1"/>
  <c r="E121" i="17"/>
  <c r="L51" i="1"/>
  <c r="E48" i="17"/>
  <c r="L257" i="1"/>
  <c r="E245" i="17"/>
  <c r="L210" i="1"/>
  <c r="E200" i="17"/>
  <c r="L16" i="1"/>
  <c r="E14" i="17"/>
  <c r="L163" i="1"/>
  <c r="E155" i="17"/>
  <c r="L258" i="1"/>
  <c r="E246" i="17"/>
  <c r="L111" i="1"/>
  <c r="E105" i="17"/>
  <c r="L234" i="1"/>
  <c r="E223" i="17"/>
  <c r="L23" i="1"/>
  <c r="E20" i="17"/>
  <c r="L282" i="1"/>
  <c r="E269" i="17"/>
  <c r="L202" i="1"/>
  <c r="E192" i="17"/>
  <c r="L119" i="1"/>
  <c r="E113" i="17"/>
  <c r="L48" i="1"/>
  <c r="E45" i="17"/>
  <c r="L264" i="1"/>
  <c r="E252" i="17"/>
  <c r="L226" i="1"/>
  <c r="E215" i="17"/>
  <c r="L125" i="1"/>
  <c r="E119" i="17"/>
  <c r="L35" i="1"/>
  <c r="E32" i="17"/>
  <c r="L233" i="1"/>
  <c r="E222" i="17"/>
  <c r="L160" i="1"/>
  <c r="E152" i="17"/>
  <c r="L54" i="1"/>
  <c r="E51" i="17"/>
  <c r="L159" i="1"/>
  <c r="E151" i="17"/>
  <c r="L101" i="1"/>
  <c r="E96" i="17"/>
  <c r="L213" i="1"/>
  <c r="E203" i="17"/>
  <c r="L195" i="1"/>
  <c r="E186" i="17"/>
  <c r="L170" i="1"/>
  <c r="E161" i="17"/>
  <c r="L17" i="1"/>
  <c r="E15" i="17"/>
  <c r="L71" i="1"/>
  <c r="E67" i="17"/>
  <c r="L122" i="1"/>
  <c r="E116" i="17"/>
  <c r="L180" i="1"/>
  <c r="E171" i="17"/>
  <c r="D7" i="10"/>
  <c r="G7" i="10" s="1"/>
  <c r="AO263" i="9"/>
  <c r="AN263" i="9"/>
  <c r="AN16" i="9"/>
  <c r="AO16" i="9"/>
  <c r="AO131" i="9"/>
  <c r="AN131" i="9"/>
  <c r="AO209" i="9"/>
  <c r="AN209" i="9"/>
  <c r="AO251" i="9"/>
  <c r="AN251" i="9"/>
  <c r="AO220" i="9"/>
  <c r="AN220" i="9"/>
  <c r="AO229" i="9"/>
  <c r="AN229" i="9"/>
  <c r="AO102" i="9"/>
  <c r="AN102" i="9"/>
  <c r="AO28" i="9"/>
  <c r="AN28" i="9"/>
  <c r="AO218" i="9"/>
  <c r="AN218" i="9"/>
  <c r="AO33" i="9"/>
  <c r="AN33" i="9"/>
  <c r="AO174" i="9"/>
  <c r="AN174" i="9"/>
  <c r="AO227" i="9"/>
  <c r="AN227" i="9"/>
  <c r="G288" i="9"/>
  <c r="AB3" i="9"/>
  <c r="AO235" i="9"/>
  <c r="AN235" i="9"/>
  <c r="AO266" i="9"/>
  <c r="AN266" i="9"/>
  <c r="AO138" i="9"/>
  <c r="AN138" i="9"/>
  <c r="AO177" i="9"/>
  <c r="AN177" i="9"/>
  <c r="AO196" i="9"/>
  <c r="AN196" i="9"/>
  <c r="AO31" i="9"/>
  <c r="AN31" i="9"/>
  <c r="AO54" i="9"/>
  <c r="AN54" i="9"/>
  <c r="AO97" i="9"/>
  <c r="AN97" i="9"/>
  <c r="AO93" i="9"/>
  <c r="AN93" i="9"/>
  <c r="AO72" i="9"/>
  <c r="AN72" i="9"/>
  <c r="AO107" i="9"/>
  <c r="AN107" i="9"/>
  <c r="AO4" i="9"/>
  <c r="AN4" i="9"/>
  <c r="AO81" i="9"/>
  <c r="AN81" i="9"/>
  <c r="AO106" i="9"/>
  <c r="AN106" i="9"/>
  <c r="AO144" i="9"/>
  <c r="AN144" i="9"/>
  <c r="AO257" i="9"/>
  <c r="AN257" i="9"/>
  <c r="AO276" i="9"/>
  <c r="AN276" i="9"/>
  <c r="AO90" i="9"/>
  <c r="AN90" i="9"/>
  <c r="AF288" i="9"/>
  <c r="F15" i="10"/>
  <c r="AO108" i="9"/>
  <c r="AN108" i="9"/>
  <c r="AO77" i="9"/>
  <c r="AN77" i="9"/>
  <c r="AO175" i="9"/>
  <c r="AN175" i="9"/>
  <c r="AO274" i="9"/>
  <c r="AN274" i="9"/>
  <c r="AO185" i="9"/>
  <c r="AN185" i="9"/>
  <c r="AO231" i="9"/>
  <c r="AN231" i="9"/>
  <c r="AO68" i="9"/>
  <c r="AN68" i="9"/>
  <c r="AO181" i="9"/>
  <c r="AN181" i="9"/>
  <c r="AO200" i="9"/>
  <c r="AN200" i="9"/>
  <c r="AO195" i="9"/>
  <c r="AN195" i="9"/>
  <c r="AO110" i="9"/>
  <c r="AN110" i="9"/>
  <c r="AO14" i="9"/>
  <c r="AN14" i="9"/>
  <c r="AN246" i="9"/>
  <c r="AO246" i="9"/>
  <c r="AO223" i="9"/>
  <c r="AN223" i="9"/>
  <c r="X288" i="9"/>
  <c r="AO20" i="9"/>
  <c r="AN20" i="9"/>
  <c r="AO205" i="9"/>
  <c r="AN205" i="9"/>
  <c r="AO192" i="9"/>
  <c r="AN192" i="9"/>
  <c r="AO219" i="9"/>
  <c r="AN219" i="9"/>
  <c r="D288" i="9"/>
  <c r="V3" i="9"/>
  <c r="AO258" i="9"/>
  <c r="AN258" i="9"/>
  <c r="AO188" i="9"/>
  <c r="AN188" i="9"/>
  <c r="AO215" i="9"/>
  <c r="AN215" i="9"/>
  <c r="AO23" i="9"/>
  <c r="AN23" i="9"/>
  <c r="AO46" i="9"/>
  <c r="AN46" i="9"/>
  <c r="AO128" i="9"/>
  <c r="AN128" i="9"/>
  <c r="H288" i="9"/>
  <c r="AD3" i="9"/>
  <c r="F4" i="4" s="1"/>
  <c r="F33" i="4" s="1"/>
  <c r="AO286" i="9"/>
  <c r="AN286" i="9"/>
  <c r="AO216" i="9"/>
  <c r="AN216" i="9"/>
  <c r="AO243" i="9"/>
  <c r="AN243" i="9"/>
  <c r="AO51" i="9"/>
  <c r="AN51" i="9"/>
  <c r="AN111" i="9"/>
  <c r="AO111" i="9"/>
  <c r="AO136" i="9"/>
  <c r="AN136" i="9"/>
  <c r="AO96" i="9"/>
  <c r="AN96" i="9"/>
  <c r="AO61" i="9"/>
  <c r="AN61" i="9"/>
  <c r="AO186" i="9"/>
  <c r="AN186" i="9"/>
  <c r="AO225" i="9"/>
  <c r="AN225" i="9"/>
  <c r="AO244" i="9"/>
  <c r="AN244" i="9"/>
  <c r="AO92" i="9"/>
  <c r="AN92" i="9"/>
  <c r="AO101" i="9"/>
  <c r="AN101" i="9"/>
  <c r="AN67" i="9"/>
  <c r="AO67" i="9"/>
  <c r="AN147" i="9"/>
  <c r="AO147" i="9"/>
  <c r="AN24" i="9"/>
  <c r="AO24" i="9"/>
  <c r="AN171" i="9"/>
  <c r="AO171" i="9"/>
  <c r="AO178" i="9"/>
  <c r="AN178" i="9"/>
  <c r="AO117" i="9"/>
  <c r="AN117" i="9"/>
  <c r="AO35" i="9"/>
  <c r="AN35" i="9"/>
  <c r="AO198" i="9"/>
  <c r="AN198" i="9"/>
  <c r="AO247" i="9"/>
  <c r="AN247" i="9"/>
  <c r="AO190" i="9"/>
  <c r="AN190" i="9"/>
  <c r="AO56" i="9"/>
  <c r="AN56" i="9"/>
  <c r="AO146" i="9"/>
  <c r="AN146" i="9"/>
  <c r="AO39" i="9"/>
  <c r="AN39" i="9"/>
  <c r="AO121" i="9"/>
  <c r="AN121" i="9"/>
  <c r="AO74" i="9"/>
  <c r="AN74" i="9"/>
  <c r="AN204" i="9"/>
  <c r="AO204" i="9"/>
  <c r="J288" i="9"/>
  <c r="AH3" i="9"/>
  <c r="AO270" i="9"/>
  <c r="AN270" i="9"/>
  <c r="AO142" i="9"/>
  <c r="AN142" i="9"/>
  <c r="AO53" i="9"/>
  <c r="AN53" i="9"/>
  <c r="AO94" i="9"/>
  <c r="AN94" i="9"/>
  <c r="AO11" i="9"/>
  <c r="AN11" i="9"/>
  <c r="AO234" i="9"/>
  <c r="AN234" i="9"/>
  <c r="AN273" i="9"/>
  <c r="AO273" i="9"/>
  <c r="AO145" i="9"/>
  <c r="AN145" i="9"/>
  <c r="AO164" i="9"/>
  <c r="AN164" i="9"/>
  <c r="AO191" i="9"/>
  <c r="AN191" i="9"/>
  <c r="AO89" i="9"/>
  <c r="AN89" i="9"/>
  <c r="AO10" i="9"/>
  <c r="AN10" i="9"/>
  <c r="AO49" i="9"/>
  <c r="AN49" i="9"/>
  <c r="AO84" i="9"/>
  <c r="AN84" i="9"/>
  <c r="AO166" i="9"/>
  <c r="AN166" i="9"/>
  <c r="AO27" i="9"/>
  <c r="AN27" i="9"/>
  <c r="AN50" i="9"/>
  <c r="AO50" i="9"/>
  <c r="AO87" i="9"/>
  <c r="AN87" i="9"/>
  <c r="AN83" i="9"/>
  <c r="AO83" i="9"/>
  <c r="AN214" i="9"/>
  <c r="AO214" i="9"/>
  <c r="AO22" i="9"/>
  <c r="AN22" i="9"/>
  <c r="AO130" i="9"/>
  <c r="AN130" i="9"/>
  <c r="AO169" i="9"/>
  <c r="AN169" i="9"/>
  <c r="AO86" i="9"/>
  <c r="AN86" i="9"/>
  <c r="AO278" i="9"/>
  <c r="AN278" i="9"/>
  <c r="AO43" i="9"/>
  <c r="AN43" i="9"/>
  <c r="AO158" i="9"/>
  <c r="AN158" i="9"/>
  <c r="AO197" i="9"/>
  <c r="AN197" i="9"/>
  <c r="AO150" i="9"/>
  <c r="AN150" i="9"/>
  <c r="AO271" i="9"/>
  <c r="AN271" i="9"/>
  <c r="AO236" i="9"/>
  <c r="AN236" i="9"/>
  <c r="AO118" i="9"/>
  <c r="AN118" i="9"/>
  <c r="AO213" i="9"/>
  <c r="AN213" i="9"/>
  <c r="AN58" i="9"/>
  <c r="AO58" i="9"/>
  <c r="AO170" i="9"/>
  <c r="AN170" i="9"/>
  <c r="AN224" i="9"/>
  <c r="AO224" i="9"/>
  <c r="AO201" i="9"/>
  <c r="AN201" i="9"/>
  <c r="AO143" i="9"/>
  <c r="AN143" i="9"/>
  <c r="AO275" i="9"/>
  <c r="AN275" i="9"/>
  <c r="AO5" i="9"/>
  <c r="AN5" i="9"/>
  <c r="AO30" i="9"/>
  <c r="AN30" i="9"/>
  <c r="AO176" i="9"/>
  <c r="AN176" i="9"/>
  <c r="AO242" i="9"/>
  <c r="AN242" i="9"/>
  <c r="AO18" i="9"/>
  <c r="AN18" i="9"/>
  <c r="AN91" i="9"/>
  <c r="AO91" i="9"/>
  <c r="AO149" i="9"/>
  <c r="AN149" i="9"/>
  <c r="AN163" i="9"/>
  <c r="AO163" i="9"/>
  <c r="AO132" i="9"/>
  <c r="AN132" i="9"/>
  <c r="AO109" i="9"/>
  <c r="AN109" i="9"/>
  <c r="AO21" i="9"/>
  <c r="AN21" i="9"/>
  <c r="AO44" i="9"/>
  <c r="AN44" i="9"/>
  <c r="AO253" i="9"/>
  <c r="AN253" i="9"/>
  <c r="AN127" i="9"/>
  <c r="AO127" i="9"/>
  <c r="AO173" i="9"/>
  <c r="AN173" i="9"/>
  <c r="AO160" i="9"/>
  <c r="AN160" i="9"/>
  <c r="AN187" i="9"/>
  <c r="AO187" i="9"/>
  <c r="AO226" i="9"/>
  <c r="AN226" i="9"/>
  <c r="AO265" i="9"/>
  <c r="AN265" i="9"/>
  <c r="AO156" i="9"/>
  <c r="AN156" i="9"/>
  <c r="AO183" i="9"/>
  <c r="AN183" i="9"/>
  <c r="AO41" i="9"/>
  <c r="AN41" i="9"/>
  <c r="AO64" i="9"/>
  <c r="AN64" i="9"/>
  <c r="AN254" i="9"/>
  <c r="AO254" i="9"/>
  <c r="AO126" i="9"/>
  <c r="AN126" i="9"/>
  <c r="AO165" i="9"/>
  <c r="AN165" i="9"/>
  <c r="AO184" i="9"/>
  <c r="AN184" i="9"/>
  <c r="AO211" i="9"/>
  <c r="AN211" i="9"/>
  <c r="AO38" i="9"/>
  <c r="AN38" i="9"/>
  <c r="AO76" i="9"/>
  <c r="AN76" i="9"/>
  <c r="AO125" i="9"/>
  <c r="AN125" i="9"/>
  <c r="AN282" i="9"/>
  <c r="AO282" i="9"/>
  <c r="AO154" i="9"/>
  <c r="AN154" i="9"/>
  <c r="AO193" i="9"/>
  <c r="AN193" i="9"/>
  <c r="AO212" i="9"/>
  <c r="AN212" i="9"/>
  <c r="AO239" i="9"/>
  <c r="AN239" i="9"/>
  <c r="AO47" i="9"/>
  <c r="AN47" i="9"/>
  <c r="AO100" i="9"/>
  <c r="AN100" i="9"/>
  <c r="AO85" i="9"/>
  <c r="AN85" i="9"/>
  <c r="AO79" i="9"/>
  <c r="AN79" i="9"/>
  <c r="AO71" i="9"/>
  <c r="AN71" i="9"/>
  <c r="AN232" i="9"/>
  <c r="AO232" i="9"/>
  <c r="AO148" i="9"/>
  <c r="AN148" i="9"/>
  <c r="AN281" i="9"/>
  <c r="AO281" i="9"/>
  <c r="AO57" i="9"/>
  <c r="AN57" i="9"/>
  <c r="AN202" i="9"/>
  <c r="AO202" i="9"/>
  <c r="AO260" i="9"/>
  <c r="AN260" i="9"/>
  <c r="AO287" i="9"/>
  <c r="AN287" i="9"/>
  <c r="AO159" i="9"/>
  <c r="AN159" i="9"/>
  <c r="AO129" i="9"/>
  <c r="AN129" i="9"/>
  <c r="AO99" i="9"/>
  <c r="AN99" i="9"/>
  <c r="AO17" i="9"/>
  <c r="AN17" i="9"/>
  <c r="AO40" i="9"/>
  <c r="AN40" i="9"/>
  <c r="K288" i="9"/>
  <c r="AJ3" i="9"/>
  <c r="AO262" i="9"/>
  <c r="AN262" i="9"/>
  <c r="AO134" i="9"/>
  <c r="AN134" i="9"/>
  <c r="AO78" i="9"/>
  <c r="AN78" i="9"/>
  <c r="AO6" i="9"/>
  <c r="AN6" i="9"/>
  <c r="AO73" i="9"/>
  <c r="AN73" i="9"/>
  <c r="AO221" i="9"/>
  <c r="AN221" i="9"/>
  <c r="AO137" i="9"/>
  <c r="AN137" i="9"/>
  <c r="AO284" i="9"/>
  <c r="AN284" i="9"/>
  <c r="AO62" i="9"/>
  <c r="AN62" i="9"/>
  <c r="AO114" i="9"/>
  <c r="AN114" i="9"/>
  <c r="AO141" i="9"/>
  <c r="AN141" i="9"/>
  <c r="AO19" i="9"/>
  <c r="AN19" i="9"/>
  <c r="AO272" i="9"/>
  <c r="AN272" i="9"/>
  <c r="AO133" i="9"/>
  <c r="AN133" i="9"/>
  <c r="AO182" i="9"/>
  <c r="AN182" i="9"/>
  <c r="AO66" i="9"/>
  <c r="AN66" i="9"/>
  <c r="AO59" i="9"/>
  <c r="AN59" i="9"/>
  <c r="F288" i="9"/>
  <c r="Z3" i="9"/>
  <c r="AO55" i="9"/>
  <c r="AN55" i="9"/>
  <c r="AO112" i="9"/>
  <c r="AN112" i="9"/>
  <c r="AN34" i="9"/>
  <c r="AO34" i="9"/>
  <c r="AO153" i="9"/>
  <c r="AN153" i="9"/>
  <c r="AO199" i="9"/>
  <c r="AN199" i="9"/>
  <c r="AN95" i="9"/>
  <c r="AO95" i="9"/>
  <c r="AO172" i="9"/>
  <c r="AN172" i="9"/>
  <c r="AO168" i="9"/>
  <c r="AN168" i="9"/>
  <c r="AO268" i="9"/>
  <c r="AN268" i="9"/>
  <c r="AO115" i="9"/>
  <c r="AN115" i="9"/>
  <c r="AO25" i="9"/>
  <c r="AN25" i="9"/>
  <c r="AO48" i="9"/>
  <c r="AN48" i="9"/>
  <c r="AO52" i="9"/>
  <c r="AN52" i="9"/>
  <c r="AN206" i="9"/>
  <c r="AO206" i="9"/>
  <c r="AO245" i="9"/>
  <c r="AN245" i="9"/>
  <c r="AN264" i="9"/>
  <c r="AO264" i="9"/>
  <c r="AO80" i="9"/>
  <c r="AN80" i="9"/>
  <c r="AO104" i="9"/>
  <c r="AN104" i="9"/>
  <c r="AN155" i="9"/>
  <c r="AO155" i="9"/>
  <c r="AO12" i="9"/>
  <c r="AN12" i="9"/>
  <c r="AN240" i="9"/>
  <c r="AO240" i="9"/>
  <c r="AO105" i="9"/>
  <c r="AN105" i="9"/>
  <c r="AN241" i="9"/>
  <c r="AO241" i="9"/>
  <c r="AO269" i="9"/>
  <c r="AN269" i="9"/>
  <c r="AO256" i="9"/>
  <c r="AN256" i="9"/>
  <c r="AO283" i="9"/>
  <c r="AN283" i="9"/>
  <c r="AO113" i="9"/>
  <c r="AN113" i="9"/>
  <c r="AO123" i="9"/>
  <c r="AN123" i="9"/>
  <c r="AO45" i="9"/>
  <c r="AN45" i="9"/>
  <c r="AN194" i="9"/>
  <c r="AO194" i="9"/>
  <c r="AO233" i="9"/>
  <c r="AN233" i="9"/>
  <c r="AO252" i="9"/>
  <c r="AN252" i="9"/>
  <c r="AN279" i="9"/>
  <c r="AO279" i="9"/>
  <c r="AN103" i="9"/>
  <c r="AO103" i="9"/>
  <c r="AN119" i="9"/>
  <c r="AO119" i="9"/>
  <c r="AO88" i="9"/>
  <c r="AN88" i="9"/>
  <c r="AO9" i="9"/>
  <c r="AN9" i="9"/>
  <c r="AO32" i="9"/>
  <c r="AN32" i="9"/>
  <c r="AO285" i="9"/>
  <c r="AN285" i="9"/>
  <c r="AO222" i="9"/>
  <c r="AN222" i="9"/>
  <c r="AO261" i="9"/>
  <c r="AN261" i="9"/>
  <c r="AO152" i="9"/>
  <c r="AN152" i="9"/>
  <c r="AN179" i="9"/>
  <c r="AO179" i="9"/>
  <c r="AN42" i="9"/>
  <c r="AO42" i="9"/>
  <c r="AO151" i="9"/>
  <c r="AN151" i="9"/>
  <c r="AO203" i="9"/>
  <c r="AN203" i="9"/>
  <c r="AO250" i="9"/>
  <c r="AN250" i="9"/>
  <c r="AO161" i="9"/>
  <c r="AN161" i="9"/>
  <c r="AO180" i="9"/>
  <c r="AN180" i="9"/>
  <c r="AO15" i="9"/>
  <c r="AN15" i="9"/>
  <c r="AO26" i="9"/>
  <c r="AN26" i="9"/>
  <c r="AO65" i="9"/>
  <c r="AN65" i="9"/>
  <c r="AO116" i="9"/>
  <c r="AN116" i="9"/>
  <c r="AO237" i="9"/>
  <c r="AN237" i="9"/>
  <c r="AO98" i="9"/>
  <c r="AN98" i="9"/>
  <c r="AO162" i="9"/>
  <c r="AN162" i="9"/>
  <c r="AO120" i="9"/>
  <c r="AN120" i="9"/>
  <c r="AO248" i="9"/>
  <c r="AN248" i="9"/>
  <c r="AO135" i="9"/>
  <c r="AN135" i="9"/>
  <c r="AO217" i="9"/>
  <c r="AN217" i="9"/>
  <c r="AO7" i="9"/>
  <c r="AN7" i="9"/>
  <c r="AO238" i="9"/>
  <c r="AN238" i="9"/>
  <c r="AO277" i="9"/>
  <c r="AN277" i="9"/>
  <c r="AO210" i="9"/>
  <c r="AN210" i="9"/>
  <c r="AO140" i="9"/>
  <c r="AN140" i="9"/>
  <c r="AO167" i="9"/>
  <c r="AN167" i="9"/>
  <c r="AO124" i="9"/>
  <c r="AN124" i="9"/>
  <c r="AO249" i="9"/>
  <c r="AN249" i="9"/>
  <c r="AN259" i="9"/>
  <c r="AO259" i="9"/>
  <c r="AO70" i="9"/>
  <c r="AN70" i="9"/>
  <c r="AO228" i="9"/>
  <c r="AN228" i="9"/>
  <c r="AO255" i="9"/>
  <c r="AN255" i="9"/>
  <c r="AO63" i="9"/>
  <c r="AN63" i="9"/>
  <c r="AO69" i="9"/>
  <c r="AN69" i="9"/>
  <c r="AO82" i="9"/>
  <c r="AN82" i="9"/>
  <c r="AN139" i="9"/>
  <c r="AO139" i="9"/>
  <c r="AN8" i="9"/>
  <c r="AO8" i="9"/>
  <c r="AN267" i="9"/>
  <c r="AO267" i="9"/>
  <c r="AO230" i="9"/>
  <c r="AN230" i="9"/>
  <c r="AO13" i="9"/>
  <c r="AN13" i="9"/>
  <c r="AO36" i="9"/>
  <c r="AN36" i="9"/>
  <c r="AO208" i="9"/>
  <c r="AN208" i="9"/>
  <c r="AO157" i="9"/>
  <c r="AN157" i="9"/>
  <c r="AN75" i="9"/>
  <c r="AO75" i="9"/>
  <c r="AO280" i="9"/>
  <c r="AN280" i="9"/>
  <c r="AO37" i="9"/>
  <c r="AN37" i="9"/>
  <c r="AO60" i="9"/>
  <c r="AN60" i="9"/>
  <c r="AO122" i="9"/>
  <c r="AN122" i="9"/>
  <c r="AO207" i="9"/>
  <c r="AN207" i="9"/>
  <c r="AN189" i="9"/>
  <c r="AO189" i="9"/>
  <c r="AO29" i="9"/>
  <c r="AN29" i="9"/>
  <c r="F252" i="17" l="1"/>
  <c r="K127" i="1"/>
  <c r="D121" i="17"/>
  <c r="AO121" i="15"/>
  <c r="AN121" i="15"/>
  <c r="D286" i="17"/>
  <c r="F286" i="17" s="1"/>
  <c r="AO286" i="15"/>
  <c r="K299" i="1"/>
  <c r="AN286" i="15"/>
  <c r="K249" i="1"/>
  <c r="D237" i="17"/>
  <c r="AO237" i="15"/>
  <c r="AN237" i="15"/>
  <c r="K180" i="1"/>
  <c r="D171" i="17"/>
  <c r="AO171" i="15"/>
  <c r="AN171" i="15"/>
  <c r="K264" i="1"/>
  <c r="D252" i="17"/>
  <c r="AO252" i="15"/>
  <c r="AN252" i="15"/>
  <c r="K85" i="1"/>
  <c r="D81" i="17"/>
  <c r="AO81" i="15"/>
  <c r="AN81" i="15"/>
  <c r="K22" i="1"/>
  <c r="D19" i="17"/>
  <c r="AO19" i="15"/>
  <c r="AN19" i="15"/>
  <c r="K118" i="1"/>
  <c r="D112" i="17"/>
  <c r="AO112" i="15"/>
  <c r="AN112" i="15"/>
  <c r="K203" i="1"/>
  <c r="D193" i="17"/>
  <c r="AO193" i="15"/>
  <c r="AN193" i="15"/>
  <c r="K288" i="1"/>
  <c r="D275" i="17"/>
  <c r="AO275" i="15"/>
  <c r="AN275" i="15"/>
  <c r="K46" i="1"/>
  <c r="D43" i="17"/>
  <c r="AO43" i="15"/>
  <c r="AN43" i="15"/>
  <c r="K55" i="1"/>
  <c r="D52" i="17"/>
  <c r="AO52" i="15"/>
  <c r="AN52" i="15"/>
  <c r="K81" i="1"/>
  <c r="D77" i="17"/>
  <c r="AO77" i="15"/>
  <c r="AN77" i="15"/>
  <c r="K59" i="1"/>
  <c r="D55" i="17"/>
  <c r="AO55" i="15"/>
  <c r="AN55" i="15"/>
  <c r="K246" i="1"/>
  <c r="D234" i="17"/>
  <c r="AO234" i="15"/>
  <c r="AN234" i="15"/>
  <c r="K15" i="1"/>
  <c r="D13" i="17"/>
  <c r="AO13" i="15"/>
  <c r="AN13" i="15"/>
  <c r="K192" i="1"/>
  <c r="D183" i="17"/>
  <c r="AO183" i="15"/>
  <c r="AN183" i="15"/>
  <c r="K36" i="1"/>
  <c r="D33" i="17"/>
  <c r="F33" i="17" s="1"/>
  <c r="AO33" i="15"/>
  <c r="AN33" i="15"/>
  <c r="AM3" i="15"/>
  <c r="W3" i="15"/>
  <c r="V288" i="15"/>
  <c r="K134" i="1"/>
  <c r="D128" i="17"/>
  <c r="AO128" i="15"/>
  <c r="AN128" i="15"/>
  <c r="K115" i="1"/>
  <c r="D109" i="17"/>
  <c r="AO109" i="15"/>
  <c r="AN109" i="15"/>
  <c r="D18" i="17"/>
  <c r="AN18" i="15"/>
  <c r="AO18" i="15"/>
  <c r="K20" i="1"/>
  <c r="K251" i="1"/>
  <c r="D239" i="17"/>
  <c r="AO239" i="15"/>
  <c r="AN239" i="15"/>
  <c r="K291" i="1"/>
  <c r="D278" i="17"/>
  <c r="F278" i="17" s="1"/>
  <c r="AO278" i="15"/>
  <c r="AN278" i="15"/>
  <c r="K60" i="1"/>
  <c r="D56" i="17"/>
  <c r="AN56" i="15"/>
  <c r="AO56" i="15"/>
  <c r="K119" i="1"/>
  <c r="D113" i="17"/>
  <c r="AO113" i="15"/>
  <c r="AN113" i="15"/>
  <c r="Z288" i="15"/>
  <c r="AA3" i="15"/>
  <c r="AA288" i="15" s="1"/>
  <c r="K182" i="1"/>
  <c r="D173" i="17"/>
  <c r="AN173" i="15"/>
  <c r="AO173" i="15"/>
  <c r="K91" i="1"/>
  <c r="D86" i="17"/>
  <c r="F86" i="17" s="1"/>
  <c r="AN86" i="15"/>
  <c r="AO86" i="15"/>
  <c r="K149" i="1"/>
  <c r="D142" i="17"/>
  <c r="AN142" i="15"/>
  <c r="AO142" i="15"/>
  <c r="D251" i="17"/>
  <c r="F251" i="17" s="1"/>
  <c r="AO251" i="15"/>
  <c r="AN251" i="15"/>
  <c r="K263" i="1"/>
  <c r="K172" i="1"/>
  <c r="D163" i="17"/>
  <c r="F163" i="17" s="1"/>
  <c r="AO163" i="15"/>
  <c r="AN163" i="15"/>
  <c r="K209" i="1"/>
  <c r="D199" i="17"/>
  <c r="AO199" i="15"/>
  <c r="AN199" i="15"/>
  <c r="K125" i="1"/>
  <c r="D119" i="17"/>
  <c r="AN119" i="15"/>
  <c r="AO119" i="15"/>
  <c r="K191" i="1"/>
  <c r="D182" i="17"/>
  <c r="F182" i="17" s="1"/>
  <c r="AO182" i="15"/>
  <c r="AN182" i="15"/>
  <c r="F237" i="17"/>
  <c r="F214" i="17"/>
  <c r="K256" i="1"/>
  <c r="D244" i="17"/>
  <c r="F244" i="17" s="1"/>
  <c r="AO244" i="15"/>
  <c r="AN244" i="15"/>
  <c r="D144" i="17"/>
  <c r="AO144" i="15"/>
  <c r="K152" i="1"/>
  <c r="AN144" i="15"/>
  <c r="K235" i="1"/>
  <c r="D224" i="17"/>
  <c r="AO224" i="15"/>
  <c r="AN224" i="15"/>
  <c r="K69" i="1"/>
  <c r="D65" i="17"/>
  <c r="AO65" i="15"/>
  <c r="AN65" i="15"/>
  <c r="K187" i="1"/>
  <c r="D178" i="17"/>
  <c r="F178" i="17" s="1"/>
  <c r="AO178" i="15"/>
  <c r="AN178" i="15"/>
  <c r="K33" i="1"/>
  <c r="D30" i="17"/>
  <c r="AO30" i="15"/>
  <c r="AN30" i="15"/>
  <c r="K262" i="1"/>
  <c r="D250" i="17"/>
  <c r="AO250" i="15"/>
  <c r="AN250" i="15"/>
  <c r="AJ288" i="15"/>
  <c r="AK3" i="15"/>
  <c r="AK288" i="15" s="1"/>
  <c r="K210" i="1"/>
  <c r="D200" i="17"/>
  <c r="AO200" i="15"/>
  <c r="AN200" i="15"/>
  <c r="K225" i="1"/>
  <c r="D214" i="17"/>
  <c r="AO214" i="15"/>
  <c r="AN214" i="15"/>
  <c r="K49" i="1"/>
  <c r="D46" i="17"/>
  <c r="AN46" i="15"/>
  <c r="AO46" i="15"/>
  <c r="K218" i="1"/>
  <c r="D208" i="17"/>
  <c r="AO208" i="15"/>
  <c r="AN208" i="15"/>
  <c r="K48" i="1"/>
  <c r="D45" i="17"/>
  <c r="F45" i="17" s="1"/>
  <c r="AO45" i="15"/>
  <c r="AN45" i="15"/>
  <c r="D259" i="17"/>
  <c r="AN259" i="15"/>
  <c r="AO259" i="15"/>
  <c r="K271" i="1"/>
  <c r="K186" i="1"/>
  <c r="D177" i="17"/>
  <c r="F177" i="17" s="1"/>
  <c r="AO177" i="15"/>
  <c r="AN177" i="15"/>
  <c r="K151" i="1"/>
  <c r="D143" i="17"/>
  <c r="AN143" i="15"/>
  <c r="AO143" i="15"/>
  <c r="K136" i="1"/>
  <c r="D129" i="17"/>
  <c r="F129" i="17" s="1"/>
  <c r="AO129" i="15"/>
  <c r="AN129" i="15"/>
  <c r="K296" i="1"/>
  <c r="D283" i="17"/>
  <c r="AO283" i="15"/>
  <c r="AN283" i="15"/>
  <c r="K35" i="1"/>
  <c r="D32" i="17"/>
  <c r="F32" i="17" s="1"/>
  <c r="AO32" i="15"/>
  <c r="AN32" i="15"/>
  <c r="K16" i="1"/>
  <c r="D14" i="17"/>
  <c r="AO14" i="15"/>
  <c r="AN14" i="15"/>
  <c r="K38" i="1"/>
  <c r="D35" i="17"/>
  <c r="F35" i="17" s="1"/>
  <c r="AN35" i="15"/>
  <c r="AO35" i="15"/>
  <c r="K154" i="1"/>
  <c r="D146" i="17"/>
  <c r="AO146" i="15"/>
  <c r="AN146" i="15"/>
  <c r="K23" i="1"/>
  <c r="D20" i="17"/>
  <c r="F20" i="17" s="1"/>
  <c r="AO20" i="15"/>
  <c r="AN20" i="15"/>
  <c r="AH288" i="15"/>
  <c r="AI3" i="15"/>
  <c r="AI288" i="15" s="1"/>
  <c r="K205" i="1"/>
  <c r="D195" i="17"/>
  <c r="F195" i="17" s="1"/>
  <c r="AO195" i="15"/>
  <c r="AN195" i="15"/>
  <c r="K142" i="1"/>
  <c r="D135" i="17"/>
  <c r="AN135" i="15"/>
  <c r="AO135" i="15"/>
  <c r="K132" i="1"/>
  <c r="D126" i="17"/>
  <c r="AN126" i="15"/>
  <c r="AO126" i="15"/>
  <c r="D258" i="17"/>
  <c r="K270" i="1"/>
  <c r="AN258" i="15"/>
  <c r="AO258" i="15"/>
  <c r="K130" i="1"/>
  <c r="D124" i="17"/>
  <c r="F124" i="17" s="1"/>
  <c r="AO124" i="15"/>
  <c r="AN124" i="15"/>
  <c r="D162" i="17"/>
  <c r="F162" i="17" s="1"/>
  <c r="K171" i="1"/>
  <c r="AN162" i="15"/>
  <c r="AO162" i="15"/>
  <c r="K62" i="1"/>
  <c r="D58" i="17"/>
  <c r="AO58" i="15"/>
  <c r="AN58" i="15"/>
  <c r="K30" i="1"/>
  <c r="D27" i="17"/>
  <c r="AO27" i="15"/>
  <c r="AN27" i="15"/>
  <c r="D288" i="15"/>
  <c r="L288" i="15" s="1"/>
  <c r="M292" i="15" s="1"/>
  <c r="K17" i="1"/>
  <c r="D15" i="17"/>
  <c r="F15" i="17" s="1"/>
  <c r="AO15" i="15"/>
  <c r="AN15" i="15"/>
  <c r="D101" i="17"/>
  <c r="AN101" i="15"/>
  <c r="AO101" i="15"/>
  <c r="K107" i="1"/>
  <c r="K227" i="1"/>
  <c r="D216" i="17"/>
  <c r="AN216" i="15"/>
  <c r="AO216" i="15"/>
  <c r="K195" i="1"/>
  <c r="D186" i="17"/>
  <c r="AO186" i="15"/>
  <c r="AN186" i="15"/>
  <c r="K207" i="1"/>
  <c r="D197" i="17"/>
  <c r="AO197" i="15"/>
  <c r="AN197" i="15"/>
  <c r="K51" i="1"/>
  <c r="D48" i="17"/>
  <c r="F48" i="17" s="1"/>
  <c r="AO48" i="15"/>
  <c r="AN48" i="15"/>
  <c r="F171" i="17"/>
  <c r="F144" i="17"/>
  <c r="F193" i="17"/>
  <c r="F18" i="17"/>
  <c r="F11" i="17"/>
  <c r="F81" i="17"/>
  <c r="F43" i="17"/>
  <c r="F173" i="17"/>
  <c r="F208" i="17"/>
  <c r="F234" i="17"/>
  <c r="K123" i="1"/>
  <c r="D117" i="17"/>
  <c r="F117" i="17" s="1"/>
  <c r="AO117" i="15"/>
  <c r="AN117" i="15"/>
  <c r="K280" i="1"/>
  <c r="D267" i="17"/>
  <c r="AN267" i="15"/>
  <c r="AO267" i="15"/>
  <c r="K101" i="1"/>
  <c r="D96" i="17"/>
  <c r="F96" i="17" s="1"/>
  <c r="AO96" i="15"/>
  <c r="AN96" i="15"/>
  <c r="K54" i="1"/>
  <c r="D51" i="17"/>
  <c r="AO51" i="15"/>
  <c r="AN51" i="15"/>
  <c r="D233" i="17"/>
  <c r="F233" i="17" s="1"/>
  <c r="AO233" i="15"/>
  <c r="K245" i="1"/>
  <c r="AN233" i="15"/>
  <c r="K230" i="1"/>
  <c r="D219" i="17"/>
  <c r="F219" i="17" s="1"/>
  <c r="AN219" i="15"/>
  <c r="AO219" i="15"/>
  <c r="K259" i="1"/>
  <c r="D247" i="17"/>
  <c r="AO247" i="15"/>
  <c r="AN247" i="15"/>
  <c r="K13" i="1"/>
  <c r="D11" i="17"/>
  <c r="AO11" i="15"/>
  <c r="AN11" i="15"/>
  <c r="K110" i="1"/>
  <c r="D104" i="17"/>
  <c r="AO104" i="15"/>
  <c r="AN104" i="15"/>
  <c r="K234" i="1"/>
  <c r="D223" i="17"/>
  <c r="AN223" i="15"/>
  <c r="AO223" i="15"/>
  <c r="K176" i="1"/>
  <c r="D167" i="17"/>
  <c r="AO167" i="15"/>
  <c r="AN167" i="15"/>
  <c r="K77" i="1"/>
  <c r="D73" i="17"/>
  <c r="AN73" i="15"/>
  <c r="AO73" i="15"/>
  <c r="K208" i="1"/>
  <c r="D198" i="17"/>
  <c r="AO198" i="15"/>
  <c r="AN198" i="15"/>
  <c r="K89" i="1"/>
  <c r="D84" i="17"/>
  <c r="F84" i="17" s="1"/>
  <c r="AO84" i="15"/>
  <c r="AN84" i="15"/>
  <c r="K178" i="1"/>
  <c r="D169" i="17"/>
  <c r="AO169" i="15"/>
  <c r="AN169" i="15"/>
  <c r="K64" i="1"/>
  <c r="D60" i="17"/>
  <c r="F60" i="17" s="1"/>
  <c r="AO60" i="15"/>
  <c r="AN60" i="15"/>
  <c r="K57" i="1"/>
  <c r="D54" i="17"/>
  <c r="F54" i="17" s="1"/>
  <c r="AO54" i="15"/>
  <c r="AN54" i="15"/>
  <c r="K98" i="1"/>
  <c r="D93" i="17"/>
  <c r="F93" i="17" s="1"/>
  <c r="AO93" i="15"/>
  <c r="AN93" i="15"/>
  <c r="K248" i="1"/>
  <c r="D236" i="17"/>
  <c r="AO236" i="15"/>
  <c r="AN236" i="15"/>
  <c r="K11" i="1"/>
  <c r="D9" i="17"/>
  <c r="F9" i="17" s="1"/>
  <c r="AO9" i="15"/>
  <c r="AN9" i="15"/>
  <c r="K94" i="1"/>
  <c r="D89" i="17"/>
  <c r="AO89" i="15"/>
  <c r="AN89" i="15"/>
  <c r="K56" i="1"/>
  <c r="D53" i="17"/>
  <c r="AO53" i="15"/>
  <c r="AN53" i="15"/>
  <c r="K87" i="1"/>
  <c r="D83" i="17"/>
  <c r="AO83" i="15"/>
  <c r="AN83" i="15"/>
  <c r="K213" i="1"/>
  <c r="D203" i="17"/>
  <c r="AO203" i="15"/>
  <c r="AN203" i="15"/>
  <c r="K220" i="1"/>
  <c r="D209" i="17"/>
  <c r="AN209" i="15"/>
  <c r="AO209" i="15"/>
  <c r="K161" i="1"/>
  <c r="D153" i="17"/>
  <c r="AO153" i="15"/>
  <c r="AN153" i="15"/>
  <c r="K170" i="1"/>
  <c r="D161" i="17"/>
  <c r="F161" i="17" s="1"/>
  <c r="AO161" i="15"/>
  <c r="AN161" i="15"/>
  <c r="K222" i="1"/>
  <c r="D211" i="17"/>
  <c r="F211" i="17" s="1"/>
  <c r="AO211" i="15"/>
  <c r="AN211" i="15"/>
  <c r="K73" i="1"/>
  <c r="D69" i="17"/>
  <c r="F69" i="17" s="1"/>
  <c r="AO69" i="15"/>
  <c r="AN69" i="15"/>
  <c r="K157" i="1"/>
  <c r="D149" i="17"/>
  <c r="AN149" i="15"/>
  <c r="AO149" i="15"/>
  <c r="K9" i="1"/>
  <c r="D7" i="17"/>
  <c r="F7" i="17" s="1"/>
  <c r="AN7" i="15"/>
  <c r="AO7" i="15"/>
  <c r="K226" i="1"/>
  <c r="D215" i="17"/>
  <c r="AO215" i="15"/>
  <c r="AN215" i="15"/>
  <c r="K250" i="1"/>
  <c r="D238" i="17"/>
  <c r="AO238" i="15"/>
  <c r="AN238" i="15"/>
  <c r="K236" i="1"/>
  <c r="D225" i="17"/>
  <c r="AO225" i="15"/>
  <c r="AN225" i="15"/>
  <c r="K68" i="1"/>
  <c r="D64" i="17"/>
  <c r="F64" i="17" s="1"/>
  <c r="AN64" i="15"/>
  <c r="AO64" i="15"/>
  <c r="K128" i="1"/>
  <c r="D122" i="17"/>
  <c r="AO122" i="15"/>
  <c r="AN122" i="15"/>
  <c r="K211" i="1"/>
  <c r="D201" i="17"/>
  <c r="F201" i="17" s="1"/>
  <c r="AN201" i="15"/>
  <c r="AO201" i="15"/>
  <c r="F167" i="17"/>
  <c r="F19" i="17"/>
  <c r="F239" i="17"/>
  <c r="F77" i="17"/>
  <c r="K86" i="1"/>
  <c r="D82" i="17"/>
  <c r="F82" i="17" s="1"/>
  <c r="AO82" i="15"/>
  <c r="AN82" i="15"/>
  <c r="D194" i="17"/>
  <c r="AN194" i="15"/>
  <c r="K204" i="1"/>
  <c r="AO194" i="15"/>
  <c r="K223" i="1"/>
  <c r="D212" i="17"/>
  <c r="AO212" i="15"/>
  <c r="AN212" i="15"/>
  <c r="K116" i="1"/>
  <c r="D110" i="17"/>
  <c r="F110" i="17" s="1"/>
  <c r="AN110" i="15"/>
  <c r="AO110" i="15"/>
  <c r="K286" i="1"/>
  <c r="D273" i="17"/>
  <c r="AO273" i="15"/>
  <c r="AN273" i="15"/>
  <c r="K80" i="1"/>
  <c r="D76" i="17"/>
  <c r="AO76" i="15"/>
  <c r="AN76" i="15"/>
  <c r="K148" i="1"/>
  <c r="D141" i="17"/>
  <c r="AO141" i="15"/>
  <c r="AN141" i="15"/>
  <c r="K45" i="1"/>
  <c r="D42" i="17"/>
  <c r="AO42" i="15"/>
  <c r="AN42" i="15"/>
  <c r="K242" i="1"/>
  <c r="D230" i="17"/>
  <c r="F230" i="17" s="1"/>
  <c r="AO230" i="15"/>
  <c r="AN230" i="15"/>
  <c r="K120" i="1"/>
  <c r="D114" i="17"/>
  <c r="F114" i="17" s="1"/>
  <c r="AO114" i="15"/>
  <c r="AN114" i="15"/>
  <c r="K184" i="1"/>
  <c r="D175" i="17"/>
  <c r="AN175" i="15"/>
  <c r="AO175" i="15"/>
  <c r="K254" i="1"/>
  <c r="D242" i="17"/>
  <c r="AO242" i="15"/>
  <c r="AN242" i="15"/>
  <c r="K165" i="1"/>
  <c r="D157" i="17"/>
  <c r="F157" i="17" s="1"/>
  <c r="AN157" i="15"/>
  <c r="AO157" i="15"/>
  <c r="K84" i="1"/>
  <c r="D80" i="17"/>
  <c r="AO80" i="15"/>
  <c r="AN80" i="15"/>
  <c r="K257" i="1"/>
  <c r="D245" i="17"/>
  <c r="F245" i="17" s="1"/>
  <c r="AO245" i="15"/>
  <c r="AN245" i="15"/>
  <c r="D159" i="17"/>
  <c r="F159" i="17" s="1"/>
  <c r="AO159" i="15"/>
  <c r="AN159" i="15"/>
  <c r="K168" i="1"/>
  <c r="D165" i="17"/>
  <c r="AN165" i="15"/>
  <c r="K174" i="1"/>
  <c r="AO165" i="15"/>
  <c r="K28" i="1"/>
  <c r="D25" i="17"/>
  <c r="AO25" i="15"/>
  <c r="AN25" i="15"/>
  <c r="K177" i="1"/>
  <c r="D168" i="17"/>
  <c r="F168" i="17" s="1"/>
  <c r="AO168" i="15"/>
  <c r="AN168" i="15"/>
  <c r="K78" i="1"/>
  <c r="D74" i="17"/>
  <c r="AN74" i="15"/>
  <c r="AO74" i="15"/>
  <c r="K193" i="1"/>
  <c r="D184" i="17"/>
  <c r="AO184" i="15"/>
  <c r="AN184" i="15"/>
  <c r="K29" i="1"/>
  <c r="D26" i="17"/>
  <c r="AO26" i="15"/>
  <c r="AN26" i="15"/>
  <c r="D75" i="17"/>
  <c r="AN75" i="15"/>
  <c r="AO75" i="15"/>
  <c r="K79" i="1"/>
  <c r="K269" i="1"/>
  <c r="D257" i="17"/>
  <c r="AO257" i="15"/>
  <c r="AN257" i="15"/>
  <c r="K117" i="1"/>
  <c r="D111" i="17"/>
  <c r="F111" i="17" s="1"/>
  <c r="AO111" i="15"/>
  <c r="AN111" i="15"/>
  <c r="K18" i="1"/>
  <c r="D16" i="17"/>
  <c r="AN16" i="15"/>
  <c r="AO16" i="15"/>
  <c r="K141" i="1"/>
  <c r="D134" i="17"/>
  <c r="F134" i="17" s="1"/>
  <c r="AO134" i="15"/>
  <c r="AN134" i="15"/>
  <c r="K158" i="1"/>
  <c r="D150" i="17"/>
  <c r="AO150" i="15"/>
  <c r="AN150" i="15"/>
  <c r="K124" i="1"/>
  <c r="D118" i="17"/>
  <c r="F118" i="17" s="1"/>
  <c r="AN118" i="15"/>
  <c r="AO118" i="15"/>
  <c r="K241" i="1"/>
  <c r="D229" i="17"/>
  <c r="AN229" i="15"/>
  <c r="AO229" i="15"/>
  <c r="K290" i="1"/>
  <c r="D277" i="17"/>
  <c r="F277" i="17" s="1"/>
  <c r="AO277" i="15"/>
  <c r="AN277" i="15"/>
  <c r="K109" i="1"/>
  <c r="D103" i="17"/>
  <c r="AO103" i="15"/>
  <c r="AN103" i="15"/>
  <c r="K34" i="1"/>
  <c r="D31" i="17"/>
  <c r="AO31" i="15"/>
  <c r="AN31" i="15"/>
  <c r="D270" i="17"/>
  <c r="AN270" i="15"/>
  <c r="AO270" i="15"/>
  <c r="K283" i="1"/>
  <c r="K244" i="1"/>
  <c r="D232" i="17"/>
  <c r="F232" i="17" s="1"/>
  <c r="AO232" i="15"/>
  <c r="AN232" i="15"/>
  <c r="F186" i="17"/>
  <c r="F51" i="17"/>
  <c r="F119" i="17"/>
  <c r="F113" i="17"/>
  <c r="F223" i="17"/>
  <c r="F14" i="17"/>
  <c r="F121" i="17"/>
  <c r="F146" i="17"/>
  <c r="F135" i="17"/>
  <c r="F184" i="17"/>
  <c r="F143" i="17"/>
  <c r="F224" i="17"/>
  <c r="F169" i="17"/>
  <c r="F89" i="17"/>
  <c r="F53" i="17"/>
  <c r="F225" i="17"/>
  <c r="F216" i="17"/>
  <c r="F128" i="17"/>
  <c r="F194" i="17"/>
  <c r="F52" i="17"/>
  <c r="F257" i="17"/>
  <c r="F73" i="17"/>
  <c r="F175" i="17"/>
  <c r="F76" i="17"/>
  <c r="F126" i="17"/>
  <c r="F198" i="17"/>
  <c r="F197" i="17"/>
  <c r="F207" i="17"/>
  <c r="F83" i="17"/>
  <c r="F65" i="17"/>
  <c r="F46" i="17"/>
  <c r="F258" i="17"/>
  <c r="D155" i="17"/>
  <c r="F155" i="17" s="1"/>
  <c r="AO155" i="15"/>
  <c r="AN155" i="15"/>
  <c r="K163" i="1"/>
  <c r="D29" i="17"/>
  <c r="F29" i="17" s="1"/>
  <c r="AN29" i="15"/>
  <c r="K32" i="1"/>
  <c r="AO29" i="15"/>
  <c r="K146" i="1"/>
  <c r="D139" i="17"/>
  <c r="F139" i="17" s="1"/>
  <c r="AO139" i="15"/>
  <c r="AN139" i="15"/>
  <c r="K153" i="1"/>
  <c r="D145" i="17"/>
  <c r="F145" i="17" s="1"/>
  <c r="AO145" i="15"/>
  <c r="AN145" i="15"/>
  <c r="K282" i="1"/>
  <c r="D269" i="17"/>
  <c r="F269" i="17" s="1"/>
  <c r="AO269" i="15"/>
  <c r="AN269" i="15"/>
  <c r="K217" i="1"/>
  <c r="D207" i="17"/>
  <c r="AO207" i="15"/>
  <c r="AN207" i="15"/>
  <c r="K7" i="1"/>
  <c r="D5" i="17"/>
  <c r="AO5" i="15"/>
  <c r="AN5" i="15"/>
  <c r="K295" i="1"/>
  <c r="D282" i="17"/>
  <c r="F282" i="17" s="1"/>
  <c r="AO282" i="15"/>
  <c r="AN282" i="15"/>
  <c r="K67" i="1"/>
  <c r="D63" i="17"/>
  <c r="AO63" i="15"/>
  <c r="AN63" i="15"/>
  <c r="K31" i="1"/>
  <c r="D28" i="17"/>
  <c r="F28" i="17" s="1"/>
  <c r="AO28" i="15"/>
  <c r="AN28" i="15"/>
  <c r="K197" i="1"/>
  <c r="D188" i="17"/>
  <c r="F188" i="17" s="1"/>
  <c r="AN188" i="15"/>
  <c r="AO188" i="15"/>
  <c r="K102" i="1"/>
  <c r="D97" i="17"/>
  <c r="F97" i="17" s="1"/>
  <c r="AO97" i="15"/>
  <c r="AN97" i="15"/>
  <c r="K44" i="1"/>
  <c r="D41" i="17"/>
  <c r="F41" i="17" s="1"/>
  <c r="AO41" i="15"/>
  <c r="AN41" i="15"/>
  <c r="D66" i="17"/>
  <c r="K70" i="1"/>
  <c r="AN66" i="15"/>
  <c r="AO66" i="15"/>
  <c r="K99" i="1"/>
  <c r="D94" i="17"/>
  <c r="F94" i="17" s="1"/>
  <c r="AN94" i="15"/>
  <c r="AO94" i="15"/>
  <c r="K50" i="1"/>
  <c r="D47" i="17"/>
  <c r="AO47" i="15"/>
  <c r="AN47" i="15"/>
  <c r="W4" i="15"/>
  <c r="AM4" i="15"/>
  <c r="K164" i="1"/>
  <c r="D156" i="17"/>
  <c r="F156" i="17" s="1"/>
  <c r="AO156" i="15"/>
  <c r="AN156" i="15"/>
  <c r="K279" i="1"/>
  <c r="D266" i="17"/>
  <c r="AN266" i="15"/>
  <c r="AO266" i="15"/>
  <c r="K289" i="1"/>
  <c r="D276" i="17"/>
  <c r="F276" i="17" s="1"/>
  <c r="AO276" i="15"/>
  <c r="AN276" i="15"/>
  <c r="K160" i="1"/>
  <c r="D152" i="17"/>
  <c r="F152" i="17" s="1"/>
  <c r="AO152" i="15"/>
  <c r="AN152" i="15"/>
  <c r="K106" i="1"/>
  <c r="D100" i="17"/>
  <c r="F100" i="17" s="1"/>
  <c r="AO100" i="15"/>
  <c r="AN100" i="15"/>
  <c r="K273" i="1"/>
  <c r="D261" i="17"/>
  <c r="AO261" i="15"/>
  <c r="AN261" i="15"/>
  <c r="D280" i="17"/>
  <c r="F280" i="17" s="1"/>
  <c r="AN280" i="15"/>
  <c r="AO280" i="15"/>
  <c r="K293" i="1"/>
  <c r="K298" i="1"/>
  <c r="D285" i="17"/>
  <c r="F285" i="17" s="1"/>
  <c r="AO285" i="15"/>
  <c r="AN285" i="15"/>
  <c r="K201" i="1"/>
  <c r="D191" i="17"/>
  <c r="F191" i="17" s="1"/>
  <c r="AO191" i="15"/>
  <c r="AN191" i="15"/>
  <c r="K111" i="1"/>
  <c r="D105" i="17"/>
  <c r="AO105" i="15"/>
  <c r="AN105" i="15"/>
  <c r="K278" i="1"/>
  <c r="D265" i="17"/>
  <c r="F265" i="17" s="1"/>
  <c r="AO265" i="15"/>
  <c r="AN265" i="15"/>
  <c r="D263" i="17"/>
  <c r="F263" i="17" s="1"/>
  <c r="AO263" i="15"/>
  <c r="AN263" i="15"/>
  <c r="K276" i="1"/>
  <c r="K190" i="1"/>
  <c r="D181" i="17"/>
  <c r="F181" i="17" s="1"/>
  <c r="AO181" i="15"/>
  <c r="AN181" i="15"/>
  <c r="K240" i="1"/>
  <c r="D228" i="17"/>
  <c r="F228" i="17" s="1"/>
  <c r="AO228" i="15"/>
  <c r="AN228" i="15"/>
  <c r="F9" i="4"/>
  <c r="F34" i="4" s="1"/>
  <c r="F39" i="4"/>
  <c r="AD288" i="15"/>
  <c r="E14" i="16"/>
  <c r="E14" i="10" s="1"/>
  <c r="I16" i="2" s="1"/>
  <c r="J16" i="2" s="1"/>
  <c r="K43" i="1"/>
  <c r="D40" i="17"/>
  <c r="AN40" i="15"/>
  <c r="AO40" i="15"/>
  <c r="K216" i="1"/>
  <c r="D206" i="17"/>
  <c r="F206" i="17" s="1"/>
  <c r="AO206" i="15"/>
  <c r="AN206" i="15"/>
  <c r="K97" i="1"/>
  <c r="D92" i="17"/>
  <c r="F92" i="17" s="1"/>
  <c r="AO92" i="15"/>
  <c r="AN92" i="15"/>
  <c r="E39" i="4"/>
  <c r="E9" i="4"/>
  <c r="E34" i="4" s="1"/>
  <c r="D14" i="16"/>
  <c r="AB288" i="15"/>
  <c r="K159" i="1"/>
  <c r="D151" i="17"/>
  <c r="F151" i="17" s="1"/>
  <c r="AO151" i="15"/>
  <c r="AN151" i="15"/>
  <c r="F141" i="17"/>
  <c r="F275" i="17"/>
  <c r="F238" i="17"/>
  <c r="F199" i="17"/>
  <c r="K175" i="1"/>
  <c r="D166" i="17"/>
  <c r="F166" i="17" s="1"/>
  <c r="AO166" i="15"/>
  <c r="AN166" i="15"/>
  <c r="D222" i="17"/>
  <c r="F222" i="17" s="1"/>
  <c r="AN222" i="15"/>
  <c r="K233" i="1"/>
  <c r="AO222" i="15"/>
  <c r="K292" i="1"/>
  <c r="D279" i="17"/>
  <c r="F279" i="17" s="1"/>
  <c r="AN279" i="15"/>
  <c r="AO279" i="15"/>
  <c r="K260" i="1"/>
  <c r="D248" i="17"/>
  <c r="F248" i="17" s="1"/>
  <c r="AO248" i="15"/>
  <c r="AN248" i="15"/>
  <c r="K167" i="1"/>
  <c r="D158" i="17"/>
  <c r="F158" i="17" s="1"/>
  <c r="AO158" i="15"/>
  <c r="AN158" i="15"/>
  <c r="K25" i="1"/>
  <c r="D22" i="17"/>
  <c r="AN22" i="15"/>
  <c r="AO22" i="15"/>
  <c r="K63" i="1"/>
  <c r="D59" i="17"/>
  <c r="F59" i="17" s="1"/>
  <c r="AO59" i="15"/>
  <c r="AN59" i="15"/>
  <c r="K287" i="1"/>
  <c r="D274" i="17"/>
  <c r="F274" i="17" s="1"/>
  <c r="AO274" i="15"/>
  <c r="AN274" i="15"/>
  <c r="K126" i="1"/>
  <c r="D120" i="17"/>
  <c r="F120" i="17" s="1"/>
  <c r="AN120" i="15"/>
  <c r="AO120" i="15"/>
  <c r="K284" i="1"/>
  <c r="D271" i="17"/>
  <c r="F271" i="17" s="1"/>
  <c r="AO271" i="15"/>
  <c r="AN271" i="15"/>
  <c r="D24" i="17"/>
  <c r="F24" i="17" s="1"/>
  <c r="AO24" i="15"/>
  <c r="AN24" i="15"/>
  <c r="K27" i="1"/>
  <c r="K26" i="1"/>
  <c r="D23" i="17"/>
  <c r="F23" i="17" s="1"/>
  <c r="AO23" i="15"/>
  <c r="AN23" i="15"/>
  <c r="D102" i="17"/>
  <c r="F102" i="17" s="1"/>
  <c r="AO102" i="15"/>
  <c r="AN102" i="15"/>
  <c r="K108" i="1"/>
  <c r="K137" i="1"/>
  <c r="D130" i="17"/>
  <c r="F130" i="17" s="1"/>
  <c r="AN130" i="15"/>
  <c r="AO130" i="15"/>
  <c r="K40" i="1"/>
  <c r="D37" i="17"/>
  <c r="F37" i="17" s="1"/>
  <c r="AO37" i="15"/>
  <c r="AN37" i="15"/>
  <c r="G9" i="4"/>
  <c r="G34" i="4" s="1"/>
  <c r="G35" i="4" s="1"/>
  <c r="G58" i="4" s="1"/>
  <c r="G39" i="4"/>
  <c r="G40" i="4" s="1"/>
  <c r="G59" i="4" s="1"/>
  <c r="G67" i="4" s="1"/>
  <c r="AF288" i="15"/>
  <c r="F14" i="16"/>
  <c r="F14" i="10" s="1"/>
  <c r="N16" i="2" s="1"/>
  <c r="O16" i="2" s="1"/>
  <c r="K232" i="1"/>
  <c r="D221" i="17"/>
  <c r="F221" i="17" s="1"/>
  <c r="AN221" i="15"/>
  <c r="AO221" i="15"/>
  <c r="K66" i="1"/>
  <c r="D62" i="17"/>
  <c r="F62" i="17" s="1"/>
  <c r="AO62" i="15"/>
  <c r="AN62" i="15"/>
  <c r="K188" i="1"/>
  <c r="D179" i="17"/>
  <c r="F179" i="17" s="1"/>
  <c r="AN179" i="15"/>
  <c r="AO179" i="15"/>
  <c r="K183" i="1"/>
  <c r="D174" i="17"/>
  <c r="F174" i="17" s="1"/>
  <c r="AO174" i="15"/>
  <c r="AN174" i="15"/>
  <c r="K71" i="1"/>
  <c r="D67" i="17"/>
  <c r="F67" i="17" s="1"/>
  <c r="AO67" i="15"/>
  <c r="AN67" i="15"/>
  <c r="C39" i="4"/>
  <c r="J39" i="4" s="1"/>
  <c r="P4" i="1"/>
  <c r="C9" i="4"/>
  <c r="AQ3" i="15"/>
  <c r="X288" i="15"/>
  <c r="D6" i="16"/>
  <c r="K266" i="1"/>
  <c r="D254" i="17"/>
  <c r="F254" i="17" s="1"/>
  <c r="AO254" i="15"/>
  <c r="AN254" i="15"/>
  <c r="K121" i="1"/>
  <c r="D115" i="17"/>
  <c r="AO115" i="15"/>
  <c r="AN115" i="15"/>
  <c r="K65" i="1"/>
  <c r="D61" i="17"/>
  <c r="F61" i="17" s="1"/>
  <c r="AO61" i="15"/>
  <c r="AN61" i="15"/>
  <c r="K243" i="1"/>
  <c r="D231" i="17"/>
  <c r="F231" i="17" s="1"/>
  <c r="AO231" i="15"/>
  <c r="AN231" i="15"/>
  <c r="K143" i="1"/>
  <c r="D136" i="17"/>
  <c r="F136" i="17" s="1"/>
  <c r="AO136" i="15"/>
  <c r="AN136" i="15"/>
  <c r="K179" i="1"/>
  <c r="D170" i="17"/>
  <c r="F170" i="17" s="1"/>
  <c r="AO170" i="15"/>
  <c r="AN170" i="15"/>
  <c r="K114" i="1"/>
  <c r="D108" i="17"/>
  <c r="F108" i="17" s="1"/>
  <c r="AO108" i="15"/>
  <c r="AN108" i="15"/>
  <c r="D176" i="17"/>
  <c r="F176" i="17" s="1"/>
  <c r="AN176" i="15"/>
  <c r="AO176" i="15"/>
  <c r="K185" i="1"/>
  <c r="K147" i="1"/>
  <c r="D140" i="17"/>
  <c r="F140" i="17" s="1"/>
  <c r="AO140" i="15"/>
  <c r="AN140" i="15"/>
  <c r="K103" i="1"/>
  <c r="D98" i="17"/>
  <c r="F98" i="17" s="1"/>
  <c r="AO98" i="15"/>
  <c r="AN98" i="15"/>
  <c r="K156" i="1"/>
  <c r="D148" i="17"/>
  <c r="F148" i="17" s="1"/>
  <c r="AO148" i="15"/>
  <c r="AN148" i="15"/>
  <c r="K300" i="1"/>
  <c r="D287" i="17"/>
  <c r="F287" i="17" s="1"/>
  <c r="AN287" i="15"/>
  <c r="AO287" i="15"/>
  <c r="K74" i="1"/>
  <c r="D70" i="17"/>
  <c r="F70" i="17" s="1"/>
  <c r="AO70" i="15"/>
  <c r="AN70" i="15"/>
  <c r="K24" i="1"/>
  <c r="D21" i="17"/>
  <c r="F21" i="17" s="1"/>
  <c r="AO21" i="15"/>
  <c r="AN21" i="15"/>
  <c r="F203" i="17"/>
  <c r="F215" i="17"/>
  <c r="F105" i="17"/>
  <c r="F200" i="17"/>
  <c r="F115" i="17"/>
  <c r="F270" i="17"/>
  <c r="F40" i="17"/>
  <c r="F242" i="17"/>
  <c r="F47" i="17"/>
  <c r="F5" i="17"/>
  <c r="F229" i="17"/>
  <c r="F247" i="17"/>
  <c r="F66" i="17"/>
  <c r="F58" i="17"/>
  <c r="F153" i="17"/>
  <c r="F150" i="17"/>
  <c r="F22" i="17"/>
  <c r="F267" i="17"/>
  <c r="F142" i="17"/>
  <c r="F26" i="17"/>
  <c r="F250" i="17"/>
  <c r="F261" i="17"/>
  <c r="F80" i="17"/>
  <c r="F74" i="17"/>
  <c r="F31" i="17"/>
  <c r="F273" i="17"/>
  <c r="F212" i="17"/>
  <c r="F112" i="17"/>
  <c r="F55" i="17"/>
  <c r="F209" i="17"/>
  <c r="F149" i="17"/>
  <c r="F13" i="17"/>
  <c r="F122" i="17"/>
  <c r="F75" i="17"/>
  <c r="F27" i="17"/>
  <c r="F63" i="17"/>
  <c r="F259" i="17"/>
  <c r="F101" i="17"/>
  <c r="F42" i="17"/>
  <c r="F103" i="17"/>
  <c r="F283" i="17"/>
  <c r="K138" i="1"/>
  <c r="D131" i="17"/>
  <c r="F131" i="17" s="1"/>
  <c r="AO131" i="15"/>
  <c r="AN131" i="15"/>
  <c r="K238" i="1"/>
  <c r="D227" i="17"/>
  <c r="F227" i="17" s="1"/>
  <c r="AO227" i="15"/>
  <c r="AN227" i="15"/>
  <c r="K53" i="1"/>
  <c r="D50" i="17"/>
  <c r="F50" i="17" s="1"/>
  <c r="AO50" i="15"/>
  <c r="AN50" i="15"/>
  <c r="K224" i="1"/>
  <c r="D213" i="17"/>
  <c r="F213" i="17" s="1"/>
  <c r="AO213" i="15"/>
  <c r="AN213" i="15"/>
  <c r="K294" i="1"/>
  <c r="D281" i="17"/>
  <c r="F281" i="17" s="1"/>
  <c r="AN281" i="15"/>
  <c r="AO281" i="15"/>
  <c r="K277" i="1"/>
  <c r="D264" i="17"/>
  <c r="F264" i="17" s="1"/>
  <c r="AO264" i="15"/>
  <c r="AN264" i="15"/>
  <c r="K47" i="1"/>
  <c r="D44" i="17"/>
  <c r="F44" i="17" s="1"/>
  <c r="AO44" i="15"/>
  <c r="AN44" i="15"/>
  <c r="K139" i="1"/>
  <c r="D132" i="17"/>
  <c r="F132" i="17" s="1"/>
  <c r="AO132" i="15"/>
  <c r="AN132" i="15"/>
  <c r="K39" i="1"/>
  <c r="D36" i="17"/>
  <c r="F36" i="17" s="1"/>
  <c r="AO36" i="15"/>
  <c r="AN36" i="15"/>
  <c r="K155" i="1"/>
  <c r="D147" i="17"/>
  <c r="F147" i="17" s="1"/>
  <c r="AO147" i="15"/>
  <c r="AN147" i="15"/>
  <c r="K76" i="1"/>
  <c r="D72" i="17"/>
  <c r="F72" i="17" s="1"/>
  <c r="AN72" i="15"/>
  <c r="AO72" i="15"/>
  <c r="K255" i="1"/>
  <c r="D243" i="17"/>
  <c r="F243" i="17" s="1"/>
  <c r="AN243" i="15"/>
  <c r="AO243" i="15"/>
  <c r="K261" i="1"/>
  <c r="D249" i="17"/>
  <c r="F249" i="17" s="1"/>
  <c r="AO249" i="15"/>
  <c r="AN249" i="15"/>
  <c r="K258" i="1"/>
  <c r="D246" i="17"/>
  <c r="F246" i="17" s="1"/>
  <c r="AN246" i="15"/>
  <c r="AO246" i="15"/>
  <c r="K285" i="1"/>
  <c r="D272" i="17"/>
  <c r="F272" i="17" s="1"/>
  <c r="AO272" i="15"/>
  <c r="AN272" i="15"/>
  <c r="K252" i="1"/>
  <c r="D240" i="17"/>
  <c r="F240" i="17" s="1"/>
  <c r="AO240" i="15"/>
  <c r="AN240" i="15"/>
  <c r="K8" i="1"/>
  <c r="D6" i="17"/>
  <c r="F6" i="17" s="1"/>
  <c r="AO6" i="15"/>
  <c r="AN6" i="15"/>
  <c r="K202" i="1"/>
  <c r="D192" i="17"/>
  <c r="F192" i="17" s="1"/>
  <c r="AN192" i="15"/>
  <c r="AO192" i="15"/>
  <c r="D204" i="17"/>
  <c r="F204" i="17" s="1"/>
  <c r="AO204" i="15"/>
  <c r="AN204" i="15"/>
  <c r="K214" i="1"/>
  <c r="K145" i="1"/>
  <c r="D138" i="17"/>
  <c r="F138" i="17" s="1"/>
  <c r="AO138" i="15"/>
  <c r="AN138" i="15"/>
  <c r="K199" i="1"/>
  <c r="D189" i="17"/>
  <c r="F189" i="17" s="1"/>
  <c r="AN189" i="15"/>
  <c r="AO189" i="15"/>
  <c r="K297" i="1"/>
  <c r="D284" i="17"/>
  <c r="F284" i="17" s="1"/>
  <c r="AN284" i="15"/>
  <c r="AO284" i="15"/>
  <c r="K274" i="1"/>
  <c r="M274" i="1" s="1"/>
  <c r="D262" i="17"/>
  <c r="F262" i="17" s="1"/>
  <c r="AO262" i="15"/>
  <c r="AN262" i="15"/>
  <c r="K140" i="1"/>
  <c r="D133" i="17"/>
  <c r="F133" i="17" s="1"/>
  <c r="AO133" i="15"/>
  <c r="AN133" i="15"/>
  <c r="K206" i="1"/>
  <c r="D196" i="17"/>
  <c r="F196" i="17" s="1"/>
  <c r="AN196" i="15"/>
  <c r="AO196" i="15"/>
  <c r="K265" i="1"/>
  <c r="D253" i="17"/>
  <c r="F253" i="17" s="1"/>
  <c r="AN253" i="15"/>
  <c r="AO253" i="15"/>
  <c r="K75" i="1"/>
  <c r="D71" i="17"/>
  <c r="F71" i="17" s="1"/>
  <c r="AO71" i="15"/>
  <c r="AN71" i="15"/>
  <c r="K133" i="1"/>
  <c r="D127" i="17"/>
  <c r="F127" i="17" s="1"/>
  <c r="AN127" i="15"/>
  <c r="AO127" i="15"/>
  <c r="K144" i="1"/>
  <c r="D137" i="17"/>
  <c r="F137" i="17" s="1"/>
  <c r="AO137" i="15"/>
  <c r="AN137" i="15"/>
  <c r="K14" i="1"/>
  <c r="D12" i="17"/>
  <c r="F12" i="17" s="1"/>
  <c r="AN12" i="15"/>
  <c r="AO12" i="15"/>
  <c r="K10" i="1"/>
  <c r="D8" i="17"/>
  <c r="F8" i="17" s="1"/>
  <c r="AN8" i="15"/>
  <c r="AO8" i="15"/>
  <c r="D187" i="17"/>
  <c r="F187" i="17" s="1"/>
  <c r="AN187" i="15"/>
  <c r="AO187" i="15"/>
  <c r="K196" i="1"/>
  <c r="D255" i="17"/>
  <c r="F255" i="17" s="1"/>
  <c r="K267" i="1"/>
  <c r="AO255" i="15"/>
  <c r="AN255" i="15"/>
  <c r="K100" i="1"/>
  <c r="D95" i="17"/>
  <c r="F95" i="17" s="1"/>
  <c r="AO95" i="15"/>
  <c r="AN95" i="15"/>
  <c r="K272" i="1"/>
  <c r="D260" i="17"/>
  <c r="F260" i="17" s="1"/>
  <c r="AO260" i="15"/>
  <c r="AN260" i="15"/>
  <c r="K131" i="1"/>
  <c r="D125" i="17"/>
  <c r="F125" i="17" s="1"/>
  <c r="AO125" i="15"/>
  <c r="AN125" i="15"/>
  <c r="K113" i="1"/>
  <c r="D107" i="17"/>
  <c r="F107" i="17" s="1"/>
  <c r="AN107" i="15"/>
  <c r="AO107" i="15"/>
  <c r="F104" i="17"/>
  <c r="F25" i="17"/>
  <c r="F266" i="17"/>
  <c r="F56" i="17"/>
  <c r="F30" i="17"/>
  <c r="F165" i="17"/>
  <c r="F183" i="17"/>
  <c r="F109" i="17"/>
  <c r="F16" i="17"/>
  <c r="F236" i="17"/>
  <c r="K189" i="1"/>
  <c r="D180" i="17"/>
  <c r="F180" i="17" s="1"/>
  <c r="AO180" i="15"/>
  <c r="AN180" i="15"/>
  <c r="K237" i="1"/>
  <c r="D226" i="17"/>
  <c r="F226" i="17" s="1"/>
  <c r="AO226" i="15"/>
  <c r="AN226" i="15"/>
  <c r="K12" i="1"/>
  <c r="D10" i="17"/>
  <c r="F10" i="17" s="1"/>
  <c r="AO10" i="15"/>
  <c r="AN10" i="15"/>
  <c r="K173" i="1"/>
  <c r="D164" i="17"/>
  <c r="F164" i="17" s="1"/>
  <c r="AO164" i="15"/>
  <c r="AN164" i="15"/>
  <c r="K112" i="1"/>
  <c r="D106" i="17"/>
  <c r="F106" i="17" s="1"/>
  <c r="AO106" i="15"/>
  <c r="AN106" i="15"/>
  <c r="K42" i="1"/>
  <c r="D39" i="17"/>
  <c r="F39" i="17" s="1"/>
  <c r="AO39" i="15"/>
  <c r="AN39" i="15"/>
  <c r="K229" i="1"/>
  <c r="D218" i="17"/>
  <c r="F218" i="17" s="1"/>
  <c r="AN218" i="15"/>
  <c r="AO218" i="15"/>
  <c r="K61" i="1"/>
  <c r="D57" i="17"/>
  <c r="F57" i="17" s="1"/>
  <c r="AO57" i="15"/>
  <c r="AN57" i="15"/>
  <c r="D88" i="17"/>
  <c r="F88" i="17" s="1"/>
  <c r="AN88" i="15"/>
  <c r="AO88" i="15"/>
  <c r="K93" i="1"/>
  <c r="K37" i="1"/>
  <c r="D34" i="17"/>
  <c r="F34" i="17" s="1"/>
  <c r="AN34" i="15"/>
  <c r="AO34" i="15"/>
  <c r="D190" i="17"/>
  <c r="F190" i="17" s="1"/>
  <c r="AO190" i="15"/>
  <c r="K200" i="1"/>
  <c r="AN190" i="15"/>
  <c r="K19" i="1"/>
  <c r="D17" i="17"/>
  <c r="F17" i="17" s="1"/>
  <c r="AO17" i="15"/>
  <c r="AN17" i="15"/>
  <c r="K228" i="1"/>
  <c r="D217" i="17"/>
  <c r="F217" i="17" s="1"/>
  <c r="AO217" i="15"/>
  <c r="AN217" i="15"/>
  <c r="K52" i="1"/>
  <c r="D49" i="17"/>
  <c r="F49" i="17" s="1"/>
  <c r="AO49" i="15"/>
  <c r="AN49" i="15"/>
  <c r="K104" i="1"/>
  <c r="D99" i="17"/>
  <c r="F99" i="17" s="1"/>
  <c r="AO99" i="15"/>
  <c r="AN99" i="15"/>
  <c r="K194" i="1"/>
  <c r="D185" i="17"/>
  <c r="F185" i="17" s="1"/>
  <c r="AO185" i="15"/>
  <c r="AN185" i="15"/>
  <c r="D123" i="17"/>
  <c r="F123" i="17" s="1"/>
  <c r="AO123" i="15"/>
  <c r="K129" i="1"/>
  <c r="AN123" i="15"/>
  <c r="K247" i="1"/>
  <c r="D235" i="17"/>
  <c r="F235" i="17" s="1"/>
  <c r="AO235" i="15"/>
  <c r="AN235" i="15"/>
  <c r="K253" i="1"/>
  <c r="D241" i="17"/>
  <c r="F241" i="17" s="1"/>
  <c r="AO241" i="15"/>
  <c r="AN241" i="15"/>
  <c r="K83" i="1"/>
  <c r="D79" i="17"/>
  <c r="F79" i="17" s="1"/>
  <c r="AO79" i="15"/>
  <c r="AN79" i="15"/>
  <c r="K96" i="1"/>
  <c r="D91" i="17"/>
  <c r="F91" i="17" s="1"/>
  <c r="AO91" i="15"/>
  <c r="AN91" i="15"/>
  <c r="K72" i="1"/>
  <c r="D68" i="17"/>
  <c r="F68" i="17" s="1"/>
  <c r="AO68" i="15"/>
  <c r="AN68" i="15"/>
  <c r="K90" i="1"/>
  <c r="D85" i="17"/>
  <c r="F85" i="17" s="1"/>
  <c r="AO85" i="15"/>
  <c r="AN85" i="15"/>
  <c r="K95" i="1"/>
  <c r="D90" i="17"/>
  <c r="F90" i="17" s="1"/>
  <c r="AN90" i="15"/>
  <c r="AO90" i="15"/>
  <c r="K268" i="1"/>
  <c r="D256" i="17"/>
  <c r="F256" i="17" s="1"/>
  <c r="AN256" i="15"/>
  <c r="AO256" i="15"/>
  <c r="K215" i="1"/>
  <c r="D205" i="17"/>
  <c r="F205" i="17" s="1"/>
  <c r="AO205" i="15"/>
  <c r="AN205" i="15"/>
  <c r="K122" i="1"/>
  <c r="D116" i="17"/>
  <c r="F116" i="17" s="1"/>
  <c r="AO116" i="15"/>
  <c r="AN116" i="15"/>
  <c r="K221" i="1"/>
  <c r="D210" i="17"/>
  <c r="F210" i="17" s="1"/>
  <c r="AO210" i="15"/>
  <c r="AN210" i="15"/>
  <c r="K82" i="1"/>
  <c r="D78" i="17"/>
  <c r="F78" i="17" s="1"/>
  <c r="AN78" i="15"/>
  <c r="AO78" i="15"/>
  <c r="K181" i="1"/>
  <c r="D172" i="17"/>
  <c r="F172" i="17" s="1"/>
  <c r="AO172" i="15"/>
  <c r="AN172" i="15"/>
  <c r="K92" i="1"/>
  <c r="D87" i="17"/>
  <c r="F87" i="17" s="1"/>
  <c r="AO87" i="15"/>
  <c r="AN87" i="15"/>
  <c r="K212" i="1"/>
  <c r="D202" i="17"/>
  <c r="F202" i="17" s="1"/>
  <c r="AO202" i="15"/>
  <c r="AN202" i="15"/>
  <c r="K169" i="1"/>
  <c r="D160" i="17"/>
  <c r="F160" i="17" s="1"/>
  <c r="AO160" i="15"/>
  <c r="AN160" i="15"/>
  <c r="K41" i="1"/>
  <c r="D38" i="17"/>
  <c r="F38" i="17" s="1"/>
  <c r="AO38" i="15"/>
  <c r="AN38" i="15"/>
  <c r="K162" i="1"/>
  <c r="D154" i="17"/>
  <c r="F154" i="17" s="1"/>
  <c r="AO154" i="15"/>
  <c r="AN154" i="15"/>
  <c r="K231" i="1"/>
  <c r="D220" i="17"/>
  <c r="F220" i="17" s="1"/>
  <c r="AO220" i="15"/>
  <c r="AN220" i="15"/>
  <c r="K281" i="1"/>
  <c r="D268" i="17"/>
  <c r="F268" i="17" s="1"/>
  <c r="AO268" i="15"/>
  <c r="AN268" i="15"/>
  <c r="AF290" i="9"/>
  <c r="G3" i="4"/>
  <c r="G5" i="4" s="1"/>
  <c r="G13" i="4" s="1"/>
  <c r="Q4" i="1"/>
  <c r="E4" i="4"/>
  <c r="C38" i="4"/>
  <c r="C40" i="4" s="1"/>
  <c r="F38" i="4"/>
  <c r="F40" i="4" s="1"/>
  <c r="F59" i="4" s="1"/>
  <c r="F67" i="4" s="1"/>
  <c r="F35" i="4"/>
  <c r="F58" i="4" s="1"/>
  <c r="F60" i="4" s="1"/>
  <c r="X290" i="9"/>
  <c r="C3" i="4"/>
  <c r="C5" i="4" s="1"/>
  <c r="C13" i="4" s="1"/>
  <c r="C43" i="4" s="1"/>
  <c r="P16" i="2"/>
  <c r="F16" i="10"/>
  <c r="AQ3" i="9"/>
  <c r="F7" i="2"/>
  <c r="D8" i="10"/>
  <c r="G8" i="10"/>
  <c r="AJ288" i="9"/>
  <c r="AK3" i="9"/>
  <c r="AK288" i="9" s="1"/>
  <c r="AH288" i="9"/>
  <c r="AI3" i="9"/>
  <c r="AI288" i="9" s="1"/>
  <c r="D15" i="10"/>
  <c r="AB288" i="9"/>
  <c r="Z288" i="9"/>
  <c r="AA3" i="9"/>
  <c r="AA288" i="9" s="1"/>
  <c r="V288" i="9"/>
  <c r="B3" i="4" s="1"/>
  <c r="AM3" i="9"/>
  <c r="W3" i="9"/>
  <c r="W288" i="9" s="1"/>
  <c r="L288" i="9"/>
  <c r="M292" i="9" s="1"/>
  <c r="AD288" i="9"/>
  <c r="E15" i="10"/>
  <c r="W288" i="15" l="1"/>
  <c r="G6" i="16"/>
  <c r="D7" i="2"/>
  <c r="C64" i="4" s="1"/>
  <c r="X290" i="15"/>
  <c r="C8" i="4"/>
  <c r="C10" i="4" s="1"/>
  <c r="C14" i="4" s="1"/>
  <c r="C44" i="4" s="1"/>
  <c r="AO4" i="15"/>
  <c r="D4" i="17"/>
  <c r="F4" i="17" s="1"/>
  <c r="AN4" i="15"/>
  <c r="K6" i="1"/>
  <c r="C34" i="4"/>
  <c r="J9" i="4"/>
  <c r="AF290" i="15"/>
  <c r="G8" i="4"/>
  <c r="G10" i="4" s="1"/>
  <c r="G14" i="4" s="1"/>
  <c r="G44" i="4" s="1"/>
  <c r="AJ290" i="15"/>
  <c r="I8" i="4"/>
  <c r="I10" i="4" s="1"/>
  <c r="I14" i="4" s="1"/>
  <c r="I44" i="4" s="1"/>
  <c r="B8" i="4"/>
  <c r="AI292" i="15"/>
  <c r="V290" i="15"/>
  <c r="G60" i="4"/>
  <c r="AB290" i="15"/>
  <c r="E8" i="4"/>
  <c r="E10" i="4" s="1"/>
  <c r="E14" i="4" s="1"/>
  <c r="E44" i="4" s="1"/>
  <c r="AH290" i="15"/>
  <c r="H8" i="4"/>
  <c r="H10" i="4" s="1"/>
  <c r="H14" i="4" s="1"/>
  <c r="H44" i="4" s="1"/>
  <c r="D14" i="10"/>
  <c r="G14" i="16"/>
  <c r="G23" i="16" s="1"/>
  <c r="AD290" i="15"/>
  <c r="F8" i="4"/>
  <c r="F10" i="4" s="1"/>
  <c r="F14" i="4" s="1"/>
  <c r="F44" i="4" s="1"/>
  <c r="K4" i="1"/>
  <c r="D3" i="17"/>
  <c r="AM288" i="15"/>
  <c r="AO3" i="15"/>
  <c r="AO288" i="15" s="1"/>
  <c r="AN3" i="15"/>
  <c r="AN288" i="15" s="1"/>
  <c r="Z290" i="15"/>
  <c r="D8" i="4"/>
  <c r="D10" i="4" s="1"/>
  <c r="D14" i="4" s="1"/>
  <c r="D44" i="4" s="1"/>
  <c r="AD290" i="9"/>
  <c r="F3" i="4"/>
  <c r="F5" i="4" s="1"/>
  <c r="F13" i="4" s="1"/>
  <c r="G7" i="2"/>
  <c r="C59" i="4"/>
  <c r="C45" i="4"/>
  <c r="C51" i="4" s="1"/>
  <c r="C52" i="4" s="1"/>
  <c r="C15" i="4"/>
  <c r="B5" i="4"/>
  <c r="B13" i="4" s="1"/>
  <c r="E33" i="4"/>
  <c r="J4" i="4"/>
  <c r="AH290" i="9"/>
  <c r="H3" i="4"/>
  <c r="H5" i="4" s="1"/>
  <c r="H13" i="4" s="1"/>
  <c r="Z290" i="9"/>
  <c r="AI293" i="9" s="1"/>
  <c r="AJ293" i="9" s="1"/>
  <c r="AK293" i="9" s="1"/>
  <c r="D3" i="4"/>
  <c r="D5" i="4" s="1"/>
  <c r="D13" i="4" s="1"/>
  <c r="G43" i="4"/>
  <c r="G45" i="4" s="1"/>
  <c r="G51" i="4" s="1"/>
  <c r="AJ290" i="9"/>
  <c r="I3" i="4"/>
  <c r="I5" i="4" s="1"/>
  <c r="I13" i="4" s="1"/>
  <c r="L4" i="1"/>
  <c r="E3" i="17"/>
  <c r="AB290" i="9"/>
  <c r="AI294" i="9" s="1"/>
  <c r="AJ294" i="9" s="1"/>
  <c r="E3" i="4"/>
  <c r="E5" i="4" s="1"/>
  <c r="E13" i="4" s="1"/>
  <c r="K16" i="2"/>
  <c r="E16" i="10"/>
  <c r="F16" i="2"/>
  <c r="G15" i="10"/>
  <c r="G24" i="10" s="1"/>
  <c r="AI292" i="9"/>
  <c r="V290" i="9"/>
  <c r="AM288" i="9"/>
  <c r="L302" i="1" s="1"/>
  <c r="AN3" i="9"/>
  <c r="AN288" i="9" s="1"/>
  <c r="AO3" i="9"/>
  <c r="AO288" i="9" s="1"/>
  <c r="AM290" i="9" l="1"/>
  <c r="D288" i="17"/>
  <c r="G15" i="4"/>
  <c r="J3" i="4"/>
  <c r="J5" i="4" s="1"/>
  <c r="AJ292" i="15"/>
  <c r="B10" i="4"/>
  <c r="B14" i="4" s="1"/>
  <c r="J8" i="4"/>
  <c r="J10" i="4" s="1"/>
  <c r="K302" i="1"/>
  <c r="AO292" i="15"/>
  <c r="AO294" i="15" s="1"/>
  <c r="AO295" i="15" s="1"/>
  <c r="AO296" i="15" s="1"/>
  <c r="D16" i="2"/>
  <c r="E16" i="2" s="1"/>
  <c r="G3" i="17" s="1"/>
  <c r="G14" i="10"/>
  <c r="D16" i="10"/>
  <c r="G16" i="10" s="1"/>
  <c r="AI294" i="15"/>
  <c r="AJ294" i="15" s="1"/>
  <c r="AI293" i="15"/>
  <c r="AJ293" i="15" s="1"/>
  <c r="AK293" i="15" s="1"/>
  <c r="C65" i="4"/>
  <c r="J65" i="4" s="1"/>
  <c r="J64" i="4"/>
  <c r="G52" i="4"/>
  <c r="G71" i="4" s="1"/>
  <c r="AM290" i="15"/>
  <c r="J34" i="4"/>
  <c r="C35" i="4"/>
  <c r="C58" i="4" s="1"/>
  <c r="C60" i="4" s="1"/>
  <c r="F3" i="17"/>
  <c r="F288" i="17" s="1"/>
  <c r="E288" i="17"/>
  <c r="B43" i="4"/>
  <c r="J13" i="4"/>
  <c r="I43" i="4"/>
  <c r="I45" i="4" s="1"/>
  <c r="I15" i="4"/>
  <c r="H3" i="17"/>
  <c r="D43" i="4"/>
  <c r="D45" i="4" s="1"/>
  <c r="D51" i="4" s="1"/>
  <c r="D15" i="4"/>
  <c r="H43" i="4"/>
  <c r="H45" i="4" s="1"/>
  <c r="H51" i="4" s="1"/>
  <c r="H15" i="4"/>
  <c r="E43" i="4"/>
  <c r="E45" i="4" s="1"/>
  <c r="E15" i="4"/>
  <c r="F43" i="4"/>
  <c r="F45" i="4" s="1"/>
  <c r="F15" i="4"/>
  <c r="E38" i="4"/>
  <c r="E35" i="4"/>
  <c r="J33" i="4"/>
  <c r="AO292" i="9"/>
  <c r="AO294" i="9" s="1"/>
  <c r="AO295" i="9" s="1"/>
  <c r="AO296" i="9" s="1"/>
  <c r="AJ292" i="9"/>
  <c r="AI295" i="9"/>
  <c r="AI295" i="15" l="1"/>
  <c r="C67" i="4"/>
  <c r="G16" i="2"/>
  <c r="B44" i="4"/>
  <c r="J44" i="4" s="1"/>
  <c r="J14" i="4"/>
  <c r="G288" i="17"/>
  <c r="I3" i="17"/>
  <c r="I288" i="17" s="1"/>
  <c r="I290" i="17" s="1"/>
  <c r="H52" i="4"/>
  <c r="H71" i="4" s="1"/>
  <c r="C71" i="4"/>
  <c r="D52" i="4"/>
  <c r="B15" i="4"/>
  <c r="J15" i="4" s="1"/>
  <c r="AJ295" i="15"/>
  <c r="AK292" i="15"/>
  <c r="AK295" i="15" s="1"/>
  <c r="I51" i="4"/>
  <c r="E51" i="4"/>
  <c r="E52" i="4" s="1"/>
  <c r="D69" i="4"/>
  <c r="F51" i="4"/>
  <c r="E58" i="4"/>
  <c r="J35" i="4"/>
  <c r="E40" i="4"/>
  <c r="E59" i="4" s="1"/>
  <c r="E67" i="4" s="1"/>
  <c r="J38" i="4"/>
  <c r="J40" i="4" s="1"/>
  <c r="H288" i="17"/>
  <c r="J43" i="4"/>
  <c r="J45" i="4" s="1"/>
  <c r="AJ295" i="9"/>
  <c r="AK292" i="9"/>
  <c r="AK295" i="9" s="1"/>
  <c r="D71" i="4" l="1"/>
  <c r="D54" i="4"/>
  <c r="F52" i="4"/>
  <c r="F71" i="4" s="1"/>
  <c r="I52" i="4"/>
  <c r="I71" i="4" s="1"/>
  <c r="B45" i="4"/>
  <c r="B51" i="4" s="1"/>
  <c r="B52" i="4" s="1"/>
  <c r="B71" i="4" s="1"/>
  <c r="D73" i="4"/>
  <c r="E71" i="4"/>
  <c r="I73" i="4" s="1"/>
  <c r="J59" i="4"/>
  <c r="E60" i="4"/>
  <c r="J58" i="4"/>
  <c r="E14" i="2"/>
  <c r="F14" i="2"/>
  <c r="D14" i="2"/>
  <c r="I14" i="2"/>
  <c r="N14" i="2"/>
  <c r="P14" i="2"/>
  <c r="K14" i="2"/>
  <c r="D256" i="1"/>
  <c r="D255" i="1"/>
  <c r="D251" i="1"/>
  <c r="D248" i="1"/>
  <c r="D247" i="1"/>
  <c r="D243" i="1"/>
  <c r="D240" i="1"/>
  <c r="D233" i="1"/>
  <c r="D225" i="1"/>
  <c r="D217" i="1"/>
  <c r="D214" i="1"/>
  <c r="D213" i="1"/>
  <c r="D209" i="1"/>
  <c r="D206" i="1"/>
  <c r="D205" i="1"/>
  <c r="D201" i="1"/>
  <c r="D191" i="1"/>
  <c r="D183" i="1"/>
  <c r="D175" i="1"/>
  <c r="D167" i="1"/>
  <c r="D164" i="1"/>
  <c r="D163" i="1"/>
  <c r="D159" i="1"/>
  <c r="D156" i="1"/>
  <c r="D155" i="1"/>
  <c r="D151" i="1"/>
  <c r="D149" i="1"/>
  <c r="D141" i="1"/>
  <c r="D133" i="1"/>
  <c r="D130" i="1"/>
  <c r="D129" i="1"/>
  <c r="D125" i="1"/>
  <c r="D122" i="1"/>
  <c r="D121" i="1"/>
  <c r="D117" i="1"/>
  <c r="D114" i="1"/>
  <c r="D113" i="1"/>
  <c r="D109" i="1"/>
  <c r="D106" i="1"/>
  <c r="D99" i="1"/>
  <c r="D91" i="1"/>
  <c r="D87" i="1"/>
  <c r="D83" i="1"/>
  <c r="D80" i="1"/>
  <c r="D79" i="1"/>
  <c r="D75" i="1"/>
  <c r="D72" i="1"/>
  <c r="D71" i="1"/>
  <c r="D67" i="1"/>
  <c r="D64" i="1"/>
  <c r="D63" i="1"/>
  <c r="D59" i="1"/>
  <c r="D57" i="1"/>
  <c r="D49" i="1"/>
  <c r="D41" i="1"/>
  <c r="D33" i="1"/>
  <c r="D25" i="1"/>
  <c r="D17" i="1"/>
  <c r="D14" i="1"/>
  <c r="D13" i="1"/>
  <c r="D9" i="1"/>
  <c r="D6" i="1"/>
  <c r="Q16" i="2"/>
  <c r="L16" i="2"/>
  <c r="M299" i="1"/>
  <c r="M297" i="1"/>
  <c r="M289" i="1"/>
  <c r="M283" i="1"/>
  <c r="M281" i="1"/>
  <c r="M277" i="1"/>
  <c r="M271" i="1"/>
  <c r="M269" i="1"/>
  <c r="M260" i="1"/>
  <c r="M259" i="1"/>
  <c r="M258" i="1"/>
  <c r="M255" i="1"/>
  <c r="D254" i="1"/>
  <c r="M253" i="1"/>
  <c r="D253" i="1"/>
  <c r="M252" i="1"/>
  <c r="D252" i="1"/>
  <c r="D250" i="1"/>
  <c r="D249" i="1"/>
  <c r="M248" i="1"/>
  <c r="M247" i="1"/>
  <c r="D246" i="1"/>
  <c r="M245" i="1"/>
  <c r="D245" i="1"/>
  <c r="D244" i="1"/>
  <c r="M243" i="1"/>
  <c r="D242" i="1"/>
  <c r="M241" i="1"/>
  <c r="D241" i="1"/>
  <c r="D238" i="1"/>
  <c r="D237" i="1"/>
  <c r="M236" i="1"/>
  <c r="D236" i="1"/>
  <c r="D235" i="1"/>
  <c r="M234" i="1"/>
  <c r="D234" i="1"/>
  <c r="M233" i="1"/>
  <c r="M232" i="1"/>
  <c r="D232" i="1"/>
  <c r="D231" i="1"/>
  <c r="M230" i="1"/>
  <c r="D230" i="1"/>
  <c r="M229" i="1"/>
  <c r="D229" i="1"/>
  <c r="M228" i="1"/>
  <c r="D228" i="1"/>
  <c r="D227" i="1"/>
  <c r="D226" i="1"/>
  <c r="D224" i="1"/>
  <c r="D223" i="1"/>
  <c r="M222" i="1"/>
  <c r="D222" i="1"/>
  <c r="D221" i="1"/>
  <c r="D220" i="1"/>
  <c r="D218" i="1"/>
  <c r="M216" i="1"/>
  <c r="D216" i="1"/>
  <c r="M215" i="1"/>
  <c r="D215" i="1"/>
  <c r="M213" i="1"/>
  <c r="D212" i="1"/>
  <c r="M211" i="1"/>
  <c r="D211" i="1"/>
  <c r="D210" i="1"/>
  <c r="D208" i="1"/>
  <c r="D207" i="1"/>
  <c r="D204" i="1"/>
  <c r="D203" i="1"/>
  <c r="M202" i="1"/>
  <c r="D202" i="1"/>
  <c r="D200" i="1"/>
  <c r="M199" i="1"/>
  <c r="D199" i="1"/>
  <c r="M197" i="1"/>
  <c r="D197" i="1"/>
  <c r="D196" i="1"/>
  <c r="D195" i="1"/>
  <c r="D194" i="1"/>
  <c r="D193" i="1"/>
  <c r="D192" i="1"/>
  <c r="D190" i="1"/>
  <c r="D189" i="1"/>
  <c r="M188" i="1"/>
  <c r="D188" i="1"/>
  <c r="M187" i="1"/>
  <c r="D187" i="1"/>
  <c r="D186" i="1"/>
  <c r="D185" i="1"/>
  <c r="D184" i="1"/>
  <c r="D182" i="1"/>
  <c r="D181" i="1"/>
  <c r="D180" i="1"/>
  <c r="D179" i="1"/>
  <c r="D178" i="1"/>
  <c r="D177" i="1"/>
  <c r="D176" i="1"/>
  <c r="D174" i="1"/>
  <c r="D173" i="1"/>
  <c r="D172" i="1"/>
  <c r="D171" i="1"/>
  <c r="D170" i="1"/>
  <c r="M169" i="1"/>
  <c r="D169" i="1"/>
  <c r="M168" i="1"/>
  <c r="D168" i="1"/>
  <c r="D165" i="1"/>
  <c r="D162" i="1"/>
  <c r="M161" i="1"/>
  <c r="D161" i="1"/>
  <c r="D160" i="1"/>
  <c r="D158" i="1"/>
  <c r="M157" i="1"/>
  <c r="D157" i="1"/>
  <c r="M156" i="1"/>
  <c r="M154" i="1"/>
  <c r="D154" i="1"/>
  <c r="D153" i="1"/>
  <c r="M152" i="1"/>
  <c r="D152" i="1"/>
  <c r="M149" i="1"/>
  <c r="D148" i="1"/>
  <c r="M147" i="1"/>
  <c r="D147" i="1"/>
  <c r="M146" i="1"/>
  <c r="D146" i="1"/>
  <c r="D145" i="1"/>
  <c r="D144" i="1"/>
  <c r="D143" i="1"/>
  <c r="D142" i="1"/>
  <c r="M141" i="1"/>
  <c r="D140" i="1"/>
  <c r="D139" i="1"/>
  <c r="M138" i="1"/>
  <c r="D138" i="1"/>
  <c r="D137" i="1"/>
  <c r="D136" i="1"/>
  <c r="D134" i="1"/>
  <c r="D132" i="1"/>
  <c r="M131" i="1"/>
  <c r="D131" i="1"/>
  <c r="D128" i="1"/>
  <c r="D127" i="1"/>
  <c r="D126" i="1"/>
  <c r="D124" i="1"/>
  <c r="D123" i="1"/>
  <c r="D120" i="1"/>
  <c r="M119" i="1"/>
  <c r="D119" i="1"/>
  <c r="D118" i="1"/>
  <c r="D116" i="1"/>
  <c r="M115" i="1"/>
  <c r="D115" i="1"/>
  <c r="M114" i="1"/>
  <c r="M112" i="1"/>
  <c r="D112" i="1"/>
  <c r="D111" i="1"/>
  <c r="D110" i="1"/>
  <c r="D108" i="1"/>
  <c r="M107" i="1"/>
  <c r="D107" i="1"/>
  <c r="D104" i="1"/>
  <c r="D103" i="1"/>
  <c r="D102" i="1"/>
  <c r="D101" i="1"/>
  <c r="M100" i="1"/>
  <c r="D100" i="1"/>
  <c r="D98" i="1"/>
  <c r="M97" i="1"/>
  <c r="D97" i="1"/>
  <c r="D96" i="1"/>
  <c r="D95" i="1"/>
  <c r="D94" i="1"/>
  <c r="D93" i="1"/>
  <c r="D92" i="1"/>
  <c r="D90" i="1"/>
  <c r="M89" i="1"/>
  <c r="D89" i="1"/>
  <c r="M87" i="1"/>
  <c r="D86" i="1"/>
  <c r="D85" i="1"/>
  <c r="D84" i="1"/>
  <c r="M82" i="1"/>
  <c r="D82" i="1"/>
  <c r="M81" i="1"/>
  <c r="D81" i="1"/>
  <c r="D78" i="1"/>
  <c r="D77" i="1"/>
  <c r="D76" i="1"/>
  <c r="D74" i="1"/>
  <c r="M73" i="1"/>
  <c r="D73" i="1"/>
  <c r="M72" i="1"/>
  <c r="M71" i="1"/>
  <c r="M70" i="1"/>
  <c r="D70" i="1"/>
  <c r="M69" i="1"/>
  <c r="D69" i="1"/>
  <c r="D68" i="1"/>
  <c r="M66" i="1"/>
  <c r="D66" i="1"/>
  <c r="M65" i="1"/>
  <c r="D65" i="1"/>
  <c r="M63" i="1"/>
  <c r="D62" i="1"/>
  <c r="D61" i="1"/>
  <c r="M60" i="1"/>
  <c r="D60" i="1"/>
  <c r="D56" i="1"/>
  <c r="D55" i="1"/>
  <c r="D54" i="1"/>
  <c r="M53" i="1"/>
  <c r="D53" i="1"/>
  <c r="D52" i="1"/>
  <c r="D51" i="1"/>
  <c r="D50" i="1"/>
  <c r="D48" i="1"/>
  <c r="D47" i="1"/>
  <c r="D46" i="1"/>
  <c r="D45" i="1"/>
  <c r="D44" i="1"/>
  <c r="D43" i="1"/>
  <c r="D42" i="1"/>
  <c r="M41" i="1"/>
  <c r="D40" i="1"/>
  <c r="D39" i="1"/>
  <c r="M38" i="1"/>
  <c r="D38" i="1"/>
  <c r="D37" i="1"/>
  <c r="M36" i="1"/>
  <c r="D36" i="1"/>
  <c r="D35" i="1"/>
  <c r="M34" i="1"/>
  <c r="D34" i="1"/>
  <c r="D32" i="1"/>
  <c r="D31" i="1"/>
  <c r="M30" i="1"/>
  <c r="D30" i="1"/>
  <c r="M29" i="1"/>
  <c r="D29" i="1"/>
  <c r="D28" i="1"/>
  <c r="D27" i="1"/>
  <c r="D26" i="1"/>
  <c r="M24" i="1"/>
  <c r="D24" i="1"/>
  <c r="M23" i="1"/>
  <c r="D23" i="1"/>
  <c r="D22" i="1"/>
  <c r="D20" i="1"/>
  <c r="D19" i="1"/>
  <c r="D18" i="1"/>
  <c r="D16" i="1"/>
  <c r="D15" i="1"/>
  <c r="M13" i="1"/>
  <c r="M12" i="1"/>
  <c r="D12" i="1"/>
  <c r="D11" i="1"/>
  <c r="D10" i="1"/>
  <c r="D8" i="1"/>
  <c r="M7" i="1"/>
  <c r="D7" i="1"/>
  <c r="R4" i="1"/>
  <c r="D4" i="1"/>
  <c r="I54" i="4" l="1"/>
  <c r="J51" i="4"/>
  <c r="J52" i="4" s="1"/>
  <c r="J60" i="4"/>
  <c r="B54" i="4"/>
  <c r="J54" i="4" s="1"/>
  <c r="I69" i="4"/>
  <c r="J69" i="4" s="1"/>
  <c r="J67" i="4"/>
  <c r="M52" i="1"/>
  <c r="M220" i="1"/>
  <c r="M295" i="1"/>
  <c r="M54" i="1"/>
  <c r="M158" i="1"/>
  <c r="M178" i="1"/>
  <c r="M193" i="1"/>
  <c r="M196" i="1"/>
  <c r="M203" i="1"/>
  <c r="M217" i="1"/>
  <c r="M250" i="1"/>
  <c r="M78" i="1"/>
  <c r="M285" i="1"/>
  <c r="M28" i="1"/>
  <c r="M172" i="1"/>
  <c r="M177" i="1"/>
  <c r="M200" i="1"/>
  <c r="M207" i="1"/>
  <c r="M267" i="1"/>
  <c r="M282" i="1"/>
  <c r="M249" i="1"/>
  <c r="M27" i="1"/>
  <c r="M50" i="1"/>
  <c r="M77" i="1"/>
  <c r="M104" i="1"/>
  <c r="M121" i="1"/>
  <c r="M192" i="1"/>
  <c r="M209" i="1"/>
  <c r="M251" i="1"/>
  <c r="M37" i="1"/>
  <c r="M62" i="1"/>
  <c r="M64" i="1"/>
  <c r="M96" i="1"/>
  <c r="M111" i="1"/>
  <c r="M137" i="1"/>
  <c r="M142" i="1"/>
  <c r="M174" i="1"/>
  <c r="M176" i="1"/>
  <c r="M189" i="1"/>
  <c r="M218" i="1"/>
  <c r="M273" i="1"/>
  <c r="M293" i="1"/>
  <c r="M300" i="1"/>
  <c r="M8" i="1"/>
  <c r="M46" i="1"/>
  <c r="M51" i="1"/>
  <c r="M61" i="1"/>
  <c r="M86" i="1"/>
  <c r="M106" i="1"/>
  <c r="M153" i="1"/>
  <c r="M160" i="1"/>
  <c r="M165" i="1"/>
  <c r="M170" i="1"/>
  <c r="M180" i="1"/>
  <c r="M204" i="1"/>
  <c r="M206" i="1"/>
  <c r="M221" i="1"/>
  <c r="M224" i="1"/>
  <c r="M235" i="1"/>
  <c r="M238" i="1"/>
  <c r="M240" i="1"/>
  <c r="M264" i="1"/>
  <c r="M15" i="1"/>
  <c r="M20" i="1"/>
  <c r="M43" i="1"/>
  <c r="M56" i="1"/>
  <c r="M83" i="1"/>
  <c r="M101" i="1"/>
  <c r="M123" i="1"/>
  <c r="M128" i="1"/>
  <c r="M130" i="1"/>
  <c r="M145" i="1"/>
  <c r="M266" i="1"/>
  <c r="M284" i="1"/>
  <c r="M287" i="1"/>
  <c r="M226" i="1"/>
  <c r="M22" i="1"/>
  <c r="M48" i="1"/>
  <c r="M90" i="1"/>
  <c r="M92" i="1"/>
  <c r="M108" i="1"/>
  <c r="M132" i="1"/>
  <c r="M162" i="1"/>
  <c r="M164" i="1"/>
  <c r="M179" i="1"/>
  <c r="M184" i="1"/>
  <c r="M210" i="1"/>
  <c r="M223" i="1"/>
  <c r="M242" i="1"/>
  <c r="M263" i="1"/>
  <c r="M268" i="1"/>
  <c r="M270" i="1"/>
  <c r="M279" i="1"/>
  <c r="M291" i="1"/>
  <c r="M19" i="1"/>
  <c r="M85" i="1"/>
  <c r="M127" i="1"/>
  <c r="M134" i="1"/>
  <c r="M298" i="1"/>
  <c r="M42" i="1"/>
  <c r="M47" i="1"/>
  <c r="M265" i="1"/>
  <c r="I301" i="1"/>
  <c r="M11" i="1"/>
  <c r="M16" i="1"/>
  <c r="M26" i="1"/>
  <c r="M74" i="1"/>
  <c r="M79" i="1"/>
  <c r="M84" i="1"/>
  <c r="M102" i="1"/>
  <c r="M117" i="1"/>
  <c r="M124" i="1"/>
  <c r="M136" i="1"/>
  <c r="M183" i="1"/>
  <c r="M191" i="1"/>
  <c r="M212" i="1"/>
  <c r="M214" i="1"/>
  <c r="M227" i="1"/>
  <c r="M262" i="1"/>
  <c r="M278" i="1"/>
  <c r="M35" i="1"/>
  <c r="M44" i="1"/>
  <c r="M49" i="1"/>
  <c r="M55" i="1"/>
  <c r="M116" i="1"/>
  <c r="M126" i="1"/>
  <c r="M129" i="1"/>
  <c r="M139" i="1"/>
  <c r="M175" i="1"/>
  <c r="M181" i="1"/>
  <c r="M208" i="1"/>
  <c r="M231" i="1"/>
  <c r="M237" i="1"/>
  <c r="M256" i="1"/>
  <c r="M261" i="1"/>
  <c r="M294" i="1"/>
  <c r="M280" i="1"/>
  <c r="M32" i="1"/>
  <c r="M67" i="1"/>
  <c r="M75" i="1"/>
  <c r="M94" i="1"/>
  <c r="M113" i="1"/>
  <c r="M144" i="1"/>
  <c r="M159" i="1"/>
  <c r="M186" i="1"/>
  <c r="M205" i="1"/>
  <c r="M288" i="1"/>
  <c r="M59" i="1"/>
  <c r="M133" i="1"/>
  <c r="M151" i="1"/>
  <c r="M194" i="1"/>
  <c r="M244" i="1"/>
  <c r="M257" i="1"/>
  <c r="M276" i="1"/>
  <c r="M290" i="1"/>
  <c r="M296" i="1"/>
  <c r="M6" i="1"/>
  <c r="M9" i="1"/>
  <c r="M14" i="1"/>
  <c r="M17" i="1"/>
  <c r="M31" i="1"/>
  <c r="M40" i="1"/>
  <c r="M93" i="1"/>
  <c r="M120" i="1"/>
  <c r="M122" i="1"/>
  <c r="M125" i="1"/>
  <c r="M143" i="1"/>
  <c r="M171" i="1"/>
  <c r="M185" i="1"/>
  <c r="M272" i="1"/>
  <c r="M292" i="1"/>
  <c r="M39" i="1"/>
  <c r="M95" i="1"/>
  <c r="M109" i="1"/>
  <c r="M140" i="1"/>
  <c r="M163" i="1"/>
  <c r="M182" i="1"/>
  <c r="M201" i="1"/>
  <c r="M246" i="1"/>
  <c r="H301" i="1"/>
  <c r="M98" i="1"/>
  <c r="M148" i="1"/>
  <c r="M155" i="1"/>
  <c r="M167" i="1"/>
  <c r="M173" i="1"/>
  <c r="M190" i="1"/>
  <c r="M195" i="1"/>
  <c r="M225" i="1"/>
  <c r="M254" i="1"/>
  <c r="M286" i="1"/>
  <c r="G301" i="1"/>
  <c r="L301" i="1"/>
  <c r="M18" i="1"/>
  <c r="M45" i="1"/>
  <c r="M57" i="1"/>
  <c r="M76" i="1"/>
  <c r="M110" i="1"/>
  <c r="J301" i="1"/>
  <c r="M25" i="1"/>
  <c r="M80" i="1"/>
  <c r="M91" i="1"/>
  <c r="M103" i="1"/>
  <c r="M4" i="1"/>
  <c r="K301" i="1"/>
  <c r="M10" i="1"/>
  <c r="M33" i="1"/>
  <c r="M68" i="1"/>
  <c r="M99" i="1"/>
  <c r="M118" i="1"/>
  <c r="B73" i="4" l="1"/>
  <c r="J73" i="4" s="1"/>
  <c r="J71" i="4"/>
  <c r="M301" i="1"/>
  <c r="O14" i="2" l="1"/>
  <c r="J1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Lecker Josef</author>
  </authors>
  <commentList>
    <comment ref="AK294" authorId="0" shapeId="0" xr:uid="{A04B21BB-BF03-4E5C-901D-25F0A6C754FB}">
      <text>
        <r>
          <rPr>
            <b/>
            <sz val="9"/>
            <color indexed="81"/>
            <rFont val="Segoe UI"/>
            <family val="2"/>
          </rPr>
          <t>Lecker Josef:</t>
        </r>
        <r>
          <rPr>
            <sz val="9"/>
            <color indexed="81"/>
            <rFont val="Segoe UI"/>
            <family val="2"/>
          </rPr>
          <t xml:space="preserve">
+ 0,04 als Centausgleich, da der monatlicher Einbehalt immer € 32.911.342,50 beträgt!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Lecker Josef</author>
  </authors>
  <commentList>
    <comment ref="AK294" authorId="0" shapeId="0" xr:uid="{C1E7D399-0AA7-4310-B21A-A261BC58ADBD}">
      <text>
        <r>
          <rPr>
            <b/>
            <sz val="9"/>
            <color indexed="81"/>
            <rFont val="Segoe UI"/>
            <family val="2"/>
          </rPr>
          <t>Lecker Josef:</t>
        </r>
        <r>
          <rPr>
            <sz val="9"/>
            <color indexed="81"/>
            <rFont val="Segoe UI"/>
            <family val="2"/>
          </rPr>
          <t xml:space="preserve">
+ 0,04 als Centausgleich, da der monatlicher Einbehalt immer € 32.911.342,50 beträgt!</t>
        </r>
      </text>
    </comment>
  </commentList>
</comments>
</file>

<file path=xl/sharedStrings.xml><?xml version="1.0" encoding="utf-8"?>
<sst xmlns="http://schemas.openxmlformats.org/spreadsheetml/2006/main" count="5639" uniqueCount="464">
  <si>
    <t>Vergleich IST/PLAN</t>
  </si>
  <si>
    <t>GKZ</t>
  </si>
  <si>
    <t>Gemeindename</t>
  </si>
  <si>
    <t>Bezirk</t>
  </si>
  <si>
    <t>jährlicher Einbehalt Umlage § 2 StSPLFG</t>
  </si>
  <si>
    <t>haushaltsinterne Vergütung</t>
  </si>
  <si>
    <t>haushaltsinterne
 Vergütung</t>
  </si>
  <si>
    <t>Bezirk Graz</t>
  </si>
  <si>
    <t>Graz*</t>
  </si>
  <si>
    <t>Graz</t>
  </si>
  <si>
    <t>Bezirk Deutschlandsberg</t>
  </si>
  <si>
    <t>Frauental an der Laßnitz</t>
  </si>
  <si>
    <t>Deutschlandsberg</t>
  </si>
  <si>
    <t>Lannach</t>
  </si>
  <si>
    <t>Pölfing-Brunn</t>
  </si>
  <si>
    <t>Preding</t>
  </si>
  <si>
    <t>Sankt Josef (Weststeiermark)</t>
  </si>
  <si>
    <t>Sankt Peter im Sulmtal</t>
  </si>
  <si>
    <t>Wettmannstätten</t>
  </si>
  <si>
    <t>Eibiswald</t>
  </si>
  <si>
    <t>Groß Sankt Florian</t>
  </si>
  <si>
    <t>Sankt Martin im Sulmtal</t>
  </si>
  <si>
    <t>Sankt Stefan ob Stainz</t>
  </si>
  <si>
    <t xml:space="preserve">Bad Schwanberg </t>
  </si>
  <si>
    <t>Stainz</t>
  </si>
  <si>
    <t>Wies</t>
  </si>
  <si>
    <t>Bezirk Graz-Umgebung</t>
  </si>
  <si>
    <t>Feldkirchen bei Graz</t>
  </si>
  <si>
    <t>Graz-Umgebung</t>
  </si>
  <si>
    <t>Gössendorf</t>
  </si>
  <si>
    <t>Gratkorn</t>
  </si>
  <si>
    <t>Hart bei Graz</t>
  </si>
  <si>
    <t>Haselsdorf-Tobelbad</t>
  </si>
  <si>
    <t>Hausmannstätten</t>
  </si>
  <si>
    <t>Kainbach bei Graz</t>
  </si>
  <si>
    <t>Kalsdorf bei Graz</t>
  </si>
  <si>
    <t>Kumberg</t>
  </si>
  <si>
    <t>Laßnitzhöhe</t>
  </si>
  <si>
    <t>Lieboch</t>
  </si>
  <si>
    <t>Peggau</t>
  </si>
  <si>
    <t>Sankt Bartholomä</t>
  </si>
  <si>
    <t>Sankt Oswald bei Plankenwarth</t>
  </si>
  <si>
    <t>Sankt Radegund bei Graz</t>
  </si>
  <si>
    <t>Semriach</t>
  </si>
  <si>
    <t>Stattegg</t>
  </si>
  <si>
    <t>Stiwoll</t>
  </si>
  <si>
    <t>Thal</t>
  </si>
  <si>
    <t>Übelbach</t>
  </si>
  <si>
    <t>Vasoldsberg</t>
  </si>
  <si>
    <t>Weinitzen</t>
  </si>
  <si>
    <t>Werndorf</t>
  </si>
  <si>
    <t>Wundschuh</t>
  </si>
  <si>
    <t>Deutschfeistritz</t>
  </si>
  <si>
    <t>Dobl-Zwaring</t>
  </si>
  <si>
    <t xml:space="preserve">Eggersdorf bei Graz </t>
  </si>
  <si>
    <t>Fernitz-Mellach</t>
  </si>
  <si>
    <t>Frohnleiten</t>
  </si>
  <si>
    <t>Gratwein-Straßengel</t>
  </si>
  <si>
    <t>Hitzendorf</t>
  </si>
  <si>
    <t>Nestelbach bei Graz</t>
  </si>
  <si>
    <t>Raaba-Grambach</t>
  </si>
  <si>
    <t>Sankt Marein bei Graz</t>
  </si>
  <si>
    <t>Seiersberg-Pirka</t>
  </si>
  <si>
    <t>Premstätten</t>
  </si>
  <si>
    <t>Bezirk Leibnitz</t>
  </si>
  <si>
    <t>Allerheiligen bei Wildon</t>
  </si>
  <si>
    <t>Leibnitz</t>
  </si>
  <si>
    <t>Arnfels</t>
  </si>
  <si>
    <t>Empersdorf</t>
  </si>
  <si>
    <t>Gabersdorf</t>
  </si>
  <si>
    <t>Gralla</t>
  </si>
  <si>
    <t>Großklein</t>
  </si>
  <si>
    <t>Heimschuh</t>
  </si>
  <si>
    <t>Hengsberg</t>
  </si>
  <si>
    <t>Kitzeck im Sausal</t>
  </si>
  <si>
    <t>Lang</t>
  </si>
  <si>
    <t>Lebring-Sankt Margarethen</t>
  </si>
  <si>
    <t>Oberhaag</t>
  </si>
  <si>
    <t>Ragnitz</t>
  </si>
  <si>
    <t>Sankt Andrä-Höch</t>
  </si>
  <si>
    <t>Sankt Johann im Saggautal</t>
  </si>
  <si>
    <t>Sankt Nikolai im Sausal</t>
  </si>
  <si>
    <t>Tillmitsch</t>
  </si>
  <si>
    <t>Wagna</t>
  </si>
  <si>
    <t>Ehrenhausen an der Weinstraße</t>
  </si>
  <si>
    <t>Gamlitz</t>
  </si>
  <si>
    <t>Gleinstätten</t>
  </si>
  <si>
    <t>Heiligenkreuz am Waasen</t>
  </si>
  <si>
    <t>Leutschach an der Weinstraße</t>
  </si>
  <si>
    <t>Sankt Georgen an der Stiefing</t>
  </si>
  <si>
    <t>Schwarzautal</t>
  </si>
  <si>
    <t>Wildon</t>
  </si>
  <si>
    <t>Sankt Veit in der Südsteiermark</t>
  </si>
  <si>
    <t>Straß in Steiermark</t>
  </si>
  <si>
    <t>Bezirk Leoben</t>
  </si>
  <si>
    <t>Eisenerz</t>
  </si>
  <si>
    <t>Leoben</t>
  </si>
  <si>
    <t>Kalwang</t>
  </si>
  <si>
    <t>Kammern im Liesingtal</t>
  </si>
  <si>
    <t>Kraubath an der Mur</t>
  </si>
  <si>
    <t>Mautern in Steiermark</t>
  </si>
  <si>
    <t>Niklasdorf</t>
  </si>
  <si>
    <t>Proleb</t>
  </si>
  <si>
    <t>Radmer</t>
  </si>
  <si>
    <t>Sankt Michael in Obersteiermark</t>
  </si>
  <si>
    <t>Sankt Peter-Freienstein</t>
  </si>
  <si>
    <t>Sankt Stefan ob Leoben</t>
  </si>
  <si>
    <t>Traboch</t>
  </si>
  <si>
    <t>Vordernberg</t>
  </si>
  <si>
    <t>Wald am Schoberpaß</t>
  </si>
  <si>
    <t>Trofaiach</t>
  </si>
  <si>
    <t>Bezirk Liezen</t>
  </si>
  <si>
    <t>Aigen im Ennstal</t>
  </si>
  <si>
    <t>Liezen</t>
  </si>
  <si>
    <t>Altaussee</t>
  </si>
  <si>
    <t>Altenmarkt bei Sankt Gallen</t>
  </si>
  <si>
    <t>Ardning</t>
  </si>
  <si>
    <t>Bad Aussee</t>
  </si>
  <si>
    <t>Gröbming</t>
  </si>
  <si>
    <t>Grundlsee</t>
  </si>
  <si>
    <t>Haus</t>
  </si>
  <si>
    <t>Lassing</t>
  </si>
  <si>
    <t>Ramsau am Dachstein</t>
  </si>
  <si>
    <t>Selzthal</t>
  </si>
  <si>
    <t>Trieben</t>
  </si>
  <si>
    <t>Wildalpen</t>
  </si>
  <si>
    <t>Wörschach</t>
  </si>
  <si>
    <t>Admont</t>
  </si>
  <si>
    <t>Aich</t>
  </si>
  <si>
    <t>Bad Mitterndorf</t>
  </si>
  <si>
    <t>Gaishorn am See</t>
  </si>
  <si>
    <t>Irdning-Donnersbachtal</t>
  </si>
  <si>
    <t>Landl</t>
  </si>
  <si>
    <t>Michaelerberg-Pruggern</t>
  </si>
  <si>
    <t>Mitterberg-Sankt Martin</t>
  </si>
  <si>
    <t>Öblarn</t>
  </si>
  <si>
    <t>Rottenmann</t>
  </si>
  <si>
    <t>Sankt Gallen</t>
  </si>
  <si>
    <t>Schladming</t>
  </si>
  <si>
    <t>Sölk</t>
  </si>
  <si>
    <t>Stainach-Pürgg</t>
  </si>
  <si>
    <t>Bezirk Murau</t>
  </si>
  <si>
    <t>Mühlen</t>
  </si>
  <si>
    <t>Murau</t>
  </si>
  <si>
    <t>Niederwölz</t>
  </si>
  <si>
    <t>Sankt Peter am Kammersberg</t>
  </si>
  <si>
    <t>Schöder</t>
  </si>
  <si>
    <t>Krakau</t>
  </si>
  <si>
    <t>Neumarkt in der Steiermark</t>
  </si>
  <si>
    <t>Oberwölz</t>
  </si>
  <si>
    <t>Ranten</t>
  </si>
  <si>
    <t>Sankt Georgen am Kreischberg</t>
  </si>
  <si>
    <t>Sankt Lambrecht</t>
  </si>
  <si>
    <t>Scheifling</t>
  </si>
  <si>
    <t>Stadl-Predlitz</t>
  </si>
  <si>
    <t>Teufenbach-Katsch</t>
  </si>
  <si>
    <t>Bezirk Voitsberg</t>
  </si>
  <si>
    <t>Krottendorf-Gaisfeld</t>
  </si>
  <si>
    <t>Voitsberg</t>
  </si>
  <si>
    <t>Ligist</t>
  </si>
  <si>
    <t>Mooskirchen</t>
  </si>
  <si>
    <t>Rosental an der Kainach</t>
  </si>
  <si>
    <t>Sankt Martin am Wöllmißberg</t>
  </si>
  <si>
    <t>Stallhofen</t>
  </si>
  <si>
    <t>Bärnbach</t>
  </si>
  <si>
    <t>Edelschrott</t>
  </si>
  <si>
    <t>Geistthal-Södingberg</t>
  </si>
  <si>
    <t>Hirschegg-Pack</t>
  </si>
  <si>
    <t>Kainach bei Voitsberg</t>
  </si>
  <si>
    <t>Köflach</t>
  </si>
  <si>
    <t>Maria Lankowitz</t>
  </si>
  <si>
    <t>Söding-Sankt Johann</t>
  </si>
  <si>
    <t>Bezirk Weiz</t>
  </si>
  <si>
    <t>Albersdorf-Prebuch</t>
  </si>
  <si>
    <t>Weiz</t>
  </si>
  <si>
    <t>Fischbach</t>
  </si>
  <si>
    <t>Floing</t>
  </si>
  <si>
    <t>Gasen</t>
  </si>
  <si>
    <t>Markt Hartmannsdorf</t>
  </si>
  <si>
    <t>Hofstätten an der Raab</t>
  </si>
  <si>
    <t>Ludersdorf-Wilfersdorf</t>
  </si>
  <si>
    <t>Miesenbach bei Birkfeld</t>
  </si>
  <si>
    <t>Mitterdorf an der Raab</t>
  </si>
  <si>
    <t>Mortantsch</t>
  </si>
  <si>
    <t>Naas</t>
  </si>
  <si>
    <t>Puch bei Weiz</t>
  </si>
  <si>
    <t>Ratten</t>
  </si>
  <si>
    <t>Rettenegg</t>
  </si>
  <si>
    <t>Sankt Kathrein am Hauenstein</t>
  </si>
  <si>
    <t>Sankt Kathrein am Offenegg</t>
  </si>
  <si>
    <t>Sankt Margarethen an der Raab</t>
  </si>
  <si>
    <t>Sinabelkirchen</t>
  </si>
  <si>
    <t>Strallegg</t>
  </si>
  <si>
    <t>Thannhausen</t>
  </si>
  <si>
    <t>Anger</t>
  </si>
  <si>
    <t>Birkfeld</t>
  </si>
  <si>
    <t>Fladnitz an der Teichalm</t>
  </si>
  <si>
    <t xml:space="preserve">Gersdorf an der Feistritz </t>
  </si>
  <si>
    <t>Gleisdorf</t>
  </si>
  <si>
    <t>Gutenberg-Stenzengreith</t>
  </si>
  <si>
    <t>Ilztal</t>
  </si>
  <si>
    <t>Passail</t>
  </si>
  <si>
    <t>Pischelsdorf am Kulm</t>
  </si>
  <si>
    <t>Sankt Ruprecht an der Raab</t>
  </si>
  <si>
    <t>Bezirk Murtal</t>
  </si>
  <si>
    <t>Fohnsdorf</t>
  </si>
  <si>
    <t>Murtal</t>
  </si>
  <si>
    <t>Gaal</t>
  </si>
  <si>
    <t>Hohentauern</t>
  </si>
  <si>
    <t>Kobenz</t>
  </si>
  <si>
    <t>Pusterwald</t>
  </si>
  <si>
    <t>Sankt Georgen ob Judenburg</t>
  </si>
  <si>
    <t>Sankt Peter ob Judenburg</t>
  </si>
  <si>
    <t>Seckau</t>
  </si>
  <si>
    <t>Unzmarkt-Frauenburg</t>
  </si>
  <si>
    <t>Zeltweg</t>
  </si>
  <si>
    <t>Lobmingtal</t>
  </si>
  <si>
    <t>Judenburg</t>
  </si>
  <si>
    <t>Knittelfeld</t>
  </si>
  <si>
    <t xml:space="preserve">Obdach </t>
  </si>
  <si>
    <t>Pöls-Oberkurzheim</t>
  </si>
  <si>
    <t>Pölstal</t>
  </si>
  <si>
    <t>Sankt Marein-Feistritz</t>
  </si>
  <si>
    <t>Sankt Margarethen bei Knittelfeld</t>
  </si>
  <si>
    <t>Spielberg</t>
  </si>
  <si>
    <t>Weißkirchen in Steiermark</t>
  </si>
  <si>
    <t>Bezirk Bruck-Mürzzuschlag</t>
  </si>
  <si>
    <t>Breitenau am Hochlantsch</t>
  </si>
  <si>
    <t>Bruck-Mürzzuschlag</t>
  </si>
  <si>
    <t>Krieglach</t>
  </si>
  <si>
    <t>Langenwang</t>
  </si>
  <si>
    <t>Pernegg an der Mur</t>
  </si>
  <si>
    <t>Sankt Lorenzen im Mürztal</t>
  </si>
  <si>
    <t xml:space="preserve">Spital am Semmering </t>
  </si>
  <si>
    <t>Stanz im Mürztal</t>
  </si>
  <si>
    <t>Turnau</t>
  </si>
  <si>
    <t>Aflenz</t>
  </si>
  <si>
    <t>Bruck an der Mur</t>
  </si>
  <si>
    <t>Kapfenberg</t>
  </si>
  <si>
    <t>Kindberg</t>
  </si>
  <si>
    <t>Mariazell</t>
  </si>
  <si>
    <t>Mürzzuschlag</t>
  </si>
  <si>
    <t>Neuberg an der Mürz</t>
  </si>
  <si>
    <t>Sankt Barbara im Mürztal</t>
  </si>
  <si>
    <t>Sankt Marein im Mürztal</t>
  </si>
  <si>
    <t>Thörl</t>
  </si>
  <si>
    <t>Tragöß-Sankt Katharein</t>
  </si>
  <si>
    <t>Bezirk Hartberg-Fürstenfeld</t>
  </si>
  <si>
    <t>Bad Blumau</t>
  </si>
  <si>
    <t>Hartberg-Fürstenfeld</t>
  </si>
  <si>
    <t>Buch-St. Magdalena</t>
  </si>
  <si>
    <t>Burgau</t>
  </si>
  <si>
    <t>Ebersdorf</t>
  </si>
  <si>
    <t>Friedberg</t>
  </si>
  <si>
    <t>Greinbach</t>
  </si>
  <si>
    <t>Großsteinbach</t>
  </si>
  <si>
    <t>Hartberg</t>
  </si>
  <si>
    <t>Hartberg-Umgebung</t>
  </si>
  <si>
    <t>Lafnitz</t>
  </si>
  <si>
    <t>Ottendorf an der Rittschein</t>
  </si>
  <si>
    <t>Pinggau</t>
  </si>
  <si>
    <t>Pöllauberg</t>
  </si>
  <si>
    <t>Sankt Jakob im Walde</t>
  </si>
  <si>
    <t>Sankt Johann in der Haide</t>
  </si>
  <si>
    <t>Sankt Lorenzen am Wechsel</t>
  </si>
  <si>
    <t>Schäffern</t>
  </si>
  <si>
    <t>Stubenberg</t>
  </si>
  <si>
    <t>Wenigzell</t>
  </si>
  <si>
    <t>Bad Waltersdorf</t>
  </si>
  <si>
    <t xml:space="preserve">Dechantskirchen </t>
  </si>
  <si>
    <t>Feistritztal</t>
  </si>
  <si>
    <t>Fürstenfeld</t>
  </si>
  <si>
    <t>Grafendorf bei Hartberg</t>
  </si>
  <si>
    <t>Großwilfersdorf</t>
  </si>
  <si>
    <t>Hartl</t>
  </si>
  <si>
    <t>Ilz</t>
  </si>
  <si>
    <t>Kaindorf</t>
  </si>
  <si>
    <t>Bad Loipersdorf</t>
  </si>
  <si>
    <t>Neudau</t>
  </si>
  <si>
    <t>Pöllau</t>
  </si>
  <si>
    <t>Rohr bei Hartberg</t>
  </si>
  <si>
    <t>Rohrbach an der Lafnitz</t>
  </si>
  <si>
    <t>Vorau</t>
  </si>
  <si>
    <t>Waldbach-Mönichwald</t>
  </si>
  <si>
    <t>Bezirk Südoststeiermark</t>
  </si>
  <si>
    <t>Edelsbach bei Feldbach</t>
  </si>
  <si>
    <t>Südoststeiermark</t>
  </si>
  <si>
    <t>Eichkögl</t>
  </si>
  <si>
    <t>Halbenrain</t>
  </si>
  <si>
    <t>Jagerberg</t>
  </si>
  <si>
    <t>Kapfenstein</t>
  </si>
  <si>
    <t>Klöch</t>
  </si>
  <si>
    <t>Mettersdorf am Saßbach</t>
  </si>
  <si>
    <t>Tieschen</t>
  </si>
  <si>
    <t>Unterlamm</t>
  </si>
  <si>
    <t xml:space="preserve">Bad Gleichenberg </t>
  </si>
  <si>
    <t>Bad Radkersburg</t>
  </si>
  <si>
    <t>Deutsch Goritz</t>
  </si>
  <si>
    <t xml:space="preserve">Fehring </t>
  </si>
  <si>
    <t>Feldbach</t>
  </si>
  <si>
    <t>Gnas</t>
  </si>
  <si>
    <t>Kirchbach-Zerlach</t>
  </si>
  <si>
    <t>Kirchberg an der Raab</t>
  </si>
  <si>
    <t>Mureck</t>
  </si>
  <si>
    <t>Paldau</t>
  </si>
  <si>
    <t>Pirching am Traubenberg</t>
  </si>
  <si>
    <t>Riegersburg</t>
  </si>
  <si>
    <t>Sankt Anna am Aigen</t>
  </si>
  <si>
    <t>Sankt Peter am Ottersbach</t>
  </si>
  <si>
    <t>Sankt Stefan im Rosental</t>
  </si>
  <si>
    <t xml:space="preserve">Straden </t>
  </si>
  <si>
    <t xml:space="preserve">Gesamtsummen </t>
  </si>
  <si>
    <t>*</t>
  </si>
  <si>
    <t>Berechnung der Umlage nach § 2 StSPLFG der Stadt Graz beinhaltet den Einbehalt durch die Ertragsanteile ohne Berücksichtigung der Aktontierungen</t>
  </si>
  <si>
    <t>Abteilung 8</t>
  </si>
  <si>
    <t>§ 1 Abs. 1 Zif 1 lit a StSPLFG</t>
  </si>
  <si>
    <r>
      <t xml:space="preserve">Guthaben (+) der Gemeinde /Forderung (-)an Gemeinde
</t>
    </r>
    <r>
      <rPr>
        <i/>
        <sz val="11"/>
        <color theme="1"/>
        <rFont val="Calibri"/>
        <family val="2"/>
        <scheme val="minor"/>
      </rPr>
      <t>(§ 2 Abs. 6 StSPLFG - Abrechnung Abteilung 8)</t>
    </r>
  </si>
  <si>
    <t xml:space="preserve">inkl. </t>
  </si>
  <si>
    <t>Regresszahlung</t>
  </si>
  <si>
    <t>Abteilung 11</t>
  </si>
  <si>
    <t>§ 1 Abs. 1 Z 1 lit c StSPLFG (StBHG)</t>
  </si>
  <si>
    <r>
      <t xml:space="preserve">Guthaben (+) der Gemeinde /Forderung (-)an Gemeinde
</t>
    </r>
    <r>
      <rPr>
        <i/>
        <sz val="11"/>
        <color theme="1"/>
        <rFont val="Calibri"/>
        <family val="2"/>
        <scheme val="minor"/>
      </rPr>
      <t>(§ 2 Abs. 6 StSPLFG - Abrechnung Abteilung 11)</t>
    </r>
  </si>
  <si>
    <t>§ 1 Abs. 1 Z 1 lit d StSPLFG (StSuG)</t>
  </si>
  <si>
    <t>§ 1 Abs. 1 Z 1 lit e StSPLFG (StKJHG)</t>
  </si>
  <si>
    <t>Gesamtsummen</t>
  </si>
  <si>
    <t>Schlussrechnung § 2 StSPLFG Sozial und Pflegeleistungsumlage 2025</t>
  </si>
  <si>
    <t>PLAN 2025</t>
  </si>
  <si>
    <t>Akonto tatsächlich 2025</t>
  </si>
  <si>
    <t>IST 2025</t>
  </si>
  <si>
    <t>Finanzkraft 2023
für das Jahr 2025</t>
  </si>
  <si>
    <t>Finanzkraft in % (landesweise Berechnung)
Anteil 2/8</t>
  </si>
  <si>
    <t>Finanzkraft in % (bezirksweise Berechnung)
Anteil 6/8</t>
  </si>
  <si>
    <t>100% unbedeckte Auszahlungen PLAN 2025</t>
  </si>
  <si>
    <t>40% unbedeckte Auszahlungen IST 2025</t>
  </si>
  <si>
    <t>100% unbedeckte Auszahlungen IST 2025</t>
  </si>
  <si>
    <t>Budgets der Abteilungen</t>
  </si>
  <si>
    <t>Gesamt</t>
  </si>
  <si>
    <t>Umlagen § 2 Gesamt (Ist)</t>
  </si>
  <si>
    <t>Umlagen § 2 Gesamt (inkl. Umlage Graz) - Ist</t>
  </si>
  <si>
    <t>Umlage § 2 Gesamt (Anteil Umlage Graz f. Vorzahlungen) - Ist</t>
  </si>
  <si>
    <t>Differenz</t>
  </si>
  <si>
    <t>Umlagen § 2 Gesamt (Plan)</t>
  </si>
  <si>
    <t>Umlagen § 2 Gesamt (inkl. Umlage Graz) - Plan</t>
  </si>
  <si>
    <t>Umlage § 2 Gesamt (Anteil Umlage Graz f. Vorauszahlungen) - Plan</t>
  </si>
  <si>
    <t>Umlagen § 2 Gesamt</t>
  </si>
  <si>
    <t>Ist*</t>
  </si>
  <si>
    <t>Plan*</t>
  </si>
  <si>
    <t>40% unbed Ausz. ohne Vorauszahlung Graz</t>
  </si>
  <si>
    <t>Ist</t>
  </si>
  <si>
    <t>Plan</t>
  </si>
  <si>
    <t>100% unbedeckte Auszahlungen Graz</t>
  </si>
  <si>
    <t xml:space="preserve">Ist </t>
  </si>
  <si>
    <t>40% unbedeckte Auszahlungen Graz</t>
  </si>
  <si>
    <t xml:space="preserve">Anteil Umlage Graz </t>
  </si>
  <si>
    <t>Akonto-Stadt Graz</t>
  </si>
  <si>
    <t>Aconto nur Graz (Ist)</t>
  </si>
  <si>
    <t>Aconto nur Graz (Plan)</t>
  </si>
  <si>
    <t>Verrechnung zw. Gemeinden/Graz</t>
  </si>
  <si>
    <t>Ist* gesamt/Ist unbed. Ausz. Ohne Vorausz. Graz</t>
  </si>
  <si>
    <t>Plan*/Plan unbed. Ausz. Ohne Vorausz. Graz</t>
  </si>
  <si>
    <t>Abrechnung der Abteilungen</t>
  </si>
  <si>
    <t>A6</t>
  </si>
  <si>
    <t>A8</t>
  </si>
  <si>
    <t>A11</t>
  </si>
  <si>
    <t>Gemeinden ohne unbed. Ausz. Graz</t>
  </si>
  <si>
    <t>Anteile der Abteilungen</t>
  </si>
  <si>
    <t>Zwischenergebnis</t>
  </si>
  <si>
    <t>Abteilungsergebnisse (Umlagennachverrechnung)</t>
  </si>
  <si>
    <t>Abrechnung Stadt Graz**</t>
  </si>
  <si>
    <t>Höherere unbed. Auszahlung Graz als Plan</t>
  </si>
  <si>
    <t>Beitrag Graz (Umlage Ist/Plan)</t>
  </si>
  <si>
    <t>Akonto Graz (Ist/Plan)</t>
  </si>
  <si>
    <t>Zwischenergebnis Graz</t>
  </si>
  <si>
    <t>Abrechnung des Landes (Akonto)</t>
  </si>
  <si>
    <t>Pflege-Regress, etc (A8)</t>
  </si>
  <si>
    <t>Höhere tats. Vorausszahlungen als Plan</t>
  </si>
  <si>
    <t>Aconto Ergebnis</t>
  </si>
  <si>
    <t>Abteilungsergebnisse Akonto</t>
  </si>
  <si>
    <t>Ergebnis Abteilungen gesamt</t>
  </si>
  <si>
    <t>Abteilungsergebnisse (gesamt)</t>
  </si>
  <si>
    <t>Unbedeckte Auszahlungen Land Steiermark (inkl. Graz)</t>
  </si>
  <si>
    <t>Unbedeckte Auszahlungen Land Steiermark (ohne vorausgeleistete unbedeckte Auszahlungen Graz)</t>
  </si>
  <si>
    <t>* ohne den Umlagenanteil der Stadt Graz für von ihr vorausgeleistete unbed. Auszahlungen</t>
  </si>
  <si>
    <t>** Darstellung der Zahlen aus Sicht der Stadt Graz</t>
  </si>
  <si>
    <r>
      <rPr>
        <b/>
        <sz val="11"/>
        <color theme="1"/>
        <rFont val="Calibri"/>
        <family val="2"/>
        <scheme val="minor"/>
      </rPr>
      <t>Hinweis zur Abrechnung der Abteilungen:</t>
    </r>
    <r>
      <rPr>
        <sz val="11"/>
        <color theme="1"/>
        <rFont val="Calibri"/>
        <family val="2"/>
        <scheme val="minor"/>
      </rPr>
      <t xml:space="preserve"> Minusbeträge sind Forderungen; Plusbeträge sind Verbindlichkeiten (fett umrandete Zahlen).</t>
    </r>
  </si>
  <si>
    <t>FK Graz: Minus 30 Mio + Indexanpassung</t>
  </si>
  <si>
    <t>§ 24 Zif 1</t>
  </si>
  <si>
    <t>§ 24 Zif 2</t>
  </si>
  <si>
    <t>§ 25</t>
  </si>
  <si>
    <t>Finanzkraft 2023 für das Jahr 2025</t>
  </si>
  <si>
    <t>Kontrolle</t>
  </si>
  <si>
    <t xml:space="preserve">Indexanpassung  </t>
  </si>
  <si>
    <t>§24 § 25</t>
  </si>
  <si>
    <t>Indexanpassung</t>
  </si>
  <si>
    <t>FK neu</t>
  </si>
  <si>
    <t>Schlussrechnung 2025 § 2 StSPLFG Sozial- und Pflegeleistungsumlage (100% unbedeckte Auszahlungen)</t>
  </si>
  <si>
    <t>ABT 06</t>
  </si>
  <si>
    <t>ABT 08</t>
  </si>
  <si>
    <t>ABT 11</t>
  </si>
  <si>
    <t>Bezirke</t>
  </si>
  <si>
    <t>unbedeckte Auszahlungen - § 1 Abs 1 Zif 1 lit h StSPLFG (Präventionshilfen- Schulsozialarbeit)</t>
  </si>
  <si>
    <t>unbedeckte Auszahlungen - § 1 Abs. 1 Zif 1 lit a StSPLFG (Pflege)</t>
  </si>
  <si>
    <t>unbedeckte Auszahlungen - § 1 Abs 1 Zif 2 StSPLFG (24h-Betreuung)</t>
  </si>
  <si>
    <t>unbedeckte Auszahlungen - § 1 Abs. 1 Z 1 lit c StSPLFG (StBHG)</t>
  </si>
  <si>
    <t>unbedeckte Auszahlungen - § 1 Abs. 1 Z 1 lit d StSPLFG (StSuG)</t>
  </si>
  <si>
    <t>unbedeckte Auszahlungen - § 1 Abs. 1 Z 1 lit e StSPLFG (StKJHG)</t>
  </si>
  <si>
    <t>unbedeckte Auszahlungen - § 1 Abs 1 Z1 lit. f StSPLFG (StGSchEG)</t>
  </si>
  <si>
    <t>unbedeckte Auszahlungen - § 1 Abs. 1 Z 3 StSPLFG Gutachten- StBHG</t>
  </si>
  <si>
    <t>Summe</t>
  </si>
  <si>
    <t>2025 § 2 StSPLFG Sozial- und Pflegeleistungsumlage (40% unbedeckte Auszahlungen)</t>
  </si>
  <si>
    <t>Abzgl GSBG 40% iHv 125.823,57</t>
  </si>
  <si>
    <t>§ 2 StSPLFG Sozial- und Pflegeleistungsumlage_landesweite  Umlage</t>
  </si>
  <si>
    <t>Finanzkraft 2023 für das HJ 2025</t>
  </si>
  <si>
    <t>Umlage FK</t>
  </si>
  <si>
    <t>§ 1 Abs 1 Zif 1 lit h StSPLFG (Präventionshilfen- Schulsozialarbeit)</t>
  </si>
  <si>
    <t>§ 1 Abs. 1 Zif 1 lit a StSPLFG (Pflege)</t>
  </si>
  <si>
    <t>§ 1 Abs 1 Zif 2 StSPLFG (24h-Betreuung)</t>
  </si>
  <si>
    <t>§ 1 Abs. 1 Z 1 lit d StSPLFG (StSuG/SHG)</t>
  </si>
  <si>
    <t>§ 1 Abs 1 Z1 lit. f StSPLFG (StGSchEG)</t>
  </si>
  <si>
    <t xml:space="preserve"> § 1 Abs. 1 Z 3 StSPLFG Gutachten- StBHG</t>
  </si>
  <si>
    <t>Kontrollfeld</t>
  </si>
  <si>
    <t>Kontrollsumme 2/8</t>
  </si>
  <si>
    <t>§ 2 StSPLFG Sozial- und Pflegeleistungsumlage_bezirksweise Umlage</t>
  </si>
  <si>
    <t xml:space="preserve">Umlage FK </t>
  </si>
  <si>
    <t>§ 1 Abs 1 Zif 1 lit h StSPLFG</t>
  </si>
  <si>
    <t>§ 1 Abs 1 Zif 2 StSPLFG</t>
  </si>
  <si>
    <t xml:space="preserve">Kontrollfeld </t>
  </si>
  <si>
    <t>Kontrollsumme 7/8</t>
  </si>
  <si>
    <t xml:space="preserve">§ 2 Sozial und Pflegeleistungsumlage </t>
  </si>
  <si>
    <t>Summe Gesamt § 2 StSPLFG</t>
  </si>
  <si>
    <t xml:space="preserve"> § 1 Abs. 1 Zif 1 lit h StSPLFG</t>
  </si>
  <si>
    <t xml:space="preserve"> § 1 Abs. 1 Zif 1 lit a StSPLFG</t>
  </si>
  <si>
    <t xml:space="preserve"> § 1 Abs 1 Zif 2 StSPLFG</t>
  </si>
  <si>
    <t xml:space="preserve"> § 1 Abs. 1 Z 1 lit d StSPLFG (StSuG)</t>
  </si>
  <si>
    <t xml:space="preserve"> § 1 Abs 1 Z1 lit. f StSPLFG (StGSchEG)</t>
  </si>
  <si>
    <t xml:space="preserve"> § 1 Abs. 1 Z 1 lit c StSPLFG (StBHG)</t>
  </si>
  <si>
    <t>§ 1 Abs. 1 Z 3 StSPLFG Gutachten- StBHG</t>
  </si>
  <si>
    <t xml:space="preserve">mtl Anteil  </t>
  </si>
  <si>
    <t xml:space="preserve"> mtl Anteil </t>
  </si>
  <si>
    <t xml:space="preserve">mtl Anteil </t>
  </si>
  <si>
    <t>jährlicher Einbehalt ERT</t>
  </si>
  <si>
    <t>mtl Einbehalt ERT</t>
  </si>
  <si>
    <t>EINBEHALT ERT- GERUNDET</t>
  </si>
  <si>
    <t>Umlage Stadt Graz</t>
  </si>
  <si>
    <t xml:space="preserve">Kontrollsumme landesweite + bundesweite Aufteilung =40% unbedeckte Auszahlungen </t>
  </si>
  <si>
    <t>Mtl Aufteilung A6</t>
  </si>
  <si>
    <t>Mtl Aufteilung A8</t>
  </si>
  <si>
    <t>Mtl Aufteilung A11</t>
  </si>
  <si>
    <t xml:space="preserve">Einbehalt und Umbuchung mtl </t>
  </si>
  <si>
    <t xml:space="preserve"> § 2 Sozial und Pflegeleistungsumlage </t>
  </si>
  <si>
    <t>Anm: unbedeckte Auszahlungen (Grunddaten § 2 SPU_ 100% ) - Umlage § 2 = Akontierung</t>
  </si>
  <si>
    <t>Pflegefonds und Pflegeregress 2025</t>
  </si>
  <si>
    <t xml:space="preserve">Akontierung </t>
  </si>
  <si>
    <t>Summe Akonto</t>
  </si>
  <si>
    <t>Hochrechnung 2025 § 2 StSPLFG Sozial- und Pflegeleistungsumlage (100% unbedeckte Auszahlungen)</t>
  </si>
  <si>
    <t>Akontierung tats im Jahr 2025</t>
  </si>
  <si>
    <r>
      <t xml:space="preserve">Guthaben (+) der Gemeinde /Forderung (-)an Gemeinde
</t>
    </r>
    <r>
      <rPr>
        <i/>
        <sz val="11"/>
        <rFont val="Calibri"/>
        <family val="2"/>
        <scheme val="minor"/>
      </rPr>
      <t>(§ 2 Abs 5 StSPLFG - Abrechnung Abteilung 7)</t>
    </r>
  </si>
  <si>
    <t>Differnez</t>
  </si>
  <si>
    <t>Plan (tatsächlich gezahlt A8)</t>
  </si>
  <si>
    <r>
      <t>haushaltsinterne Vergütung
VASt 419/75113</t>
    </r>
    <r>
      <rPr>
        <b/>
        <u/>
        <sz val="11"/>
        <color theme="1"/>
        <rFont val="Calibri"/>
        <family val="2"/>
        <scheme val="minor"/>
      </rPr>
      <t>9</t>
    </r>
  </si>
  <si>
    <t>Schlussrechnung  § 2 StSPLFG Sozial und Pflegeleistungsumlage 2025 - Akontierung</t>
  </si>
  <si>
    <t>Diff Plan/Ist</t>
  </si>
  <si>
    <t>Akonto</t>
  </si>
  <si>
    <t>§ 2 Sozial und Pflegeleistungsumlage (Landessicht)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</si>
</sst>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.00_ ;[Red]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29BF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23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6">
    <xf numFmtId="0" fontId="0" fillId="0" borderId="0" xfId="0"/>
    <xf numFmtId="164" fontId="3" fillId="3" borderId="0" xfId="0" applyNumberFormat="1" applyFont="1" applyFill="1" applyAlignment="1">
      <alignment horizontal="center" vertical="center" wrapText="1"/>
    </xf>
    <xf numFmtId="164" fontId="3" fillId="4" borderId="0" xfId="0" applyNumberFormat="1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164" fontId="3" fillId="5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/>
    <xf numFmtId="164" fontId="0" fillId="0" borderId="4" xfId="0" applyNumberFormat="1" applyBorder="1"/>
    <xf numFmtId="10" fontId="0" fillId="0" borderId="4" xfId="0" applyNumberFormat="1" applyBorder="1"/>
    <xf numFmtId="4" fontId="3" fillId="0" borderId="4" xfId="0" applyNumberFormat="1" applyFont="1" applyBorder="1"/>
    <xf numFmtId="4" fontId="0" fillId="0" borderId="4" xfId="0" applyNumberFormat="1" applyBorder="1"/>
    <xf numFmtId="164" fontId="0" fillId="2" borderId="4" xfId="0" applyNumberFormat="1" applyFill="1" applyBorder="1"/>
    <xf numFmtId="4" fontId="0" fillId="0" borderId="0" xfId="0" applyNumberFormat="1"/>
    <xf numFmtId="164" fontId="0" fillId="0" borderId="0" xfId="0" applyNumberFormat="1"/>
    <xf numFmtId="0" fontId="0" fillId="0" borderId="4" xfId="0" applyBorder="1"/>
    <xf numFmtId="10" fontId="3" fillId="0" borderId="4" xfId="0" applyNumberFormat="1" applyFont="1" applyBorder="1"/>
    <xf numFmtId="164" fontId="3" fillId="0" borderId="4" xfId="0" applyNumberFormat="1" applyFont="1" applyBorder="1"/>
    <xf numFmtId="164" fontId="3" fillId="2" borderId="4" xfId="0" applyNumberFormat="1" applyFont="1" applyFill="1" applyBorder="1"/>
    <xf numFmtId="0" fontId="0" fillId="0" borderId="5" xfId="0" applyBorder="1"/>
    <xf numFmtId="164" fontId="0" fillId="0" borderId="5" xfId="0" applyNumberFormat="1" applyBorder="1"/>
    <xf numFmtId="10" fontId="0" fillId="0" borderId="5" xfId="0" applyNumberFormat="1" applyBorder="1"/>
    <xf numFmtId="4" fontId="0" fillId="0" borderId="5" xfId="0" applyNumberFormat="1" applyBorder="1"/>
    <xf numFmtId="164" fontId="0" fillId="2" borderId="5" xfId="0" applyNumberFormat="1" applyFill="1" applyBorder="1"/>
    <xf numFmtId="164" fontId="3" fillId="0" borderId="0" xfId="0" applyNumberFormat="1" applyFont="1"/>
    <xf numFmtId="10" fontId="3" fillId="0" borderId="0" xfId="0" applyNumberFormat="1" applyFont="1"/>
    <xf numFmtId="4" fontId="3" fillId="0" borderId="0" xfId="0" applyNumberFormat="1" applyFont="1"/>
    <xf numFmtId="164" fontId="3" fillId="2" borderId="0" xfId="0" applyNumberFormat="1" applyFont="1" applyFill="1"/>
    <xf numFmtId="10" fontId="0" fillId="0" borderId="0" xfId="0" applyNumberFormat="1"/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164" fontId="3" fillId="9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4" fillId="1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4" xfId="0" applyBorder="1" applyAlignment="1">
      <alignment horizontal="center"/>
    </xf>
    <xf numFmtId="4" fontId="0" fillId="2" borderId="4" xfId="0" applyNumberFormat="1" applyFill="1" applyBorder="1"/>
    <xf numFmtId="164" fontId="3" fillId="9" borderId="4" xfId="0" applyNumberFormat="1" applyFont="1" applyFill="1" applyBorder="1"/>
    <xf numFmtId="164" fontId="3" fillId="12" borderId="4" xfId="0" applyNumberFormat="1" applyFont="1" applyFill="1" applyBorder="1" applyAlignment="1">
      <alignment horizontal="center" vertical="center" wrapText="1"/>
    </xf>
    <xf numFmtId="0" fontId="4" fillId="13" borderId="4" xfId="0" applyFont="1" applyFill="1" applyBorder="1" applyAlignment="1">
      <alignment vertical="center" wrapText="1"/>
    </xf>
    <xf numFmtId="0" fontId="4" fillId="14" borderId="4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4" fillId="12" borderId="4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164" fontId="3" fillId="12" borderId="4" xfId="0" applyNumberFormat="1" applyFont="1" applyFill="1" applyBorder="1"/>
    <xf numFmtId="0" fontId="4" fillId="0" borderId="0" xfId="0" applyFont="1" applyAlignment="1">
      <alignment vertical="center" wrapText="1"/>
    </xf>
    <xf numFmtId="164" fontId="2" fillId="0" borderId="0" xfId="0" applyNumberFormat="1" applyFont="1"/>
    <xf numFmtId="164" fontId="6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left" vertical="center" wrapText="1"/>
    </xf>
    <xf numFmtId="164" fontId="3" fillId="5" borderId="0" xfId="1" applyNumberFormat="1" applyFont="1" applyFill="1" applyAlignment="1">
      <alignment horizontal="center" vertical="center" wrapText="1"/>
    </xf>
    <xf numFmtId="0" fontId="0" fillId="0" borderId="0" xfId="0" applyAlignment="1">
      <alignment wrapText="1"/>
    </xf>
    <xf numFmtId="164" fontId="0" fillId="3" borderId="0" xfId="0" applyNumberFormat="1" applyFill="1"/>
    <xf numFmtId="0" fontId="0" fillId="0" borderId="7" xfId="0" applyBorder="1"/>
    <xf numFmtId="164" fontId="0" fillId="0" borderId="7" xfId="0" applyNumberFormat="1" applyBorder="1"/>
    <xf numFmtId="164" fontId="3" fillId="0" borderId="0" xfId="0" applyNumberFormat="1" applyFont="1" applyAlignment="1">
      <alignment horizontal="center" vertical="center"/>
    </xf>
    <xf numFmtId="164" fontId="4" fillId="15" borderId="8" xfId="0" applyNumberFormat="1" applyFont="1" applyFill="1" applyBorder="1" applyAlignment="1">
      <alignment vertical="center" wrapText="1"/>
    </xf>
    <xf numFmtId="164" fontId="4" fillId="10" borderId="0" xfId="0" applyNumberFormat="1" applyFont="1" applyFill="1" applyAlignment="1">
      <alignment horizontal="center" vertical="center" wrapText="1"/>
    </xf>
    <xf numFmtId="164" fontId="4" fillId="16" borderId="8" xfId="0" applyNumberFormat="1" applyFont="1" applyFill="1" applyBorder="1" applyAlignment="1">
      <alignment horizontal="center" vertical="center" wrapText="1"/>
    </xf>
    <xf numFmtId="164" fontId="4" fillId="13" borderId="0" xfId="0" applyNumberFormat="1" applyFont="1" applyFill="1" applyAlignment="1">
      <alignment vertical="center" wrapText="1"/>
    </xf>
    <xf numFmtId="164" fontId="4" fillId="14" borderId="0" xfId="0" applyNumberFormat="1" applyFont="1" applyFill="1" applyAlignment="1">
      <alignment vertical="center" wrapText="1"/>
    </xf>
    <xf numFmtId="164" fontId="4" fillId="12" borderId="0" xfId="0" applyNumberFormat="1" applyFont="1" applyFill="1" applyAlignment="1">
      <alignment vertical="center" wrapText="1"/>
    </xf>
    <xf numFmtId="164" fontId="4" fillId="17" borderId="0" xfId="0" applyNumberFormat="1" applyFont="1" applyFill="1" applyAlignment="1">
      <alignment vertical="center" wrapText="1"/>
    </xf>
    <xf numFmtId="164" fontId="4" fillId="5" borderId="8" xfId="0" applyNumberFormat="1" applyFont="1" applyFill="1" applyBorder="1" applyAlignment="1">
      <alignment vertical="center" wrapText="1"/>
    </xf>
    <xf numFmtId="0" fontId="3" fillId="18" borderId="0" xfId="0" applyFont="1" applyFill="1" applyAlignment="1">
      <alignment horizontal="center" vertical="center"/>
    </xf>
    <xf numFmtId="164" fontId="0" fillId="0" borderId="8" xfId="0" applyNumberFormat="1" applyBorder="1"/>
    <xf numFmtId="164" fontId="3" fillId="0" borderId="0" xfId="0" applyNumberFormat="1" applyFont="1" applyAlignment="1">
      <alignment vertical="center"/>
    </xf>
    <xf numFmtId="164" fontId="0" fillId="0" borderId="6" xfId="0" applyNumberFormat="1" applyBorder="1"/>
    <xf numFmtId="164" fontId="0" fillId="3" borderId="9" xfId="0" applyNumberFormat="1" applyFill="1" applyBorder="1"/>
    <xf numFmtId="164" fontId="0" fillId="11" borderId="6" xfId="0" applyNumberFormat="1" applyFill="1" applyBorder="1"/>
    <xf numFmtId="164" fontId="0" fillId="3" borderId="6" xfId="0" applyNumberFormat="1" applyFill="1" applyBorder="1"/>
    <xf numFmtId="164" fontId="3" fillId="0" borderId="10" xfId="0" applyNumberFormat="1" applyFont="1" applyBorder="1" applyAlignment="1">
      <alignment vertical="center"/>
    </xf>
    <xf numFmtId="164" fontId="3" fillId="0" borderId="8" xfId="0" applyNumberFormat="1" applyFont="1" applyBorder="1"/>
    <xf numFmtId="0" fontId="3" fillId="0" borderId="0" xfId="0" applyFont="1" applyAlignment="1">
      <alignment vertical="center"/>
    </xf>
    <xf numFmtId="164" fontId="0" fillId="3" borderId="8" xfId="0" applyNumberFormat="1" applyFill="1" applyBorder="1"/>
    <xf numFmtId="164" fontId="0" fillId="11" borderId="0" xfId="0" applyNumberFormat="1" applyFill="1"/>
    <xf numFmtId="164" fontId="3" fillId="0" borderId="6" xfId="0" applyNumberFormat="1" applyFont="1" applyBorder="1" applyAlignment="1">
      <alignment vertical="center"/>
    </xf>
    <xf numFmtId="164" fontId="3" fillId="0" borderId="0" xfId="0" applyNumberFormat="1" applyFont="1" applyAlignment="1">
      <alignment horizontal="center"/>
    </xf>
    <xf numFmtId="164" fontId="3" fillId="5" borderId="8" xfId="0" applyNumberFormat="1" applyFont="1" applyFill="1" applyBorder="1" applyAlignment="1">
      <alignment horizontal="center"/>
    </xf>
    <xf numFmtId="164" fontId="0" fillId="0" borderId="9" xfId="0" applyNumberFormat="1" applyBorder="1"/>
    <xf numFmtId="164" fontId="3" fillId="6" borderId="8" xfId="0" applyNumberFormat="1" applyFont="1" applyFill="1" applyBorder="1"/>
    <xf numFmtId="164" fontId="3" fillId="6" borderId="0" xfId="0" applyNumberFormat="1" applyFont="1" applyFill="1"/>
    <xf numFmtId="164" fontId="3" fillId="0" borderId="12" xfId="0" applyNumberFormat="1" applyFont="1" applyBorder="1"/>
    <xf numFmtId="164" fontId="3" fillId="0" borderId="13" xfId="0" applyNumberFormat="1" applyFont="1" applyBorder="1"/>
    <xf numFmtId="164" fontId="3" fillId="0" borderId="14" xfId="0" applyNumberFormat="1" applyFont="1" applyBorder="1"/>
    <xf numFmtId="164" fontId="3" fillId="0" borderId="6" xfId="0" applyNumberFormat="1" applyFont="1" applyBorder="1"/>
    <xf numFmtId="164" fontId="3" fillId="6" borderId="9" xfId="0" applyNumberFormat="1" applyFont="1" applyFill="1" applyBorder="1"/>
    <xf numFmtId="164" fontId="3" fillId="6" borderId="6" xfId="0" applyNumberFormat="1" applyFont="1" applyFill="1" applyBorder="1"/>
    <xf numFmtId="164" fontId="0" fillId="6" borderId="8" xfId="0" applyNumberFormat="1" applyFill="1" applyBorder="1"/>
    <xf numFmtId="164" fontId="0" fillId="6" borderId="0" xfId="0" applyNumberFormat="1" applyFill="1"/>
    <xf numFmtId="0" fontId="3" fillId="0" borderId="12" xfId="0" applyFont="1" applyBorder="1"/>
    <xf numFmtId="0" fontId="3" fillId="0" borderId="14" xfId="0" applyFont="1" applyBorder="1"/>
    <xf numFmtId="0" fontId="0" fillId="3" borderId="0" xfId="0" applyFill="1"/>
    <xf numFmtId="0" fontId="0" fillId="11" borderId="0" xfId="0" applyFill="1"/>
    <xf numFmtId="4" fontId="0" fillId="0" borderId="15" xfId="0" applyNumberFormat="1" applyBorder="1"/>
    <xf numFmtId="43" fontId="0" fillId="0" borderId="0" xfId="0" applyNumberFormat="1"/>
    <xf numFmtId="164" fontId="0" fillId="3" borderId="7" xfId="0" applyNumberFormat="1" applyFill="1" applyBorder="1"/>
    <xf numFmtId="43" fontId="0" fillId="0" borderId="16" xfId="0" applyNumberFormat="1" applyBorder="1"/>
    <xf numFmtId="4" fontId="0" fillId="0" borderId="17" xfId="0" applyNumberFormat="1" applyBorder="1"/>
    <xf numFmtId="0" fontId="2" fillId="0" borderId="0" xfId="0" applyFont="1"/>
    <xf numFmtId="0" fontId="6" fillId="0" borderId="0" xfId="0" applyFont="1"/>
    <xf numFmtId="164" fontId="4" fillId="3" borderId="0" xfId="0" applyNumberFormat="1" applyFont="1" applyFill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9" fillId="10" borderId="0" xfId="0" applyNumberFormat="1" applyFont="1" applyFill="1" applyAlignment="1">
      <alignment horizontal="center" vertical="center" wrapText="1"/>
    </xf>
    <xf numFmtId="164" fontId="9" fillId="16" borderId="18" xfId="0" applyNumberFormat="1" applyFont="1" applyFill="1" applyBorder="1" applyAlignment="1">
      <alignment horizontal="center" vertical="center" wrapText="1"/>
    </xf>
    <xf numFmtId="164" fontId="9" fillId="13" borderId="0" xfId="0" applyNumberFormat="1" applyFont="1" applyFill="1" applyAlignment="1">
      <alignment vertical="center" wrapText="1"/>
    </xf>
    <xf numFmtId="164" fontId="9" fillId="14" borderId="0" xfId="0" applyNumberFormat="1" applyFont="1" applyFill="1" applyAlignment="1">
      <alignment vertical="center" wrapText="1"/>
    </xf>
    <xf numFmtId="164" fontId="9" fillId="12" borderId="0" xfId="0" applyNumberFormat="1" applyFont="1" applyFill="1" applyAlignment="1">
      <alignment vertical="center" wrapText="1"/>
    </xf>
    <xf numFmtId="164" fontId="9" fillId="17" borderId="0" xfId="0" applyNumberFormat="1" applyFont="1" applyFill="1" applyAlignment="1">
      <alignment vertical="center" wrapText="1"/>
    </xf>
    <xf numFmtId="164" fontId="9" fillId="5" borderId="0" xfId="0" applyNumberFormat="1" applyFont="1" applyFill="1" applyAlignment="1">
      <alignment vertical="center" wrapText="1"/>
    </xf>
    <xf numFmtId="4" fontId="10" fillId="3" borderId="18" xfId="0" applyNumberFormat="1" applyFont="1" applyFill="1" applyBorder="1"/>
    <xf numFmtId="4" fontId="10" fillId="11" borderId="0" xfId="0" applyNumberFormat="1" applyFont="1" applyFill="1"/>
    <xf numFmtId="4" fontId="0" fillId="11" borderId="0" xfId="0" applyNumberFormat="1" applyFill="1"/>
    <xf numFmtId="4" fontId="0" fillId="3" borderId="0" xfId="0" applyNumberFormat="1" applyFill="1"/>
    <xf numFmtId="4" fontId="10" fillId="5" borderId="0" xfId="0" applyNumberFormat="1" applyFont="1" applyFill="1"/>
    <xf numFmtId="4" fontId="10" fillId="5" borderId="18" xfId="0" applyNumberFormat="1" applyFont="1" applyFill="1" applyBorder="1"/>
    <xf numFmtId="4" fontId="0" fillId="5" borderId="0" xfId="0" applyNumberFormat="1" applyFill="1"/>
    <xf numFmtId="164" fontId="11" fillId="5" borderId="0" xfId="0" applyNumberFormat="1" applyFont="1" applyFill="1"/>
    <xf numFmtId="4" fontId="0" fillId="0" borderId="7" xfId="0" applyNumberFormat="1" applyBorder="1"/>
    <xf numFmtId="4" fontId="10" fillId="5" borderId="19" xfId="0" applyNumberFormat="1" applyFont="1" applyFill="1" applyBorder="1"/>
    <xf numFmtId="4" fontId="10" fillId="5" borderId="7" xfId="0" applyNumberFormat="1" applyFont="1" applyFill="1" applyBorder="1"/>
    <xf numFmtId="4" fontId="0" fillId="5" borderId="7" xfId="0" applyNumberFormat="1" applyFill="1" applyBorder="1"/>
    <xf numFmtId="164" fontId="11" fillId="5" borderId="7" xfId="0" applyNumberFormat="1" applyFont="1" applyFill="1" applyBorder="1"/>
    <xf numFmtId="4" fontId="3" fillId="21" borderId="0" xfId="0" applyNumberFormat="1" applyFont="1" applyFill="1"/>
    <xf numFmtId="4" fontId="12" fillId="0" borderId="18" xfId="0" applyNumberFormat="1" applyFont="1" applyBorder="1"/>
    <xf numFmtId="4" fontId="3" fillId="3" borderId="0" xfId="0" applyNumberFormat="1" applyFont="1" applyFill="1"/>
    <xf numFmtId="164" fontId="0" fillId="12" borderId="0" xfId="0" applyNumberFormat="1" applyFill="1"/>
    <xf numFmtId="164" fontId="4" fillId="0" borderId="0" xfId="0" applyNumberFormat="1" applyFont="1" applyAlignment="1">
      <alignment horizontal="center" vertical="center"/>
    </xf>
    <xf numFmtId="164" fontId="4" fillId="15" borderId="18" xfId="0" applyNumberFormat="1" applyFont="1" applyFill="1" applyBorder="1" applyAlignment="1">
      <alignment vertical="center" wrapText="1"/>
    </xf>
    <xf numFmtId="164" fontId="4" fillId="16" borderId="18" xfId="0" applyNumberFormat="1" applyFont="1" applyFill="1" applyBorder="1" applyAlignment="1">
      <alignment horizontal="center" vertical="center" wrapText="1"/>
    </xf>
    <xf numFmtId="164" fontId="4" fillId="5" borderId="0" xfId="0" applyNumberFormat="1" applyFont="1" applyFill="1" applyAlignment="1">
      <alignment vertical="center" wrapText="1"/>
    </xf>
    <xf numFmtId="164" fontId="0" fillId="3" borderId="18" xfId="0" applyNumberFormat="1" applyFill="1" applyBorder="1"/>
    <xf numFmtId="164" fontId="0" fillId="0" borderId="18" xfId="0" applyNumberFormat="1" applyBorder="1"/>
    <xf numFmtId="164" fontId="0" fillId="0" borderId="19" xfId="0" applyNumberFormat="1" applyBorder="1"/>
    <xf numFmtId="164" fontId="3" fillId="0" borderId="18" xfId="0" applyNumberFormat="1" applyFont="1" applyBorder="1"/>
    <xf numFmtId="164" fontId="3" fillId="3" borderId="0" xfId="0" applyNumberFormat="1" applyFont="1" applyFill="1"/>
    <xf numFmtId="0" fontId="0" fillId="0" borderId="0" xfId="0" applyAlignment="1">
      <alignment vertical="center"/>
    </xf>
    <xf numFmtId="164" fontId="3" fillId="16" borderId="0" xfId="0" applyNumberFormat="1" applyFont="1" applyFill="1" applyAlignment="1">
      <alignment horizontal="center" vertical="center"/>
    </xf>
    <xf numFmtId="164" fontId="3" fillId="8" borderId="0" xfId="0" applyNumberFormat="1" applyFont="1" applyFill="1" applyAlignment="1">
      <alignment horizontal="center" vertical="center"/>
    </xf>
    <xf numFmtId="164" fontId="4" fillId="15" borderId="0" xfId="0" applyNumberFormat="1" applyFont="1" applyFill="1" applyAlignment="1">
      <alignment horizontal="center" vertical="center" wrapText="1"/>
    </xf>
    <xf numFmtId="164" fontId="4" fillId="16" borderId="0" xfId="0" applyNumberFormat="1" applyFont="1" applyFill="1" applyAlignment="1">
      <alignment horizontal="center" vertical="center" wrapText="1"/>
    </xf>
    <xf numFmtId="164" fontId="4" fillId="4" borderId="0" xfId="0" applyNumberFormat="1" applyFont="1" applyFill="1" applyAlignment="1">
      <alignment vertical="center" wrapText="1"/>
    </xf>
    <xf numFmtId="0" fontId="4" fillId="0" borderId="0" xfId="0" applyFont="1"/>
    <xf numFmtId="10" fontId="0" fillId="0" borderId="21" xfId="2" applyNumberFormat="1" applyFont="1" applyFill="1" applyBorder="1"/>
    <xf numFmtId="164" fontId="0" fillId="3" borderId="21" xfId="0" applyNumberFormat="1" applyFill="1" applyBorder="1"/>
    <xf numFmtId="164" fontId="0" fillId="0" borderId="21" xfId="0" applyNumberFormat="1" applyBorder="1"/>
    <xf numFmtId="2" fontId="0" fillId="0" borderId="21" xfId="0" applyNumberFormat="1" applyBorder="1"/>
    <xf numFmtId="10" fontId="1" fillId="0" borderId="22" xfId="2" applyNumberFormat="1" applyFont="1" applyFill="1" applyBorder="1"/>
    <xf numFmtId="164" fontId="0" fillId="0" borderId="22" xfId="0" applyNumberFormat="1" applyBorder="1"/>
    <xf numFmtId="164" fontId="3" fillId="16" borderId="0" xfId="0" applyNumberFormat="1" applyFont="1" applyFill="1"/>
    <xf numFmtId="164" fontId="3" fillId="8" borderId="0" xfId="0" applyNumberFormat="1" applyFont="1" applyFill="1"/>
    <xf numFmtId="164" fontId="3" fillId="11" borderId="0" xfId="0" applyNumberFormat="1" applyFont="1" applyFill="1"/>
    <xf numFmtId="164" fontId="3" fillId="22" borderId="0" xfId="0" applyNumberFormat="1" applyFont="1" applyFill="1"/>
    <xf numFmtId="0" fontId="3" fillId="7" borderId="0" xfId="0" applyFont="1" applyFill="1"/>
    <xf numFmtId="164" fontId="3" fillId="7" borderId="0" xfId="0" applyNumberFormat="1" applyFont="1" applyFill="1"/>
    <xf numFmtId="164" fontId="10" fillId="0" borderId="0" xfId="0" applyNumberFormat="1" applyFont="1"/>
    <xf numFmtId="4" fontId="3" fillId="16" borderId="0" xfId="0" applyNumberFormat="1" applyFont="1" applyFill="1" applyAlignment="1">
      <alignment horizontal="center" vertical="center"/>
    </xf>
    <xf numFmtId="4" fontId="4" fillId="15" borderId="0" xfId="0" applyNumberFormat="1" applyFont="1" applyFill="1" applyAlignment="1">
      <alignment horizontal="center" vertical="center" wrapText="1"/>
    </xf>
    <xf numFmtId="4" fontId="4" fillId="10" borderId="0" xfId="0" applyNumberFormat="1" applyFont="1" applyFill="1" applyAlignment="1">
      <alignment horizontal="center" vertical="center" wrapText="1"/>
    </xf>
    <xf numFmtId="4" fontId="4" fillId="16" borderId="0" xfId="0" applyNumberFormat="1" applyFont="1" applyFill="1" applyAlignment="1">
      <alignment horizontal="center" vertical="center" wrapText="1"/>
    </xf>
    <xf numFmtId="4" fontId="4" fillId="4" borderId="0" xfId="0" applyNumberFormat="1" applyFont="1" applyFill="1" applyAlignment="1">
      <alignment horizontal="center" vertical="center" wrapText="1"/>
    </xf>
    <xf numFmtId="4" fontId="4" fillId="14" borderId="0" xfId="0" applyNumberFormat="1" applyFont="1" applyFill="1" applyAlignment="1">
      <alignment horizontal="center" vertical="center" wrapText="1"/>
    </xf>
    <xf numFmtId="4" fontId="4" fillId="12" borderId="0" xfId="0" applyNumberFormat="1" applyFont="1" applyFill="1" applyAlignment="1">
      <alignment horizontal="center" vertical="center" wrapText="1"/>
    </xf>
    <xf numFmtId="4" fontId="4" fillId="17" borderId="0" xfId="0" applyNumberFormat="1" applyFont="1" applyFill="1" applyAlignment="1">
      <alignment horizontal="center" vertical="center" wrapText="1"/>
    </xf>
    <xf numFmtId="4" fontId="4" fillId="5" borderId="0" xfId="0" applyNumberFormat="1" applyFont="1" applyFill="1" applyAlignment="1">
      <alignment horizontal="center" vertical="center" wrapText="1"/>
    </xf>
    <xf numFmtId="4" fontId="0" fillId="3" borderId="21" xfId="0" applyNumberFormat="1" applyFill="1" applyBorder="1"/>
    <xf numFmtId="4" fontId="0" fillId="0" borderId="21" xfId="0" applyNumberFormat="1" applyBorder="1"/>
    <xf numFmtId="0" fontId="0" fillId="2" borderId="0" xfId="0" applyFill="1"/>
    <xf numFmtId="164" fontId="0" fillId="2" borderId="0" xfId="0" applyNumberFormat="1" applyFill="1"/>
    <xf numFmtId="4" fontId="0" fillId="2" borderId="21" xfId="0" applyNumberFormat="1" applyFill="1" applyBorder="1"/>
    <xf numFmtId="10" fontId="0" fillId="0" borderId="7" xfId="2" applyNumberFormat="1" applyFont="1" applyFill="1" applyBorder="1"/>
    <xf numFmtId="4" fontId="0" fillId="0" borderId="22" xfId="0" applyNumberFormat="1" applyBorder="1"/>
    <xf numFmtId="4" fontId="3" fillId="7" borderId="0" xfId="0" applyNumberFormat="1" applyFont="1" applyFill="1"/>
    <xf numFmtId="0" fontId="0" fillId="18" borderId="0" xfId="0" applyFill="1" applyAlignment="1">
      <alignment horizontal="center" vertical="center"/>
    </xf>
    <xf numFmtId="0" fontId="0" fillId="23" borderId="0" xfId="0" applyFill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vertical="center" wrapText="1"/>
    </xf>
    <xf numFmtId="164" fontId="3" fillId="24" borderId="0" xfId="0" applyNumberFormat="1" applyFont="1" applyFill="1" applyAlignment="1">
      <alignment horizontal="center" vertical="center" wrapText="1"/>
    </xf>
    <xf numFmtId="164" fontId="4" fillId="0" borderId="0" xfId="0" applyNumberFormat="1" applyFont="1"/>
    <xf numFmtId="164" fontId="0" fillId="7" borderId="0" xfId="0" applyNumberFormat="1" applyFill="1"/>
    <xf numFmtId="164" fontId="0" fillId="25" borderId="0" xfId="0" applyNumberFormat="1" applyFill="1"/>
    <xf numFmtId="164" fontId="0" fillId="26" borderId="0" xfId="0" applyNumberFormat="1" applyFill="1"/>
    <xf numFmtId="164" fontId="3" fillId="26" borderId="0" xfId="0" applyNumberFormat="1" applyFont="1" applyFill="1"/>
    <xf numFmtId="164" fontId="0" fillId="7" borderId="7" xfId="0" applyNumberFormat="1" applyFill="1" applyBorder="1"/>
    <xf numFmtId="164" fontId="3" fillId="12" borderId="0" xfId="0" applyNumberFormat="1" applyFont="1" applyFill="1"/>
    <xf numFmtId="164" fontId="3" fillId="27" borderId="0" xfId="0" applyNumberFormat="1" applyFont="1" applyFill="1"/>
    <xf numFmtId="164" fontId="3" fillId="28" borderId="0" xfId="0" applyNumberFormat="1" applyFont="1" applyFill="1"/>
    <xf numFmtId="164" fontId="3" fillId="21" borderId="0" xfId="0" applyNumberFormat="1" applyFont="1" applyFill="1"/>
    <xf numFmtId="164" fontId="6" fillId="21" borderId="0" xfId="0" applyNumberFormat="1" applyFont="1" applyFill="1"/>
    <xf numFmtId="164" fontId="4" fillId="27" borderId="0" xfId="0" applyNumberFormat="1" applyFont="1" applyFill="1"/>
    <xf numFmtId="164" fontId="4" fillId="28" borderId="0" xfId="0" applyNumberFormat="1" applyFont="1" applyFill="1"/>
    <xf numFmtId="164" fontId="4" fillId="16" borderId="0" xfId="0" applyNumberFormat="1" applyFont="1" applyFill="1"/>
    <xf numFmtId="0" fontId="4" fillId="10" borderId="0" xfId="0" applyFont="1" applyFill="1" applyAlignment="1">
      <alignment horizontal="center" vertical="center" wrapText="1"/>
    </xf>
    <xf numFmtId="4" fontId="13" fillId="0" borderId="0" xfId="0" applyNumberFormat="1" applyFont="1"/>
    <xf numFmtId="0" fontId="4" fillId="13" borderId="0" xfId="0" applyFont="1" applyFill="1" applyAlignment="1">
      <alignment vertical="center" wrapText="1"/>
    </xf>
    <xf numFmtId="0" fontId="4" fillId="14" borderId="0" xfId="0" applyFont="1" applyFill="1" applyAlignment="1">
      <alignment vertical="center" wrapText="1"/>
    </xf>
    <xf numFmtId="0" fontId="4" fillId="12" borderId="0" xfId="0" applyFont="1" applyFill="1" applyAlignment="1">
      <alignment vertical="center" wrapText="1"/>
    </xf>
    <xf numFmtId="164" fontId="0" fillId="0" borderId="23" xfId="0" applyNumberFormat="1" applyBorder="1"/>
    <xf numFmtId="4" fontId="0" fillId="3" borderId="18" xfId="0" applyNumberFormat="1" applyFill="1" applyBorder="1"/>
    <xf numFmtId="4" fontId="0" fillId="5" borderId="18" xfId="0" applyNumberFormat="1" applyFill="1" applyBorder="1"/>
    <xf numFmtId="4" fontId="0" fillId="5" borderId="19" xfId="0" applyNumberFormat="1" applyFill="1" applyBorder="1"/>
    <xf numFmtId="4" fontId="3" fillId="21" borderId="18" xfId="0" applyNumberFormat="1" applyFont="1" applyFill="1" applyBorder="1"/>
    <xf numFmtId="164" fontId="0" fillId="0" borderId="0" xfId="0" applyNumberFormat="1" applyFill="1"/>
    <xf numFmtId="164" fontId="0" fillId="0" borderId="7" xfId="0" applyNumberFormat="1" applyFill="1" applyBorder="1"/>
    <xf numFmtId="164" fontId="12" fillId="6" borderId="0" xfId="0" applyNumberFormat="1" applyFont="1" applyFill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 wrapText="1"/>
    </xf>
    <xf numFmtId="10" fontId="12" fillId="0" borderId="0" xfId="0" applyNumberFormat="1" applyFont="1" applyAlignment="1">
      <alignment horizontal="center" vertical="center" wrapText="1"/>
    </xf>
    <xf numFmtId="164" fontId="12" fillId="7" borderId="0" xfId="0" applyNumberFormat="1" applyFont="1" applyFill="1" applyAlignment="1">
      <alignment horizontal="center" vertical="center" wrapText="1"/>
    </xf>
    <xf numFmtId="164" fontId="12" fillId="2" borderId="0" xfId="0" applyNumberFormat="1" applyFont="1" applyFill="1" applyAlignment="1">
      <alignment horizontal="center" vertical="center" wrapText="1"/>
    </xf>
    <xf numFmtId="4" fontId="12" fillId="0" borderId="0" xfId="0" applyNumberFormat="1" applyFont="1"/>
    <xf numFmtId="164" fontId="9" fillId="0" borderId="0" xfId="0" applyNumberFormat="1" applyFont="1" applyAlignment="1">
      <alignment horizontal="center" vertical="center"/>
    </xf>
    <xf numFmtId="164" fontId="9" fillId="15" borderId="18" xfId="0" applyNumberFormat="1" applyFont="1" applyFill="1" applyBorder="1" applyAlignment="1">
      <alignment vertical="center" wrapText="1"/>
    </xf>
    <xf numFmtId="164" fontId="3" fillId="6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164" fontId="3" fillId="0" borderId="0" xfId="0" applyNumberFormat="1" applyFont="1" applyAlignment="1">
      <alignment vertical="top" wrapText="1"/>
    </xf>
    <xf numFmtId="4" fontId="0" fillId="0" borderId="0" xfId="0" applyNumberFormat="1" applyAlignment="1">
      <alignment vertical="top" wrapText="1"/>
    </xf>
    <xf numFmtId="164" fontId="0" fillId="0" borderId="0" xfId="0" applyNumberFormat="1" applyAlignment="1">
      <alignment vertical="top" wrapText="1"/>
    </xf>
    <xf numFmtId="0" fontId="3" fillId="3" borderId="0" xfId="0" applyFont="1" applyFill="1" applyAlignment="1">
      <alignment horizontal="center" vertical="top" wrapText="1"/>
    </xf>
    <xf numFmtId="164" fontId="3" fillId="0" borderId="0" xfId="0" applyNumberFormat="1" applyFont="1" applyAlignment="1">
      <alignment horizontal="center" vertical="top" wrapText="1"/>
    </xf>
    <xf numFmtId="0" fontId="3" fillId="4" borderId="0" xfId="0" applyFont="1" applyFill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164" fontId="3" fillId="24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164" fontId="0" fillId="3" borderId="4" xfId="0" applyNumberFormat="1" applyFill="1" applyBorder="1"/>
    <xf numFmtId="0" fontId="0" fillId="0" borderId="5" xfId="0" applyBorder="1" applyAlignment="1">
      <alignment vertical="top" wrapText="1"/>
    </xf>
    <xf numFmtId="164" fontId="0" fillId="0" borderId="4" xfId="0" applyNumberFormat="1" applyFont="1" applyBorder="1"/>
    <xf numFmtId="4" fontId="10" fillId="0" borderId="0" xfId="0" applyNumberFormat="1" applyFont="1"/>
    <xf numFmtId="4" fontId="10" fillId="0" borderId="7" xfId="0" applyNumberFormat="1" applyFont="1" applyBorder="1"/>
    <xf numFmtId="164" fontId="10" fillId="0" borderId="18" xfId="0" applyNumberFormat="1" applyFont="1" applyBorder="1"/>
    <xf numFmtId="0" fontId="0" fillId="0" borderId="0" xfId="0" applyFill="1"/>
    <xf numFmtId="4" fontId="0" fillId="0" borderId="21" xfId="0" applyNumberForma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11" borderId="0" xfId="0" applyFont="1" applyFill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164" fontId="3" fillId="19" borderId="11" xfId="0" applyNumberFormat="1" applyFont="1" applyFill="1" applyBorder="1" applyAlignment="1">
      <alignment horizontal="center"/>
    </xf>
    <xf numFmtId="164" fontId="3" fillId="19" borderId="8" xfId="0" applyNumberFormat="1" applyFont="1" applyFill="1" applyBorder="1" applyAlignment="1">
      <alignment horizontal="center"/>
    </xf>
    <xf numFmtId="164" fontId="3" fillId="20" borderId="11" xfId="0" applyNumberFormat="1" applyFont="1" applyFill="1" applyBorder="1" applyAlignment="1">
      <alignment horizontal="center"/>
    </xf>
    <xf numFmtId="164" fontId="3" fillId="20" borderId="0" xfId="0" applyNumberFormat="1" applyFont="1" applyFill="1" applyAlignment="1">
      <alignment horizontal="center"/>
    </xf>
    <xf numFmtId="164" fontId="3" fillId="20" borderId="8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left" vertical="top" wrapText="1"/>
    </xf>
    <xf numFmtId="164" fontId="9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164" fontId="4" fillId="0" borderId="20" xfId="0" applyNumberFormat="1" applyFont="1" applyBorder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 wrapText="1"/>
    </xf>
    <xf numFmtId="164" fontId="3" fillId="11" borderId="0" xfId="0" applyNumberFormat="1" applyFont="1" applyFill="1" applyAlignment="1">
      <alignment horizontal="center" vertical="center"/>
    </xf>
    <xf numFmtId="4" fontId="3" fillId="8" borderId="0" xfId="0" applyNumberFormat="1" applyFont="1" applyFill="1" applyAlignment="1">
      <alignment horizontal="center" vertical="center"/>
    </xf>
    <xf numFmtId="4" fontId="3" fillId="11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BC9EA-927B-4313-B39A-2EA299096911}">
  <sheetPr>
    <tabColor rgb="FF92D050"/>
    <pageSetUpPr fitToPage="1"/>
  </sheetPr>
  <dimension ref="A1:R304"/>
  <sheetViews>
    <sheetView tabSelected="1" workbookViewId="0">
      <selection activeCell="A2" sqref="A2"/>
    </sheetView>
  </sheetViews>
  <sheetFormatPr baseColWidth="10" defaultRowHeight="15" x14ac:dyDescent="0.25"/>
  <cols>
    <col min="1" max="1" width="6" bestFit="1" customWidth="1"/>
    <col min="2" max="2" width="31.5703125" bestFit="1" customWidth="1"/>
    <col min="3" max="3" width="19.85546875" bestFit="1" customWidth="1"/>
    <col min="4" max="4" width="15.7109375" style="14" bestFit="1" customWidth="1"/>
    <col min="5" max="5" width="15" bestFit="1" customWidth="1"/>
    <col min="6" max="6" width="15" style="28" bestFit="1" customWidth="1"/>
    <col min="7" max="7" width="17.28515625" style="28" bestFit="1" customWidth="1"/>
    <col min="8" max="10" width="15" style="28" customWidth="1"/>
    <col min="11" max="11" width="13.7109375" bestFit="1" customWidth="1"/>
    <col min="12" max="12" width="15.28515625" customWidth="1"/>
    <col min="13" max="13" width="15.42578125" style="14" customWidth="1"/>
    <col min="14" max="14" width="3.85546875" customWidth="1"/>
    <col min="15" max="15" width="11.7109375" bestFit="1" customWidth="1"/>
    <col min="16" max="16" width="16.42578125" style="14" customWidth="1"/>
    <col min="17" max="17" width="16.5703125" style="14" customWidth="1"/>
    <col min="18" max="18" width="15.7109375" style="14" customWidth="1"/>
  </cols>
  <sheetData>
    <row r="1" spans="1:18" ht="30.75" customHeight="1" x14ac:dyDescent="0.25">
      <c r="A1" s="241" t="s">
        <v>325</v>
      </c>
      <c r="B1" s="241"/>
      <c r="C1" s="241"/>
      <c r="D1" s="241"/>
      <c r="E1" s="241"/>
      <c r="F1" s="241"/>
      <c r="G1" s="1" t="s">
        <v>326</v>
      </c>
      <c r="H1" s="1" t="s">
        <v>326</v>
      </c>
      <c r="I1" s="2" t="s">
        <v>328</v>
      </c>
      <c r="J1" s="2" t="s">
        <v>328</v>
      </c>
      <c r="K1" s="1" t="s">
        <v>326</v>
      </c>
      <c r="L1" s="2" t="s">
        <v>328</v>
      </c>
      <c r="M1" s="3" t="s">
        <v>0</v>
      </c>
      <c r="P1" s="1" t="s">
        <v>326</v>
      </c>
      <c r="Q1" s="2" t="s">
        <v>328</v>
      </c>
      <c r="R1" s="4" t="s">
        <v>0</v>
      </c>
    </row>
    <row r="2" spans="1:18" ht="120" x14ac:dyDescent="0.25">
      <c r="A2" s="5" t="s">
        <v>1</v>
      </c>
      <c r="B2" s="5" t="s">
        <v>2</v>
      </c>
      <c r="C2" s="5" t="s">
        <v>3</v>
      </c>
      <c r="D2" s="6" t="s">
        <v>329</v>
      </c>
      <c r="E2" s="210" t="s">
        <v>330</v>
      </c>
      <c r="F2" s="211" t="s">
        <v>331</v>
      </c>
      <c r="G2" s="209" t="s">
        <v>332</v>
      </c>
      <c r="H2" s="209" t="s">
        <v>333</v>
      </c>
      <c r="I2" s="209" t="s">
        <v>334</v>
      </c>
      <c r="J2" s="209" t="s">
        <v>333</v>
      </c>
      <c r="K2" s="212" t="s">
        <v>4</v>
      </c>
      <c r="L2" s="212" t="s">
        <v>4</v>
      </c>
      <c r="M2" s="213" t="s">
        <v>456</v>
      </c>
      <c r="N2" s="102"/>
      <c r="O2" s="103"/>
      <c r="P2" s="217" t="s">
        <v>5</v>
      </c>
      <c r="Q2" s="217" t="s">
        <v>6</v>
      </c>
      <c r="R2" s="217" t="s">
        <v>459</v>
      </c>
    </row>
    <row r="3" spans="1:18" x14ac:dyDescent="0.25">
      <c r="A3" s="242" t="s">
        <v>7</v>
      </c>
      <c r="B3" s="243"/>
      <c r="C3" s="244"/>
      <c r="D3" s="8"/>
      <c r="E3" s="9"/>
      <c r="F3" s="9"/>
      <c r="G3" s="10">
        <f>'Grunddaten § 2 SPU_100%_Plan'!M3</f>
        <v>310442424.60361332</v>
      </c>
      <c r="H3" s="10">
        <f>'Grunddaten § 2 SPU_40%_Plan'!M3</f>
        <v>124176969.84144533</v>
      </c>
      <c r="I3" s="10">
        <f>'Grunddaten § 2 SPU_100%_IST'!M3</f>
        <v>303761004.95333338</v>
      </c>
      <c r="J3" s="10">
        <f>'Grunddaten § 2 SPU_40%_IST'!M3</f>
        <v>121504401.98133336</v>
      </c>
      <c r="K3" s="11"/>
      <c r="L3" s="11"/>
      <c r="M3" s="12"/>
      <c r="N3" s="11"/>
      <c r="O3" s="13"/>
      <c r="P3" s="8"/>
      <c r="Q3" s="8"/>
      <c r="R3" s="8"/>
    </row>
    <row r="4" spans="1:18" x14ac:dyDescent="0.25">
      <c r="A4" s="15">
        <v>60101</v>
      </c>
      <c r="B4" s="15" t="s">
        <v>8</v>
      </c>
      <c r="C4" s="15" t="s">
        <v>9</v>
      </c>
      <c r="D4" s="8">
        <f>Finanzkraft!H3</f>
        <v>656894333.25</v>
      </c>
      <c r="E4" s="9">
        <f>'landesw Umlage § 2_IST'!E3</f>
        <v>0.30696659783959146</v>
      </c>
      <c r="F4" s="9">
        <f>'bezirksw Umlage § 2_IST'!E3</f>
        <v>1</v>
      </c>
      <c r="G4" s="16"/>
      <c r="H4" s="16"/>
      <c r="I4" s="16"/>
      <c r="J4" s="16"/>
      <c r="K4" s="11">
        <f>'Umlage Gesamt § 2_mtlAufte_Plan'!AM3</f>
        <v>2346101.7619371135</v>
      </c>
      <c r="L4" s="11">
        <f>'Umlage Gesamt § 2_mtlAufte_IST'!AM3</f>
        <v>3836814.0422495864</v>
      </c>
      <c r="M4" s="12">
        <f>K4-L4</f>
        <v>-1490712.280312473</v>
      </c>
      <c r="N4" s="11"/>
      <c r="O4" s="13"/>
      <c r="P4" s="232">
        <f>'Umlage Gesamt § 2_mtlAufte_Plan'!X3+'Umlage Gesamt § 2_mtlAufte_Plan'!AB3+'Umlage Gesamt § 2_mtlAufte_Plan'!AD3+'Umlage Gesamt § 2_mtlAufte_Plan'!AF3</f>
        <v>131160117.88414183</v>
      </c>
      <c r="Q4" s="232">
        <f>'Umlage Gesamt § 2_mtlAufte_IST'!X3+'Umlage Gesamt § 2_mtlAufte_IST'!AB3+'Umlage Gesamt § 2_mtlAufte_IST'!AD3+'Umlage Gesamt § 2_mtlAufte_IST'!AF3</f>
        <v>126109309.25847962</v>
      </c>
      <c r="R4" s="232">
        <f>Q4-P4</f>
        <v>-5050808.6256622076</v>
      </c>
    </row>
    <row r="5" spans="1:18" x14ac:dyDescent="0.25">
      <c r="A5" s="242" t="s">
        <v>10</v>
      </c>
      <c r="B5" s="243"/>
      <c r="C5" s="244"/>
      <c r="D5" s="8"/>
      <c r="F5" s="9"/>
      <c r="G5" s="10">
        <f>'Grunddaten § 2 SPU_100%_Plan'!M4</f>
        <v>66436314.158344135</v>
      </c>
      <c r="H5" s="10">
        <f>'Grunddaten § 2 SPU_40%_Plan'!M4</f>
        <v>26574525.663337655</v>
      </c>
      <c r="I5" s="10">
        <f>'Grunddaten § 2 SPU_100%_IST'!M4</f>
        <v>65848675.623333342</v>
      </c>
      <c r="J5" s="10">
        <f>'Grunddaten § 2 SPU_40%_IST'!M4</f>
        <v>26339470.249333337</v>
      </c>
      <c r="K5" s="11"/>
      <c r="L5" s="11"/>
      <c r="M5" s="12"/>
      <c r="N5" s="11"/>
      <c r="O5" s="13"/>
    </row>
    <row r="6" spans="1:18" x14ac:dyDescent="0.25">
      <c r="A6" s="15">
        <v>60305</v>
      </c>
      <c r="B6" s="15" t="s">
        <v>11</v>
      </c>
      <c r="C6" s="15" t="s">
        <v>12</v>
      </c>
      <c r="D6" s="8">
        <f>Finanzkraft!H4</f>
        <v>5236058.28</v>
      </c>
      <c r="E6" s="9">
        <f>'landesw Umlage § 2_IST'!E4</f>
        <v>2.446809045146262E-3</v>
      </c>
      <c r="F6" s="9">
        <f>'bezirksw Umlage § 2_IST'!E4</f>
        <v>5.5761818057649702E-2</v>
      </c>
      <c r="G6" s="16"/>
      <c r="H6" s="16"/>
      <c r="I6" s="16"/>
      <c r="J6" s="16"/>
      <c r="K6" s="11">
        <f>'Umlage Gesamt § 2_mtlAufte_Plan'!AM4</f>
        <v>1433197.1507079683</v>
      </c>
      <c r="L6" s="11">
        <f>'Umlage Gesamt § 2_mtlAufte_IST'!AM4</f>
        <v>1410966.6736316443</v>
      </c>
      <c r="M6" s="12">
        <f t="shared" ref="M6:M71" si="0">K6-L6</f>
        <v>22230.477076323936</v>
      </c>
      <c r="N6" s="11"/>
      <c r="O6" s="13"/>
    </row>
    <row r="7" spans="1:18" x14ac:dyDescent="0.25">
      <c r="A7" s="15">
        <v>60318</v>
      </c>
      <c r="B7" s="15" t="s">
        <v>13</v>
      </c>
      <c r="C7" s="15" t="s">
        <v>12</v>
      </c>
      <c r="D7" s="8">
        <f>Finanzkraft!H5</f>
        <v>10846804.029999999</v>
      </c>
      <c r="E7" s="9">
        <f>'landesw Umlage § 2_IST'!E5</f>
        <v>5.0687094742446082E-3</v>
      </c>
      <c r="F7" s="9">
        <f>'bezirksw Umlage § 2_IST'!E5</f>
        <v>0.11551390005304553</v>
      </c>
      <c r="G7" s="16"/>
      <c r="H7" s="16"/>
      <c r="I7" s="16"/>
      <c r="J7" s="16"/>
      <c r="K7" s="11">
        <f>'Umlage Gesamt § 2_mtlAufte_Plan'!AM5</f>
        <v>2968952.5591154625</v>
      </c>
      <c r="L7" s="11">
        <f>'Umlage Gesamt § 2_mtlAufte_IST'!AM5</f>
        <v>2922900.8126592925</v>
      </c>
      <c r="M7" s="12">
        <f t="shared" si="0"/>
        <v>46051.746456169989</v>
      </c>
      <c r="N7" s="11"/>
      <c r="O7" s="13"/>
    </row>
    <row r="8" spans="1:18" x14ac:dyDescent="0.25">
      <c r="A8" s="15">
        <v>60323</v>
      </c>
      <c r="B8" s="15" t="s">
        <v>14</v>
      </c>
      <c r="C8" s="15" t="s">
        <v>12</v>
      </c>
      <c r="D8" s="8">
        <f>Finanzkraft!H6</f>
        <v>2169990.37</v>
      </c>
      <c r="E8" s="9">
        <f>'landesw Umlage § 2_IST'!E6</f>
        <v>1.0140360899871964E-3</v>
      </c>
      <c r="F8" s="9">
        <f>'bezirksw Umlage § 2_IST'!E6</f>
        <v>2.3109484602373821E-2</v>
      </c>
      <c r="G8" s="16"/>
      <c r="H8" s="16"/>
      <c r="I8" s="16"/>
      <c r="J8" s="16"/>
      <c r="K8" s="11">
        <f>'Umlage Gesamt § 2_mtlAufte_Plan'!AM6</f>
        <v>593962.83407061896</v>
      </c>
      <c r="L8" s="11">
        <f>'Umlage Gesamt § 2_mtlAufte_IST'!AM6</f>
        <v>584749.81187023781</v>
      </c>
      <c r="M8" s="12">
        <f t="shared" si="0"/>
        <v>9213.0222003811505</v>
      </c>
      <c r="N8" s="11"/>
      <c r="O8" s="13"/>
    </row>
    <row r="9" spans="1:18" x14ac:dyDescent="0.25">
      <c r="A9" s="15">
        <v>60324</v>
      </c>
      <c r="B9" s="15" t="s">
        <v>15</v>
      </c>
      <c r="C9" s="15" t="s">
        <v>12</v>
      </c>
      <c r="D9" s="8">
        <f>Finanzkraft!H7</f>
        <v>2647877.4500000002</v>
      </c>
      <c r="E9" s="9">
        <f>'landesw Umlage § 2_IST'!E7</f>
        <v>1.2373526321977494E-3</v>
      </c>
      <c r="F9" s="9">
        <f>'bezirksw Umlage § 2_IST'!E7</f>
        <v>2.8198780974197531E-2</v>
      </c>
      <c r="G9" s="16"/>
      <c r="H9" s="16"/>
      <c r="I9" s="16"/>
      <c r="J9" s="16"/>
      <c r="K9" s="11">
        <f>'Umlage Gesamt § 2_mtlAufte_Plan'!AM7</f>
        <v>724768.55944465927</v>
      </c>
      <c r="L9" s="11">
        <f>'Umlage Gesamt § 2_mtlAufte_IST'!AM7</f>
        <v>713526.59539357561</v>
      </c>
      <c r="M9" s="12">
        <f t="shared" si="0"/>
        <v>11241.964051083662</v>
      </c>
      <c r="N9" s="11"/>
      <c r="O9" s="13"/>
    </row>
    <row r="10" spans="1:18" x14ac:dyDescent="0.25">
      <c r="A10" s="15">
        <v>60326</v>
      </c>
      <c r="B10" s="15" t="s">
        <v>16</v>
      </c>
      <c r="C10" s="15" t="s">
        <v>12</v>
      </c>
      <c r="D10" s="8">
        <f>Finanzkraft!H8</f>
        <v>2014824.33</v>
      </c>
      <c r="E10" s="9">
        <f>'landesw Umlage § 2_IST'!E8</f>
        <v>9.4152702880624878E-4</v>
      </c>
      <c r="F10" s="9">
        <f>'bezirksw Umlage § 2_IST'!E8</f>
        <v>2.1457031549233629E-2</v>
      </c>
      <c r="G10" s="16"/>
      <c r="H10" s="16"/>
      <c r="I10" s="16"/>
      <c r="J10" s="16"/>
      <c r="K10" s="11">
        <f>'Umlage Gesamt § 2_mtlAufte_Plan'!AM8</f>
        <v>551491.28113468806</v>
      </c>
      <c r="L10" s="11">
        <f>'Umlage Gesamt § 2_mtlAufte_IST'!AM8</f>
        <v>542937.03981694544</v>
      </c>
      <c r="M10" s="12">
        <f t="shared" si="0"/>
        <v>8554.2413177426206</v>
      </c>
      <c r="N10" s="11"/>
      <c r="O10" s="13"/>
    </row>
    <row r="11" spans="1:18" x14ac:dyDescent="0.25">
      <c r="A11" s="15">
        <v>60329</v>
      </c>
      <c r="B11" s="15" t="s">
        <v>17</v>
      </c>
      <c r="C11" s="15" t="s">
        <v>12</v>
      </c>
      <c r="D11" s="8">
        <f>Finanzkraft!H9</f>
        <v>1742574.19</v>
      </c>
      <c r="E11" s="9">
        <f>'landesw Umlage § 2_IST'!E9</f>
        <v>8.1430458981262925E-4</v>
      </c>
      <c r="F11" s="9">
        <f>'bezirksw Umlage § 2_IST'!E9</f>
        <v>1.8557682084229265E-2</v>
      </c>
      <c r="G11" s="16"/>
      <c r="H11" s="16"/>
      <c r="I11" s="16"/>
      <c r="J11" s="16"/>
      <c r="K11" s="11">
        <f>'Umlage Gesamt § 2_mtlAufte_Plan'!AM9</f>
        <v>476971.84226246737</v>
      </c>
      <c r="L11" s="11">
        <f>'Umlage Gesamt § 2_mtlAufte_IST'!AM9</f>
        <v>469573.48007605778</v>
      </c>
      <c r="M11" s="12">
        <f t="shared" si="0"/>
        <v>7398.3621864095912</v>
      </c>
      <c r="N11" s="11"/>
      <c r="O11" s="13"/>
    </row>
    <row r="12" spans="1:18" x14ac:dyDescent="0.25">
      <c r="A12" s="15">
        <v>60341</v>
      </c>
      <c r="B12" s="15" t="s">
        <v>18</v>
      </c>
      <c r="C12" s="15" t="s">
        <v>12</v>
      </c>
      <c r="D12" s="8">
        <f>Finanzkraft!H10</f>
        <v>2583853.7999999998</v>
      </c>
      <c r="E12" s="9">
        <f>'landesw Umlage § 2_IST'!E10</f>
        <v>1.207434392646894E-3</v>
      </c>
      <c r="F12" s="9">
        <f>'bezirksw Umlage § 2_IST'!E10</f>
        <v>2.7516956034180504E-2</v>
      </c>
      <c r="G12" s="16"/>
      <c r="H12" s="16"/>
      <c r="I12" s="16"/>
      <c r="J12" s="16"/>
      <c r="K12" s="11">
        <f>'Umlage Gesamt § 2_mtlAufte_Plan'!AM10</f>
        <v>707244.21043036133</v>
      </c>
      <c r="L12" s="11">
        <f>'Umlage Gesamt § 2_mtlAufte_IST'!AM10</f>
        <v>696274.06846519746</v>
      </c>
      <c r="M12" s="12">
        <f t="shared" si="0"/>
        <v>10970.141965163872</v>
      </c>
      <c r="N12" s="11"/>
      <c r="O12" s="13"/>
    </row>
    <row r="13" spans="1:18" x14ac:dyDescent="0.25">
      <c r="A13" s="15">
        <v>60344</v>
      </c>
      <c r="B13" s="15" t="s">
        <v>12</v>
      </c>
      <c r="C13" s="15" t="s">
        <v>12</v>
      </c>
      <c r="D13" s="8">
        <f>Finanzkraft!H11</f>
        <v>20795884.02</v>
      </c>
      <c r="E13" s="9">
        <f>'landesw Umlage § 2_IST'!E11</f>
        <v>9.7179126741783733E-3</v>
      </c>
      <c r="F13" s="9">
        <f>'bezirksw Umlage § 2_IST'!E11</f>
        <v>0.22146741672081327</v>
      </c>
      <c r="G13" s="16"/>
      <c r="H13" s="16"/>
      <c r="I13" s="16"/>
      <c r="J13" s="16"/>
      <c r="K13" s="11">
        <f>'Umlage Gesamt § 2_mtlAufte_Plan'!AM11</f>
        <v>5692182.9609424006</v>
      </c>
      <c r="L13" s="11">
        <f>'Umlage Gesamt § 2_mtlAufte_IST'!AM11</f>
        <v>5603890.891170308</v>
      </c>
      <c r="M13" s="12">
        <f t="shared" si="0"/>
        <v>88292.069772092625</v>
      </c>
      <c r="N13" s="11"/>
      <c r="O13" s="13"/>
    </row>
    <row r="14" spans="1:18" x14ac:dyDescent="0.25">
      <c r="A14" s="15">
        <v>60345</v>
      </c>
      <c r="B14" s="15" t="s">
        <v>19</v>
      </c>
      <c r="C14" s="15" t="s">
        <v>12</v>
      </c>
      <c r="D14" s="8">
        <f>Finanzkraft!H12</f>
        <v>8348248.2300000004</v>
      </c>
      <c r="E14" s="9">
        <f>'landesw Umlage § 2_IST'!E12</f>
        <v>3.901134820884819E-3</v>
      </c>
      <c r="F14" s="9">
        <f>'bezirksw Umlage § 2_IST'!E12</f>
        <v>8.8905331837016183E-2</v>
      </c>
      <c r="G14" s="16"/>
      <c r="H14" s="16"/>
      <c r="I14" s="16"/>
      <c r="J14" s="16"/>
      <c r="K14" s="11">
        <f>'Umlage Gesamt § 2_mtlAufte_Plan'!AM12</f>
        <v>2285055.8448403752</v>
      </c>
      <c r="L14" s="11">
        <f>'Umlage Gesamt § 2_mtlAufte_IST'!AM12</f>
        <v>2249612.0947940187</v>
      </c>
      <c r="M14" s="12">
        <f t="shared" si="0"/>
        <v>35443.750046356581</v>
      </c>
      <c r="N14" s="11"/>
      <c r="O14" s="13"/>
    </row>
    <row r="15" spans="1:18" x14ac:dyDescent="0.25">
      <c r="A15" s="15">
        <v>60346</v>
      </c>
      <c r="B15" s="15" t="s">
        <v>20</v>
      </c>
      <c r="C15" s="15" t="s">
        <v>12</v>
      </c>
      <c r="D15" s="8">
        <f>Finanzkraft!H13</f>
        <v>5576387.0099999998</v>
      </c>
      <c r="E15" s="9">
        <f>'landesw Umlage § 2_IST'!E13</f>
        <v>2.6058445963867537E-3</v>
      </c>
      <c r="F15" s="9">
        <f>'bezirksw Umlage § 2_IST'!E13</f>
        <v>5.9386175867901382E-2</v>
      </c>
      <c r="G15" s="16"/>
      <c r="H15" s="16"/>
      <c r="I15" s="16"/>
      <c r="J15" s="16"/>
      <c r="K15" s="11">
        <f>'Umlage Gesamt § 2_mtlAufte_Plan'!AM13</f>
        <v>1526350.8438215719</v>
      </c>
      <c r="L15" s="11">
        <f>'Umlage Gesamt § 2_mtlAufte_IST'!AM13</f>
        <v>1502675.4496671516</v>
      </c>
      <c r="M15" s="12">
        <f t="shared" si="0"/>
        <v>23675.394154420355</v>
      </c>
      <c r="N15" s="11"/>
      <c r="O15" s="13"/>
    </row>
    <row r="16" spans="1:18" x14ac:dyDescent="0.25">
      <c r="A16" s="15">
        <v>60347</v>
      </c>
      <c r="B16" s="15" t="s">
        <v>21</v>
      </c>
      <c r="C16" s="15" t="s">
        <v>12</v>
      </c>
      <c r="D16" s="8">
        <f>Finanzkraft!H14</f>
        <v>4454895.4400000004</v>
      </c>
      <c r="E16" s="9">
        <f>'landesw Umlage § 2_IST'!E14</f>
        <v>2.081771797576867E-3</v>
      </c>
      <c r="F16" s="9">
        <f>'bezirksw Umlage § 2_IST'!E14</f>
        <v>4.744276241920159E-2</v>
      </c>
      <c r="G16" s="16"/>
      <c r="H16" s="16"/>
      <c r="I16" s="16"/>
      <c r="J16" s="16"/>
      <c r="K16" s="11">
        <f>'Umlage Gesamt § 2_mtlAufte_Plan'!AM14</f>
        <v>1219379.7528376484</v>
      </c>
      <c r="L16" s="11">
        <f>'Umlage Gesamt § 2_mtlAufte_IST'!AM14</f>
        <v>1200465.8207038867</v>
      </c>
      <c r="M16" s="12">
        <f t="shared" si="0"/>
        <v>18913.9321337617</v>
      </c>
      <c r="N16" s="11"/>
      <c r="O16" s="13"/>
    </row>
    <row r="17" spans="1:15" x14ac:dyDescent="0.25">
      <c r="A17" s="15">
        <v>60348</v>
      </c>
      <c r="B17" s="15" t="s">
        <v>22</v>
      </c>
      <c r="C17" s="15" t="s">
        <v>12</v>
      </c>
      <c r="D17" s="8">
        <f>Finanzkraft!H15</f>
        <v>4402859.38</v>
      </c>
      <c r="E17" s="9">
        <f>'landesw Umlage § 2_IST'!E15</f>
        <v>2.0574553565685413E-3</v>
      </c>
      <c r="F17" s="9">
        <f>'bezirksw Umlage § 2_IST'!E15</f>
        <v>4.6888600269929838E-2</v>
      </c>
      <c r="G17" s="10"/>
      <c r="H17" s="10"/>
      <c r="I17" s="10"/>
      <c r="J17" s="10"/>
      <c r="K17" s="11">
        <f>'Umlage Gesamt § 2_mtlAufte_Plan'!AM15</f>
        <v>1205136.6086749998</v>
      </c>
      <c r="L17" s="11">
        <f>'Umlage Gesamt § 2_mtlAufte_IST'!AM15</f>
        <v>1186443.6035013888</v>
      </c>
      <c r="M17" s="12">
        <f t="shared" si="0"/>
        <v>18693.005173610989</v>
      </c>
      <c r="N17" s="11"/>
      <c r="O17" s="13"/>
    </row>
    <row r="18" spans="1:15" x14ac:dyDescent="0.25">
      <c r="A18" s="15">
        <v>60349</v>
      </c>
      <c r="B18" s="15" t="s">
        <v>23</v>
      </c>
      <c r="C18" s="15" t="s">
        <v>12</v>
      </c>
      <c r="D18" s="8">
        <f>Finanzkraft!H16</f>
        <v>5806499.5999999996</v>
      </c>
      <c r="E18" s="9">
        <f>'landesw Umlage § 2_IST'!E16</f>
        <v>2.7133761662252072E-3</v>
      </c>
      <c r="F18" s="9">
        <f>'bezirksw Umlage § 2_IST'!E16</f>
        <v>6.1836778151181264E-2</v>
      </c>
      <c r="G18" s="10"/>
      <c r="H18" s="10"/>
      <c r="I18" s="10"/>
      <c r="J18" s="10"/>
      <c r="K18" s="11">
        <f>'Umlage Gesamt § 2_mtlAufte_Plan'!AM16</f>
        <v>1589336.5270768066</v>
      </c>
      <c r="L18" s="11">
        <f>'Umlage Gesamt § 2_mtlAufte_IST'!AM16</f>
        <v>1564684.1551304262</v>
      </c>
      <c r="M18" s="12">
        <f t="shared" si="0"/>
        <v>24652.371946380474</v>
      </c>
      <c r="N18" s="11"/>
      <c r="O18" s="13"/>
    </row>
    <row r="19" spans="1:15" x14ac:dyDescent="0.25">
      <c r="A19" s="15">
        <v>60350</v>
      </c>
      <c r="B19" s="15" t="s">
        <v>24</v>
      </c>
      <c r="C19" s="15" t="s">
        <v>12</v>
      </c>
      <c r="D19" s="8">
        <f>Finanzkraft!H17</f>
        <v>11381924.42</v>
      </c>
      <c r="E19" s="9">
        <f>'landesw Umlage § 2_IST'!E17</f>
        <v>5.3187711314067196E-3</v>
      </c>
      <c r="F19" s="9">
        <f>'bezirksw Umlage § 2_IST'!E17</f>
        <v>0.12121270710034192</v>
      </c>
      <c r="G19" s="10"/>
      <c r="H19" s="10"/>
      <c r="I19" s="10"/>
      <c r="J19" s="10"/>
      <c r="K19" s="11">
        <f>'Umlage Gesamt § 2_mtlAufte_Plan'!AM17</f>
        <v>3115424.003324395</v>
      </c>
      <c r="L19" s="11">
        <f>'Umlage Gesamt § 2_mtlAufte_IST'!AM17</f>
        <v>3067100.3223467143</v>
      </c>
      <c r="M19" s="12">
        <f t="shared" si="0"/>
        <v>48323.68097768072</v>
      </c>
      <c r="N19" s="11"/>
      <c r="O19" s="13"/>
    </row>
    <row r="20" spans="1:15" x14ac:dyDescent="0.25">
      <c r="A20" s="15">
        <v>60351</v>
      </c>
      <c r="B20" s="15" t="s">
        <v>25</v>
      </c>
      <c r="C20" s="15" t="s">
        <v>12</v>
      </c>
      <c r="D20" s="8">
        <f>Finanzkraft!H18</f>
        <v>5891742.04</v>
      </c>
      <c r="E20" s="9">
        <f>'landesw Umlage § 2_IST'!E18</f>
        <v>2.7532099423348074E-3</v>
      </c>
      <c r="F20" s="9">
        <f>'bezirksw Umlage § 2_IST'!E18</f>
        <v>6.2744574278704529E-2</v>
      </c>
      <c r="G20" s="10"/>
      <c r="H20" s="10"/>
      <c r="I20" s="10"/>
      <c r="J20" s="10"/>
      <c r="K20" s="11">
        <f>'Umlage Gesamt § 2_mtlAufte_Plan'!AM18</f>
        <v>1612668.8155263145</v>
      </c>
      <c r="L20" s="11">
        <f>'Umlage Gesamt § 2_mtlAufte_IST'!AM18</f>
        <v>1587654.5339129642</v>
      </c>
      <c r="M20" s="12">
        <f t="shared" si="0"/>
        <v>25014.28161335038</v>
      </c>
      <c r="N20" s="11"/>
      <c r="O20" s="13"/>
    </row>
    <row r="21" spans="1:15" x14ac:dyDescent="0.25">
      <c r="A21" s="238" t="s">
        <v>26</v>
      </c>
      <c r="B21" s="239"/>
      <c r="C21" s="240"/>
      <c r="D21" s="8"/>
      <c r="E21" s="9"/>
      <c r="F21" s="9"/>
      <c r="G21" s="10">
        <f>'Grunddaten § 2 SPU_100%_Plan'!M5</f>
        <v>136339025.12126154</v>
      </c>
      <c r="H21" s="10">
        <f>'Grunddaten § 2 SPU_40%_Plan'!M5</f>
        <v>54535610.048504621</v>
      </c>
      <c r="I21" s="10">
        <f>'Grunddaten § 2 SPU_100%_IST'!M5</f>
        <v>139892621.49333334</v>
      </c>
      <c r="J21" s="10">
        <f>'Grunddaten § 2 SPU_40%_IST'!M5</f>
        <v>55957048.597333334</v>
      </c>
      <c r="K21" s="11"/>
      <c r="L21" s="11"/>
      <c r="M21" s="12"/>
      <c r="N21" s="11"/>
      <c r="O21" s="13"/>
    </row>
    <row r="22" spans="1:15" x14ac:dyDescent="0.25">
      <c r="A22" s="15">
        <v>60608</v>
      </c>
      <c r="B22" s="15" t="s">
        <v>27</v>
      </c>
      <c r="C22" s="15" t="s">
        <v>28</v>
      </c>
      <c r="D22" s="8">
        <f>Finanzkraft!H19</f>
        <v>11808398.470000001</v>
      </c>
      <c r="E22" s="9">
        <f>'landesw Umlage § 2_IST'!E19</f>
        <v>5.5180623744102569E-3</v>
      </c>
      <c r="F22" s="9">
        <f>'bezirksw Umlage § 2_IST'!E19</f>
        <v>4.4400308079430802E-2</v>
      </c>
      <c r="G22" s="16"/>
      <c r="H22" s="16"/>
      <c r="I22" s="16"/>
      <c r="J22" s="16"/>
      <c r="K22" s="11">
        <f>'Umlage Gesamt § 2_mtlAufte_Plan'!AM19</f>
        <v>2541806.3650181787</v>
      </c>
      <c r="L22" s="11">
        <f>'Umlage Gesamt § 2_mtlAufte_IST'!AM19</f>
        <v>2561175.7089674012</v>
      </c>
      <c r="M22" s="12">
        <f t="shared" si="0"/>
        <v>-19369.343949222472</v>
      </c>
      <c r="N22" s="11"/>
      <c r="O22" s="13"/>
    </row>
    <row r="23" spans="1:15" x14ac:dyDescent="0.25">
      <c r="A23" s="15">
        <v>60611</v>
      </c>
      <c r="B23" s="15" t="s">
        <v>29</v>
      </c>
      <c r="C23" s="15" t="s">
        <v>28</v>
      </c>
      <c r="D23" s="8">
        <f>Finanzkraft!H20</f>
        <v>6521398.1399999997</v>
      </c>
      <c r="E23" s="9">
        <f>'landesw Umlage § 2_IST'!E20</f>
        <v>3.0474481189220089E-3</v>
      </c>
      <c r="F23" s="9">
        <f>'bezirksw Umlage § 2_IST'!E20</f>
        <v>2.4520860069234009E-2</v>
      </c>
      <c r="G23" s="16"/>
      <c r="H23" s="16"/>
      <c r="I23" s="16"/>
      <c r="J23" s="16"/>
      <c r="K23" s="11">
        <f>'Umlage Gesamt § 2_mtlAufte_Plan'!AM20</f>
        <v>1403757.7867297113</v>
      </c>
      <c r="L23" s="11">
        <f>'Umlage Gesamt § 2_mtlAufte_IST'!AM20</f>
        <v>1414454.8515284981</v>
      </c>
      <c r="M23" s="12">
        <f t="shared" si="0"/>
        <v>-10697.064798786771</v>
      </c>
      <c r="N23" s="11"/>
      <c r="O23" s="13"/>
    </row>
    <row r="24" spans="1:15" x14ac:dyDescent="0.25">
      <c r="A24" s="15">
        <v>60613</v>
      </c>
      <c r="B24" s="15" t="s">
        <v>30</v>
      </c>
      <c r="C24" s="15" t="s">
        <v>28</v>
      </c>
      <c r="D24" s="8">
        <f>Finanzkraft!H21</f>
        <v>16962888.48</v>
      </c>
      <c r="E24" s="9">
        <f>'landesw Umlage § 2_IST'!E21</f>
        <v>7.9267545823938634E-3</v>
      </c>
      <c r="F24" s="9">
        <f>'bezirksw Umlage § 2_IST'!E21</f>
        <v>6.378150909646832E-2</v>
      </c>
      <c r="G24" s="16"/>
      <c r="H24" s="16"/>
      <c r="I24" s="16"/>
      <c r="J24" s="16"/>
      <c r="K24" s="11">
        <f>'Umlage Gesamt § 2_mtlAufte_Plan'!AM21</f>
        <v>3651331.5516153583</v>
      </c>
      <c r="L24" s="11">
        <f>'Umlage Gesamt § 2_mtlAufte_IST'!AM21</f>
        <v>3679155.8177236011</v>
      </c>
      <c r="M24" s="12">
        <f t="shared" si="0"/>
        <v>-27824.266108242795</v>
      </c>
      <c r="N24" s="11"/>
      <c r="O24" s="13"/>
    </row>
    <row r="25" spans="1:15" x14ac:dyDescent="0.25">
      <c r="A25" s="15">
        <v>60617</v>
      </c>
      <c r="B25" s="15" t="s">
        <v>31</v>
      </c>
      <c r="C25" s="15" t="s">
        <v>28</v>
      </c>
      <c r="D25" s="8">
        <f>Finanzkraft!H22</f>
        <v>13134901.720000001</v>
      </c>
      <c r="E25" s="9">
        <f>'landesw Umlage § 2_IST'!E22</f>
        <v>6.1379370925571898E-3</v>
      </c>
      <c r="F25" s="9">
        <f>'bezirksw Umlage § 2_IST'!E22</f>
        <v>4.9388042285555218E-2</v>
      </c>
      <c r="G25" s="16"/>
      <c r="H25" s="16"/>
      <c r="I25" s="16"/>
      <c r="J25" s="16"/>
      <c r="K25" s="11">
        <f>'Umlage Gesamt § 2_mtlAufte_Plan'!AM22</f>
        <v>2827341.6484550778</v>
      </c>
      <c r="L25" s="11">
        <f>'Umlage Gesamt § 2_mtlAufte_IST'!AM22</f>
        <v>2848886.8588238065</v>
      </c>
      <c r="M25" s="12">
        <f t="shared" si="0"/>
        <v>-21545.210368728731</v>
      </c>
      <c r="N25" s="11"/>
      <c r="O25" s="13"/>
    </row>
    <row r="26" spans="1:15" x14ac:dyDescent="0.25">
      <c r="A26" s="15">
        <v>60618</v>
      </c>
      <c r="B26" s="15" t="s">
        <v>32</v>
      </c>
      <c r="C26" s="15" t="s">
        <v>28</v>
      </c>
      <c r="D26" s="8">
        <f>Finanzkraft!H23</f>
        <v>1982738.25</v>
      </c>
      <c r="E26" s="9">
        <f>'landesw Umlage § 2_IST'!E23</f>
        <v>9.2653320968334805E-4</v>
      </c>
      <c r="F26" s="9">
        <f>'bezirksw Umlage § 2_IST'!E23</f>
        <v>7.4552183655156997E-3</v>
      </c>
      <c r="G26" s="16"/>
      <c r="H26" s="16"/>
      <c r="I26" s="16"/>
      <c r="J26" s="16"/>
      <c r="K26" s="11">
        <f>'Umlage Gesamt § 2_mtlAufte_Plan'!AM23</f>
        <v>426792.56774902885</v>
      </c>
      <c r="L26" s="11">
        <f>'Umlage Gesamt § 2_mtlAufte_IST'!AM23</f>
        <v>430044.85799169808</v>
      </c>
      <c r="M26" s="12">
        <f t="shared" si="0"/>
        <v>-3252.2902426692308</v>
      </c>
      <c r="N26" s="11"/>
      <c r="O26" s="13"/>
    </row>
    <row r="27" spans="1:15" x14ac:dyDescent="0.25">
      <c r="A27" s="15">
        <v>60619</v>
      </c>
      <c r="B27" s="15" t="s">
        <v>33</v>
      </c>
      <c r="C27" s="15" t="s">
        <v>28</v>
      </c>
      <c r="D27" s="8">
        <f>Finanzkraft!H24</f>
        <v>4993166.6100000003</v>
      </c>
      <c r="E27" s="9">
        <f>'landesw Umlage § 2_IST'!E24</f>
        <v>2.3333058136377925E-3</v>
      </c>
      <c r="F27" s="9">
        <f>'bezirksw Umlage § 2_IST'!E24</f>
        <v>1.8774615062251292E-2</v>
      </c>
      <c r="G27" s="16"/>
      <c r="H27" s="16"/>
      <c r="I27" s="16"/>
      <c r="J27" s="16"/>
      <c r="K27" s="11">
        <f>'Umlage Gesamt § 2_mtlAufte_Plan'!AM24</f>
        <v>1074799.6608632603</v>
      </c>
      <c r="L27" s="11">
        <f>'Umlage Gesamt § 2_mtlAufte_IST'!AM24</f>
        <v>1082989.9638675645</v>
      </c>
      <c r="M27" s="12">
        <f t="shared" si="0"/>
        <v>-8190.3030043041799</v>
      </c>
      <c r="N27" s="11"/>
      <c r="O27" s="13"/>
    </row>
    <row r="28" spans="1:15" x14ac:dyDescent="0.25">
      <c r="A28" s="15">
        <v>60623</v>
      </c>
      <c r="B28" s="15" t="s">
        <v>34</v>
      </c>
      <c r="C28" s="15" t="s">
        <v>28</v>
      </c>
      <c r="D28" s="8">
        <f>Finanzkraft!H25</f>
        <v>3223596.71</v>
      </c>
      <c r="E28" s="9">
        <f>'landesw Umlage § 2_IST'!E25</f>
        <v>1.5063861336416851E-3</v>
      </c>
      <c r="F28" s="9">
        <f>'bezirksw Umlage § 2_IST'!E25</f>
        <v>1.2120922867861143E-2</v>
      </c>
      <c r="G28" s="16"/>
      <c r="H28" s="16"/>
      <c r="I28" s="16"/>
      <c r="J28" s="16"/>
      <c r="K28" s="11">
        <f>'Umlage Gesamt § 2_mtlAufte_Plan'!AM25</f>
        <v>693892.45768987492</v>
      </c>
      <c r="L28" s="11">
        <f>'Umlage Gesamt § 2_mtlAufte_IST'!AM25</f>
        <v>699180.13100037526</v>
      </c>
      <c r="M28" s="12">
        <f t="shared" si="0"/>
        <v>-5287.6733105003368</v>
      </c>
      <c r="N28" s="11"/>
      <c r="O28" s="13"/>
    </row>
    <row r="29" spans="1:15" x14ac:dyDescent="0.25">
      <c r="A29" s="15">
        <v>60624</v>
      </c>
      <c r="B29" s="15" t="s">
        <v>35</v>
      </c>
      <c r="C29" s="15" t="s">
        <v>28</v>
      </c>
      <c r="D29" s="8">
        <f>Finanzkraft!H26</f>
        <v>16744465.75</v>
      </c>
      <c r="E29" s="9">
        <f>'landesw Umlage § 2_IST'!E26</f>
        <v>7.8246856819251809E-3</v>
      </c>
      <c r="F29" s="9">
        <f>'bezirksw Umlage § 2_IST'!E26</f>
        <v>6.2960226131789518E-2</v>
      </c>
      <c r="G29" s="16"/>
      <c r="H29" s="16"/>
      <c r="I29" s="16"/>
      <c r="J29" s="16"/>
      <c r="K29" s="11">
        <f>'Umlage Gesamt § 2_mtlAufte_Plan'!AM26</f>
        <v>3604315.1601216998</v>
      </c>
      <c r="L29" s="11">
        <f>'Umlage Gesamt § 2_mtlAufte_IST'!AM26</f>
        <v>3631781.1469091303</v>
      </c>
      <c r="M29" s="12">
        <f t="shared" si="0"/>
        <v>-27465.986787430476</v>
      </c>
      <c r="N29" s="11"/>
      <c r="O29" s="13"/>
    </row>
    <row r="30" spans="1:15" x14ac:dyDescent="0.25">
      <c r="A30" s="15">
        <v>60626</v>
      </c>
      <c r="B30" s="15" t="s">
        <v>36</v>
      </c>
      <c r="C30" s="15" t="s">
        <v>28</v>
      </c>
      <c r="D30" s="8">
        <f>Finanzkraft!H27</f>
        <v>4673055.4400000004</v>
      </c>
      <c r="E30" s="9">
        <f>'landesw Umlage § 2_IST'!E27</f>
        <v>2.1837179243661795E-3</v>
      </c>
      <c r="F30" s="9">
        <f>'bezirksw Umlage § 2_IST'!E27</f>
        <v>1.7570977278196478E-2</v>
      </c>
      <c r="G30" s="16"/>
      <c r="H30" s="16"/>
      <c r="I30" s="16"/>
      <c r="J30" s="16"/>
      <c r="K30" s="11">
        <f>'Umlage Gesamt § 2_mtlAufte_Plan'!AM27</f>
        <v>1005894.4141876356</v>
      </c>
      <c r="L30" s="11">
        <f>'Umlage Gesamt § 2_mtlAufte_IST'!AM27</f>
        <v>1013559.6380824004</v>
      </c>
      <c r="M30" s="12">
        <f t="shared" si="0"/>
        <v>-7665.2238947647857</v>
      </c>
      <c r="N30" s="11"/>
      <c r="O30" s="13"/>
    </row>
    <row r="31" spans="1:15" x14ac:dyDescent="0.25">
      <c r="A31" s="15">
        <v>60628</v>
      </c>
      <c r="B31" s="15" t="s">
        <v>37</v>
      </c>
      <c r="C31" s="15" t="s">
        <v>28</v>
      </c>
      <c r="D31" s="8">
        <f>Finanzkraft!H28</f>
        <v>4156255.06</v>
      </c>
      <c r="E31" s="9">
        <f>'landesw Umlage § 2_IST'!E28</f>
        <v>1.9422172044163955E-3</v>
      </c>
      <c r="F31" s="9">
        <f>'bezirksw Umlage § 2_IST'!E28</f>
        <v>1.5627775907929124E-2</v>
      </c>
      <c r="G31" s="16"/>
      <c r="H31" s="16"/>
      <c r="I31" s="16"/>
      <c r="J31" s="16"/>
      <c r="K31" s="11">
        <f>'Umlage Gesamt § 2_mtlAufte_Plan'!AM28</f>
        <v>894651.00563692348</v>
      </c>
      <c r="L31" s="11">
        <f>'Umlage Gesamt § 2_mtlAufte_IST'!AM28</f>
        <v>901468.52064561553</v>
      </c>
      <c r="M31" s="12">
        <f t="shared" si="0"/>
        <v>-6817.5150086920476</v>
      </c>
      <c r="N31" s="11"/>
      <c r="O31" s="13"/>
    </row>
    <row r="32" spans="1:15" x14ac:dyDescent="0.25">
      <c r="A32" s="15">
        <v>60629</v>
      </c>
      <c r="B32" s="15" t="s">
        <v>38</v>
      </c>
      <c r="C32" s="15" t="s">
        <v>28</v>
      </c>
      <c r="D32" s="8">
        <f>Finanzkraft!H29</f>
        <v>9630494.7400000002</v>
      </c>
      <c r="E32" s="9">
        <f>'landesw Umlage § 2_IST'!E29</f>
        <v>4.5003283727899036E-3</v>
      </c>
      <c r="F32" s="9">
        <f>'bezirksw Umlage § 2_IST'!E29</f>
        <v>3.6211255446678525E-2</v>
      </c>
      <c r="G32" s="10"/>
      <c r="H32" s="10"/>
      <c r="I32" s="10"/>
      <c r="J32" s="10"/>
      <c r="K32" s="11">
        <f>'Umlage Gesamt § 2_mtlAufte_Plan'!AM29</f>
        <v>2073003.6245470713</v>
      </c>
      <c r="L32" s="11">
        <f>'Umlage Gesamt § 2_mtlAufte_IST'!AM29</f>
        <v>2088800.5478550156</v>
      </c>
      <c r="M32" s="12">
        <f t="shared" si="0"/>
        <v>-15796.923307944322</v>
      </c>
      <c r="N32" s="11"/>
      <c r="O32" s="13"/>
    </row>
    <row r="33" spans="1:15" x14ac:dyDescent="0.25">
      <c r="A33" s="15">
        <v>60632</v>
      </c>
      <c r="B33" s="15" t="s">
        <v>39</v>
      </c>
      <c r="C33" s="15" t="s">
        <v>28</v>
      </c>
      <c r="D33" s="8">
        <f>Finanzkraft!H30</f>
        <v>4679629.4400000004</v>
      </c>
      <c r="E33" s="9">
        <f>'landesw Umlage § 2_IST'!E30</f>
        <v>2.1867899533243428E-3</v>
      </c>
      <c r="F33" s="9">
        <f>'bezirksw Umlage § 2_IST'!E30</f>
        <v>1.7595695924510435E-2</v>
      </c>
      <c r="G33" s="10"/>
      <c r="H33" s="10"/>
      <c r="I33" s="10"/>
      <c r="J33" s="10"/>
      <c r="K33" s="11">
        <f>'Umlage Gesamt § 2_mtlAufte_Plan'!AM30</f>
        <v>1007309.4947411994</v>
      </c>
      <c r="L33" s="11">
        <f>'Umlage Gesamt § 2_mtlAufte_IST'!AM30</f>
        <v>1014985.5019837187</v>
      </c>
      <c r="M33" s="12">
        <f t="shared" si="0"/>
        <v>-7676.007242519292</v>
      </c>
      <c r="N33" s="11"/>
      <c r="O33" s="13"/>
    </row>
    <row r="34" spans="1:15" x14ac:dyDescent="0.25">
      <c r="A34" s="15">
        <v>60639</v>
      </c>
      <c r="B34" s="15" t="s">
        <v>40</v>
      </c>
      <c r="C34" s="15" t="s">
        <v>28</v>
      </c>
      <c r="D34" s="8">
        <f>Finanzkraft!H31</f>
        <v>1916855.95</v>
      </c>
      <c r="E34" s="9">
        <f>'landesw Umlage § 2_IST'!E31</f>
        <v>8.957464233385941E-4</v>
      </c>
      <c r="F34" s="9">
        <f>'bezirksw Umlage § 2_IST'!E31</f>
        <v>7.2074968455811267E-3</v>
      </c>
      <c r="G34" s="10"/>
      <c r="H34" s="10"/>
      <c r="I34" s="10"/>
      <c r="J34" s="10"/>
      <c r="K34" s="11">
        <f>'Umlage Gesamt § 2_mtlAufte_Plan'!AM31</f>
        <v>412611.13155279279</v>
      </c>
      <c r="L34" s="11">
        <f>'Umlage Gesamt § 2_mtlAufte_IST'!AM31</f>
        <v>415755.35490289319</v>
      </c>
      <c r="M34" s="12">
        <f t="shared" si="0"/>
        <v>-3144.2233501003939</v>
      </c>
      <c r="N34" s="11"/>
      <c r="O34" s="13"/>
    </row>
    <row r="35" spans="1:15" x14ac:dyDescent="0.25">
      <c r="A35" s="15">
        <v>60641</v>
      </c>
      <c r="B35" s="15" t="s">
        <v>41</v>
      </c>
      <c r="C35" s="15" t="s">
        <v>28</v>
      </c>
      <c r="D35" s="8">
        <f>Finanzkraft!H32</f>
        <v>1419404.03</v>
      </c>
      <c r="E35" s="9">
        <f>'landesw Umlage § 2_IST'!E32</f>
        <v>6.6328723509186311E-4</v>
      </c>
      <c r="F35" s="9">
        <f>'bezirksw Umlage § 2_IST'!E32</f>
        <v>5.3370468807685516E-3</v>
      </c>
      <c r="G35" s="10"/>
      <c r="H35" s="10"/>
      <c r="I35" s="10"/>
      <c r="J35" s="10"/>
      <c r="K35" s="11">
        <f>'Umlage Gesamt § 2_mtlAufte_Plan'!AM32</f>
        <v>305532.55864056677</v>
      </c>
      <c r="L35" s="11">
        <f>'Umlage Gesamt § 2_mtlAufte_IST'!AM32</f>
        <v>307860.81042931101</v>
      </c>
      <c r="M35" s="12">
        <f t="shared" si="0"/>
        <v>-2328.2517887442373</v>
      </c>
      <c r="N35" s="11"/>
      <c r="O35" s="13"/>
    </row>
    <row r="36" spans="1:15" x14ac:dyDescent="0.25">
      <c r="A36" s="15">
        <v>60642</v>
      </c>
      <c r="B36" s="15" t="s">
        <v>42</v>
      </c>
      <c r="C36" s="15" t="s">
        <v>28</v>
      </c>
      <c r="D36" s="8">
        <f>Finanzkraft!H33</f>
        <v>2878064</v>
      </c>
      <c r="E36" s="9">
        <f>'landesw Umlage § 2_IST'!E33</f>
        <v>1.3449187635302317E-3</v>
      </c>
      <c r="F36" s="9">
        <f>'bezirksw Umlage § 2_IST'!E33</f>
        <v>1.0821698522197559E-2</v>
      </c>
      <c r="G36" s="10"/>
      <c r="H36" s="10"/>
      <c r="I36" s="10"/>
      <c r="J36" s="10"/>
      <c r="K36" s="11">
        <f>'Umlage Gesamt § 2_mtlAufte_Plan'!AM33</f>
        <v>619515.11991360481</v>
      </c>
      <c r="L36" s="11">
        <f>'Umlage Gesamt § 2_mtlAufte_IST'!AM33</f>
        <v>624236.01510235574</v>
      </c>
      <c r="M36" s="12">
        <f t="shared" si="0"/>
        <v>-4720.895188750932</v>
      </c>
      <c r="N36" s="11"/>
      <c r="O36" s="13"/>
    </row>
    <row r="37" spans="1:15" x14ac:dyDescent="0.25">
      <c r="A37" s="15">
        <v>60645</v>
      </c>
      <c r="B37" s="15" t="s">
        <v>43</v>
      </c>
      <c r="C37" s="15" t="s">
        <v>28</v>
      </c>
      <c r="D37" s="8">
        <f>Finanzkraft!H34</f>
        <v>4110324.82</v>
      </c>
      <c r="E37" s="9">
        <f>'landesw Umlage § 2_IST'!E34</f>
        <v>1.9207540119406733E-3</v>
      </c>
      <c r="F37" s="9">
        <f>'bezirksw Umlage § 2_IST'!E34</f>
        <v>1.5455075366755552E-2</v>
      </c>
      <c r="G37" s="10"/>
      <c r="H37" s="10"/>
      <c r="I37" s="10"/>
      <c r="J37" s="10"/>
      <c r="K37" s="11">
        <f>'Umlage Gesamt § 2_mtlAufte_Plan'!AM34</f>
        <v>884764.33246313024</v>
      </c>
      <c r="L37" s="11">
        <f>'Umlage Gesamt § 2_mtlAufte_IST'!AM34</f>
        <v>891506.50799047819</v>
      </c>
      <c r="M37" s="12">
        <f t="shared" si="0"/>
        <v>-6742.1755273479503</v>
      </c>
      <c r="N37" s="11"/>
      <c r="O37" s="13"/>
    </row>
    <row r="38" spans="1:15" x14ac:dyDescent="0.25">
      <c r="A38" s="15">
        <v>60646</v>
      </c>
      <c r="B38" s="15" t="s">
        <v>44</v>
      </c>
      <c r="C38" s="15" t="s">
        <v>28</v>
      </c>
      <c r="D38" s="8">
        <f>Finanzkraft!H35</f>
        <v>3420171.26</v>
      </c>
      <c r="E38" s="9">
        <f>'landesw Umlage § 2_IST'!E35</f>
        <v>1.5982453837235149E-3</v>
      </c>
      <c r="F38" s="9">
        <f>'bezirksw Umlage § 2_IST'!E35</f>
        <v>1.2860055325386983E-2</v>
      </c>
      <c r="G38" s="10"/>
      <c r="H38" s="10"/>
      <c r="I38" s="10"/>
      <c r="J38" s="10"/>
      <c r="K38" s="11">
        <f>'Umlage Gesamt § 2_mtlAufte_Plan'!AM35</f>
        <v>736205.93852810934</v>
      </c>
      <c r="L38" s="11">
        <f>'Umlage Gesamt § 2_mtlAufte_IST'!AM35</f>
        <v>741816.05353807379</v>
      </c>
      <c r="M38" s="12">
        <f t="shared" si="0"/>
        <v>-5610.1150099644437</v>
      </c>
      <c r="N38" s="11"/>
      <c r="O38" s="13"/>
    </row>
    <row r="39" spans="1:15" x14ac:dyDescent="0.25">
      <c r="A39" s="15">
        <v>60647</v>
      </c>
      <c r="B39" s="15" t="s">
        <v>45</v>
      </c>
      <c r="C39" s="15" t="s">
        <v>28</v>
      </c>
      <c r="D39" s="8">
        <f>Finanzkraft!H36</f>
        <v>787129.55</v>
      </c>
      <c r="E39" s="9">
        <f>'landesw Umlage § 2_IST'!E36</f>
        <v>3.678254900252766E-4</v>
      </c>
      <c r="F39" s="9">
        <f>'bezirksw Umlage § 2_IST'!E36</f>
        <v>2.9596557574859458E-3</v>
      </c>
      <c r="G39" s="10"/>
      <c r="H39" s="10"/>
      <c r="I39" s="10"/>
      <c r="J39" s="10"/>
      <c r="K39" s="11">
        <f>'Umlage Gesamt § 2_mtlAufte_Plan'!AM36</f>
        <v>169432.87486164027</v>
      </c>
      <c r="L39" s="11">
        <f>'Umlage Gesamt § 2_mtlAufte_IST'!AM36</f>
        <v>170724.00532486787</v>
      </c>
      <c r="M39" s="12">
        <f t="shared" si="0"/>
        <v>-1291.1304632276006</v>
      </c>
      <c r="N39" s="11"/>
      <c r="O39" s="13"/>
    </row>
    <row r="40" spans="1:15" x14ac:dyDescent="0.25">
      <c r="A40" s="15">
        <v>60648</v>
      </c>
      <c r="B40" s="15" t="s">
        <v>46</v>
      </c>
      <c r="C40" s="15" t="s">
        <v>28</v>
      </c>
      <c r="D40" s="8">
        <f>Finanzkraft!H37</f>
        <v>2806562.15</v>
      </c>
      <c r="E40" s="9">
        <f>'landesw Umlage § 2_IST'!E37</f>
        <v>1.3115059625320176E-3</v>
      </c>
      <c r="F40" s="9">
        <f>'bezirksw Umlage § 2_IST'!E37</f>
        <v>1.0552847146939959E-2</v>
      </c>
      <c r="G40" s="10"/>
      <c r="H40" s="10"/>
      <c r="I40" s="10"/>
      <c r="J40" s="10"/>
      <c r="K40" s="11">
        <f>'Umlage Gesamt § 2_mtlAufte_Plan'!AM37</f>
        <v>604124.05245409231</v>
      </c>
      <c r="L40" s="11">
        <f>'Umlage Gesamt § 2_mtlAufte_IST'!AM37</f>
        <v>608727.66298911336</v>
      </c>
      <c r="M40" s="12">
        <f t="shared" si="0"/>
        <v>-4603.6105350210564</v>
      </c>
      <c r="N40" s="11"/>
      <c r="O40" s="13"/>
    </row>
    <row r="41" spans="1:15" x14ac:dyDescent="0.25">
      <c r="A41" s="15">
        <v>60651</v>
      </c>
      <c r="B41" s="15" t="s">
        <v>47</v>
      </c>
      <c r="C41" s="15" t="s">
        <v>28</v>
      </c>
      <c r="D41" s="8">
        <f>Finanzkraft!H38</f>
        <v>2933234.19</v>
      </c>
      <c r="E41" s="9">
        <f>'landesw Umlage § 2_IST'!E38</f>
        <v>1.3706997828955162E-3</v>
      </c>
      <c r="F41" s="9">
        <f>'bezirksw Umlage § 2_IST'!E38</f>
        <v>1.1029141846457325E-2</v>
      </c>
      <c r="G41" s="10"/>
      <c r="H41" s="10"/>
      <c r="I41" s="10"/>
      <c r="J41" s="10"/>
      <c r="K41" s="11">
        <f>'Umlage Gesamt § 2_mtlAufte_Plan'!AM38</f>
        <v>631390.73034947645</v>
      </c>
      <c r="L41" s="11">
        <f>'Umlage Gesamt § 2_mtlAufte_IST'!AM38</f>
        <v>636202.12133141805</v>
      </c>
      <c r="M41" s="12">
        <f t="shared" si="0"/>
        <v>-4811.3909819416003</v>
      </c>
      <c r="N41" s="11"/>
      <c r="O41" s="13"/>
    </row>
    <row r="42" spans="1:15" x14ac:dyDescent="0.25">
      <c r="A42" s="15">
        <v>60653</v>
      </c>
      <c r="B42" s="15" t="s">
        <v>48</v>
      </c>
      <c r="C42" s="15" t="s">
        <v>28</v>
      </c>
      <c r="D42" s="8">
        <f>Finanzkraft!H39</f>
        <v>5633594.9299999997</v>
      </c>
      <c r="E42" s="9">
        <f>'landesw Umlage § 2_IST'!E39</f>
        <v>2.6325778465961084E-3</v>
      </c>
      <c r="F42" s="9">
        <f>'bezirksw Umlage § 2_IST'!E39</f>
        <v>2.1182665127891756E-2</v>
      </c>
      <c r="G42" s="10"/>
      <c r="H42" s="10"/>
      <c r="I42" s="10"/>
      <c r="J42" s="10"/>
      <c r="K42" s="11">
        <f>'Umlage Gesamt § 2_mtlAufte_Plan'!AM39</f>
        <v>1212654.492257165</v>
      </c>
      <c r="L42" s="11">
        <f>'Umlage Gesamt § 2_mtlAufte_IST'!AM39</f>
        <v>1221895.2913500306</v>
      </c>
      <c r="M42" s="12">
        <f t="shared" si="0"/>
        <v>-9240.799092865549</v>
      </c>
      <c r="N42" s="11"/>
      <c r="O42" s="13"/>
    </row>
    <row r="43" spans="1:15" x14ac:dyDescent="0.25">
      <c r="A43" s="15">
        <v>60654</v>
      </c>
      <c r="B43" s="15" t="s">
        <v>49</v>
      </c>
      <c r="C43" s="15" t="s">
        <v>28</v>
      </c>
      <c r="D43" s="8">
        <f>Finanzkraft!H40</f>
        <v>3277017</v>
      </c>
      <c r="E43" s="9">
        <f>'landesw Umlage § 2_IST'!E40</f>
        <v>1.5313494250675278E-3</v>
      </c>
      <c r="F43" s="9">
        <f>'bezirksw Umlage § 2_IST'!E40</f>
        <v>1.2321786459966242E-2</v>
      </c>
      <c r="G43" s="10"/>
      <c r="H43" s="10"/>
      <c r="I43" s="10"/>
      <c r="J43" s="10"/>
      <c r="K43" s="11">
        <f>'Umlage Gesamt § 2_mtlAufte_Plan'!AM40</f>
        <v>705391.3949494944</v>
      </c>
      <c r="L43" s="11">
        <f>'Umlage Gesamt § 2_mtlAufte_IST'!AM40</f>
        <v>710766.69368807529</v>
      </c>
      <c r="M43" s="12">
        <f t="shared" si="0"/>
        <v>-5375.2987385808956</v>
      </c>
      <c r="N43" s="11"/>
      <c r="O43" s="13"/>
    </row>
    <row r="44" spans="1:15" x14ac:dyDescent="0.25">
      <c r="A44" s="15">
        <v>60655</v>
      </c>
      <c r="B44" s="15" t="s">
        <v>50</v>
      </c>
      <c r="C44" s="15" t="s">
        <v>28</v>
      </c>
      <c r="D44" s="8">
        <f>Finanzkraft!H41</f>
        <v>5286942.58</v>
      </c>
      <c r="E44" s="9">
        <f>'landesw Umlage § 2_IST'!E41</f>
        <v>2.4705872689241566E-3</v>
      </c>
      <c r="F44" s="9">
        <f>'bezirksw Umlage § 2_IST'!E41</f>
        <v>1.9879230866627479E-2</v>
      </c>
      <c r="G44" s="10"/>
      <c r="H44" s="10"/>
      <c r="I44" s="10"/>
      <c r="J44" s="10"/>
      <c r="K44" s="11">
        <f>'Umlage Gesamt § 2_mtlAufte_Plan'!AM41</f>
        <v>1138036.1473633121</v>
      </c>
      <c r="L44" s="11">
        <f>'Umlage Gesamt § 2_mtlAufte_IST'!AM41</f>
        <v>1146708.3317862868</v>
      </c>
      <c r="M44" s="12">
        <f t="shared" si="0"/>
        <v>-8672.1844229747076</v>
      </c>
      <c r="N44" s="11"/>
      <c r="O44" s="13"/>
    </row>
    <row r="45" spans="1:15" x14ac:dyDescent="0.25">
      <c r="A45" s="15">
        <v>60656</v>
      </c>
      <c r="B45" s="15" t="s">
        <v>51</v>
      </c>
      <c r="C45" s="15" t="s">
        <v>28</v>
      </c>
      <c r="D45" s="8">
        <f>Finanzkraft!H42</f>
        <v>4158535.03</v>
      </c>
      <c r="E45" s="9">
        <f>'landesw Umlage § 2_IST'!E42</f>
        <v>1.9432826339667063E-3</v>
      </c>
      <c r="F45" s="9">
        <f>'bezirksw Umlage § 2_IST'!E42</f>
        <v>1.5636348736045406E-2</v>
      </c>
      <c r="G45" s="10"/>
      <c r="H45" s="10"/>
      <c r="I45" s="10"/>
      <c r="J45" s="10"/>
      <c r="K45" s="11">
        <f>'Umlage Gesamt § 2_mtlAufte_Plan'!AM42</f>
        <v>895141.7785620389</v>
      </c>
      <c r="L45" s="11">
        <f>'Umlage Gesamt § 2_mtlAufte_IST'!AM42</f>
        <v>901963.03341091622</v>
      </c>
      <c r="M45" s="12">
        <f t="shared" si="0"/>
        <v>-6821.2548488773173</v>
      </c>
      <c r="N45" s="11"/>
      <c r="O45" s="13"/>
    </row>
    <row r="46" spans="1:15" x14ac:dyDescent="0.25">
      <c r="A46" s="15">
        <v>60659</v>
      </c>
      <c r="B46" s="15" t="s">
        <v>52</v>
      </c>
      <c r="C46" s="15" t="s">
        <v>28</v>
      </c>
      <c r="D46" s="8">
        <f>Finanzkraft!H43</f>
        <v>5441236.9199999999</v>
      </c>
      <c r="E46" s="9">
        <f>'landesw Umlage § 2_IST'!E43</f>
        <v>2.5426889848597688E-3</v>
      </c>
      <c r="F46" s="9">
        <f>'bezirksw Umlage § 2_IST'!E43</f>
        <v>2.0459387121374229E-2</v>
      </c>
      <c r="G46" s="10"/>
      <c r="H46" s="10"/>
      <c r="I46" s="10"/>
      <c r="J46" s="10"/>
      <c r="K46" s="11">
        <f>'Umlage Gesamt § 2_mtlAufte_Plan'!AM43</f>
        <v>1171248.6390059893</v>
      </c>
      <c r="L46" s="11">
        <f>'Umlage Gesamt § 2_mtlAufte_IST'!AM43</f>
        <v>1180173.912799929</v>
      </c>
      <c r="M46" s="12">
        <f t="shared" si="0"/>
        <v>-8925.2737939397339</v>
      </c>
      <c r="N46" s="11"/>
      <c r="O46" s="13"/>
    </row>
    <row r="47" spans="1:15" x14ac:dyDescent="0.25">
      <c r="A47" s="15">
        <v>60660</v>
      </c>
      <c r="B47" s="15" t="s">
        <v>53</v>
      </c>
      <c r="C47" s="15" t="s">
        <v>28</v>
      </c>
      <c r="D47" s="8">
        <f>Finanzkraft!H44</f>
        <v>6569574.9500000002</v>
      </c>
      <c r="E47" s="9">
        <f>'landesw Umlage § 2_IST'!E44</f>
        <v>3.0699611331343516E-3</v>
      </c>
      <c r="F47" s="9">
        <f>'bezirksw Umlage § 2_IST'!E44</f>
        <v>2.4702007852459539E-2</v>
      </c>
      <c r="G47" s="10"/>
      <c r="H47" s="10"/>
      <c r="I47" s="10"/>
      <c r="J47" s="10"/>
      <c r="K47" s="11">
        <f>'Umlage Gesamt § 2_mtlAufte_Plan'!AM44</f>
        <v>1414128.0433411715</v>
      </c>
      <c r="L47" s="11">
        <f>'Umlage Gesamt § 2_mtlAufte_IST'!AM44</f>
        <v>1424904.1326753879</v>
      </c>
      <c r="M47" s="12">
        <f t="shared" si="0"/>
        <v>-10776.089334216435</v>
      </c>
      <c r="N47" s="11"/>
      <c r="O47" s="13"/>
    </row>
    <row r="48" spans="1:15" x14ac:dyDescent="0.25">
      <c r="A48" s="15">
        <v>60661</v>
      </c>
      <c r="B48" s="15" t="s">
        <v>54</v>
      </c>
      <c r="C48" s="15" t="s">
        <v>28</v>
      </c>
      <c r="D48" s="8">
        <f>Finanzkraft!H45</f>
        <v>8349920.4000000004</v>
      </c>
      <c r="E48" s="9">
        <f>'landesw Umlage § 2_IST'!E45</f>
        <v>3.901916225609944E-3</v>
      </c>
      <c r="F48" s="9">
        <f>'bezirksw Umlage § 2_IST'!E45</f>
        <v>3.1396216780845476E-2</v>
      </c>
      <c r="G48" s="10"/>
      <c r="H48" s="10"/>
      <c r="I48" s="10"/>
      <c r="J48" s="10"/>
      <c r="K48" s="11">
        <f>'Umlage Gesamt § 2_mtlAufte_Plan'!AM45</f>
        <v>1797354.7279959915</v>
      </c>
      <c r="L48" s="11">
        <f>'Umlage Gesamt § 2_mtlAufte_IST'!AM45</f>
        <v>1811051.1221841725</v>
      </c>
      <c r="M48" s="12">
        <f t="shared" si="0"/>
        <v>-13696.394188181031</v>
      </c>
      <c r="N48" s="11"/>
      <c r="O48" s="13"/>
    </row>
    <row r="49" spans="1:15" x14ac:dyDescent="0.25">
      <c r="A49" s="15">
        <v>60662</v>
      </c>
      <c r="B49" s="15" t="s">
        <v>55</v>
      </c>
      <c r="C49" s="15" t="s">
        <v>28</v>
      </c>
      <c r="D49" s="8">
        <f>Finanzkraft!H46</f>
        <v>6797046.3700000001</v>
      </c>
      <c r="E49" s="9">
        <f>'landesw Umlage § 2_IST'!E46</f>
        <v>3.1762584847307251E-3</v>
      </c>
      <c r="F49" s="9">
        <f>'bezirksw Umlage § 2_IST'!E46</f>
        <v>2.5557314450803489E-2</v>
      </c>
      <c r="G49" s="10"/>
      <c r="H49" s="10"/>
      <c r="I49" s="10"/>
      <c r="J49" s="10"/>
      <c r="K49" s="11">
        <f>'Umlage Gesamt § 2_mtlAufte_Plan'!AM46</f>
        <v>1463092.2025948288</v>
      </c>
      <c r="L49" s="11">
        <f>'Umlage Gesamt § 2_mtlAufte_IST'!AM46</f>
        <v>1474241.4138374727</v>
      </c>
      <c r="M49" s="12">
        <f t="shared" si="0"/>
        <v>-11149.211242643883</v>
      </c>
      <c r="N49" s="11"/>
      <c r="O49" s="13"/>
    </row>
    <row r="50" spans="1:15" x14ac:dyDescent="0.25">
      <c r="A50" s="15">
        <v>60663</v>
      </c>
      <c r="B50" s="15" t="s">
        <v>56</v>
      </c>
      <c r="C50" s="15" t="s">
        <v>28</v>
      </c>
      <c r="D50" s="8">
        <f>Finanzkraft!H47</f>
        <v>10375271.74</v>
      </c>
      <c r="E50" s="9">
        <f>'landesw Umlage § 2_IST'!E47</f>
        <v>4.8483625242006275E-3</v>
      </c>
      <c r="F50" s="9">
        <f>'bezirksw Umlage § 2_IST'!E47</f>
        <v>3.9011662998514315E-2</v>
      </c>
      <c r="G50" s="10"/>
      <c r="H50" s="10"/>
      <c r="I50" s="10"/>
      <c r="J50" s="10"/>
      <c r="K50" s="11">
        <f>'Umlage Gesamt § 2_mtlAufte_Plan'!AM47</f>
        <v>2233319.9387304573</v>
      </c>
      <c r="L50" s="11">
        <f>'Umlage Gesamt § 2_mtlAufte_IST'!AM47</f>
        <v>2250338.5215136581</v>
      </c>
      <c r="M50" s="12">
        <f t="shared" si="0"/>
        <v>-17018.582783200778</v>
      </c>
      <c r="N50" s="11"/>
      <c r="O50" s="13"/>
    </row>
    <row r="51" spans="1:15" x14ac:dyDescent="0.25">
      <c r="A51" s="15">
        <v>60664</v>
      </c>
      <c r="B51" s="15" t="s">
        <v>57</v>
      </c>
      <c r="C51" s="15" t="s">
        <v>28</v>
      </c>
      <c r="D51" s="8">
        <f>Finanzkraft!H48</f>
        <v>18038703.199999999</v>
      </c>
      <c r="E51" s="9">
        <f>'landesw Umlage § 2_IST'!E48</f>
        <v>8.4294825978271613E-3</v>
      </c>
      <c r="F51" s="9">
        <f>'bezirksw Umlage § 2_IST'!E48</f>
        <v>6.7826638935687453E-2</v>
      </c>
      <c r="G51" s="10"/>
      <c r="H51" s="10"/>
      <c r="I51" s="10"/>
      <c r="J51" s="10"/>
      <c r="K51" s="11">
        <f>'Umlage Gesamt § 2_mtlAufte_Plan'!AM48</f>
        <v>3882905.0973272049</v>
      </c>
      <c r="L51" s="11">
        <f>'Umlage Gesamt § 2_mtlAufte_IST'!AM48</f>
        <v>3912494.0248660604</v>
      </c>
      <c r="M51" s="12">
        <f t="shared" si="0"/>
        <v>-29588.927538855467</v>
      </c>
      <c r="N51" s="11"/>
      <c r="O51" s="13"/>
    </row>
    <row r="52" spans="1:15" x14ac:dyDescent="0.25">
      <c r="A52" s="15">
        <v>60665</v>
      </c>
      <c r="B52" s="15" t="s">
        <v>58</v>
      </c>
      <c r="C52" s="15" t="s">
        <v>28</v>
      </c>
      <c r="D52" s="8">
        <f>Finanzkraft!H49</f>
        <v>8508911.8399999999</v>
      </c>
      <c r="E52" s="9">
        <f>'landesw Umlage § 2_IST'!E49</f>
        <v>3.9762128954882684E-3</v>
      </c>
      <c r="F52" s="9">
        <f>'bezirksw Umlage § 2_IST'!E49</f>
        <v>3.1994034421902122E-2</v>
      </c>
      <c r="G52" s="10"/>
      <c r="H52" s="10"/>
      <c r="I52" s="10"/>
      <c r="J52" s="10"/>
      <c r="K52" s="11">
        <f>'Umlage Gesamt § 2_mtlAufte_Plan'!AM49</f>
        <v>1831578.2897433455</v>
      </c>
      <c r="L52" s="11">
        <f>'Umlage Gesamt § 2_mtlAufte_IST'!AM49</f>
        <v>1845535.4779667351</v>
      </c>
      <c r="M52" s="12">
        <f t="shared" si="0"/>
        <v>-13957.188223389676</v>
      </c>
      <c r="N52" s="11"/>
      <c r="O52" s="13"/>
    </row>
    <row r="53" spans="1:15" x14ac:dyDescent="0.25">
      <c r="A53" s="15">
        <v>60666</v>
      </c>
      <c r="B53" s="15" t="s">
        <v>59</v>
      </c>
      <c r="C53" s="15" t="s">
        <v>28</v>
      </c>
      <c r="D53" s="8">
        <f>Finanzkraft!H50</f>
        <v>3142250.08</v>
      </c>
      <c r="E53" s="9">
        <f>'landesw Umlage § 2_IST'!E50</f>
        <v>1.4683728688091619E-3</v>
      </c>
      <c r="F53" s="9">
        <f>'bezirksw Umlage § 2_IST'!E50</f>
        <v>1.1815054511335108E-2</v>
      </c>
      <c r="G53" s="10"/>
      <c r="H53" s="10"/>
      <c r="I53" s="10"/>
      <c r="J53" s="10"/>
      <c r="K53" s="11">
        <f>'Umlage Gesamt § 2_mtlAufte_Plan'!AM50</f>
        <v>676382.26082176575</v>
      </c>
      <c r="L53" s="11">
        <f>'Umlage Gesamt § 2_mtlAufte_IST'!AM50</f>
        <v>681536.50106260972</v>
      </c>
      <c r="M53" s="12">
        <f t="shared" si="0"/>
        <v>-5154.2402408439666</v>
      </c>
      <c r="N53" s="11"/>
      <c r="O53" s="13"/>
    </row>
    <row r="54" spans="1:15" x14ac:dyDescent="0.25">
      <c r="A54" s="15">
        <v>60667</v>
      </c>
      <c r="B54" s="15" t="s">
        <v>60</v>
      </c>
      <c r="C54" s="15" t="s">
        <v>28</v>
      </c>
      <c r="D54" s="8">
        <f>Finanzkraft!H51</f>
        <v>17475008.530000001</v>
      </c>
      <c r="E54" s="9">
        <f>'landesw Umlage § 2_IST'!E51</f>
        <v>8.166068185018768E-3</v>
      </c>
      <c r="F54" s="9">
        <f>'bezirksw Umlage § 2_IST'!E51</f>
        <v>6.5707112136662277E-2</v>
      </c>
      <c r="G54" s="10"/>
      <c r="H54" s="10"/>
      <c r="I54" s="10"/>
      <c r="J54" s="10"/>
      <c r="K54" s="11">
        <f>'Umlage Gesamt § 2_mtlAufte_Plan'!AM51</f>
        <v>3761567.4998729071</v>
      </c>
      <c r="L54" s="11">
        <f>'Umlage Gesamt § 2_mtlAufte_IST'!AM51</f>
        <v>3790231.7977108494</v>
      </c>
      <c r="M54" s="12">
        <f t="shared" si="0"/>
        <v>-28664.297837942373</v>
      </c>
      <c r="N54" s="11"/>
      <c r="O54" s="13"/>
    </row>
    <row r="55" spans="1:15" x14ac:dyDescent="0.25">
      <c r="A55" s="15">
        <v>60668</v>
      </c>
      <c r="B55" s="15" t="s">
        <v>61</v>
      </c>
      <c r="C55" s="15" t="s">
        <v>28</v>
      </c>
      <c r="D55" s="8">
        <f>Finanzkraft!H52</f>
        <v>4235654.51</v>
      </c>
      <c r="E55" s="9">
        <f>'landesw Umlage § 2_IST'!E52</f>
        <v>1.9793205524027435E-3</v>
      </c>
      <c r="F55" s="9">
        <f>'bezirksw Umlage § 2_IST'!E52</f>
        <v>1.5926322747307365E-2</v>
      </c>
      <c r="G55" s="10"/>
      <c r="H55" s="10"/>
      <c r="I55" s="10"/>
      <c r="J55" s="10"/>
      <c r="K55" s="11">
        <f>'Umlage Gesamt § 2_mtlAufte_Plan'!AM52</f>
        <v>911742.06399692676</v>
      </c>
      <c r="L55" s="11">
        <f>'Umlage Gesamt § 2_mtlAufte_IST'!AM52</f>
        <v>918689.81811131409</v>
      </c>
      <c r="M55" s="12">
        <f t="shared" si="0"/>
        <v>-6947.7541143873241</v>
      </c>
      <c r="N55" s="11"/>
      <c r="O55" s="13"/>
    </row>
    <row r="56" spans="1:15" x14ac:dyDescent="0.25">
      <c r="A56" s="15">
        <v>60669</v>
      </c>
      <c r="B56" s="15" t="s">
        <v>62</v>
      </c>
      <c r="C56" s="15" t="s">
        <v>28</v>
      </c>
      <c r="D56" s="8">
        <f>Finanzkraft!H53</f>
        <v>22799610.890000001</v>
      </c>
      <c r="E56" s="9">
        <f>'landesw Umlage § 2_IST'!E53</f>
        <v>1.0654253862022945E-2</v>
      </c>
      <c r="F56" s="9">
        <f>'bezirksw Umlage § 2_IST'!E53</f>
        <v>8.5727946103697619E-2</v>
      </c>
      <c r="G56" s="10"/>
      <c r="H56" s="10"/>
      <c r="I56" s="10"/>
      <c r="J56" s="10"/>
      <c r="K56" s="11">
        <f>'Umlage Gesamt § 2_mtlAufte_Plan'!AM53</f>
        <v>4907710.0698601156</v>
      </c>
      <c r="L56" s="11">
        <f>'Umlage Gesamt § 2_mtlAufte_IST'!AM53</f>
        <v>4945108.3255472677</v>
      </c>
      <c r="M56" s="12">
        <f t="shared" si="0"/>
        <v>-37398.255687152036</v>
      </c>
      <c r="N56" s="11"/>
      <c r="O56" s="13"/>
    </row>
    <row r="57" spans="1:15" x14ac:dyDescent="0.25">
      <c r="A57" s="15">
        <v>60670</v>
      </c>
      <c r="B57" s="15" t="s">
        <v>63</v>
      </c>
      <c r="C57" s="15" t="s">
        <v>28</v>
      </c>
      <c r="D57" s="8">
        <f>Finanzkraft!H54</f>
        <v>17081061.390000001</v>
      </c>
      <c r="E57" s="9">
        <f>'landesw Umlage § 2_IST'!E54</f>
        <v>7.981976760913858E-3</v>
      </c>
      <c r="F57" s="9">
        <f>'bezirksw Umlage § 2_IST'!E54</f>
        <v>6.4225846541886775E-2</v>
      </c>
      <c r="G57" s="10"/>
      <c r="H57" s="10"/>
      <c r="I57" s="10"/>
      <c r="J57" s="10"/>
      <c r="K57" s="11">
        <f>'Umlage Gesamt § 2_mtlAufte_Plan'!AM54</f>
        <v>3676768.7568023144</v>
      </c>
      <c r="L57" s="11">
        <f>'Umlage Gesamt § 2_mtlAufte_IST'!AM54</f>
        <v>3704786.8622144284</v>
      </c>
      <c r="M57" s="12">
        <f t="shared" si="0"/>
        <v>-28018.105412113946</v>
      </c>
      <c r="N57" s="11"/>
      <c r="O57" s="13"/>
    </row>
    <row r="58" spans="1:15" x14ac:dyDescent="0.25">
      <c r="A58" s="238" t="s">
        <v>64</v>
      </c>
      <c r="B58" s="239"/>
      <c r="C58" s="240"/>
      <c r="D58" s="8"/>
      <c r="E58" s="9"/>
      <c r="F58" s="9"/>
      <c r="G58" s="10">
        <f>'Grunddaten § 2 SPU_100%_Plan'!M6</f>
        <v>84387378.666423619</v>
      </c>
      <c r="H58" s="10">
        <f>'Grunddaten § 2 SPU_40%_Plan'!M6</f>
        <v>33754951.466569453</v>
      </c>
      <c r="I58" s="10">
        <f>'Grunddaten § 2 SPU_100%_IST'!M6</f>
        <v>88723119.24166666</v>
      </c>
      <c r="J58" s="10">
        <f>'Grunddaten § 2 SPU_40%_IST'!M6</f>
        <v>35489247.696666665</v>
      </c>
      <c r="K58" s="11"/>
      <c r="L58" s="11"/>
      <c r="M58" s="12"/>
      <c r="N58" s="11"/>
      <c r="O58" s="13"/>
    </row>
    <row r="59" spans="1:15" x14ac:dyDescent="0.25">
      <c r="A59" s="15">
        <v>61001</v>
      </c>
      <c r="B59" s="15" t="s">
        <v>65</v>
      </c>
      <c r="C59" s="15" t="s">
        <v>66</v>
      </c>
      <c r="D59" s="8">
        <f>Finanzkraft!H55</f>
        <v>1908252.37</v>
      </c>
      <c r="E59" s="9">
        <f>'landesw Umlage § 2_IST'!E55</f>
        <v>8.917259720298209E-4</v>
      </c>
      <c r="F59" s="9">
        <f>'bezirksw Umlage § 2_IST'!E55</f>
        <v>1.5486011917215584E-2</v>
      </c>
      <c r="G59" s="16"/>
      <c r="H59" s="16"/>
      <c r="I59" s="16"/>
      <c r="J59" s="16"/>
      <c r="K59" s="11">
        <f>'Umlage Gesamt § 2_mtlAufte_Plan'!AM55</f>
        <v>509330.60294621566</v>
      </c>
      <c r="L59" s="11">
        <f>'Umlage Gesamt § 2_mtlAufte_IST'!AM55</f>
        <v>524954.44014133723</v>
      </c>
      <c r="M59" s="12">
        <f t="shared" si="0"/>
        <v>-15623.837195121567</v>
      </c>
      <c r="N59" s="11"/>
      <c r="O59" s="13"/>
    </row>
    <row r="60" spans="1:15" x14ac:dyDescent="0.25">
      <c r="A60" s="15">
        <v>61002</v>
      </c>
      <c r="B60" s="15" t="s">
        <v>67</v>
      </c>
      <c r="C60" s="15" t="s">
        <v>66</v>
      </c>
      <c r="D60" s="8">
        <f>Finanzkraft!H56</f>
        <v>1308671.58</v>
      </c>
      <c r="E60" s="9">
        <f>'landesw Umlage § 2_IST'!E56</f>
        <v>6.1154198212435684E-4</v>
      </c>
      <c r="F60" s="9">
        <f>'bezirksw Umlage § 2_IST'!E56</f>
        <v>1.0620242899843141E-2</v>
      </c>
      <c r="G60" s="16"/>
      <c r="H60" s="16"/>
      <c r="I60" s="16"/>
      <c r="J60" s="16"/>
      <c r="K60" s="11">
        <f>'Umlage Gesamt § 2_mtlAufte_Plan'!AM56</f>
        <v>349296.82015800488</v>
      </c>
      <c r="L60" s="11">
        <f>'Umlage Gesamt § 2_mtlAufte_IST'!AM56</f>
        <v>360011.58306318749</v>
      </c>
      <c r="M60" s="12">
        <f t="shared" si="0"/>
        <v>-10714.762905182608</v>
      </c>
      <c r="N60" s="11"/>
      <c r="O60" s="13"/>
    </row>
    <row r="61" spans="1:15" x14ac:dyDescent="0.25">
      <c r="A61" s="15">
        <v>61007</v>
      </c>
      <c r="B61" s="15" t="s">
        <v>68</v>
      </c>
      <c r="C61" s="15" t="s">
        <v>66</v>
      </c>
      <c r="D61" s="8">
        <f>Finanzkraft!H57</f>
        <v>1652175.91</v>
      </c>
      <c r="E61" s="9">
        <f>'landesw Umlage § 2_IST'!E57</f>
        <v>7.7206149064497364E-4</v>
      </c>
      <c r="F61" s="9">
        <f>'bezirksw Umlage § 2_IST'!E57</f>
        <v>1.3407878451421234E-2</v>
      </c>
      <c r="G61" s="16"/>
      <c r="H61" s="16"/>
      <c r="I61" s="16"/>
      <c r="J61" s="16"/>
      <c r="K61" s="11">
        <f>'Umlage Gesamt § 2_mtlAufte_Plan'!AM57</f>
        <v>440981.37418454373</v>
      </c>
      <c r="L61" s="11">
        <f>'Umlage Gesamt § 2_mtlAufte_IST'!AM57</f>
        <v>454508.58255664288</v>
      </c>
      <c r="M61" s="12">
        <f t="shared" si="0"/>
        <v>-13527.20837209915</v>
      </c>
      <c r="N61" s="11"/>
      <c r="O61" s="13"/>
    </row>
    <row r="62" spans="1:15" x14ac:dyDescent="0.25">
      <c r="A62" s="15">
        <v>61008</v>
      </c>
      <c r="B62" s="15" t="s">
        <v>69</v>
      </c>
      <c r="C62" s="15" t="s">
        <v>66</v>
      </c>
      <c r="D62" s="8">
        <f>Finanzkraft!H58</f>
        <v>2393531.83</v>
      </c>
      <c r="E62" s="9">
        <f>'landesw Umlage § 2_IST'!E58</f>
        <v>1.1184969720179443E-3</v>
      </c>
      <c r="F62" s="9">
        <f>'bezirksw Umlage § 2_IST'!E58</f>
        <v>1.942419306080297E-2</v>
      </c>
      <c r="G62" s="16"/>
      <c r="H62" s="16"/>
      <c r="I62" s="16"/>
      <c r="J62" s="16"/>
      <c r="K62" s="11">
        <f>'Umlage Gesamt § 2_mtlAufte_Plan'!AM58</f>
        <v>638856.27986661892</v>
      </c>
      <c r="L62" s="11">
        <f>'Umlage Gesamt § 2_mtlAufte_IST'!AM58</f>
        <v>658453.34795948421</v>
      </c>
      <c r="M62" s="12">
        <f t="shared" si="0"/>
        <v>-19597.068092865287</v>
      </c>
      <c r="N62" s="11"/>
      <c r="O62" s="13"/>
    </row>
    <row r="63" spans="1:15" x14ac:dyDescent="0.25">
      <c r="A63" s="15">
        <v>61012</v>
      </c>
      <c r="B63" s="15" t="s">
        <v>70</v>
      </c>
      <c r="C63" s="15" t="s">
        <v>66</v>
      </c>
      <c r="D63" s="8">
        <f>Finanzkraft!H59</f>
        <v>4035803.15</v>
      </c>
      <c r="E63" s="9">
        <f>'landesw Umlage § 2_IST'!E59</f>
        <v>1.8859300496269068E-3</v>
      </c>
      <c r="F63" s="9">
        <f>'bezirksw Umlage § 2_IST'!E59</f>
        <v>3.2751692941136598E-2</v>
      </c>
      <c r="G63" s="16"/>
      <c r="H63" s="16"/>
      <c r="I63" s="16"/>
      <c r="J63" s="16"/>
      <c r="K63" s="11">
        <f>'Umlage Gesamt § 2_mtlAufte_Plan'!AM59</f>
        <v>1077194.0253173828</v>
      </c>
      <c r="L63" s="11">
        <f>'Umlage Gesamt § 2_mtlAufte_IST'!AM59</f>
        <v>1110237.2078431614</v>
      </c>
      <c r="M63" s="12">
        <f t="shared" si="0"/>
        <v>-33043.182525778655</v>
      </c>
      <c r="N63" s="11"/>
      <c r="O63" s="13"/>
    </row>
    <row r="64" spans="1:15" x14ac:dyDescent="0.25">
      <c r="A64" s="15">
        <v>61013</v>
      </c>
      <c r="B64" s="15" t="s">
        <v>71</v>
      </c>
      <c r="C64" s="15" t="s">
        <v>66</v>
      </c>
      <c r="D64" s="8">
        <f>Finanzkraft!H60</f>
        <v>2918732.79</v>
      </c>
      <c r="E64" s="9">
        <f>'landesw Umlage § 2_IST'!E60</f>
        <v>1.3639232814148482E-3</v>
      </c>
      <c r="F64" s="9">
        <f>'bezirksw Umlage § 2_IST'!E60</f>
        <v>2.3686348556248821E-2</v>
      </c>
      <c r="G64" s="16"/>
      <c r="H64" s="16"/>
      <c r="I64" s="16"/>
      <c r="J64" s="16"/>
      <c r="K64" s="11">
        <f>'Umlage Gesamt § 2_mtlAufte_Plan'!AM60</f>
        <v>779037.38265478495</v>
      </c>
      <c r="L64" s="11">
        <f>'Umlage Gesamt § 2_mtlAufte_IST'!AM60</f>
        <v>802934.53936421068</v>
      </c>
      <c r="M64" s="12">
        <f t="shared" si="0"/>
        <v>-23897.156709425733</v>
      </c>
      <c r="N64" s="11"/>
      <c r="O64" s="13"/>
    </row>
    <row r="65" spans="1:15" x14ac:dyDescent="0.25">
      <c r="A65" s="15">
        <v>61016</v>
      </c>
      <c r="B65" s="15" t="s">
        <v>72</v>
      </c>
      <c r="C65" s="15" t="s">
        <v>66</v>
      </c>
      <c r="D65" s="8">
        <f>Finanzkraft!H61</f>
        <v>2448992.71</v>
      </c>
      <c r="E65" s="9">
        <f>'landesw Umlage § 2_IST'!E61</f>
        <v>1.1444138307653169E-3</v>
      </c>
      <c r="F65" s="9">
        <f>'bezirksw Umlage § 2_IST'!E61</f>
        <v>1.9874273910758505E-2</v>
      </c>
      <c r="G65" s="16"/>
      <c r="H65" s="16"/>
      <c r="I65" s="16"/>
      <c r="J65" s="16"/>
      <c r="K65" s="11">
        <f>'Umlage Gesamt § 2_mtlAufte_Plan'!AM61</f>
        <v>653659.3132045666</v>
      </c>
      <c r="L65" s="11">
        <f>'Umlage Gesamt § 2_mtlAufte_IST'!AM61</f>
        <v>673710.46786032093</v>
      </c>
      <c r="M65" s="12">
        <f t="shared" si="0"/>
        <v>-20051.154655754333</v>
      </c>
      <c r="N65" s="11"/>
      <c r="O65" s="13"/>
    </row>
    <row r="66" spans="1:15" x14ac:dyDescent="0.25">
      <c r="A66" s="15">
        <v>61017</v>
      </c>
      <c r="B66" s="15" t="s">
        <v>73</v>
      </c>
      <c r="C66" s="15" t="s">
        <v>66</v>
      </c>
      <c r="D66" s="8">
        <f>Finanzkraft!H62</f>
        <v>1715471.54</v>
      </c>
      <c r="E66" s="9">
        <f>'landesw Umlage § 2_IST'!E62</f>
        <v>8.0163952658735265E-4</v>
      </c>
      <c r="F66" s="9">
        <f>'bezirksw Umlage § 2_IST'!E62</f>
        <v>1.3921540530870228E-2</v>
      </c>
      <c r="G66" s="16"/>
      <c r="H66" s="16"/>
      <c r="I66" s="16"/>
      <c r="J66" s="16"/>
      <c r="K66" s="11">
        <f>'Umlage Gesamt § 2_mtlAufte_Plan'!AM62</f>
        <v>457875.57638682408</v>
      </c>
      <c r="L66" s="11">
        <f>'Umlage Gesamt § 2_mtlAufte_IST'!AM62</f>
        <v>471921.01842331141</v>
      </c>
      <c r="M66" s="12">
        <f t="shared" si="0"/>
        <v>-14045.442036487337</v>
      </c>
      <c r="N66" s="11"/>
      <c r="O66" s="13"/>
    </row>
    <row r="67" spans="1:15" x14ac:dyDescent="0.25">
      <c r="A67" s="15">
        <v>61019</v>
      </c>
      <c r="B67" s="15" t="s">
        <v>74</v>
      </c>
      <c r="C67" s="15" t="s">
        <v>66</v>
      </c>
      <c r="D67" s="8">
        <f>Finanzkraft!H63</f>
        <v>2123157.08</v>
      </c>
      <c r="E67" s="9">
        <f>'landesw Umlage § 2_IST'!E63</f>
        <v>9.9215090241706145E-4</v>
      </c>
      <c r="F67" s="9">
        <f>'bezirksw Umlage § 2_IST'!E63</f>
        <v>1.723002489602601E-2</v>
      </c>
      <c r="G67" s="16"/>
      <c r="H67" s="16"/>
      <c r="I67" s="16"/>
      <c r="J67" s="16"/>
      <c r="K67" s="11">
        <f>'Umlage Gesamt § 2_mtlAufte_Plan'!AM63</f>
        <v>566690.70229213266</v>
      </c>
      <c r="L67" s="11">
        <f>'Umlage Gesamt § 2_mtlAufte_IST'!AM63</f>
        <v>584074.07415588142</v>
      </c>
      <c r="M67" s="12">
        <f t="shared" si="0"/>
        <v>-17383.371863748762</v>
      </c>
      <c r="N67" s="11"/>
      <c r="O67" s="13"/>
    </row>
    <row r="68" spans="1:15" x14ac:dyDescent="0.25">
      <c r="A68" s="15">
        <v>61020</v>
      </c>
      <c r="B68" s="15" t="s">
        <v>75</v>
      </c>
      <c r="C68" s="15" t="s">
        <v>66</v>
      </c>
      <c r="D68" s="8">
        <f>Finanzkraft!H64</f>
        <v>2068309.96</v>
      </c>
      <c r="E68" s="9">
        <f>'landesw Umlage § 2_IST'!E64</f>
        <v>9.6652085360174854E-4</v>
      </c>
      <c r="F68" s="9">
        <f>'bezirksw Umlage § 2_IST'!E64</f>
        <v>1.6784924883418689E-2</v>
      </c>
      <c r="G68" s="10"/>
      <c r="H68" s="10"/>
      <c r="I68" s="10"/>
      <c r="J68" s="10"/>
      <c r="K68" s="11">
        <f>'Umlage Gesamt § 2_mtlAufte_Plan'!AM64</f>
        <v>552051.48730220785</v>
      </c>
      <c r="L68" s="11">
        <f>'Umlage Gesamt § 2_mtlAufte_IST'!AM64</f>
        <v>568985.79776979482</v>
      </c>
      <c r="M68" s="12">
        <f t="shared" si="0"/>
        <v>-16934.310467586969</v>
      </c>
      <c r="N68" s="11"/>
      <c r="O68" s="13"/>
    </row>
    <row r="69" spans="1:15" x14ac:dyDescent="0.25">
      <c r="A69" s="15">
        <v>61021</v>
      </c>
      <c r="B69" s="15" t="s">
        <v>76</v>
      </c>
      <c r="C69" s="15" t="s">
        <v>66</v>
      </c>
      <c r="D69" s="8">
        <f>Finanzkraft!H65</f>
        <v>5421074.3499999996</v>
      </c>
      <c r="E69" s="9">
        <f>'landesw Umlage § 2_IST'!E65</f>
        <v>2.5332670197075026E-3</v>
      </c>
      <c r="F69" s="9">
        <f>'bezirksw Umlage § 2_IST'!E65</f>
        <v>4.3993563591492729E-2</v>
      </c>
      <c r="G69" s="10"/>
      <c r="H69" s="10"/>
      <c r="I69" s="10"/>
      <c r="J69" s="10"/>
      <c r="K69" s="11">
        <f>'Umlage Gesamt § 2_mtlAufte_Plan'!AM65</f>
        <v>1446936.0084178823</v>
      </c>
      <c r="L69" s="11">
        <f>'Umlage Gesamt § 2_mtlAufte_IST'!AM65</f>
        <v>1491321.1140771769</v>
      </c>
      <c r="M69" s="12">
        <f t="shared" si="0"/>
        <v>-44385.105659294641</v>
      </c>
      <c r="N69" s="11"/>
      <c r="O69" s="13"/>
    </row>
    <row r="70" spans="1:15" x14ac:dyDescent="0.25">
      <c r="A70" s="15">
        <v>61024</v>
      </c>
      <c r="B70" s="15" t="s">
        <v>77</v>
      </c>
      <c r="C70" s="15" t="s">
        <v>66</v>
      </c>
      <c r="D70" s="8">
        <f>Finanzkraft!H66</f>
        <v>2541384.4</v>
      </c>
      <c r="E70" s="9">
        <f>'landesw Umlage § 2_IST'!E66</f>
        <v>1.1875884500494151E-3</v>
      </c>
      <c r="F70" s="9">
        <f>'bezirksw Umlage § 2_IST'!E66</f>
        <v>2.0624058810746176E-2</v>
      </c>
      <c r="G70" s="10"/>
      <c r="H70" s="10"/>
      <c r="I70" s="10"/>
      <c r="J70" s="10"/>
      <c r="K70" s="11">
        <f>'Umlage Gesamt § 2_mtlAufte_Plan'!AM66</f>
        <v>678319.52896780963</v>
      </c>
      <c r="L70" s="11">
        <f>'Umlage Gesamt § 2_mtlAufte_IST'!AM66</f>
        <v>699127.14159811486</v>
      </c>
      <c r="M70" s="12">
        <f t="shared" si="0"/>
        <v>-20807.61263030523</v>
      </c>
      <c r="N70" s="11"/>
      <c r="O70" s="13"/>
    </row>
    <row r="71" spans="1:15" x14ac:dyDescent="0.25">
      <c r="A71" s="15">
        <v>61027</v>
      </c>
      <c r="B71" s="15" t="s">
        <v>78</v>
      </c>
      <c r="C71" s="15" t="s">
        <v>66</v>
      </c>
      <c r="D71" s="8">
        <f>Finanzkraft!H67</f>
        <v>2061188.61</v>
      </c>
      <c r="E71" s="9">
        <f>'landesw Umlage § 2_IST'!E67</f>
        <v>9.6319304809198026E-4</v>
      </c>
      <c r="F71" s="9">
        <f>'bezirksw Umlage § 2_IST'!E67</f>
        <v>1.6727133098275164E-2</v>
      </c>
      <c r="G71" s="10"/>
      <c r="H71" s="10"/>
      <c r="I71" s="10"/>
      <c r="J71" s="10"/>
      <c r="K71" s="11">
        <f>'Umlage Gesamt § 2_mtlAufte_Plan'!AM67</f>
        <v>550150.73164414405</v>
      </c>
      <c r="L71" s="11">
        <f>'Umlage Gesamt § 2_mtlAufte_IST'!AM67</f>
        <v>567026.73598055122</v>
      </c>
      <c r="M71" s="12">
        <f t="shared" si="0"/>
        <v>-16876.004336407175</v>
      </c>
      <c r="N71" s="11"/>
      <c r="O71" s="13"/>
    </row>
    <row r="72" spans="1:15" x14ac:dyDescent="0.25">
      <c r="A72" s="15">
        <v>61030</v>
      </c>
      <c r="B72" s="15" t="s">
        <v>79</v>
      </c>
      <c r="C72" s="15" t="s">
        <v>66</v>
      </c>
      <c r="D72" s="8">
        <f>Finanzkraft!H68</f>
        <v>2022580.9</v>
      </c>
      <c r="E72" s="9">
        <f>'landesw Umlage § 2_IST'!E68</f>
        <v>9.4515167250202323E-4</v>
      </c>
      <c r="F72" s="9">
        <f>'bezirksw Umlage § 2_IST'!E68</f>
        <v>1.6413820526753817E-2</v>
      </c>
      <c r="G72" s="10"/>
      <c r="H72" s="10"/>
      <c r="I72" s="10"/>
      <c r="J72" s="10"/>
      <c r="K72" s="11">
        <f>'Umlage Gesamt § 2_mtlAufte_Plan'!AM68</f>
        <v>539845.96875123982</v>
      </c>
      <c r="L72" s="11">
        <f>'Umlage Gesamt § 2_mtlAufte_IST'!AM68</f>
        <v>556405.8720388551</v>
      </c>
      <c r="M72" s="12">
        <f t="shared" ref="M72:M138" si="1">K72-L72</f>
        <v>-16559.903287615278</v>
      </c>
      <c r="N72" s="11"/>
      <c r="O72" s="13"/>
    </row>
    <row r="73" spans="1:15" x14ac:dyDescent="0.25">
      <c r="A73" s="15">
        <v>61032</v>
      </c>
      <c r="B73" s="15" t="s">
        <v>80</v>
      </c>
      <c r="C73" s="15" t="s">
        <v>66</v>
      </c>
      <c r="D73" s="8">
        <f>Finanzkraft!H69</f>
        <v>2472634.87</v>
      </c>
      <c r="E73" s="9">
        <f>'landesw Umlage § 2_IST'!E69</f>
        <v>1.1554618076672844E-3</v>
      </c>
      <c r="F73" s="9">
        <f>'bezirksw Umlage § 2_IST'!E69</f>
        <v>2.0066136778199208E-2</v>
      </c>
      <c r="G73" s="10"/>
      <c r="H73" s="10"/>
      <c r="I73" s="10"/>
      <c r="J73" s="10"/>
      <c r="K73" s="11">
        <f>'Umlage Gesamt § 2_mtlAufte_Plan'!AM69</f>
        <v>659969.62928071059</v>
      </c>
      <c r="L73" s="11">
        <f>'Umlage Gesamt § 2_mtlAufte_IST'!AM69</f>
        <v>680214.35438059922</v>
      </c>
      <c r="M73" s="12">
        <f t="shared" si="1"/>
        <v>-20244.72509988863</v>
      </c>
      <c r="N73" s="11"/>
      <c r="O73" s="13"/>
    </row>
    <row r="74" spans="1:15" x14ac:dyDescent="0.25">
      <c r="A74" s="15">
        <v>61033</v>
      </c>
      <c r="B74" s="15" t="s">
        <v>81</v>
      </c>
      <c r="C74" s="15" t="s">
        <v>66</v>
      </c>
      <c r="D74" s="8">
        <f>Finanzkraft!H70</f>
        <v>2766562.51</v>
      </c>
      <c r="E74" s="9">
        <f>'landesw Umlage § 2_IST'!E70</f>
        <v>1.2928141383159977E-3</v>
      </c>
      <c r="F74" s="9">
        <f>'bezirksw Umlage § 2_IST'!E70</f>
        <v>2.2451443358921047E-2</v>
      </c>
      <c r="G74" s="10"/>
      <c r="H74" s="10"/>
      <c r="I74" s="10"/>
      <c r="J74" s="10"/>
      <c r="K74" s="11">
        <f>'Umlage Gesamt § 2_mtlAufte_Plan'!AM70</f>
        <v>738421.69592415891</v>
      </c>
      <c r="L74" s="11">
        <f>'Umlage Gesamt § 2_mtlAufte_IST'!AM70</f>
        <v>761072.95679819456</v>
      </c>
      <c r="M74" s="12">
        <f t="shared" si="1"/>
        <v>-22651.260874035652</v>
      </c>
      <c r="N74" s="11"/>
      <c r="O74" s="13"/>
    </row>
    <row r="75" spans="1:15" x14ac:dyDescent="0.25">
      <c r="A75" s="15">
        <v>61043</v>
      </c>
      <c r="B75" s="15" t="s">
        <v>82</v>
      </c>
      <c r="C75" s="15" t="s">
        <v>66</v>
      </c>
      <c r="D75" s="8">
        <f>Finanzkraft!H71</f>
        <v>5352305.54</v>
      </c>
      <c r="E75" s="9">
        <f>'landesw Umlage § 2_IST'!E71</f>
        <v>2.5011313677850144E-3</v>
      </c>
      <c r="F75" s="9">
        <f>'bezirksw Umlage § 2_IST'!E71</f>
        <v>4.3435485096250129E-2</v>
      </c>
      <c r="G75" s="10"/>
      <c r="H75" s="10"/>
      <c r="I75" s="10"/>
      <c r="J75" s="10"/>
      <c r="K75" s="11">
        <f>'Umlage Gesamt § 2_mtlAufte_Plan'!AM71</f>
        <v>1428580.9627164619</v>
      </c>
      <c r="L75" s="11">
        <f>'Umlage Gesamt § 2_mtlAufte_IST'!AM71</f>
        <v>1472403.022990129</v>
      </c>
      <c r="M75" s="12">
        <f t="shared" si="1"/>
        <v>-43822.060273667099</v>
      </c>
      <c r="N75" s="11"/>
      <c r="O75" s="13"/>
    </row>
    <row r="76" spans="1:15" x14ac:dyDescent="0.25">
      <c r="A76" s="15">
        <v>61045</v>
      </c>
      <c r="B76" s="15" t="s">
        <v>83</v>
      </c>
      <c r="C76" s="15" t="s">
        <v>66</v>
      </c>
      <c r="D76" s="8">
        <f>Finanzkraft!H72</f>
        <v>8578275.4900000002</v>
      </c>
      <c r="E76" s="9">
        <f>'landesw Umlage § 2_IST'!E72</f>
        <v>4.0086265160303915E-3</v>
      </c>
      <c r="F76" s="9">
        <f>'bezirksw Umlage § 2_IST'!E72</f>
        <v>6.9615150781811075E-2</v>
      </c>
      <c r="G76" s="10"/>
      <c r="H76" s="10"/>
      <c r="I76" s="10"/>
      <c r="J76" s="10"/>
      <c r="K76" s="11">
        <f>'Umlage Gesamt § 2_mtlAufte_Plan'!AM72</f>
        <v>2289622.8487642035</v>
      </c>
      <c r="L76" s="11">
        <f>'Umlage Gesamt § 2_mtlAufte_IST'!AM72</f>
        <v>2359857.5733623249</v>
      </c>
      <c r="M76" s="12">
        <f t="shared" si="1"/>
        <v>-70234.724598121364</v>
      </c>
      <c r="N76" s="11"/>
      <c r="O76" s="13"/>
    </row>
    <row r="77" spans="1:15" x14ac:dyDescent="0.25">
      <c r="A77" s="15">
        <v>61049</v>
      </c>
      <c r="B77" s="15" t="s">
        <v>84</v>
      </c>
      <c r="C77" s="15" t="s">
        <v>66</v>
      </c>
      <c r="D77" s="8">
        <f>Finanzkraft!H73</f>
        <v>3663338.59</v>
      </c>
      <c r="E77" s="9">
        <f>'landesw Umlage § 2_IST'!E73</f>
        <v>1.7118774310979125E-3</v>
      </c>
      <c r="F77" s="9">
        <f>'bezirksw Umlage § 2_IST'!E73</f>
        <v>2.9729036868187265E-2</v>
      </c>
      <c r="G77" s="10"/>
      <c r="H77" s="10"/>
      <c r="I77" s="10"/>
      <c r="J77" s="10"/>
      <c r="K77" s="11">
        <f>'Umlage Gesamt § 2_mtlAufte_Plan'!AM73</f>
        <v>977779.712041358</v>
      </c>
      <c r="L77" s="11">
        <f>'Umlage Gesamt § 2_mtlAufte_IST'!AM73</f>
        <v>1007773.3368996711</v>
      </c>
      <c r="M77" s="12">
        <f t="shared" si="1"/>
        <v>-29993.624858313124</v>
      </c>
      <c r="N77" s="11"/>
      <c r="O77" s="13"/>
    </row>
    <row r="78" spans="1:15" x14ac:dyDescent="0.25">
      <c r="A78" s="15">
        <v>61050</v>
      </c>
      <c r="B78" s="15" t="s">
        <v>85</v>
      </c>
      <c r="C78" s="15" t="s">
        <v>66</v>
      </c>
      <c r="D78" s="8">
        <f>Finanzkraft!H74</f>
        <v>4441983.88</v>
      </c>
      <c r="E78" s="9">
        <f>'landesw Umlage § 2_IST'!E74</f>
        <v>2.0757382280278758E-3</v>
      </c>
      <c r="F78" s="9">
        <f>'bezirksw Umlage § 2_IST'!E74</f>
        <v>3.6047965344206283E-2</v>
      </c>
      <c r="G78" s="10"/>
      <c r="H78" s="10"/>
      <c r="I78" s="10"/>
      <c r="J78" s="10"/>
      <c r="K78" s="11">
        <f>'Umlage Gesamt § 2_mtlAufte_Plan'!AM74</f>
        <v>1185607.5032034521</v>
      </c>
      <c r="L78" s="11">
        <f>'Umlage Gesamt § 2_mtlAufte_IST'!AM74</f>
        <v>1221976.2949081229</v>
      </c>
      <c r="M78" s="12">
        <f t="shared" si="1"/>
        <v>-36368.791704670759</v>
      </c>
      <c r="N78" s="11"/>
      <c r="O78" s="13"/>
    </row>
    <row r="79" spans="1:15" x14ac:dyDescent="0.25">
      <c r="A79" s="15">
        <v>61051</v>
      </c>
      <c r="B79" s="15" t="s">
        <v>86</v>
      </c>
      <c r="C79" s="15" t="s">
        <v>66</v>
      </c>
      <c r="D79" s="8">
        <f>Finanzkraft!H75</f>
        <v>4073141.36</v>
      </c>
      <c r="E79" s="9">
        <f>'landesw Umlage § 2_IST'!E75</f>
        <v>1.903378188106674E-3</v>
      </c>
      <c r="F79" s="9">
        <f>'bezirksw Umlage § 2_IST'!E75</f>
        <v>3.3054703158295402E-2</v>
      </c>
      <c r="G79" s="10"/>
      <c r="H79" s="10"/>
      <c r="I79" s="10"/>
      <c r="J79" s="10"/>
      <c r="K79" s="11">
        <f>'Umlage Gesamt § 2_mtlAufte_Plan'!AM75</f>
        <v>1087159.9466552574</v>
      </c>
      <c r="L79" s="11">
        <f>'Umlage Gesamt § 2_mtlAufte_IST'!AM75</f>
        <v>1120508.8361846632</v>
      </c>
      <c r="M79" s="12">
        <f t="shared" si="1"/>
        <v>-33348.88952940586</v>
      </c>
      <c r="N79" s="11"/>
      <c r="O79" s="13"/>
    </row>
    <row r="80" spans="1:15" x14ac:dyDescent="0.25">
      <c r="A80" s="15">
        <v>61052</v>
      </c>
      <c r="B80" s="15" t="s">
        <v>87</v>
      </c>
      <c r="C80" s="15" t="s">
        <v>66</v>
      </c>
      <c r="D80" s="8">
        <f>Finanzkraft!H76</f>
        <v>3428542.68</v>
      </c>
      <c r="E80" s="9">
        <f>'landesw Umlage § 2_IST'!E76</f>
        <v>1.6021573467081439E-3</v>
      </c>
      <c r="F80" s="9">
        <f>'bezirksw Umlage § 2_IST'!E76</f>
        <v>2.7823601131522376E-2</v>
      </c>
      <c r="G80" s="10"/>
      <c r="H80" s="10"/>
      <c r="I80" s="10"/>
      <c r="J80" s="10"/>
      <c r="K80" s="11">
        <f>'Umlage Gesamt § 2_mtlAufte_Plan'!AM76</f>
        <v>915110.46331425966</v>
      </c>
      <c r="L80" s="11">
        <f>'Umlage Gesamt § 2_mtlAufte_IST'!AM76</f>
        <v>943181.6940859243</v>
      </c>
      <c r="M80" s="12">
        <f t="shared" si="1"/>
        <v>-28071.230771664646</v>
      </c>
      <c r="N80" s="11"/>
      <c r="O80" s="13"/>
    </row>
    <row r="81" spans="1:15" x14ac:dyDescent="0.25">
      <c r="A81" s="15">
        <v>61053</v>
      </c>
      <c r="B81" s="15" t="s">
        <v>66</v>
      </c>
      <c r="C81" s="15" t="s">
        <v>66</v>
      </c>
      <c r="D81" s="8">
        <f>Finanzkraft!H77</f>
        <v>21747322.620000001</v>
      </c>
      <c r="E81" s="9">
        <f>'landesw Umlage § 2_IST'!E77</f>
        <v>1.0162519752230472E-2</v>
      </c>
      <c r="F81" s="9">
        <f>'bezirksw Umlage § 2_IST'!E77</f>
        <v>0.17648572199119136</v>
      </c>
      <c r="G81" s="10"/>
      <c r="H81" s="10"/>
      <c r="I81" s="10"/>
      <c r="J81" s="10"/>
      <c r="K81" s="11">
        <f>'Umlage Gesamt § 2_mtlAufte_Plan'!AM77</f>
        <v>5804566.0608876767</v>
      </c>
      <c r="L81" s="11">
        <f>'Umlage Gesamt § 2_mtlAufte_IST'!AM77</f>
        <v>5982622.5032044053</v>
      </c>
      <c r="M81" s="12">
        <f t="shared" si="1"/>
        <v>-178056.44231672864</v>
      </c>
      <c r="N81" s="11"/>
      <c r="O81" s="13"/>
    </row>
    <row r="82" spans="1:15" x14ac:dyDescent="0.25">
      <c r="A82" s="15">
        <v>61054</v>
      </c>
      <c r="B82" s="15" t="s">
        <v>88</v>
      </c>
      <c r="C82" s="15" t="s">
        <v>66</v>
      </c>
      <c r="D82" s="8">
        <f>Finanzkraft!H78</f>
        <v>4566233.71</v>
      </c>
      <c r="E82" s="9">
        <f>'landesw Umlage § 2_IST'!E78</f>
        <v>2.1338001501159331E-3</v>
      </c>
      <c r="F82" s="9">
        <f>'bezirksw Umlage § 2_IST'!E78</f>
        <v>3.7056288131245202E-2</v>
      </c>
      <c r="G82" s="10"/>
      <c r="H82" s="10"/>
      <c r="I82" s="10"/>
      <c r="J82" s="10"/>
      <c r="K82" s="11">
        <f>'Umlage Gesamt § 2_mtlAufte_Plan'!AM78</f>
        <v>1218770.9577992742</v>
      </c>
      <c r="L82" s="11">
        <f>'Umlage Gesamt § 2_mtlAufte_IST'!AM78</f>
        <v>1256157.0463489329</v>
      </c>
      <c r="M82" s="12">
        <f t="shared" si="1"/>
        <v>-37386.088549658656</v>
      </c>
      <c r="N82" s="11"/>
      <c r="O82" s="13"/>
    </row>
    <row r="83" spans="1:15" x14ac:dyDescent="0.25">
      <c r="A83" s="15">
        <v>61055</v>
      </c>
      <c r="B83" s="15" t="s">
        <v>89</v>
      </c>
      <c r="C83" s="15" t="s">
        <v>66</v>
      </c>
      <c r="D83" s="8">
        <f>Finanzkraft!H79</f>
        <v>1872686.31</v>
      </c>
      <c r="E83" s="9">
        <f>'landesw Umlage § 2_IST'!E79</f>
        <v>8.7510595891029258E-4</v>
      </c>
      <c r="F83" s="9">
        <f>'bezirksw Umlage § 2_IST'!E79</f>
        <v>1.5197383202446371E-2</v>
      </c>
      <c r="G83" s="10"/>
      <c r="H83" s="10"/>
      <c r="I83" s="10"/>
      <c r="J83" s="10"/>
      <c r="K83" s="11">
        <f>'Umlage Gesamt § 2_mtlAufte_Plan'!AM79</f>
        <v>499837.68520168203</v>
      </c>
      <c r="L83" s="11">
        <f>'Umlage Gesamt § 2_mtlAufte_IST'!AM79</f>
        <v>515170.32489072531</v>
      </c>
      <c r="M83" s="12">
        <f t="shared" si="1"/>
        <v>-15332.639689043281</v>
      </c>
      <c r="N83" s="11"/>
      <c r="O83" s="13"/>
    </row>
    <row r="84" spans="1:15" x14ac:dyDescent="0.25">
      <c r="A84" s="15">
        <v>61057</v>
      </c>
      <c r="B84" s="15" t="s">
        <v>90</v>
      </c>
      <c r="C84" s="15" t="s">
        <v>66</v>
      </c>
      <c r="D84" s="8">
        <f>Finanzkraft!H80</f>
        <v>3581092.62</v>
      </c>
      <c r="E84" s="9">
        <f>'landesw Umlage § 2_IST'!E80</f>
        <v>1.6734439048532758E-3</v>
      </c>
      <c r="F84" s="9">
        <f>'bezirksw Umlage § 2_IST'!E80</f>
        <v>2.9061587377969704E-2</v>
      </c>
      <c r="G84" s="10"/>
      <c r="H84" s="10"/>
      <c r="I84" s="10"/>
      <c r="J84" s="10"/>
      <c r="K84" s="11">
        <f>'Umlage Gesamt § 2_mtlAufte_Plan'!AM80</f>
        <v>955827.48488914117</v>
      </c>
      <c r="L84" s="11">
        <f>'Umlage Gesamt § 2_mtlAufte_IST'!AM80</f>
        <v>985147.71996660717</v>
      </c>
      <c r="M84" s="12">
        <f t="shared" si="1"/>
        <v>-29320.235077466001</v>
      </c>
      <c r="N84" s="11"/>
      <c r="O84" s="13"/>
    </row>
    <row r="85" spans="1:15" x14ac:dyDescent="0.25">
      <c r="A85" s="15">
        <v>61059</v>
      </c>
      <c r="B85" s="15" t="s">
        <v>91</v>
      </c>
      <c r="C85" s="15" t="s">
        <v>66</v>
      </c>
      <c r="D85" s="8">
        <f>Finanzkraft!H81</f>
        <v>7673922.3600000003</v>
      </c>
      <c r="E85" s="9">
        <f>'landesw Umlage § 2_IST'!E81</f>
        <v>3.5860224692147911E-3</v>
      </c>
      <c r="F85" s="9">
        <f>'bezirksw Umlage § 2_IST'!E81</f>
        <v>6.2276067352007081E-2</v>
      </c>
      <c r="G85" s="10"/>
      <c r="H85" s="10"/>
      <c r="I85" s="10"/>
      <c r="J85" s="10"/>
      <c r="K85" s="11">
        <f>'Umlage Gesamt § 2_mtlAufte_Plan'!AM81</f>
        <v>2048242.4463496127</v>
      </c>
      <c r="L85" s="11">
        <f>'Umlage Gesamt § 2_mtlAufte_IST'!AM81</f>
        <v>2111072.7697835322</v>
      </c>
      <c r="M85" s="12">
        <f t="shared" si="1"/>
        <v>-62830.323433919577</v>
      </c>
      <c r="N85" s="11"/>
      <c r="O85" s="13"/>
    </row>
    <row r="86" spans="1:15" x14ac:dyDescent="0.25">
      <c r="A86" s="15">
        <v>61060</v>
      </c>
      <c r="B86" s="15" t="s">
        <v>92</v>
      </c>
      <c r="C86" s="15" t="s">
        <v>66</v>
      </c>
      <c r="D86" s="8">
        <f>Finanzkraft!H82</f>
        <v>5679162.9000000004</v>
      </c>
      <c r="E86" s="9">
        <f>'landesw Umlage § 2_IST'!E82</f>
        <v>2.653871750369264E-3</v>
      </c>
      <c r="F86" s="9">
        <f>'bezirksw Umlage § 2_IST'!E82</f>
        <v>4.6088025741169977E-2</v>
      </c>
      <c r="G86" s="10"/>
      <c r="H86" s="10"/>
      <c r="I86" s="10"/>
      <c r="J86" s="10"/>
      <c r="K86" s="11">
        <f>'Umlage Gesamt § 2_mtlAufte_Plan'!AM82</f>
        <v>1515822.2830278878</v>
      </c>
      <c r="L86" s="11">
        <f>'Umlage Gesamt § 2_mtlAufte_IST'!AM82</f>
        <v>1562320.4915191347</v>
      </c>
      <c r="M86" s="12">
        <f t="shared" si="1"/>
        <v>-46498.208491246914</v>
      </c>
      <c r="N86" s="11"/>
      <c r="O86" s="13"/>
    </row>
    <row r="87" spans="1:15" x14ac:dyDescent="0.25">
      <c r="A87" s="15">
        <v>61061</v>
      </c>
      <c r="B87" s="15" t="s">
        <v>93</v>
      </c>
      <c r="C87" s="15" t="s">
        <v>66</v>
      </c>
      <c r="D87" s="8">
        <f>Finanzkraft!H83</f>
        <v>8707728.0999999996</v>
      </c>
      <c r="E87" s="9">
        <f>'landesw Umlage § 2_IST'!E83</f>
        <v>4.0691196962296368E-3</v>
      </c>
      <c r="F87" s="9">
        <f>'bezirksw Umlage § 2_IST'!E83</f>
        <v>7.066569561156788E-2</v>
      </c>
      <c r="G87" s="10"/>
      <c r="H87" s="10"/>
      <c r="I87" s="10"/>
      <c r="J87" s="10"/>
      <c r="K87" s="11">
        <f>'Umlage Gesamt § 2_mtlAufte_Plan'!AM83</f>
        <v>2324174.9745421275</v>
      </c>
      <c r="L87" s="11">
        <f>'Umlage Gesamt § 2_mtlAufte_IST'!AM83</f>
        <v>2395469.5938035129</v>
      </c>
      <c r="M87" s="12">
        <f t="shared" si="1"/>
        <v>-71294.619261385407</v>
      </c>
      <c r="N87" s="11"/>
      <c r="O87" s="13"/>
    </row>
    <row r="88" spans="1:15" x14ac:dyDescent="0.25">
      <c r="A88" s="238" t="s">
        <v>94</v>
      </c>
      <c r="B88" s="239"/>
      <c r="C88" s="240"/>
      <c r="D88" s="8"/>
      <c r="E88" s="9"/>
      <c r="F88" s="9"/>
      <c r="G88" s="10">
        <f>'Grunddaten § 2 SPU_100%_Plan'!M7</f>
        <v>71415649.382689416</v>
      </c>
      <c r="H88" s="10">
        <f>'Grunddaten § 2 SPU_40%_Plan'!M7</f>
        <v>28566259.753075771</v>
      </c>
      <c r="I88" s="10">
        <f>'Grunddaten § 2 SPU_100%_IST'!M7</f>
        <v>65625951.269999988</v>
      </c>
      <c r="J88" s="10">
        <f>'Grunddaten § 2 SPU_40%_IST'!M7</f>
        <v>26250380.508000001</v>
      </c>
      <c r="K88" s="11"/>
      <c r="L88" s="11"/>
      <c r="M88" s="12"/>
      <c r="N88" s="11"/>
      <c r="O88" s="13"/>
    </row>
    <row r="89" spans="1:15" x14ac:dyDescent="0.25">
      <c r="A89" s="15">
        <v>61101</v>
      </c>
      <c r="B89" s="15" t="s">
        <v>95</v>
      </c>
      <c r="C89" s="15" t="s">
        <v>96</v>
      </c>
      <c r="D89" s="8">
        <f>Finanzkraft!H84</f>
        <v>5323752.53</v>
      </c>
      <c r="E89" s="9">
        <f>'landesw Umlage § 2_IST'!E84</f>
        <v>2.4877885516057124E-3</v>
      </c>
      <c r="F89" s="9">
        <f>'bezirksw Umlage § 2_IST'!E84</f>
        <v>5.12106930947612E-2</v>
      </c>
      <c r="G89" s="16"/>
      <c r="H89" s="16"/>
      <c r="I89" s="16"/>
      <c r="J89" s="16"/>
      <c r="K89" s="11">
        <f>'Umlage Gesamt § 2_mtlAufte_Plan'!AM84</f>
        <v>1424377.5136996459</v>
      </c>
      <c r="L89" s="11">
        <f>'Umlage Gesamt § 2_mtlAufte_IST'!AM84</f>
        <v>1322821.3593000486</v>
      </c>
      <c r="M89" s="12">
        <f t="shared" si="1"/>
        <v>101556.15439959732</v>
      </c>
      <c r="N89" s="11"/>
      <c r="O89" s="13"/>
    </row>
    <row r="90" spans="1:15" x14ac:dyDescent="0.25">
      <c r="A90" s="15">
        <v>61105</v>
      </c>
      <c r="B90" s="15" t="s">
        <v>97</v>
      </c>
      <c r="C90" s="15" t="s">
        <v>96</v>
      </c>
      <c r="D90" s="8">
        <f>Finanzkraft!H85</f>
        <v>1390655.34</v>
      </c>
      <c r="E90" s="9">
        <f>'landesw Umlage § 2_IST'!E85</f>
        <v>6.4985297768552545E-4</v>
      </c>
      <c r="F90" s="9">
        <f>'bezirksw Umlage § 2_IST'!E85</f>
        <v>1.33771101147203E-2</v>
      </c>
      <c r="G90" s="16"/>
      <c r="H90" s="16"/>
      <c r="I90" s="16"/>
      <c r="J90" s="16"/>
      <c r="K90" s="11">
        <f>'Umlage Gesamt § 2_mtlAufte_Plan'!AM85</f>
        <v>372071.80169254332</v>
      </c>
      <c r="L90" s="11">
        <f>'Umlage Gesamt § 2_mtlAufte_IST'!AM85</f>
        <v>345543.59482533485</v>
      </c>
      <c r="M90" s="12">
        <f t="shared" si="1"/>
        <v>26528.206867208472</v>
      </c>
      <c r="N90" s="11"/>
      <c r="O90" s="13"/>
    </row>
    <row r="91" spans="1:15" x14ac:dyDescent="0.25">
      <c r="A91" s="15">
        <v>61106</v>
      </c>
      <c r="B91" s="15" t="s">
        <v>98</v>
      </c>
      <c r="C91" s="15" t="s">
        <v>96</v>
      </c>
      <c r="D91" s="8">
        <f>Finanzkraft!H86</f>
        <v>2209507.6800000002</v>
      </c>
      <c r="E91" s="9">
        <f>'landesw Umlage § 2_IST'!E86</f>
        <v>1.0325025214853287E-3</v>
      </c>
      <c r="F91" s="9">
        <f>'bezirksw Umlage § 2_IST'!E86</f>
        <v>2.1253884182891921E-2</v>
      </c>
      <c r="G91" s="16"/>
      <c r="H91" s="16"/>
      <c r="I91" s="16"/>
      <c r="J91" s="16"/>
      <c r="K91" s="11">
        <f>'Umlage Gesamt § 2_mtlAufte_Plan'!AM86</f>
        <v>591156.90258026938</v>
      </c>
      <c r="L91" s="11">
        <f>'Umlage Gesamt § 2_mtlAufte_IST'!AM86</f>
        <v>549008.22984750883</v>
      </c>
      <c r="M91" s="12">
        <f t="shared" si="1"/>
        <v>42148.672732760548</v>
      </c>
      <c r="N91" s="11"/>
      <c r="O91" s="13"/>
    </row>
    <row r="92" spans="1:15" x14ac:dyDescent="0.25">
      <c r="A92" s="15">
        <v>61107</v>
      </c>
      <c r="B92" s="15" t="s">
        <v>99</v>
      </c>
      <c r="C92" s="15" t="s">
        <v>96</v>
      </c>
      <c r="D92" s="8">
        <f>Finanzkraft!H87</f>
        <v>1621281.28</v>
      </c>
      <c r="E92" s="9">
        <f>'landesw Umlage § 2_IST'!E87</f>
        <v>7.5762443588200663E-4</v>
      </c>
      <c r="F92" s="9">
        <f>'bezirksw Umlage § 2_IST'!E87</f>
        <v>1.559556677033626E-2</v>
      </c>
      <c r="G92" s="16"/>
      <c r="H92" s="16"/>
      <c r="I92" s="16"/>
      <c r="J92" s="16"/>
      <c r="K92" s="11">
        <f>'Umlage Gesamt § 2_mtlAufte_Plan'!AM87</f>
        <v>433776.09789352462</v>
      </c>
      <c r="L92" s="11">
        <f>'Umlage Gesamt § 2_mtlAufte_IST'!AM87</f>
        <v>402848.45971556136</v>
      </c>
      <c r="M92" s="12">
        <f t="shared" si="1"/>
        <v>30927.638177963265</v>
      </c>
      <c r="N92" s="11"/>
      <c r="O92" s="13"/>
    </row>
    <row r="93" spans="1:15" x14ac:dyDescent="0.25">
      <c r="A93" s="15">
        <v>61108</v>
      </c>
      <c r="B93" s="15" t="s">
        <v>96</v>
      </c>
      <c r="C93" s="15" t="s">
        <v>96</v>
      </c>
      <c r="D93" s="8">
        <f>Finanzkraft!H88</f>
        <v>53896935.25</v>
      </c>
      <c r="E93" s="9">
        <f>'landesw Umlage § 2_IST'!E88</f>
        <v>2.5186027661128787E-2</v>
      </c>
      <c r="F93" s="9">
        <f>'bezirksw Umlage § 2_IST'!E88</f>
        <v>0.51844998321812796</v>
      </c>
      <c r="G93" s="16"/>
      <c r="H93" s="16"/>
      <c r="I93" s="16"/>
      <c r="J93" s="16"/>
      <c r="K93" s="11">
        <f>'Umlage Gesamt § 2_mtlAufte_Plan'!AM88</f>
        <v>14420201.201092605</v>
      </c>
      <c r="L93" s="11">
        <f>'Umlage Gesamt § 2_mtlAufte_IST'!AM88</f>
        <v>13392060.721784094</v>
      </c>
      <c r="M93" s="12">
        <f t="shared" si="1"/>
        <v>1028140.4793085102</v>
      </c>
      <c r="N93" s="11"/>
      <c r="O93" s="13"/>
    </row>
    <row r="94" spans="1:15" x14ac:dyDescent="0.25">
      <c r="A94" s="15">
        <v>61109</v>
      </c>
      <c r="B94" s="15" t="s">
        <v>100</v>
      </c>
      <c r="C94" s="15" t="s">
        <v>96</v>
      </c>
      <c r="D94" s="8">
        <f>Finanzkraft!H89</f>
        <v>2221481.17</v>
      </c>
      <c r="E94" s="9">
        <f>'landesw Umlage § 2_IST'!E89</f>
        <v>1.0380977311005219E-3</v>
      </c>
      <c r="F94" s="9">
        <f>'bezirksw Umlage § 2_IST'!E89</f>
        <v>2.136906059618459E-2</v>
      </c>
      <c r="G94" s="16"/>
      <c r="H94" s="16"/>
      <c r="I94" s="16"/>
      <c r="J94" s="16"/>
      <c r="K94" s="11">
        <f>'Umlage Gesamt § 2_mtlAufte_Plan'!AM89</f>
        <v>594360.42675243958</v>
      </c>
      <c r="L94" s="11">
        <f>'Umlage Gesamt § 2_mtlAufte_IST'!AM89</f>
        <v>551983.34715961386</v>
      </c>
      <c r="M94" s="12">
        <f t="shared" si="1"/>
        <v>42377.079592825728</v>
      </c>
      <c r="N94" s="11"/>
      <c r="O94" s="13"/>
    </row>
    <row r="95" spans="1:15" x14ac:dyDescent="0.25">
      <c r="A95" s="15">
        <v>61110</v>
      </c>
      <c r="B95" s="15" t="s">
        <v>101</v>
      </c>
      <c r="C95" s="15" t="s">
        <v>96</v>
      </c>
      <c r="D95" s="8">
        <f>Finanzkraft!H90</f>
        <v>4323746.2699999996</v>
      </c>
      <c r="E95" s="9">
        <f>'landesw Umlage § 2_IST'!E90</f>
        <v>2.0204858152101032E-3</v>
      </c>
      <c r="F95" s="9">
        <f>'bezirksw Umlage § 2_IST'!E90</f>
        <v>4.159134783310231E-2</v>
      </c>
      <c r="G95" s="16"/>
      <c r="H95" s="16"/>
      <c r="I95" s="16"/>
      <c r="J95" s="16"/>
      <c r="K95" s="11">
        <f>'Umlage Gesamt § 2_mtlAufte_Plan'!AM90</f>
        <v>1156824.425482962</v>
      </c>
      <c r="L95" s="11">
        <f>'Umlage Gesamt § 2_mtlAufte_IST'!AM90</f>
        <v>1074344.437672409</v>
      </c>
      <c r="M95" s="12">
        <f t="shared" si="1"/>
        <v>82479.987810553052</v>
      </c>
      <c r="N95" s="11"/>
      <c r="O95" s="13"/>
    </row>
    <row r="96" spans="1:15" x14ac:dyDescent="0.25">
      <c r="A96" s="15">
        <v>61111</v>
      </c>
      <c r="B96" s="15" t="s">
        <v>102</v>
      </c>
      <c r="C96" s="15" t="s">
        <v>96</v>
      </c>
      <c r="D96" s="8">
        <f>Finanzkraft!H91</f>
        <v>1806984.95</v>
      </c>
      <c r="E96" s="9">
        <f>'landesw Umlage § 2_IST'!E91</f>
        <v>8.4440372579335887E-4</v>
      </c>
      <c r="F96" s="9">
        <f>'bezirksw Umlage § 2_IST'!E91</f>
        <v>1.7381903305956712E-2</v>
      </c>
      <c r="G96" s="16"/>
      <c r="H96" s="16"/>
      <c r="I96" s="16"/>
      <c r="J96" s="16"/>
      <c r="K96" s="11">
        <f>'Umlage Gesamt § 2_mtlAufte_Plan'!AM91</f>
        <v>483461.37726534763</v>
      </c>
      <c r="L96" s="11">
        <f>'Umlage Gesamt § 2_mtlAufte_IST'!AM91</f>
        <v>448991.24711826723</v>
      </c>
      <c r="M96" s="12">
        <f t="shared" si="1"/>
        <v>34470.130147080403</v>
      </c>
      <c r="N96" s="11"/>
      <c r="O96" s="13"/>
    </row>
    <row r="97" spans="1:15" x14ac:dyDescent="0.25">
      <c r="A97" s="15">
        <v>61112</v>
      </c>
      <c r="B97" s="15" t="s">
        <v>103</v>
      </c>
      <c r="C97" s="15" t="s">
        <v>96</v>
      </c>
      <c r="D97" s="8">
        <f>Finanzkraft!H92</f>
        <v>684063.13</v>
      </c>
      <c r="E97" s="9">
        <f>'landesw Umlage § 2_IST'!E92</f>
        <v>3.1966257142864791E-4</v>
      </c>
      <c r="F97" s="9">
        <f>'bezirksw Umlage § 2_IST'!E92</f>
        <v>6.5801982362000836E-3</v>
      </c>
      <c r="G97" s="10"/>
      <c r="H97" s="10"/>
      <c r="I97" s="10"/>
      <c r="J97" s="10"/>
      <c r="K97" s="11">
        <f>'Umlage Gesamt § 2_mtlAufte_Plan'!AM92</f>
        <v>183022.05724859226</v>
      </c>
      <c r="L97" s="11">
        <f>'Umlage Gesamt § 2_mtlAufte_IST'!AM92</f>
        <v>169972.83671140997</v>
      </c>
      <c r="M97" s="12">
        <f t="shared" si="1"/>
        <v>13049.220537182293</v>
      </c>
      <c r="N97" s="11"/>
      <c r="O97" s="13"/>
    </row>
    <row r="98" spans="1:15" x14ac:dyDescent="0.25">
      <c r="A98" s="15">
        <v>61113</v>
      </c>
      <c r="B98" s="15" t="s">
        <v>104</v>
      </c>
      <c r="C98" s="15" t="s">
        <v>96</v>
      </c>
      <c r="D98" s="8">
        <f>Finanzkraft!H93</f>
        <v>4129356.68</v>
      </c>
      <c r="E98" s="9">
        <f>'landesw Umlage § 2_IST'!E93</f>
        <v>1.929647596523532E-3</v>
      </c>
      <c r="F98" s="9">
        <f>'bezirksw Umlage § 2_IST'!E93</f>
        <v>3.9721458957124367E-2</v>
      </c>
      <c r="G98" s="10"/>
      <c r="H98" s="10"/>
      <c r="I98" s="10"/>
      <c r="J98" s="10"/>
      <c r="K98" s="11">
        <f>'Umlage Gesamt § 2_mtlAufte_Plan'!AM93</f>
        <v>1104815.2159389392</v>
      </c>
      <c r="L98" s="11">
        <f>'Umlage Gesamt § 2_mtlAufte_IST'!AM93</f>
        <v>1026043.4131171638</v>
      </c>
      <c r="M98" s="12">
        <f t="shared" si="1"/>
        <v>78771.802821775433</v>
      </c>
      <c r="N98" s="11"/>
      <c r="O98" s="13"/>
    </row>
    <row r="99" spans="1:15" x14ac:dyDescent="0.25">
      <c r="A99" s="15">
        <v>61114</v>
      </c>
      <c r="B99" s="15" t="s">
        <v>105</v>
      </c>
      <c r="C99" s="15" t="s">
        <v>96</v>
      </c>
      <c r="D99" s="8">
        <f>Finanzkraft!H94</f>
        <v>3700096.13</v>
      </c>
      <c r="E99" s="9">
        <f>'landesw Umlage § 2_IST'!E94</f>
        <v>1.7290542225963687E-3</v>
      </c>
      <c r="F99" s="9">
        <f>'bezirksw Umlage § 2_IST'!E94</f>
        <v>3.5592279368129011E-2</v>
      </c>
      <c r="G99" s="10"/>
      <c r="H99" s="10"/>
      <c r="I99" s="10"/>
      <c r="J99" s="10"/>
      <c r="K99" s="11">
        <f>'Umlage Gesamt § 2_mtlAufte_Plan'!AM94</f>
        <v>989965.94909325766</v>
      </c>
      <c r="L99" s="11">
        <f>'Umlage Gesamt § 2_mtlAufte_IST'!AM94</f>
        <v>919382.74077278527</v>
      </c>
      <c r="M99" s="12">
        <f t="shared" si="1"/>
        <v>70583.208320472389</v>
      </c>
      <c r="N99" s="11"/>
      <c r="O99" s="13"/>
    </row>
    <row r="100" spans="1:15" x14ac:dyDescent="0.25">
      <c r="A100" s="15">
        <v>61115</v>
      </c>
      <c r="B100" s="15" t="s">
        <v>106</v>
      </c>
      <c r="C100" s="15" t="s">
        <v>96</v>
      </c>
      <c r="D100" s="8">
        <f>Finanzkraft!H95</f>
        <v>2328537.4900000002</v>
      </c>
      <c r="E100" s="9">
        <f>'landesw Umlage § 2_IST'!E95</f>
        <v>1.0881251292134539E-3</v>
      </c>
      <c r="F100" s="9">
        <f>'bezirksw Umlage § 2_IST'!E95</f>
        <v>2.2398865854126315E-2</v>
      </c>
      <c r="G100" s="10"/>
      <c r="H100" s="10"/>
      <c r="I100" s="10"/>
      <c r="J100" s="10"/>
      <c r="K100" s="11">
        <f>'Umlage Gesamt § 2_mtlAufte_Plan'!AM95</f>
        <v>623003.49647593673</v>
      </c>
      <c r="L100" s="11">
        <f>'Umlage Gesamt § 2_mtlAufte_IST'!AM95</f>
        <v>578584.20547262428</v>
      </c>
      <c r="M100" s="12">
        <f t="shared" si="1"/>
        <v>44419.29100331245</v>
      </c>
      <c r="N100" s="11"/>
      <c r="O100" s="13"/>
    </row>
    <row r="101" spans="1:15" x14ac:dyDescent="0.25">
      <c r="A101" s="15">
        <v>61116</v>
      </c>
      <c r="B101" s="15" t="s">
        <v>107</v>
      </c>
      <c r="C101" s="15" t="s">
        <v>96</v>
      </c>
      <c r="D101" s="8">
        <f>Finanzkraft!H96</f>
        <v>2911273.48</v>
      </c>
      <c r="E101" s="9">
        <f>'landesw Umlage § 2_IST'!E96</f>
        <v>1.3604375472609208E-3</v>
      </c>
      <c r="F101" s="9">
        <f>'bezirksw Umlage § 2_IST'!E96</f>
        <v>2.8004369447878413E-2</v>
      </c>
      <c r="G101" s="10"/>
      <c r="H101" s="10"/>
      <c r="I101" s="10"/>
      <c r="J101" s="10"/>
      <c r="K101" s="11">
        <f>'Umlage Gesamt § 2_mtlAufte_Plan'!AM96</f>
        <v>778915.33420733875</v>
      </c>
      <c r="L101" s="11">
        <f>'Umlage Gesamt § 2_mtlAufte_IST'!AM96</f>
        <v>723379.74396938831</v>
      </c>
      <c r="M101" s="12">
        <f t="shared" si="1"/>
        <v>55535.59023795044</v>
      </c>
      <c r="N101" s="11"/>
      <c r="O101" s="13"/>
    </row>
    <row r="102" spans="1:15" x14ac:dyDescent="0.25">
      <c r="A102" s="15">
        <v>61118</v>
      </c>
      <c r="B102" s="15" t="s">
        <v>108</v>
      </c>
      <c r="C102" s="15" t="s">
        <v>96</v>
      </c>
      <c r="D102" s="8">
        <f>Finanzkraft!H97</f>
        <v>1312578.1200000001</v>
      </c>
      <c r="E102" s="9">
        <f>'landesw Umlage § 2_IST'!E97</f>
        <v>6.1336750752840664E-4</v>
      </c>
      <c r="F102" s="9">
        <f>'bezirksw Umlage § 2_IST'!E97</f>
        <v>1.2626063080024239E-2</v>
      </c>
      <c r="G102" s="10"/>
      <c r="H102" s="10"/>
      <c r="I102" s="10"/>
      <c r="J102" s="10"/>
      <c r="K102" s="11">
        <f>'Umlage Gesamt § 2_mtlAufte_Plan'!AM97</f>
        <v>351182.13113150757</v>
      </c>
      <c r="L102" s="11">
        <f>'Umlage Gesamt § 2_mtlAufte_IST'!AM97</f>
        <v>326143.328996155</v>
      </c>
      <c r="M102" s="12">
        <f t="shared" si="1"/>
        <v>25038.802135352569</v>
      </c>
      <c r="N102" s="11"/>
      <c r="O102" s="13"/>
    </row>
    <row r="103" spans="1:15" x14ac:dyDescent="0.25">
      <c r="A103" s="15">
        <v>61119</v>
      </c>
      <c r="B103" s="15" t="s">
        <v>109</v>
      </c>
      <c r="C103" s="15" t="s">
        <v>96</v>
      </c>
      <c r="D103" s="8">
        <f>Finanzkraft!H98</f>
        <v>737220.25</v>
      </c>
      <c r="E103" s="9">
        <f>'landesw Umlage § 2_IST'!E98</f>
        <v>3.4450288356320372E-4</v>
      </c>
      <c r="F103" s="9">
        <f>'bezirksw Umlage § 2_IST'!E98</f>
        <v>7.0915317256478715E-3</v>
      </c>
      <c r="G103" s="10"/>
      <c r="H103" s="10"/>
      <c r="I103" s="10"/>
      <c r="J103" s="10"/>
      <c r="K103" s="11">
        <f>'Umlage Gesamt § 2_mtlAufte_Plan'!AM98</f>
        <v>197244.31983393329</v>
      </c>
      <c r="L103" s="11">
        <f>'Umlage Gesamt § 2_mtlAufte_IST'!AM98</f>
        <v>183181.07156805083</v>
      </c>
      <c r="M103" s="12">
        <f t="shared" si="1"/>
        <v>14063.248265882459</v>
      </c>
      <c r="N103" s="11"/>
      <c r="O103" s="13"/>
    </row>
    <row r="104" spans="1:15" x14ac:dyDescent="0.25">
      <c r="A104" s="15">
        <v>61120</v>
      </c>
      <c r="B104" s="15" t="s">
        <v>110</v>
      </c>
      <c r="C104" s="15" t="s">
        <v>96</v>
      </c>
      <c r="D104" s="8">
        <f>Finanzkraft!H99</f>
        <v>15360360.310000001</v>
      </c>
      <c r="E104" s="9">
        <f>'landesw Umlage § 2_IST'!E99</f>
        <v>7.1778934712723721E-3</v>
      </c>
      <c r="F104" s="9">
        <f>'bezirksw Umlage § 2_IST'!E99</f>
        <v>0.14775568421478844</v>
      </c>
      <c r="G104" s="10"/>
      <c r="H104" s="10"/>
      <c r="I104" s="10"/>
      <c r="J104" s="10"/>
      <c r="K104" s="11">
        <f>'Umlage Gesamt § 2_mtlAufte_Plan'!AM99</f>
        <v>4109686.1104264217</v>
      </c>
      <c r="L104" s="11">
        <f>'Umlage Gesamt § 2_mtlAufte_IST'!AM99</f>
        <v>3816671.1525587607</v>
      </c>
      <c r="M104" s="12">
        <f t="shared" si="1"/>
        <v>293014.95786766103</v>
      </c>
      <c r="N104" s="11"/>
      <c r="O104" s="13"/>
    </row>
    <row r="105" spans="1:15" x14ac:dyDescent="0.25">
      <c r="A105" s="238" t="s">
        <v>111</v>
      </c>
      <c r="B105" s="239"/>
      <c r="C105" s="240"/>
      <c r="D105" s="8"/>
      <c r="E105" s="9"/>
      <c r="F105" s="9"/>
      <c r="G105" s="10">
        <f>'Grunddaten § 2 SPU_100%_Plan'!M8</f>
        <v>80001620.195955276</v>
      </c>
      <c r="H105" s="10">
        <f>'Grunddaten § 2 SPU_40%_Plan'!M8</f>
        <v>32000648.078382112</v>
      </c>
      <c r="I105" s="10">
        <f>'Grunddaten § 2 SPU_100%_IST'!M8</f>
        <v>70086711.420000017</v>
      </c>
      <c r="J105" s="10">
        <f>'Grunddaten § 2 SPU_40%_IST'!M8</f>
        <v>28034684.568000007</v>
      </c>
      <c r="K105" s="11"/>
      <c r="L105" s="11"/>
      <c r="M105" s="12"/>
      <c r="N105" s="11"/>
      <c r="O105" s="13"/>
    </row>
    <row r="106" spans="1:15" x14ac:dyDescent="0.25">
      <c r="A106" s="15">
        <v>61203</v>
      </c>
      <c r="B106" s="15" t="s">
        <v>112</v>
      </c>
      <c r="C106" s="15" t="s">
        <v>113</v>
      </c>
      <c r="D106" s="8">
        <f>Finanzkraft!H100</f>
        <v>3486326.85</v>
      </c>
      <c r="E106" s="9">
        <f>'landesw Umlage § 2_IST'!E100</f>
        <v>1.6291598784336442E-3</v>
      </c>
      <c r="F106" s="9">
        <f>'bezirksw Umlage § 2_IST'!E100</f>
        <v>2.8187627298921339E-2</v>
      </c>
      <c r="G106" s="16"/>
      <c r="H106" s="16"/>
      <c r="I106" s="16"/>
      <c r="J106" s="16"/>
      <c r="K106" s="11">
        <f>'Umlage Gesamt § 2_mtlAufte_Plan'!AM100</f>
        <v>890790.47248523124</v>
      </c>
      <c r="L106" s="11">
        <f>'Umlage Gesamt § 2_mtlAufte_IST'!AM100</f>
        <v>798690.75671998935</v>
      </c>
      <c r="M106" s="12">
        <f t="shared" si="1"/>
        <v>92099.715765241883</v>
      </c>
      <c r="N106" s="11"/>
      <c r="O106" s="13"/>
    </row>
    <row r="107" spans="1:15" x14ac:dyDescent="0.25">
      <c r="A107" s="15">
        <v>61204</v>
      </c>
      <c r="B107" s="15" t="s">
        <v>114</v>
      </c>
      <c r="C107" s="15" t="s">
        <v>113</v>
      </c>
      <c r="D107" s="8">
        <f>Finanzkraft!H101</f>
        <v>3134165.02</v>
      </c>
      <c r="E107" s="9">
        <f>'landesw Umlage § 2_IST'!E101</f>
        <v>1.4645947217984394E-3</v>
      </c>
      <c r="F107" s="9">
        <f>'bezirksw Umlage § 2_IST'!E101</f>
        <v>2.5340330748700842E-2</v>
      </c>
      <c r="G107" s="16"/>
      <c r="H107" s="16"/>
      <c r="I107" s="16"/>
      <c r="J107" s="16"/>
      <c r="K107" s="11">
        <f>'Umlage Gesamt § 2_mtlAufte_Plan'!AM101</f>
        <v>800809.69430978165</v>
      </c>
      <c r="L107" s="11">
        <f>'Umlage Gesamt § 2_mtlAufte_IST'!AM101</f>
        <v>718013.18098133011</v>
      </c>
      <c r="M107" s="12">
        <f t="shared" si="1"/>
        <v>82796.513328451547</v>
      </c>
      <c r="N107" s="11"/>
      <c r="O107" s="13"/>
    </row>
    <row r="108" spans="1:15" x14ac:dyDescent="0.25">
      <c r="A108" s="15">
        <v>61205</v>
      </c>
      <c r="B108" s="15" t="s">
        <v>115</v>
      </c>
      <c r="C108" s="15" t="s">
        <v>113</v>
      </c>
      <c r="D108" s="8">
        <f>Finanzkraft!H102</f>
        <v>2165449.17</v>
      </c>
      <c r="E108" s="9">
        <f>'landesw Umlage § 2_IST'!E102</f>
        <v>1.0119139880850343E-3</v>
      </c>
      <c r="F108" s="9">
        <f>'bezirksw Umlage § 2_IST'!E102</f>
        <v>1.7508075623695052E-2</v>
      </c>
      <c r="G108" s="16"/>
      <c r="H108" s="16"/>
      <c r="I108" s="16"/>
      <c r="J108" s="16"/>
      <c r="K108" s="11">
        <f>'Umlage Gesamt § 2_mtlAufte_Plan'!AM102</f>
        <v>553293.35781785683</v>
      </c>
      <c r="L108" s="11">
        <f>'Umlage Gesamt § 2_mtlAufte_IST'!AM102</f>
        <v>496087.8054867324</v>
      </c>
      <c r="M108" s="12">
        <f t="shared" si="1"/>
        <v>57205.552331124432</v>
      </c>
      <c r="N108" s="11"/>
      <c r="O108" s="13"/>
    </row>
    <row r="109" spans="1:15" x14ac:dyDescent="0.25">
      <c r="A109" s="15">
        <v>61206</v>
      </c>
      <c r="B109" s="15" t="s">
        <v>116</v>
      </c>
      <c r="C109" s="15" t="s">
        <v>113</v>
      </c>
      <c r="D109" s="8">
        <f>Finanzkraft!H103</f>
        <v>1541941.59</v>
      </c>
      <c r="E109" s="9">
        <f>'landesw Umlage § 2_IST'!E103</f>
        <v>7.2054901373236997E-4</v>
      </c>
      <c r="F109" s="9">
        <f>'bezirksw Umlage § 2_IST'!E103</f>
        <v>1.2466896170571666E-2</v>
      </c>
      <c r="G109" s="16"/>
      <c r="H109" s="16"/>
      <c r="I109" s="16"/>
      <c r="J109" s="16"/>
      <c r="K109" s="11">
        <f>'Umlage Gesamt § 2_mtlAufte_Plan'!AM103</f>
        <v>393981.09718276374</v>
      </c>
      <c r="L109" s="11">
        <f>'Umlage Gesamt § 2_mtlAufte_IST'!AM103</f>
        <v>353246.99843766046</v>
      </c>
      <c r="M109" s="12">
        <f t="shared" si="1"/>
        <v>40734.098745103285</v>
      </c>
      <c r="N109" s="11"/>
      <c r="O109" s="13"/>
    </row>
    <row r="110" spans="1:15" x14ac:dyDescent="0.25">
      <c r="A110" s="15">
        <v>61207</v>
      </c>
      <c r="B110" s="15" t="s">
        <v>117</v>
      </c>
      <c r="C110" s="15" t="s">
        <v>113</v>
      </c>
      <c r="D110" s="8">
        <f>Finanzkraft!H104</f>
        <v>7199912.1600000001</v>
      </c>
      <c r="E110" s="9">
        <f>'landesw Umlage § 2_IST'!E104</f>
        <v>3.3645175922958907E-3</v>
      </c>
      <c r="F110" s="9">
        <f>'bezirksw Umlage § 2_IST'!E104</f>
        <v>5.8212683228783244E-2</v>
      </c>
      <c r="G110" s="16"/>
      <c r="H110" s="16"/>
      <c r="I110" s="16"/>
      <c r="J110" s="16"/>
      <c r="K110" s="11">
        <f>'Umlage Gesamt § 2_mtlAufte_Plan'!AM104</f>
        <v>1839647.6953555176</v>
      </c>
      <c r="L110" s="11">
        <f>'Umlage Gesamt § 2_mtlAufte_IST'!AM104</f>
        <v>1649444.6845647455</v>
      </c>
      <c r="M110" s="12">
        <f t="shared" si="1"/>
        <v>190203.01079077204</v>
      </c>
      <c r="N110" s="11"/>
      <c r="O110" s="13"/>
    </row>
    <row r="111" spans="1:15" x14ac:dyDescent="0.25">
      <c r="A111" s="15">
        <v>61213</v>
      </c>
      <c r="B111" s="15" t="s">
        <v>118</v>
      </c>
      <c r="C111" s="15" t="s">
        <v>113</v>
      </c>
      <c r="D111" s="8">
        <f>Finanzkraft!H105</f>
        <v>4905704.24</v>
      </c>
      <c r="E111" s="9">
        <f>'landesw Umlage § 2_IST'!E105</f>
        <v>2.2924346646585399E-3</v>
      </c>
      <c r="F111" s="9">
        <f>'bezirksw Umlage § 2_IST'!E105</f>
        <v>3.9663568192367896E-2</v>
      </c>
      <c r="G111" s="16"/>
      <c r="H111" s="16"/>
      <c r="I111" s="16"/>
      <c r="J111" s="16"/>
      <c r="K111" s="11">
        <f>'Umlage Gesamt § 2_mtlAufte_Plan'!AM105</f>
        <v>1253455.2225997981</v>
      </c>
      <c r="L111" s="11">
        <f>'Umlage Gesamt § 2_mtlAufte_IST'!AM105</f>
        <v>1123859.2364597311</v>
      </c>
      <c r="M111" s="12">
        <f t="shared" si="1"/>
        <v>129595.98614006699</v>
      </c>
      <c r="N111" s="11"/>
      <c r="O111" s="13"/>
    </row>
    <row r="112" spans="1:15" x14ac:dyDescent="0.25">
      <c r="A112" s="15">
        <v>61215</v>
      </c>
      <c r="B112" s="15" t="s">
        <v>119</v>
      </c>
      <c r="C112" s="15" t="s">
        <v>113</v>
      </c>
      <c r="D112" s="8">
        <f>Finanzkraft!H106</f>
        <v>1793452.47</v>
      </c>
      <c r="E112" s="9">
        <f>'landesw Umlage § 2_IST'!E106</f>
        <v>8.3808000044566071E-4</v>
      </c>
      <c r="F112" s="9">
        <f>'bezirksw Umlage § 2_IST'!E106</f>
        <v>1.450041031083758E-2</v>
      </c>
      <c r="G112" s="16"/>
      <c r="H112" s="16"/>
      <c r="I112" s="16"/>
      <c r="J112" s="16"/>
      <c r="K112" s="11">
        <f>'Umlage Gesamt § 2_mtlAufte_Plan'!AM106</f>
        <v>458244.57713455771</v>
      </c>
      <c r="L112" s="11">
        <f>'Umlage Gesamt § 2_mtlAufte_IST'!AM106</f>
        <v>410866.21307627368</v>
      </c>
      <c r="M112" s="12">
        <f t="shared" si="1"/>
        <v>47378.364058284031</v>
      </c>
      <c r="N112" s="11"/>
      <c r="O112" s="13"/>
    </row>
    <row r="113" spans="1:15" x14ac:dyDescent="0.25">
      <c r="A113" s="15">
        <v>61217</v>
      </c>
      <c r="B113" s="15" t="s">
        <v>120</v>
      </c>
      <c r="C113" s="15" t="s">
        <v>113</v>
      </c>
      <c r="D113" s="8">
        <f>Finanzkraft!H107</f>
        <v>4246956.7300000004</v>
      </c>
      <c r="E113" s="9">
        <f>'landesw Umlage § 2_IST'!E107</f>
        <v>1.9846020776737405E-3</v>
      </c>
      <c r="F113" s="9">
        <f>'bezirksw Umlage § 2_IST'!E107</f>
        <v>3.4337467085131655E-2</v>
      </c>
      <c r="G113" s="10"/>
      <c r="H113" s="10"/>
      <c r="I113" s="10"/>
      <c r="J113" s="10"/>
      <c r="K113" s="11">
        <f>'Umlage Gesamt § 2_mtlAufte_Plan'!AM107</f>
        <v>1085138.8165573268</v>
      </c>
      <c r="L113" s="11">
        <f>'Umlage Gesamt § 2_mtlAufte_IST'!AM107</f>
        <v>972945.23158112704</v>
      </c>
      <c r="M113" s="12">
        <f t="shared" si="1"/>
        <v>112193.58497619978</v>
      </c>
      <c r="N113" s="11"/>
      <c r="O113" s="13"/>
    </row>
    <row r="114" spans="1:15" x14ac:dyDescent="0.25">
      <c r="A114" s="15">
        <v>61222</v>
      </c>
      <c r="B114" s="15" t="s">
        <v>121</v>
      </c>
      <c r="C114" s="15" t="s">
        <v>113</v>
      </c>
      <c r="D114" s="8">
        <f>Finanzkraft!H108</f>
        <v>2182985.1</v>
      </c>
      <c r="E114" s="9">
        <f>'landesw Umlage § 2_IST'!E108</f>
        <v>1.0201085248614762E-3</v>
      </c>
      <c r="F114" s="9">
        <f>'bezirksw Umlage § 2_IST'!E108</f>
        <v>1.7649857011513E-2</v>
      </c>
      <c r="G114" s="10"/>
      <c r="H114" s="10"/>
      <c r="I114" s="10"/>
      <c r="J114" s="10"/>
      <c r="K114" s="11">
        <f>'Umlage Gesamt § 2_mtlAufte_Plan'!AM108</f>
        <v>557773.95876041276</v>
      </c>
      <c r="L114" s="11">
        <f>'Umlage Gesamt § 2_mtlAufte_IST'!AM108</f>
        <v>500105.15262717317</v>
      </c>
      <c r="M114" s="12">
        <f t="shared" si="1"/>
        <v>57668.806133239588</v>
      </c>
      <c r="N114" s="11"/>
      <c r="O114" s="13"/>
    </row>
    <row r="115" spans="1:15" x14ac:dyDescent="0.25">
      <c r="A115" s="15">
        <v>61236</v>
      </c>
      <c r="B115" s="15" t="s">
        <v>122</v>
      </c>
      <c r="C115" s="15" t="s">
        <v>113</v>
      </c>
      <c r="D115" s="8">
        <f>Finanzkraft!H109</f>
        <v>5069215.91</v>
      </c>
      <c r="E115" s="9">
        <f>'landesw Umlage § 2_IST'!E109</f>
        <v>2.3688436371619875E-3</v>
      </c>
      <c r="F115" s="9">
        <f>'bezirksw Umlage § 2_IST'!E109</f>
        <v>4.0985591689098912E-2</v>
      </c>
      <c r="G115" s="10"/>
      <c r="H115" s="10"/>
      <c r="I115" s="10"/>
      <c r="J115" s="10"/>
      <c r="K115" s="11">
        <f>'Umlage Gesamt § 2_mtlAufte_Plan'!AM109</f>
        <v>1295234.0471457951</v>
      </c>
      <c r="L115" s="11">
        <f>'Umlage Gesamt § 2_mtlAufte_IST'!AM109</f>
        <v>1161318.5066497449</v>
      </c>
      <c r="M115" s="12">
        <f t="shared" si="1"/>
        <v>133915.54049605015</v>
      </c>
      <c r="N115" s="11"/>
      <c r="O115" s="13"/>
    </row>
    <row r="116" spans="1:15" x14ac:dyDescent="0.25">
      <c r="A116" s="15">
        <v>61243</v>
      </c>
      <c r="B116" s="15" t="s">
        <v>123</v>
      </c>
      <c r="C116" s="15" t="s">
        <v>113</v>
      </c>
      <c r="D116" s="8">
        <f>Finanzkraft!H110</f>
        <v>1938431.18</v>
      </c>
      <c r="E116" s="9">
        <f>'landesw Umlage § 2_IST'!E110</f>
        <v>9.0582852424200713E-4</v>
      </c>
      <c r="F116" s="9">
        <f>'bezirksw Umlage § 2_IST'!E110</f>
        <v>1.5672591239243187E-2</v>
      </c>
      <c r="G116" s="10"/>
      <c r="H116" s="10"/>
      <c r="I116" s="10"/>
      <c r="J116" s="10"/>
      <c r="K116" s="11">
        <f>'Umlage Gesamt § 2_mtlAufte_Plan'!AM110</f>
        <v>495288.04986035771</v>
      </c>
      <c r="L116" s="11">
        <f>'Umlage Gesamt § 2_mtlAufte_IST'!AM110</f>
        <v>444079.72419563052</v>
      </c>
      <c r="M116" s="12">
        <f t="shared" si="1"/>
        <v>51208.325664727192</v>
      </c>
      <c r="N116" s="11"/>
      <c r="O116" s="13"/>
    </row>
    <row r="117" spans="1:15" x14ac:dyDescent="0.25">
      <c r="A117" s="15">
        <v>61247</v>
      </c>
      <c r="B117" s="15" t="s">
        <v>124</v>
      </c>
      <c r="C117" s="15" t="s">
        <v>113</v>
      </c>
      <c r="D117" s="8">
        <f>Finanzkraft!H111</f>
        <v>4951301.4800000004</v>
      </c>
      <c r="E117" s="9">
        <f>'landesw Umlage § 2_IST'!E111</f>
        <v>2.313742246297166E-3</v>
      </c>
      <c r="F117" s="9">
        <f>'bezirksw Umlage § 2_IST'!E111</f>
        <v>4.0032230702304245E-2</v>
      </c>
      <c r="G117" s="10"/>
      <c r="H117" s="10"/>
      <c r="I117" s="10"/>
      <c r="J117" s="10"/>
      <c r="K117" s="11">
        <f>'Umlage Gesamt § 2_mtlAufte_Plan'!AM111</f>
        <v>1265105.7616086754</v>
      </c>
      <c r="L117" s="11">
        <f>'Umlage Gesamt § 2_mtlAufte_IST'!AM111</f>
        <v>1134305.214615779</v>
      </c>
      <c r="M117" s="12">
        <f t="shared" si="1"/>
        <v>130800.54699289636</v>
      </c>
      <c r="N117" s="11"/>
      <c r="O117" s="13"/>
    </row>
    <row r="118" spans="1:15" x14ac:dyDescent="0.25">
      <c r="A118" s="15">
        <v>61251</v>
      </c>
      <c r="B118" s="15" t="s">
        <v>125</v>
      </c>
      <c r="C118" s="15" t="s">
        <v>113</v>
      </c>
      <c r="D118" s="8">
        <f>Finanzkraft!H112</f>
        <v>606871.15</v>
      </c>
      <c r="E118" s="9">
        <f>'landesw Umlage § 2_IST'!E112</f>
        <v>2.8359077375630627E-4</v>
      </c>
      <c r="F118" s="9">
        <f>'bezirksw Umlage § 2_IST'!E112</f>
        <v>4.9066706968876961E-3</v>
      </c>
      <c r="G118" s="10"/>
      <c r="H118" s="10"/>
      <c r="I118" s="10"/>
      <c r="J118" s="10"/>
      <c r="K118" s="11">
        <f>'Umlage Gesamt § 2_mtlAufte_Plan'!AM112</f>
        <v>155061.4907050828</v>
      </c>
      <c r="L118" s="11">
        <f>'Umlage Gesamt § 2_mtlAufte_IST'!AM112</f>
        <v>139029.52846346868</v>
      </c>
      <c r="M118" s="12">
        <f t="shared" si="1"/>
        <v>16031.962241614121</v>
      </c>
      <c r="N118" s="11"/>
      <c r="O118" s="13"/>
    </row>
    <row r="119" spans="1:15" x14ac:dyDescent="0.25">
      <c r="A119" s="15">
        <v>61252</v>
      </c>
      <c r="B119" s="15" t="s">
        <v>126</v>
      </c>
      <c r="C119" s="15" t="s">
        <v>113</v>
      </c>
      <c r="D119" s="8">
        <f>Finanzkraft!H113</f>
        <v>1491175.45</v>
      </c>
      <c r="E119" s="9">
        <f>'landesw Umlage § 2_IST'!E113</f>
        <v>6.968260061001551E-4</v>
      </c>
      <c r="F119" s="9">
        <f>'bezirksw Umlage § 2_IST'!E113</f>
        <v>1.2056442103786485E-2</v>
      </c>
      <c r="G119" s="10"/>
      <c r="H119" s="10"/>
      <c r="I119" s="10"/>
      <c r="J119" s="10"/>
      <c r="K119" s="11">
        <f>'Umlage Gesamt § 2_mtlAufte_Plan'!AM113</f>
        <v>381009.85387066542</v>
      </c>
      <c r="L119" s="11">
        <f>'Umlage Gesamt § 2_mtlAufte_IST'!AM113</f>
        <v>341616.86491407716</v>
      </c>
      <c r="M119" s="12">
        <f t="shared" si="1"/>
        <v>39392.988956588262</v>
      </c>
      <c r="N119" s="11"/>
      <c r="O119" s="13"/>
    </row>
    <row r="120" spans="1:15" x14ac:dyDescent="0.25">
      <c r="A120" s="15">
        <v>61253</v>
      </c>
      <c r="B120" s="15" t="s">
        <v>127</v>
      </c>
      <c r="C120" s="15" t="s">
        <v>113</v>
      </c>
      <c r="D120" s="8">
        <f>Finanzkraft!H114</f>
        <v>6699323.6100000003</v>
      </c>
      <c r="E120" s="9">
        <f>'landesw Umlage § 2_IST'!E114</f>
        <v>3.130592657442673E-3</v>
      </c>
      <c r="F120" s="9">
        <f>'bezirksw Umlage § 2_IST'!E114</f>
        <v>5.4165327922006012E-2</v>
      </c>
      <c r="G120" s="10"/>
      <c r="H120" s="10"/>
      <c r="I120" s="10"/>
      <c r="J120" s="10"/>
      <c r="K120" s="11">
        <f>'Umlage Gesamt § 2_mtlAufte_Plan'!AM114</f>
        <v>1711742.4443102239</v>
      </c>
      <c r="L120" s="11">
        <f>'Umlage Gesamt § 2_mtlAufte_IST'!AM114</f>
        <v>1534763.6850466242</v>
      </c>
      <c r="M120" s="12">
        <f t="shared" si="1"/>
        <v>176978.75926359976</v>
      </c>
      <c r="N120" s="11"/>
      <c r="O120" s="13"/>
    </row>
    <row r="121" spans="1:15" x14ac:dyDescent="0.25">
      <c r="A121" s="15">
        <v>61254</v>
      </c>
      <c r="B121" s="15" t="s">
        <v>128</v>
      </c>
      <c r="C121" s="15" t="s">
        <v>113</v>
      </c>
      <c r="D121" s="8">
        <f>Finanzkraft!H115</f>
        <v>1781900.38</v>
      </c>
      <c r="E121" s="9">
        <f>'landesw Umlage § 2_IST'!E115</f>
        <v>8.3268171097086437E-4</v>
      </c>
      <c r="F121" s="9">
        <f>'bezirksw Umlage § 2_IST'!E115</f>
        <v>1.4407009427485637E-2</v>
      </c>
      <c r="G121" s="10"/>
      <c r="H121" s="10"/>
      <c r="I121" s="10"/>
      <c r="J121" s="10"/>
      <c r="K121" s="11">
        <f>'Umlage Gesamt § 2_mtlAufte_Plan'!AM115</f>
        <v>455292.90560402075</v>
      </c>
      <c r="L121" s="11">
        <f>'Umlage Gesamt § 2_mtlAufte_IST'!AM115</f>
        <v>408219.71781040449</v>
      </c>
      <c r="M121" s="12">
        <f t="shared" si="1"/>
        <v>47073.187793616264</v>
      </c>
      <c r="N121" s="11"/>
      <c r="O121" s="13"/>
    </row>
    <row r="122" spans="1:15" x14ac:dyDescent="0.25">
      <c r="A122" s="15">
        <v>61255</v>
      </c>
      <c r="B122" s="15" t="s">
        <v>129</v>
      </c>
      <c r="C122" s="15" t="s">
        <v>113</v>
      </c>
      <c r="D122" s="8">
        <f>Finanzkraft!H116</f>
        <v>7480236.04</v>
      </c>
      <c r="E122" s="9">
        <f>'landesw Umlage § 2_IST'!E116</f>
        <v>3.4955128884663709E-3</v>
      </c>
      <c r="F122" s="9">
        <f>'bezirksw Umlage § 2_IST'!E116</f>
        <v>6.047915605029381E-2</v>
      </c>
      <c r="G122" s="10"/>
      <c r="H122" s="10"/>
      <c r="I122" s="10"/>
      <c r="J122" s="10"/>
      <c r="K122" s="11">
        <f>'Umlage Gesamt § 2_mtlAufte_Plan'!AM116</f>
        <v>1911273.1774912772</v>
      </c>
      <c r="L122" s="11">
        <f>'Umlage Gesamt § 2_mtlAufte_IST'!AM116</f>
        <v>1713664.7366358482</v>
      </c>
      <c r="M122" s="12">
        <f t="shared" si="1"/>
        <v>197608.44085542904</v>
      </c>
      <c r="N122" s="11"/>
      <c r="O122" s="13"/>
    </row>
    <row r="123" spans="1:15" x14ac:dyDescent="0.25">
      <c r="A123" s="15">
        <v>61256</v>
      </c>
      <c r="B123" s="15" t="s">
        <v>130</v>
      </c>
      <c r="C123" s="15" t="s">
        <v>113</v>
      </c>
      <c r="D123" s="8">
        <f>Finanzkraft!H117</f>
        <v>1967392.96</v>
      </c>
      <c r="E123" s="9">
        <f>'landesw Umlage § 2_IST'!E117</f>
        <v>9.1936235856509185E-4</v>
      </c>
      <c r="F123" s="9">
        <f>'bezirksw Umlage § 2_IST'!E117</f>
        <v>1.5906752835581569E-2</v>
      </c>
      <c r="G123" s="10"/>
      <c r="H123" s="10"/>
      <c r="I123" s="10"/>
      <c r="J123" s="10"/>
      <c r="K123" s="11">
        <f>'Umlage Gesamt § 2_mtlAufte_Plan'!AM117</f>
        <v>502688.06678367453</v>
      </c>
      <c r="L123" s="11">
        <f>'Umlage Gesamt § 2_mtlAufte_IST'!AM117</f>
        <v>450714.64598563942</v>
      </c>
      <c r="M123" s="12">
        <f t="shared" si="1"/>
        <v>51973.420798035106</v>
      </c>
      <c r="N123" s="11"/>
      <c r="O123" s="13"/>
    </row>
    <row r="124" spans="1:15" x14ac:dyDescent="0.25">
      <c r="A124" s="15">
        <v>61257</v>
      </c>
      <c r="B124" s="15" t="s">
        <v>131</v>
      </c>
      <c r="C124" s="15" t="s">
        <v>113</v>
      </c>
      <c r="D124" s="8">
        <f>Finanzkraft!H118</f>
        <v>5550572.9500000002</v>
      </c>
      <c r="E124" s="9">
        <f>'landesw Umlage § 2_IST'!E118</f>
        <v>2.5937816910250608E-3</v>
      </c>
      <c r="F124" s="9">
        <f>'bezirksw Umlage § 2_IST'!E118</f>
        <v>4.4877456515608788E-2</v>
      </c>
      <c r="G124" s="10"/>
      <c r="H124" s="10"/>
      <c r="I124" s="10"/>
      <c r="J124" s="10"/>
      <c r="K124" s="11">
        <f>'Umlage Gesamt § 2_mtlAufte_Plan'!AM118</f>
        <v>1418225.4600409151</v>
      </c>
      <c r="L124" s="11">
        <f>'Umlage Gesamt § 2_mtlAufte_IST'!AM118</f>
        <v>1271593.7146469799</v>
      </c>
      <c r="M124" s="12">
        <f t="shared" si="1"/>
        <v>146631.74539393513</v>
      </c>
      <c r="N124" s="11"/>
      <c r="O124" s="13"/>
    </row>
    <row r="125" spans="1:15" x14ac:dyDescent="0.25">
      <c r="A125" s="15">
        <v>61258</v>
      </c>
      <c r="B125" s="15" t="s">
        <v>132</v>
      </c>
      <c r="C125" s="15" t="s">
        <v>113</v>
      </c>
      <c r="D125" s="8">
        <f>Finanzkraft!H119</f>
        <v>3559444</v>
      </c>
      <c r="E125" s="9">
        <f>'landesw Umlage § 2_IST'!E119</f>
        <v>1.6633275088167262E-3</v>
      </c>
      <c r="F125" s="9">
        <f>'bezirksw Umlage § 2_IST'!E119</f>
        <v>2.877879360719772E-2</v>
      </c>
      <c r="G125" s="10"/>
      <c r="H125" s="10"/>
      <c r="I125" s="10"/>
      <c r="J125" s="10"/>
      <c r="K125" s="11">
        <f>'Umlage Gesamt § 2_mtlAufte_Plan'!AM119</f>
        <v>909472.61658634257</v>
      </c>
      <c r="L125" s="11">
        <f>'Umlage Gesamt § 2_mtlAufte_IST'!AM119</f>
        <v>815441.33530177351</v>
      </c>
      <c r="M125" s="12">
        <f t="shared" si="1"/>
        <v>94031.281284569064</v>
      </c>
      <c r="N125" s="11"/>
      <c r="O125" s="13"/>
    </row>
    <row r="126" spans="1:15" x14ac:dyDescent="0.25">
      <c r="A126" s="15">
        <v>61259</v>
      </c>
      <c r="B126" s="15" t="s">
        <v>113</v>
      </c>
      <c r="C126" s="15" t="s">
        <v>113</v>
      </c>
      <c r="D126" s="8">
        <f>Finanzkraft!H120</f>
        <v>14448465.449999999</v>
      </c>
      <c r="E126" s="9">
        <f>'landesw Umlage § 2_IST'!E120</f>
        <v>6.751765175452412E-3</v>
      </c>
      <c r="F126" s="9">
        <f>'bezirksw Umlage § 2_IST'!E120</f>
        <v>0.11681863940724369</v>
      </c>
      <c r="G126" s="10"/>
      <c r="H126" s="10"/>
      <c r="I126" s="10"/>
      <c r="J126" s="10"/>
      <c r="K126" s="11">
        <f>'Umlage Gesamt § 2_mtlAufte_Plan'!AM120</f>
        <v>3691723.6732671913</v>
      </c>
      <c r="L126" s="11">
        <f>'Umlage Gesamt § 2_mtlAufte_IST'!AM120</f>
        <v>3310032.6791514452</v>
      </c>
      <c r="M126" s="12">
        <f t="shared" si="1"/>
        <v>381690.99411574611</v>
      </c>
      <c r="N126" s="11"/>
      <c r="O126" s="13"/>
    </row>
    <row r="127" spans="1:15" x14ac:dyDescent="0.25">
      <c r="A127" s="15">
        <v>61260</v>
      </c>
      <c r="B127" s="15" t="s">
        <v>133</v>
      </c>
      <c r="C127" s="15" t="s">
        <v>113</v>
      </c>
      <c r="D127" s="8">
        <f>Finanzkraft!H121</f>
        <v>1787990.49</v>
      </c>
      <c r="E127" s="9">
        <f>'landesw Umlage § 2_IST'!E121</f>
        <v>8.3552761822343531E-4</v>
      </c>
      <c r="F127" s="9">
        <f>'bezirksw Umlage § 2_IST'!E121</f>
        <v>1.4456249145468315E-2</v>
      </c>
      <c r="G127" s="10"/>
      <c r="H127" s="10"/>
      <c r="I127" s="10"/>
      <c r="J127" s="10"/>
      <c r="K127" s="11">
        <f>'Umlage Gesamt § 2_mtlAufte_Plan'!AM121</f>
        <v>456848.98803627666</v>
      </c>
      <c r="L127" s="11">
        <f>'Umlage Gesamt § 2_mtlAufte_IST'!AM121</f>
        <v>409614.91532735788</v>
      </c>
      <c r="M127" s="12">
        <f t="shared" si="1"/>
        <v>47234.072708918771</v>
      </c>
      <c r="N127" s="11"/>
      <c r="O127" s="13"/>
    </row>
    <row r="128" spans="1:15" x14ac:dyDescent="0.25">
      <c r="A128" s="15">
        <v>61261</v>
      </c>
      <c r="B128" s="15" t="s">
        <v>134</v>
      </c>
      <c r="C128" s="15" t="s">
        <v>113</v>
      </c>
      <c r="D128" s="8">
        <f>Finanzkraft!H122</f>
        <v>2509307.33</v>
      </c>
      <c r="E128" s="9">
        <f>'landesw Umlage § 2_IST'!E122</f>
        <v>1.1725988412978124E-3</v>
      </c>
      <c r="F128" s="9">
        <f>'bezirksw Umlage § 2_IST'!E122</f>
        <v>2.0288235394937633E-2</v>
      </c>
      <c r="G128" s="10"/>
      <c r="H128" s="10"/>
      <c r="I128" s="10"/>
      <c r="J128" s="10"/>
      <c r="K128" s="11">
        <f>'Umlage Gesamt § 2_mtlAufte_Plan'!AM122</f>
        <v>641152.4674174923</v>
      </c>
      <c r="L128" s="11">
        <f>'Umlage Gesamt § 2_mtlAufte_IST'!AM122</f>
        <v>574863.0740805947</v>
      </c>
      <c r="M128" s="12">
        <f t="shared" si="1"/>
        <v>66289.3933368976</v>
      </c>
      <c r="N128" s="11"/>
      <c r="O128" s="13"/>
    </row>
    <row r="129" spans="1:15" x14ac:dyDescent="0.25">
      <c r="A129" s="15">
        <v>61262</v>
      </c>
      <c r="B129" s="15" t="s">
        <v>135</v>
      </c>
      <c r="C129" s="15" t="s">
        <v>113</v>
      </c>
      <c r="D129" s="8">
        <f>Finanzkraft!H123</f>
        <v>2435783.9</v>
      </c>
      <c r="E129" s="9">
        <f>'landesw Umlage § 2_IST'!E123</f>
        <v>1.138241356347477E-3</v>
      </c>
      <c r="F129" s="9">
        <f>'bezirksw Umlage § 2_IST'!E123</f>
        <v>1.9693784234232969E-2</v>
      </c>
      <c r="G129" s="10"/>
      <c r="H129" s="10"/>
      <c r="I129" s="10"/>
      <c r="J129" s="10"/>
      <c r="K129" s="11">
        <f>'Umlage Gesamt § 2_mtlAufte_Plan'!AM123</f>
        <v>622366.51481857442</v>
      </c>
      <c r="L129" s="11">
        <f>'Umlage Gesamt § 2_mtlAufte_IST'!AM123</f>
        <v>558019.41986517038</v>
      </c>
      <c r="M129" s="12">
        <f t="shared" si="1"/>
        <v>64347.094953404041</v>
      </c>
      <c r="N129" s="11"/>
      <c r="O129" s="13"/>
    </row>
    <row r="130" spans="1:15" x14ac:dyDescent="0.25">
      <c r="A130" s="15">
        <v>61263</v>
      </c>
      <c r="B130" s="15" t="s">
        <v>136</v>
      </c>
      <c r="C130" s="15" t="s">
        <v>113</v>
      </c>
      <c r="D130" s="8">
        <f>Finanzkraft!H124</f>
        <v>8112157.1600000001</v>
      </c>
      <c r="E130" s="9">
        <f>'landesw Umlage § 2_IST'!E124</f>
        <v>3.7908095084717075E-3</v>
      </c>
      <c r="F130" s="9">
        <f>'bezirksw Umlage § 2_IST'!E124</f>
        <v>6.5588360602608503E-2</v>
      </c>
      <c r="G130" s="10"/>
      <c r="H130" s="10"/>
      <c r="I130" s="10"/>
      <c r="J130" s="10"/>
      <c r="K130" s="11">
        <f>'Umlage Gesamt § 2_mtlAufte_Plan'!AM124</f>
        <v>2072735.1795574909</v>
      </c>
      <c r="L130" s="11">
        <f>'Umlage Gesamt § 2_mtlAufte_IST'!AM124</f>
        <v>1858433.021204503</v>
      </c>
      <c r="M130" s="12">
        <f t="shared" si="1"/>
        <v>214302.15835298784</v>
      </c>
      <c r="N130" s="11"/>
      <c r="O130" s="13"/>
    </row>
    <row r="131" spans="1:15" x14ac:dyDescent="0.25">
      <c r="A131" s="15">
        <v>61264</v>
      </c>
      <c r="B131" s="15" t="s">
        <v>137</v>
      </c>
      <c r="C131" s="15" t="s">
        <v>113</v>
      </c>
      <c r="D131" s="8">
        <f>Finanzkraft!H125</f>
        <v>2535597.1</v>
      </c>
      <c r="E131" s="9">
        <f>'landesw Umlage § 2_IST'!E125</f>
        <v>1.1848840458526431E-3</v>
      </c>
      <c r="F131" s="9">
        <f>'bezirksw Umlage § 2_IST'!E125</f>
        <v>2.0500793273305909E-2</v>
      </c>
      <c r="G131" s="10"/>
      <c r="H131" s="10"/>
      <c r="I131" s="10"/>
      <c r="J131" s="10"/>
      <c r="K131" s="11">
        <f>'Umlage Gesamt § 2_mtlAufte_Plan'!AM125</f>
        <v>647869.75975622656</v>
      </c>
      <c r="L131" s="11">
        <f>'Umlage Gesamt § 2_mtlAufte_IST'!AM125</f>
        <v>580885.85886203137</v>
      </c>
      <c r="M131" s="12">
        <f t="shared" si="1"/>
        <v>66983.900894195191</v>
      </c>
      <c r="N131" s="11"/>
      <c r="O131" s="13"/>
    </row>
    <row r="132" spans="1:15" x14ac:dyDescent="0.25">
      <c r="A132" s="15">
        <v>61265</v>
      </c>
      <c r="B132" s="15" t="s">
        <v>138</v>
      </c>
      <c r="C132" s="15" t="s">
        <v>113</v>
      </c>
      <c r="D132" s="8">
        <f>Finanzkraft!H126</f>
        <v>13780346.710000001</v>
      </c>
      <c r="E132" s="9">
        <f>'landesw Umlage § 2_IST'!E126</f>
        <v>6.4395534144588507E-3</v>
      </c>
      <c r="F132" s="9">
        <f>'bezirksw Umlage § 2_IST'!E126</f>
        <v>0.11141677009182226</v>
      </c>
      <c r="G132" s="10"/>
      <c r="H132" s="10"/>
      <c r="I132" s="10"/>
      <c r="J132" s="10"/>
      <c r="K132" s="11">
        <f>'Umlage Gesamt § 2_mtlAufte_Plan'!AM126</f>
        <v>3521012.8266691924</v>
      </c>
      <c r="L132" s="11">
        <f>'Umlage Gesamt § 2_mtlAufte_IST'!AM126</f>
        <v>3156971.7973154797</v>
      </c>
      <c r="M132" s="12">
        <f t="shared" si="1"/>
        <v>364041.02935371269</v>
      </c>
      <c r="N132" s="11"/>
      <c r="O132" s="13"/>
    </row>
    <row r="133" spans="1:15" x14ac:dyDescent="0.25">
      <c r="A133" s="15">
        <v>61266</v>
      </c>
      <c r="B133" s="15" t="s">
        <v>139</v>
      </c>
      <c r="C133" s="15" t="s">
        <v>113</v>
      </c>
      <c r="D133" s="8">
        <f>Finanzkraft!H127</f>
        <v>1764209.52</v>
      </c>
      <c r="E133" s="9">
        <f>'landesw Umlage § 2_IST'!E127</f>
        <v>8.2441477543468932E-4</v>
      </c>
      <c r="F133" s="9">
        <f>'bezirksw Umlage § 2_IST'!E127</f>
        <v>1.426397540063374E-2</v>
      </c>
      <c r="G133" s="10"/>
      <c r="H133" s="10"/>
      <c r="I133" s="10"/>
      <c r="J133" s="10"/>
      <c r="K133" s="11">
        <f>'Umlage Gesamt § 2_mtlAufte_Plan'!AM127</f>
        <v>450772.71853720286</v>
      </c>
      <c r="L133" s="11">
        <f>'Umlage Gesamt § 2_mtlAufte_IST'!AM127</f>
        <v>404166.87739458767</v>
      </c>
      <c r="M133" s="12">
        <f t="shared" si="1"/>
        <v>46605.841142615187</v>
      </c>
      <c r="N133" s="11"/>
      <c r="O133" s="13"/>
    </row>
    <row r="134" spans="1:15" x14ac:dyDescent="0.25">
      <c r="A134" s="15">
        <v>61267</v>
      </c>
      <c r="B134" s="15" t="s">
        <v>140</v>
      </c>
      <c r="C134" s="15" t="s">
        <v>113</v>
      </c>
      <c r="D134" s="8">
        <f>Finanzkraft!H128</f>
        <v>4556261.25</v>
      </c>
      <c r="E134" s="9">
        <f>'landesw Umlage § 2_IST'!E128</f>
        <v>2.1291400214417428E-3</v>
      </c>
      <c r="F134" s="9">
        <f>'bezirksw Umlage § 2_IST'!E128</f>
        <v>3.6838253989730611E-2</v>
      </c>
      <c r="G134" s="10"/>
      <c r="H134" s="10"/>
      <c r="I134" s="10"/>
      <c r="J134" s="10"/>
      <c r="K134" s="11">
        <f>'Umlage Gesamt § 2_mtlAufte_Plan'!AM128</f>
        <v>1164169.1345301289</v>
      </c>
      <c r="L134" s="11">
        <f>'Umlage Gesamt § 2_mtlAufte_IST'!AM128</f>
        <v>1043804.5261236662</v>
      </c>
      <c r="M134" s="12">
        <f t="shared" si="1"/>
        <v>120364.60840646271</v>
      </c>
      <c r="N134" s="11"/>
      <c r="O134" s="13"/>
    </row>
    <row r="135" spans="1:15" x14ac:dyDescent="0.25">
      <c r="A135" s="238" t="s">
        <v>141</v>
      </c>
      <c r="B135" s="239"/>
      <c r="C135" s="240"/>
      <c r="D135" s="8"/>
      <c r="E135" s="9"/>
      <c r="F135" s="9"/>
      <c r="G135" s="10">
        <f>'Grunddaten § 2 SPU_100%_Plan'!M9</f>
        <v>29547631.250316106</v>
      </c>
      <c r="H135" s="10">
        <f>'Grunddaten § 2 SPU_40%_Plan'!M9</f>
        <v>11819052.500126442</v>
      </c>
      <c r="I135" s="10">
        <f>'Grunddaten § 2 SPU_100%_IST'!M9</f>
        <v>28103569.956666663</v>
      </c>
      <c r="J135" s="10">
        <f>'Grunddaten § 2 SPU_40%_IST'!M9</f>
        <v>11241427.982666666</v>
      </c>
      <c r="K135" s="11"/>
      <c r="L135" s="11"/>
      <c r="M135" s="12"/>
      <c r="N135" s="11"/>
      <c r="O135" s="13"/>
    </row>
    <row r="136" spans="1:15" ht="15" customHeight="1" x14ac:dyDescent="0.25">
      <c r="A136" s="15">
        <v>61410</v>
      </c>
      <c r="B136" s="15" t="s">
        <v>142</v>
      </c>
      <c r="C136" s="15" t="s">
        <v>143</v>
      </c>
      <c r="D136" s="8">
        <f>Finanzkraft!H129</f>
        <v>1047660.45</v>
      </c>
      <c r="E136" s="9">
        <f>'landesw Umlage § 2_IST'!E129</f>
        <v>4.8957153038067466E-4</v>
      </c>
      <c r="F136" s="9">
        <f>'bezirksw Umlage § 2_IST'!E129</f>
        <v>2.6910800641756383E-2</v>
      </c>
      <c r="G136" s="16"/>
      <c r="H136" s="16"/>
      <c r="I136" s="16"/>
      <c r="J136" s="16"/>
      <c r="K136" s="11">
        <f>'Umlage Gesamt § 2_mtlAufte_Plan'!AM129</f>
        <v>302935.55799745029</v>
      </c>
      <c r="L136" s="11">
        <f>'Umlage Gesamt § 2_mtlAufte_IST'!AM129</f>
        <v>288796.21364716784</v>
      </c>
      <c r="M136" s="12">
        <f t="shared" si="1"/>
        <v>14139.344350282452</v>
      </c>
      <c r="N136" s="11"/>
      <c r="O136" s="13"/>
    </row>
    <row r="137" spans="1:15" x14ac:dyDescent="0.25">
      <c r="A137" s="15">
        <v>61413</v>
      </c>
      <c r="B137" s="15" t="s">
        <v>144</v>
      </c>
      <c r="C137" s="15" t="s">
        <v>143</v>
      </c>
      <c r="D137" s="8">
        <f>Finanzkraft!H130</f>
        <v>806792.79</v>
      </c>
      <c r="E137" s="9">
        <f>'landesw Umlage § 2_IST'!E130</f>
        <v>3.7701411836286682E-4</v>
      </c>
      <c r="F137" s="9">
        <f>'bezirksw Umlage § 2_IST'!E130</f>
        <v>2.0723737286156431E-2</v>
      </c>
      <c r="G137" s="16"/>
      <c r="H137" s="16"/>
      <c r="I137" s="16"/>
      <c r="J137" s="16"/>
      <c r="K137" s="11">
        <f>'Umlage Gesamt § 2_mtlAufte_Plan'!AM130</f>
        <v>233287.63057436192</v>
      </c>
      <c r="L137" s="11">
        <f>'Umlage Gesamt § 2_mtlAufte_IST'!AM130</f>
        <v>222399.06350367106</v>
      </c>
      <c r="M137" s="12">
        <f t="shared" si="1"/>
        <v>10888.567070690857</v>
      </c>
      <c r="N137" s="11"/>
      <c r="O137" s="13"/>
    </row>
    <row r="138" spans="1:15" x14ac:dyDescent="0.25">
      <c r="A138" s="15">
        <v>61425</v>
      </c>
      <c r="B138" s="15" t="s">
        <v>145</v>
      </c>
      <c r="C138" s="15" t="s">
        <v>143</v>
      </c>
      <c r="D138" s="8">
        <f>Finanzkraft!H131</f>
        <v>2449034.36</v>
      </c>
      <c r="E138" s="9">
        <f>'landesw Umlage § 2_IST'!E131</f>
        <v>1.1444332938024492E-3</v>
      </c>
      <c r="F138" s="9">
        <f>'bezirksw Umlage § 2_IST'!E131</f>
        <v>6.2907285873749871E-2</v>
      </c>
      <c r="G138" s="16"/>
      <c r="H138" s="16"/>
      <c r="I138" s="16"/>
      <c r="J138" s="16"/>
      <c r="K138" s="11">
        <f>'Umlage Gesamt § 2_mtlAufte_Plan'!AM131</f>
        <v>708148.89538068243</v>
      </c>
      <c r="L138" s="11">
        <f>'Umlage Gesamt § 2_mtlAufte_IST'!AM131</f>
        <v>675096.44967490644</v>
      </c>
      <c r="M138" s="12">
        <f t="shared" si="1"/>
        <v>33052.445705775986</v>
      </c>
      <c r="N138" s="11"/>
      <c r="O138" s="13"/>
    </row>
    <row r="139" spans="1:15" x14ac:dyDescent="0.25">
      <c r="A139" s="15">
        <v>61428</v>
      </c>
      <c r="B139" s="15" t="s">
        <v>146</v>
      </c>
      <c r="C139" s="15" t="s">
        <v>143</v>
      </c>
      <c r="D139" s="8">
        <f>Finanzkraft!H132</f>
        <v>1097966.3600000001</v>
      </c>
      <c r="E139" s="9">
        <f>'landesw Umlage § 2_IST'!E132</f>
        <v>5.1307947262082751E-4</v>
      </c>
      <c r="F139" s="9">
        <f>'bezirksw Umlage § 2_IST'!E132</f>
        <v>2.8202986783852461E-2</v>
      </c>
      <c r="G139" s="16"/>
      <c r="H139" s="16"/>
      <c r="I139" s="16"/>
      <c r="J139" s="16"/>
      <c r="K139" s="11">
        <f>'Umlage Gesamt § 2_mtlAufte_Plan'!AM132</f>
        <v>317481.72981907404</v>
      </c>
      <c r="L139" s="11">
        <f>'Umlage Gesamt § 2_mtlAufte_IST'!AM132</f>
        <v>302663.45119734458</v>
      </c>
      <c r="M139" s="12">
        <f t="shared" ref="M139:M205" si="2">K139-L139</f>
        <v>14818.278621729463</v>
      </c>
      <c r="N139" s="11"/>
      <c r="O139" s="13"/>
    </row>
    <row r="140" spans="1:15" x14ac:dyDescent="0.25">
      <c r="A140" s="15">
        <v>61437</v>
      </c>
      <c r="B140" s="15" t="s">
        <v>147</v>
      </c>
      <c r="C140" s="15" t="s">
        <v>143</v>
      </c>
      <c r="D140" s="8">
        <f>Finanzkraft!H133</f>
        <v>1640312.09</v>
      </c>
      <c r="E140" s="9">
        <f>'landesw Umlage § 2_IST'!E133</f>
        <v>7.6651752980006361E-4</v>
      </c>
      <c r="F140" s="9">
        <f>'bezirksw Umlage § 2_IST'!E133</f>
        <v>4.2133986869746544E-2</v>
      </c>
      <c r="G140" s="16"/>
      <c r="H140" s="16"/>
      <c r="I140" s="16"/>
      <c r="J140" s="16"/>
      <c r="K140" s="11">
        <f>'Umlage Gesamt § 2_mtlAufte_Plan'!AM133</f>
        <v>474303.34730504901</v>
      </c>
      <c r="L140" s="11">
        <f>'Umlage Gesamt § 2_mtlAufte_IST'!AM133</f>
        <v>452165.50915105391</v>
      </c>
      <c r="M140" s="12">
        <f t="shared" si="2"/>
        <v>22137.838153995108</v>
      </c>
      <c r="N140" s="11"/>
      <c r="O140" s="13"/>
    </row>
    <row r="141" spans="1:15" x14ac:dyDescent="0.25">
      <c r="A141" s="15">
        <v>61438</v>
      </c>
      <c r="B141" s="15" t="s">
        <v>143</v>
      </c>
      <c r="C141" s="15" t="s">
        <v>143</v>
      </c>
      <c r="D141" s="8">
        <f>Finanzkraft!H134</f>
        <v>6038322.5999999996</v>
      </c>
      <c r="E141" s="9">
        <f>'landesw Umlage § 2_IST'!E134</f>
        <v>2.8217070103335623E-3</v>
      </c>
      <c r="F141" s="9">
        <f>'bezirksw Umlage § 2_IST'!E134</f>
        <v>0.15510377975918826</v>
      </c>
      <c r="G141" s="16"/>
      <c r="H141" s="16"/>
      <c r="I141" s="16"/>
      <c r="J141" s="16"/>
      <c r="K141" s="11">
        <f>'Umlage Gesamt § 2_mtlAufte_Plan'!AM134</f>
        <v>1746007.1401947213</v>
      </c>
      <c r="L141" s="11">
        <f>'Umlage Gesamt § 2_mtlAufte_IST'!AM134</f>
        <v>1664513.252991579</v>
      </c>
      <c r="M141" s="12">
        <f t="shared" si="2"/>
        <v>81493.88720314228</v>
      </c>
      <c r="N141" s="11"/>
      <c r="O141" s="13"/>
    </row>
    <row r="142" spans="1:15" x14ac:dyDescent="0.25">
      <c r="A142" s="15">
        <v>61439</v>
      </c>
      <c r="B142" s="15" t="s">
        <v>148</v>
      </c>
      <c r="C142" s="15" t="s">
        <v>143</v>
      </c>
      <c r="D142" s="8">
        <f>Finanzkraft!H135</f>
        <v>6511352.5499999998</v>
      </c>
      <c r="E142" s="9">
        <f>'landesw Umlage § 2_IST'!E135</f>
        <v>3.042753816612633E-3</v>
      </c>
      <c r="F142" s="9">
        <f>'bezirksw Umlage § 2_IST'!E135</f>
        <v>0.16725429539813405</v>
      </c>
      <c r="G142" s="10"/>
      <c r="H142" s="10"/>
      <c r="I142" s="10"/>
      <c r="J142" s="10"/>
      <c r="K142" s="11">
        <f>'Umlage Gesamt § 2_mtlAufte_Plan'!AM135</f>
        <v>1882785.799590288</v>
      </c>
      <c r="L142" s="11">
        <f>'Umlage Gesamt § 2_mtlAufte_IST'!AM135</f>
        <v>1794907.846489605</v>
      </c>
      <c r="M142" s="12">
        <f t="shared" si="2"/>
        <v>87877.953100682935</v>
      </c>
      <c r="N142" s="11"/>
      <c r="O142" s="13"/>
    </row>
    <row r="143" spans="1:15" x14ac:dyDescent="0.25">
      <c r="A143" s="15">
        <v>61440</v>
      </c>
      <c r="B143" s="15" t="s">
        <v>149</v>
      </c>
      <c r="C143" s="15" t="s">
        <v>143</v>
      </c>
      <c r="D143" s="8">
        <f>Finanzkraft!H136</f>
        <v>3720848.25</v>
      </c>
      <c r="E143" s="9">
        <f>'landesw Umlage § 2_IST'!E136</f>
        <v>1.7387516843522682E-3</v>
      </c>
      <c r="F143" s="9">
        <f>'bezirksw Umlage § 2_IST'!E136</f>
        <v>9.5575818934443987E-2</v>
      </c>
      <c r="G143" s="10"/>
      <c r="H143" s="10"/>
      <c r="I143" s="10"/>
      <c r="J143" s="10"/>
      <c r="K143" s="11">
        <f>'Umlage Gesamt § 2_mtlAufte_Plan'!AM136</f>
        <v>1075899.3916756012</v>
      </c>
      <c r="L143" s="11">
        <f>'Umlage Gesamt § 2_mtlAufte_IST'!AM136</f>
        <v>1025682.4013502564</v>
      </c>
      <c r="M143" s="12">
        <f t="shared" si="2"/>
        <v>50216.990325344843</v>
      </c>
      <c r="N143" s="11"/>
      <c r="O143" s="13"/>
    </row>
    <row r="144" spans="1:15" x14ac:dyDescent="0.25">
      <c r="A144" s="15">
        <v>61441</v>
      </c>
      <c r="B144" s="15" t="s">
        <v>150</v>
      </c>
      <c r="C144" s="15" t="s">
        <v>143</v>
      </c>
      <c r="D144" s="8">
        <f>Finanzkraft!H137</f>
        <v>1319138.3999999999</v>
      </c>
      <c r="E144" s="9">
        <f>'landesw Umlage § 2_IST'!E137</f>
        <v>6.1643312513316175E-4</v>
      </c>
      <c r="F144" s="9">
        <f>'bezirksw Umlage § 2_IST'!E137</f>
        <v>3.3884137271083858E-2</v>
      </c>
      <c r="G144" s="10"/>
      <c r="H144" s="10"/>
      <c r="I144" s="10"/>
      <c r="J144" s="10"/>
      <c r="K144" s="11">
        <f>'Umlage Gesamt § 2_mtlAufte_Plan'!AM137</f>
        <v>381434.58338993695</v>
      </c>
      <c r="L144" s="11">
        <f>'Umlage Gesamt § 2_mtlAufte_IST'!AM137</f>
        <v>363631.34181173216</v>
      </c>
      <c r="M144" s="12">
        <f t="shared" si="2"/>
        <v>17803.24157820479</v>
      </c>
      <c r="N144" s="11"/>
      <c r="O144" s="13"/>
    </row>
    <row r="145" spans="1:15" x14ac:dyDescent="0.25">
      <c r="A145" s="15">
        <v>61442</v>
      </c>
      <c r="B145" s="15" t="s">
        <v>151</v>
      </c>
      <c r="C145" s="15" t="s">
        <v>143</v>
      </c>
      <c r="D145" s="8">
        <f>Finanzkraft!H138</f>
        <v>2735884.43</v>
      </c>
      <c r="E145" s="9">
        <f>'landesw Umlage § 2_IST'!E138</f>
        <v>1.2784782773271244E-3</v>
      </c>
      <c r="F145" s="9">
        <f>'bezirksw Umlage § 2_IST'!E138</f>
        <v>7.0275479497785093E-2</v>
      </c>
      <c r="G145" s="10"/>
      <c r="H145" s="10"/>
      <c r="I145" s="10"/>
      <c r="J145" s="10"/>
      <c r="K145" s="11">
        <f>'Umlage Gesamt § 2_mtlAufte_Plan'!AM138</f>
        <v>791092.8358692805</v>
      </c>
      <c r="L145" s="11">
        <f>'Umlage Gesamt § 2_mtlAufte_IST'!AM138</f>
        <v>754169.02905921463</v>
      </c>
      <c r="M145" s="12">
        <f t="shared" si="2"/>
        <v>36923.806810065871</v>
      </c>
      <c r="N145" s="11"/>
      <c r="O145" s="13"/>
    </row>
    <row r="146" spans="1:15" x14ac:dyDescent="0.25">
      <c r="A146" s="15">
        <v>61443</v>
      </c>
      <c r="B146" s="15" t="s">
        <v>152</v>
      </c>
      <c r="C146" s="15" t="s">
        <v>143</v>
      </c>
      <c r="D146" s="8">
        <f>Finanzkraft!H139</f>
        <v>2516354.7400000002</v>
      </c>
      <c r="E146" s="9">
        <f>'landesw Umlage § 2_IST'!E139</f>
        <v>1.1758920946595482E-3</v>
      </c>
      <c r="F146" s="9">
        <f>'bezirksw Umlage § 2_IST'!E139</f>
        <v>6.4636515344335774E-2</v>
      </c>
      <c r="G146" s="10"/>
      <c r="H146" s="10"/>
      <c r="I146" s="10"/>
      <c r="J146" s="10"/>
      <c r="K146" s="11">
        <f>'Umlage Gesamt § 2_mtlAufte_Plan'!AM139</f>
        <v>727614.87491622788</v>
      </c>
      <c r="L146" s="11">
        <f>'Umlage Gesamt § 2_mtlAufte_IST'!AM139</f>
        <v>693653.8657206191</v>
      </c>
      <c r="M146" s="12">
        <f t="shared" si="2"/>
        <v>33961.009195608785</v>
      </c>
      <c r="N146" s="11"/>
      <c r="O146" s="13"/>
    </row>
    <row r="147" spans="1:15" x14ac:dyDescent="0.25">
      <c r="A147" s="15">
        <v>61444</v>
      </c>
      <c r="B147" s="15" t="s">
        <v>153</v>
      </c>
      <c r="C147" s="15" t="s">
        <v>143</v>
      </c>
      <c r="D147" s="8">
        <f>Finanzkraft!H140</f>
        <v>3137563.26</v>
      </c>
      <c r="E147" s="9">
        <f>'landesw Umlage § 2_IST'!E140</f>
        <v>1.4661827187085078E-3</v>
      </c>
      <c r="F147" s="9">
        <f>'bezirksw Umlage § 2_IST'!E140</f>
        <v>8.0593229791922794E-2</v>
      </c>
      <c r="G147" s="10"/>
      <c r="H147" s="10"/>
      <c r="I147" s="10"/>
      <c r="J147" s="10"/>
      <c r="K147" s="11">
        <f>'Umlage Gesamt § 2_mtlAufte_Plan'!AM140</f>
        <v>907240.00979553943</v>
      </c>
      <c r="L147" s="11">
        <f>'Umlage Gesamt § 2_mtlAufte_IST'!AM140</f>
        <v>864895.09990232438</v>
      </c>
      <c r="M147" s="12">
        <f t="shared" si="2"/>
        <v>42344.909893215052</v>
      </c>
      <c r="N147" s="11"/>
      <c r="O147" s="13"/>
    </row>
    <row r="148" spans="1:15" x14ac:dyDescent="0.25">
      <c r="A148" s="15">
        <v>61445</v>
      </c>
      <c r="B148" s="15" t="s">
        <v>154</v>
      </c>
      <c r="C148" s="15" t="s">
        <v>143</v>
      </c>
      <c r="D148" s="8">
        <f>Finanzkraft!H141</f>
        <v>2827715.35</v>
      </c>
      <c r="E148" s="9">
        <f>'landesw Umlage § 2_IST'!E141</f>
        <v>1.3213908488961526E-3</v>
      </c>
      <c r="F148" s="9">
        <f>'bezirksw Umlage § 2_IST'!E141</f>
        <v>7.2634300603296023E-2</v>
      </c>
      <c r="G148" s="10"/>
      <c r="H148" s="10"/>
      <c r="I148" s="10"/>
      <c r="J148" s="10"/>
      <c r="K148" s="11">
        <f>'Umlage Gesamt § 2_mtlAufte_Plan'!AM141</f>
        <v>817646.14423519152</v>
      </c>
      <c r="L148" s="11">
        <f>'Umlage Gesamt § 2_mtlAufte_IST'!AM141</f>
        <v>779482.97690532845</v>
      </c>
      <c r="M148" s="12">
        <f t="shared" si="2"/>
        <v>38163.167329863063</v>
      </c>
      <c r="N148" s="11"/>
      <c r="O148" s="13"/>
    </row>
    <row r="149" spans="1:15" x14ac:dyDescent="0.25">
      <c r="A149" s="15">
        <v>61446</v>
      </c>
      <c r="B149" s="15" t="s">
        <v>155</v>
      </c>
      <c r="C149" s="15" t="s">
        <v>143</v>
      </c>
      <c r="D149" s="8">
        <f>Finanzkraft!H142</f>
        <v>3081908.34</v>
      </c>
      <c r="E149" s="9">
        <f>'landesw Umlage § 2_IST'!E142</f>
        <v>1.4401751851057893E-3</v>
      </c>
      <c r="F149" s="9">
        <f>'bezirksw Umlage § 2_IST'!E142</f>
        <v>7.9163645944548486E-2</v>
      </c>
      <c r="G149" s="10"/>
      <c r="H149" s="10"/>
      <c r="I149" s="10"/>
      <c r="J149" s="10"/>
      <c r="K149" s="11">
        <f>'Umlage Gesamt § 2_mtlAufte_Plan'!AM142</f>
        <v>891147.14855838614</v>
      </c>
      <c r="L149" s="11">
        <f>'Umlage Gesamt § 2_mtlAufte_IST'!AM142</f>
        <v>849553.36378272937</v>
      </c>
      <c r="M149" s="12">
        <f t="shared" si="2"/>
        <v>41593.784775656764</v>
      </c>
      <c r="N149" s="11"/>
      <c r="O149" s="13"/>
    </row>
    <row r="150" spans="1:15" x14ac:dyDescent="0.25">
      <c r="A150" s="238" t="s">
        <v>156</v>
      </c>
      <c r="B150" s="239"/>
      <c r="C150" s="240"/>
      <c r="D150" s="8"/>
      <c r="E150" s="9"/>
      <c r="F150" s="9"/>
      <c r="G150" s="10">
        <f>'Grunddaten § 2 SPU_100%_Plan'!M10</f>
        <v>58551148.691693902</v>
      </c>
      <c r="H150" s="10">
        <f>'Grunddaten § 2 SPU_40%_Plan'!M10</f>
        <v>23420459.476677563</v>
      </c>
      <c r="I150" s="10">
        <f>'Grunddaten § 2 SPU_100%_IST'!M10</f>
        <v>58624438.320000008</v>
      </c>
      <c r="J150" s="10">
        <f>'Grunddaten § 2 SPU_40%_IST'!M10</f>
        <v>23449775.328000005</v>
      </c>
      <c r="K150" s="11"/>
      <c r="L150" s="11"/>
      <c r="M150" s="12"/>
      <c r="N150" s="11"/>
      <c r="O150" s="13"/>
    </row>
    <row r="151" spans="1:15" x14ac:dyDescent="0.25">
      <c r="A151" s="15">
        <v>61611</v>
      </c>
      <c r="B151" s="15" t="s">
        <v>157</v>
      </c>
      <c r="C151" s="15" t="s">
        <v>158</v>
      </c>
      <c r="D151" s="8">
        <f>Finanzkraft!H143</f>
        <v>3149930.8</v>
      </c>
      <c r="E151" s="9">
        <f>'landesw Umlage § 2_IST'!E143</f>
        <v>1.4719620678142645E-3</v>
      </c>
      <c r="F151" s="9">
        <f>'bezirksw Umlage § 2_IST'!E143</f>
        <v>4.523380323541986E-2</v>
      </c>
      <c r="G151" s="16"/>
      <c r="H151" s="16"/>
      <c r="I151" s="16"/>
      <c r="J151" s="16"/>
      <c r="K151" s="11">
        <f>'Umlage Gesamt § 2_mtlAufte_Plan'!AM143</f>
        <v>988145.76442512544</v>
      </c>
      <c r="L151" s="11">
        <f>'Umlage Gesamt § 2_mtlAufte_IST'!AM143</f>
        <v>981680.58516307466</v>
      </c>
      <c r="M151" s="12">
        <f t="shared" si="2"/>
        <v>6465.1792620507767</v>
      </c>
      <c r="N151" s="11"/>
      <c r="O151" s="13"/>
    </row>
    <row r="152" spans="1:15" x14ac:dyDescent="0.25">
      <c r="A152" s="15">
        <v>61612</v>
      </c>
      <c r="B152" s="15" t="s">
        <v>159</v>
      </c>
      <c r="C152" s="15" t="s">
        <v>158</v>
      </c>
      <c r="D152" s="8">
        <f>Finanzkraft!H144</f>
        <v>4338140.0999999996</v>
      </c>
      <c r="E152" s="9">
        <f>'landesw Umlage § 2_IST'!E144</f>
        <v>2.0272120492500914E-3</v>
      </c>
      <c r="F152" s="9">
        <f>'bezirksw Umlage § 2_IST'!E144</f>
        <v>6.2296789406003659E-2</v>
      </c>
      <c r="G152" s="16"/>
      <c r="H152" s="16"/>
      <c r="I152" s="16"/>
      <c r="J152" s="16"/>
      <c r="K152" s="11">
        <f>'Umlage Gesamt § 2_mtlAufte_Plan'!AM144</f>
        <v>1360891.7266683418</v>
      </c>
      <c r="L152" s="11">
        <f>'Umlage Gesamt § 2_mtlAufte_IST'!AM144</f>
        <v>1351987.768076492</v>
      </c>
      <c r="M152" s="12">
        <f t="shared" si="2"/>
        <v>8903.958591849776</v>
      </c>
      <c r="N152" s="11"/>
      <c r="O152" s="13"/>
    </row>
    <row r="153" spans="1:15" x14ac:dyDescent="0.25">
      <c r="A153" s="15">
        <v>61615</v>
      </c>
      <c r="B153" s="15" t="s">
        <v>160</v>
      </c>
      <c r="C153" s="15" t="s">
        <v>158</v>
      </c>
      <c r="D153" s="8">
        <f>Finanzkraft!H145</f>
        <v>2680781.2200000002</v>
      </c>
      <c r="E153" s="9">
        <f>'landesw Umlage § 2_IST'!E145</f>
        <v>1.2527285577031875E-3</v>
      </c>
      <c r="F153" s="9">
        <f>'bezirksw Umlage § 2_IST'!E145</f>
        <v>3.8496696569552832E-2</v>
      </c>
      <c r="G153" s="16"/>
      <c r="H153" s="16"/>
      <c r="I153" s="16"/>
      <c r="J153" s="16"/>
      <c r="K153" s="11">
        <f>'Umlage Gesamt § 2_mtlAufte_Plan'!AM145</f>
        <v>840971.6835345783</v>
      </c>
      <c r="L153" s="11">
        <f>'Umlage Gesamt § 2_mtlAufte_IST'!AM145</f>
        <v>835469.42578668124</v>
      </c>
      <c r="M153" s="12">
        <f t="shared" si="2"/>
        <v>5502.2577478970634</v>
      </c>
      <c r="N153" s="11"/>
      <c r="O153" s="13"/>
    </row>
    <row r="154" spans="1:15" x14ac:dyDescent="0.25">
      <c r="A154" s="15">
        <v>61618</v>
      </c>
      <c r="B154" s="15" t="s">
        <v>161</v>
      </c>
      <c r="C154" s="15" t="s">
        <v>158</v>
      </c>
      <c r="D154" s="8">
        <f>Finanzkraft!H146</f>
        <v>2449204.44</v>
      </c>
      <c r="E154" s="9">
        <f>'landesw Umlage § 2_IST'!E146</f>
        <v>1.1445127721543208E-3</v>
      </c>
      <c r="F154" s="9">
        <f>'bezirksw Umlage § 2_IST'!E146</f>
        <v>3.5171195418730053E-2</v>
      </c>
      <c r="G154" s="16"/>
      <c r="H154" s="16"/>
      <c r="I154" s="16"/>
      <c r="J154" s="16"/>
      <c r="K154" s="11">
        <f>'Umlage Gesamt § 2_mtlAufte_Plan'!AM146</f>
        <v>768325.13069722417</v>
      </c>
      <c r="L154" s="11">
        <f>'Umlage Gesamt § 2_mtlAufte_IST'!AM146</f>
        <v>763298.18034199392</v>
      </c>
      <c r="M154" s="12">
        <f t="shared" si="2"/>
        <v>5026.9503552302485</v>
      </c>
      <c r="N154" s="11"/>
      <c r="O154" s="13"/>
    </row>
    <row r="155" spans="1:15" x14ac:dyDescent="0.25">
      <c r="A155" s="15">
        <v>61621</v>
      </c>
      <c r="B155" s="15" t="s">
        <v>162</v>
      </c>
      <c r="C155" s="15" t="s">
        <v>158</v>
      </c>
      <c r="D155" s="8">
        <f>Finanzkraft!H147</f>
        <v>894505.95</v>
      </c>
      <c r="E155" s="9">
        <f>'landesw Umlage § 2_IST'!E147</f>
        <v>4.1800246146174485E-4</v>
      </c>
      <c r="F155" s="9">
        <f>'bezirksw Umlage § 2_IST'!E147</f>
        <v>1.2845331756244397E-2</v>
      </c>
      <c r="G155" s="16"/>
      <c r="H155" s="16"/>
      <c r="I155" s="16"/>
      <c r="J155" s="16"/>
      <c r="K155" s="11">
        <f>'Umlage Gesamt § 2_mtlAufte_Plan'!AM147</f>
        <v>280610.0584005125</v>
      </c>
      <c r="L155" s="11">
        <f>'Umlage Gesamt § 2_mtlAufte_IST'!AM147</f>
        <v>278774.10018907464</v>
      </c>
      <c r="M155" s="12">
        <f t="shared" si="2"/>
        <v>1835.9582114378572</v>
      </c>
      <c r="N155" s="11"/>
      <c r="O155" s="13"/>
    </row>
    <row r="156" spans="1:15" x14ac:dyDescent="0.25">
      <c r="A156" s="15">
        <v>61624</v>
      </c>
      <c r="B156" s="15" t="s">
        <v>163</v>
      </c>
      <c r="C156" s="15" t="s">
        <v>158</v>
      </c>
      <c r="D156" s="8">
        <f>Finanzkraft!H148</f>
        <v>3758339.28</v>
      </c>
      <c r="E156" s="9">
        <f>'landesw Umlage § 2_IST'!E148</f>
        <v>1.7562712355891673E-3</v>
      </c>
      <c r="F156" s="9">
        <f>'bezirksw Umlage § 2_IST'!E148</f>
        <v>5.3970702938448537E-2</v>
      </c>
      <c r="G156" s="10"/>
      <c r="H156" s="10"/>
      <c r="I156" s="10"/>
      <c r="J156" s="10"/>
      <c r="K156" s="11">
        <f>'Umlage Gesamt § 2_mtlAufte_Plan'!AM148</f>
        <v>1179005.9136551749</v>
      </c>
      <c r="L156" s="11">
        <f>'Umlage Gesamt § 2_mtlAufte_IST'!AM148</f>
        <v>1171291.9863610237</v>
      </c>
      <c r="M156" s="12">
        <f t="shared" si="2"/>
        <v>7713.927294151159</v>
      </c>
      <c r="N156" s="11"/>
      <c r="O156" s="13"/>
    </row>
    <row r="157" spans="1:15" x14ac:dyDescent="0.25">
      <c r="A157" s="15">
        <v>61625</v>
      </c>
      <c r="B157" s="15" t="s">
        <v>158</v>
      </c>
      <c r="C157" s="15" t="s">
        <v>158</v>
      </c>
      <c r="D157" s="8">
        <f>Finanzkraft!H149</f>
        <v>14798582.41</v>
      </c>
      <c r="E157" s="9">
        <f>'landesw Umlage § 2_IST'!E149</f>
        <v>6.9153747647228963E-3</v>
      </c>
      <c r="F157" s="9">
        <f>'bezirksw Umlage § 2_IST'!E149</f>
        <v>0.21251138751907994</v>
      </c>
      <c r="G157" s="10"/>
      <c r="H157" s="10"/>
      <c r="I157" s="10"/>
      <c r="J157" s="10"/>
      <c r="K157" s="11">
        <f>'Umlage Gesamt § 2_mtlAufte_Plan'!AM149</f>
        <v>4642373.898479824</v>
      </c>
      <c r="L157" s="11">
        <f>'Umlage Gesamt § 2_mtlAufte_IST'!AM149</f>
        <v>4612000.060392688</v>
      </c>
      <c r="M157" s="12">
        <f t="shared" si="2"/>
        <v>30373.838087135926</v>
      </c>
      <c r="N157" s="11"/>
      <c r="O157" s="13"/>
    </row>
    <row r="158" spans="1:15" x14ac:dyDescent="0.25">
      <c r="A158" s="15">
        <v>61626</v>
      </c>
      <c r="B158" s="15" t="s">
        <v>164</v>
      </c>
      <c r="C158" s="15" t="s">
        <v>158</v>
      </c>
      <c r="D158" s="8">
        <f>Finanzkraft!H150</f>
        <v>7334496.6299999999</v>
      </c>
      <c r="E158" s="9">
        <f>'landesw Umlage § 2_IST'!E150</f>
        <v>3.4274088897037216E-3</v>
      </c>
      <c r="F158" s="9">
        <f>'bezirksw Umlage § 2_IST'!E150</f>
        <v>0.10532522726920543</v>
      </c>
      <c r="G158" s="10"/>
      <c r="H158" s="10"/>
      <c r="I158" s="10"/>
      <c r="J158" s="10"/>
      <c r="K158" s="11">
        <f>'Umlage Gesamt § 2_mtlAufte_Plan'!AM150</f>
        <v>2300860.6345018302</v>
      </c>
      <c r="L158" s="11">
        <f>'Umlage Gesamt § 2_mtlAufte_IST'!AM150</f>
        <v>2285806.7052187305</v>
      </c>
      <c r="M158" s="12">
        <f t="shared" si="2"/>
        <v>15053.929283099715</v>
      </c>
      <c r="N158" s="11"/>
      <c r="O158" s="13"/>
    </row>
    <row r="159" spans="1:15" x14ac:dyDescent="0.25">
      <c r="A159" s="15">
        <v>61627</v>
      </c>
      <c r="B159" s="15" t="s">
        <v>165</v>
      </c>
      <c r="C159" s="15" t="s">
        <v>158</v>
      </c>
      <c r="D159" s="8">
        <f>Finanzkraft!H151</f>
        <v>2019506.31</v>
      </c>
      <c r="E159" s="9">
        <f>'landesw Umlage § 2_IST'!E151</f>
        <v>9.4371491717581708E-4</v>
      </c>
      <c r="F159" s="9">
        <f>'bezirksw Umlage § 2_IST'!E151</f>
        <v>2.9000621556266832E-2</v>
      </c>
      <c r="G159" s="10"/>
      <c r="H159" s="10"/>
      <c r="I159" s="10"/>
      <c r="J159" s="10"/>
      <c r="K159" s="11">
        <f>'Umlage Gesamt § 2_mtlAufte_Plan'!AM151</f>
        <v>633527.12588362733</v>
      </c>
      <c r="L159" s="11">
        <f>'Umlage Gesamt § 2_mtlAufte_IST'!AM151</f>
        <v>629382.12361405592</v>
      </c>
      <c r="M159" s="12">
        <f t="shared" si="2"/>
        <v>4145.0022695714142</v>
      </c>
      <c r="N159" s="11"/>
      <c r="O159" s="13"/>
    </row>
    <row r="160" spans="1:15" x14ac:dyDescent="0.25">
      <c r="A160" s="15">
        <v>61628</v>
      </c>
      <c r="B160" s="15" t="s">
        <v>166</v>
      </c>
      <c r="C160" s="15" t="s">
        <v>158</v>
      </c>
      <c r="D160" s="8">
        <f>Finanzkraft!H152</f>
        <v>1699570.5</v>
      </c>
      <c r="E160" s="9">
        <f>'landesw Umlage § 2_IST'!E152</f>
        <v>7.9420897359907833E-4</v>
      </c>
      <c r="F160" s="9">
        <f>'bezirksw Umlage § 2_IST'!E152</f>
        <v>2.4406262379390732E-2</v>
      </c>
      <c r="G160" s="10"/>
      <c r="H160" s="10"/>
      <c r="I160" s="10"/>
      <c r="J160" s="10"/>
      <c r="K160" s="11">
        <f>'Umlage Gesamt § 2_mtlAufte_Plan'!AM152</f>
        <v>533161.99546888238</v>
      </c>
      <c r="L160" s="11">
        <f>'Umlage Gesamt § 2_mtlAufte_IST'!AM152</f>
        <v>529673.65599456965</v>
      </c>
      <c r="M160" s="12">
        <f t="shared" si="2"/>
        <v>3488.3394743127283</v>
      </c>
      <c r="N160" s="11"/>
      <c r="O160" s="13"/>
    </row>
    <row r="161" spans="1:15" x14ac:dyDescent="0.25">
      <c r="A161" s="15">
        <v>61629</v>
      </c>
      <c r="B161" s="15" t="s">
        <v>167</v>
      </c>
      <c r="C161" s="15" t="s">
        <v>158</v>
      </c>
      <c r="D161" s="8">
        <f>Finanzkraft!H153</f>
        <v>1204644.8899999999</v>
      </c>
      <c r="E161" s="9">
        <f>'landesw Umlage § 2_IST'!E153</f>
        <v>5.6293032953812422E-4</v>
      </c>
      <c r="F161" s="9">
        <f>'bezirksw Umlage § 2_IST'!E153</f>
        <v>1.7299005401265957E-2</v>
      </c>
      <c r="G161" s="10"/>
      <c r="H161" s="10"/>
      <c r="I161" s="10"/>
      <c r="J161" s="10"/>
      <c r="K161" s="11">
        <f>'Umlage Gesamt § 2_mtlAufte_Plan'!AM153</f>
        <v>377901.87190457375</v>
      </c>
      <c r="L161" s="11">
        <f>'Umlage Gesamt § 2_mtlAufte_IST'!AM153</f>
        <v>375429.35880651971</v>
      </c>
      <c r="M161" s="12">
        <f t="shared" si="2"/>
        <v>2472.5130980540416</v>
      </c>
      <c r="N161" s="11"/>
      <c r="O161" s="13"/>
    </row>
    <row r="162" spans="1:15" x14ac:dyDescent="0.25">
      <c r="A162" s="15">
        <v>61630</v>
      </c>
      <c r="B162" s="15" t="s">
        <v>168</v>
      </c>
      <c r="C162" s="15" t="s">
        <v>158</v>
      </c>
      <c r="D162" s="8">
        <f>Finanzkraft!H154</f>
        <v>1842521.01</v>
      </c>
      <c r="E162" s="9">
        <f>'landesw Umlage § 2_IST'!E154</f>
        <v>8.6100971991855417E-4</v>
      </c>
      <c r="F162" s="9">
        <f>'bezirksw Umlage § 2_IST'!E154</f>
        <v>2.6459067870147204E-2</v>
      </c>
      <c r="G162" s="10"/>
      <c r="H162" s="10"/>
      <c r="I162" s="10"/>
      <c r="J162" s="10"/>
      <c r="K162" s="11">
        <f>'Umlage Gesamt § 2_mtlAufte_Plan'!AM154</f>
        <v>578006.13648268231</v>
      </c>
      <c r="L162" s="11">
        <f>'Umlage Gesamt § 2_mtlAufte_IST'!AM154</f>
        <v>574224.3935238386</v>
      </c>
      <c r="M162" s="12">
        <f t="shared" si="2"/>
        <v>3781.742958843708</v>
      </c>
      <c r="N162" s="11"/>
      <c r="O162" s="13"/>
    </row>
    <row r="163" spans="1:15" x14ac:dyDescent="0.25">
      <c r="A163" s="15">
        <v>61631</v>
      </c>
      <c r="B163" s="15" t="s">
        <v>169</v>
      </c>
      <c r="C163" s="15" t="s">
        <v>158</v>
      </c>
      <c r="D163" s="8">
        <f>Finanzkraft!H155</f>
        <v>14569824.58</v>
      </c>
      <c r="E163" s="9">
        <f>'landesw Umlage § 2_IST'!E155</f>
        <v>6.8084762739765263E-3</v>
      </c>
      <c r="F163" s="9">
        <f>'bezirksw Umlage § 2_IST'!E155</f>
        <v>0.20922636720346485</v>
      </c>
      <c r="G163" s="10"/>
      <c r="H163" s="10"/>
      <c r="I163" s="10"/>
      <c r="J163" s="10"/>
      <c r="K163" s="11">
        <f>'Umlage Gesamt § 2_mtlAufte_Plan'!AM155</f>
        <v>4570611.6614193823</v>
      </c>
      <c r="L163" s="11">
        <f>'Umlage Gesamt § 2_mtlAufte_IST'!AM155</f>
        <v>4540707.3448780999</v>
      </c>
      <c r="M163" s="12">
        <f t="shared" si="2"/>
        <v>29904.31654128246</v>
      </c>
      <c r="N163" s="11"/>
      <c r="O163" s="13"/>
    </row>
    <row r="164" spans="1:15" x14ac:dyDescent="0.25">
      <c r="A164" s="15">
        <v>61632</v>
      </c>
      <c r="B164" s="15" t="s">
        <v>170</v>
      </c>
      <c r="C164" s="15" t="s">
        <v>158</v>
      </c>
      <c r="D164" s="8">
        <f>Finanzkraft!H156</f>
        <v>3298400.65</v>
      </c>
      <c r="E164" s="9">
        <f>'landesw Umlage § 2_IST'!E156</f>
        <v>1.5413420006731304E-3</v>
      </c>
      <c r="F164" s="9">
        <f>'bezirksw Umlage § 2_IST'!E156</f>
        <v>4.7365867844995503E-2</v>
      </c>
      <c r="G164" s="10"/>
      <c r="H164" s="10"/>
      <c r="I164" s="10"/>
      <c r="J164" s="10"/>
      <c r="K164" s="11">
        <f>'Umlage Gesamt § 2_mtlAufte_Plan'!AM156</f>
        <v>1034721.3442513025</v>
      </c>
      <c r="L164" s="11">
        <f>'Umlage Gesamt § 2_mtlAufte_IST'!AM156</f>
        <v>1027951.4331534731</v>
      </c>
      <c r="M164" s="12">
        <f t="shared" si="2"/>
        <v>6769.911097829463</v>
      </c>
      <c r="N164" s="11"/>
      <c r="O164" s="13"/>
    </row>
    <row r="165" spans="1:15" x14ac:dyDescent="0.25">
      <c r="A165" s="15">
        <v>61633</v>
      </c>
      <c r="B165" s="15" t="s">
        <v>171</v>
      </c>
      <c r="C165" s="15" t="s">
        <v>158</v>
      </c>
      <c r="D165" s="8">
        <f>Finanzkraft!H157</f>
        <v>5598207.3300000001</v>
      </c>
      <c r="E165" s="9">
        <f>'landesw Umlage § 2_IST'!E157</f>
        <v>2.6160412278008688E-3</v>
      </c>
      <c r="F165" s="9">
        <f>'bezirksw Umlage § 2_IST'!E157</f>
        <v>8.0391673631784288E-2</v>
      </c>
      <c r="G165" s="10"/>
      <c r="H165" s="10"/>
      <c r="I165" s="10"/>
      <c r="J165" s="10"/>
      <c r="K165" s="11">
        <f>'Umlage Gesamt § 2_mtlAufte_Plan'!AM157</f>
        <v>1756179.8060811977</v>
      </c>
      <c r="L165" s="11">
        <f>'Umlage Gesamt § 2_mtlAufte_IST'!AM157</f>
        <v>1744689.580983371</v>
      </c>
      <c r="M165" s="12">
        <f t="shared" si="2"/>
        <v>11490.225097826682</v>
      </c>
      <c r="N165" s="11"/>
      <c r="O165" s="13"/>
    </row>
    <row r="166" spans="1:15" x14ac:dyDescent="0.25">
      <c r="A166" s="238" t="s">
        <v>172</v>
      </c>
      <c r="B166" s="239"/>
      <c r="C166" s="240"/>
      <c r="D166" s="8"/>
      <c r="E166" s="9"/>
      <c r="F166" s="9"/>
      <c r="G166" s="10">
        <f>'Grunddaten § 2 SPU_100%_Plan'!M11</f>
        <v>86407589.023143083</v>
      </c>
      <c r="H166" s="10">
        <f>'Grunddaten § 2 SPU_40%_Plan'!M11</f>
        <v>34563035.609257236</v>
      </c>
      <c r="I166" s="10">
        <f>'Grunddaten § 2 SPU_100%_IST'!M11</f>
        <v>82329073.298333347</v>
      </c>
      <c r="J166" s="10">
        <f>'Grunddaten § 2 SPU_40%_IST'!M11</f>
        <v>32931629.319333337</v>
      </c>
      <c r="K166" s="11"/>
      <c r="L166" s="11"/>
      <c r="M166" s="12"/>
      <c r="N166" s="11"/>
      <c r="O166" s="13"/>
    </row>
    <row r="167" spans="1:15" x14ac:dyDescent="0.25">
      <c r="A167" s="15">
        <v>61701</v>
      </c>
      <c r="B167" s="15" t="s">
        <v>173</v>
      </c>
      <c r="C167" s="15" t="s">
        <v>174</v>
      </c>
      <c r="D167" s="8">
        <f>Finanzkraft!H158</f>
        <v>5178129.57</v>
      </c>
      <c r="E167" s="9">
        <f>'landesw Umlage § 2_IST'!E158</f>
        <v>2.4197389699060655E-3</v>
      </c>
      <c r="F167" s="9">
        <f>'bezirksw Umlage § 2_IST'!E158</f>
        <v>3.6187500988749982E-2</v>
      </c>
      <c r="G167" s="16"/>
      <c r="H167" s="16"/>
      <c r="I167" s="16"/>
      <c r="J167" s="16"/>
      <c r="K167" s="11">
        <f>'Umlage Gesamt § 2_mtlAufte_Plan'!AM158</f>
        <v>1256316.2998007857</v>
      </c>
      <c r="L167" s="11">
        <f>'Umlage Gesamt § 2_mtlAufte_IST'!AM158</f>
        <v>1199775.9610421199</v>
      </c>
      <c r="M167" s="12">
        <f t="shared" si="2"/>
        <v>56540.338758665835</v>
      </c>
      <c r="N167" s="11"/>
      <c r="O167" s="13"/>
    </row>
    <row r="168" spans="1:15" x14ac:dyDescent="0.25">
      <c r="A168" s="15">
        <v>61708</v>
      </c>
      <c r="B168" s="15" t="s">
        <v>175</v>
      </c>
      <c r="C168" s="15" t="s">
        <v>174</v>
      </c>
      <c r="D168" s="8">
        <f>Finanzkraft!H159</f>
        <v>1962563.87</v>
      </c>
      <c r="E168" s="9">
        <f>'landesw Umlage § 2_IST'!E159</f>
        <v>9.1710572572031293E-4</v>
      </c>
      <c r="F168" s="9">
        <f>'bezirksw Umlage § 2_IST'!E159</f>
        <v>1.3715431610203988E-2</v>
      </c>
      <c r="G168" s="16"/>
      <c r="H168" s="16"/>
      <c r="I168" s="16"/>
      <c r="J168" s="16"/>
      <c r="K168" s="11">
        <f>'Umlage Gesamt § 2_mtlAufte_Plan'!AM159</f>
        <v>476156.67896103062</v>
      </c>
      <c r="L168" s="11">
        <f>'Umlage Gesamt § 2_mtlAufte_IST'!AM159</f>
        <v>454727.31444914232</v>
      </c>
      <c r="M168" s="12">
        <f t="shared" si="2"/>
        <v>21429.3645118883</v>
      </c>
      <c r="N168" s="11"/>
      <c r="O168" s="13"/>
    </row>
    <row r="169" spans="1:15" x14ac:dyDescent="0.25">
      <c r="A169" s="15">
        <v>61710</v>
      </c>
      <c r="B169" s="15" t="s">
        <v>176</v>
      </c>
      <c r="C169" s="15" t="s">
        <v>174</v>
      </c>
      <c r="D169" s="8">
        <f>Finanzkraft!H160</f>
        <v>1415994.18</v>
      </c>
      <c r="E169" s="9">
        <f>'landesw Umlage § 2_IST'!E160</f>
        <v>6.6169381283098783E-4</v>
      </c>
      <c r="F169" s="9">
        <f>'bezirksw Umlage § 2_IST'!E160</f>
        <v>9.8957142914471753E-3</v>
      </c>
      <c r="G169" s="16"/>
      <c r="H169" s="16"/>
      <c r="I169" s="16"/>
      <c r="J169" s="16"/>
      <c r="K169" s="11">
        <f>'Umlage Gesamt § 2_mtlAufte_Plan'!AM160</f>
        <v>343548.09873115004</v>
      </c>
      <c r="L169" s="11">
        <f>'Umlage Gesamt § 2_mtlAufte_IST'!AM160</f>
        <v>328086.76476196182</v>
      </c>
      <c r="M169" s="12">
        <f t="shared" si="2"/>
        <v>15461.333969188214</v>
      </c>
      <c r="N169" s="11"/>
      <c r="O169" s="13"/>
    </row>
    <row r="170" spans="1:15" x14ac:dyDescent="0.25">
      <c r="A170" s="15">
        <v>61711</v>
      </c>
      <c r="B170" s="15" t="s">
        <v>177</v>
      </c>
      <c r="C170" s="15" t="s">
        <v>174</v>
      </c>
      <c r="D170" s="8">
        <f>Finanzkraft!H161</f>
        <v>1153997.44</v>
      </c>
      <c r="E170" s="9">
        <f>'landesw Umlage § 2_IST'!E161</f>
        <v>5.3926278572048877E-4</v>
      </c>
      <c r="F170" s="9">
        <f>'bezirksw Umlage § 2_IST'!E161</f>
        <v>8.064742864480879E-3</v>
      </c>
      <c r="G170" s="16"/>
      <c r="H170" s="16"/>
      <c r="I170" s="16"/>
      <c r="J170" s="16"/>
      <c r="K170" s="11">
        <f>'Umlage Gesamt § 2_mtlAufte_Plan'!AM161</f>
        <v>279982.52538906218</v>
      </c>
      <c r="L170" s="11">
        <f>'Umlage Gesamt § 2_mtlAufte_IST'!AM161</f>
        <v>267381.95112721878</v>
      </c>
      <c r="M170" s="12">
        <f t="shared" si="2"/>
        <v>12600.574261843401</v>
      </c>
      <c r="N170" s="11"/>
      <c r="O170" s="13"/>
    </row>
    <row r="171" spans="1:15" x14ac:dyDescent="0.25">
      <c r="A171" s="15">
        <v>61716</v>
      </c>
      <c r="B171" s="15" t="s">
        <v>178</v>
      </c>
      <c r="C171" s="15" t="s">
        <v>174</v>
      </c>
      <c r="D171" s="8">
        <f>Finanzkraft!H162</f>
        <v>3648511.36</v>
      </c>
      <c r="E171" s="9">
        <f>'landesw Umlage § 2_IST'!E162</f>
        <v>1.7049486693197942E-3</v>
      </c>
      <c r="F171" s="9">
        <f>'bezirksw Umlage § 2_IST'!E162</f>
        <v>2.5497722037006797E-2</v>
      </c>
      <c r="G171" s="10"/>
      <c r="H171" s="10"/>
      <c r="I171" s="10"/>
      <c r="J171" s="10"/>
      <c r="K171" s="11">
        <f>'Umlage Gesamt § 2_mtlAufte_Plan'!AM162</f>
        <v>885200.77174823021</v>
      </c>
      <c r="L171" s="11">
        <f>'Umlage Gesamt § 2_mtlAufte_IST'!AM162</f>
        <v>845362.43524649634</v>
      </c>
      <c r="M171" s="12">
        <f t="shared" si="2"/>
        <v>39838.336501733866</v>
      </c>
      <c r="N171" s="11"/>
      <c r="O171" s="13"/>
    </row>
    <row r="172" spans="1:15" x14ac:dyDescent="0.25">
      <c r="A172" s="15">
        <v>61719</v>
      </c>
      <c r="B172" s="15" t="s">
        <v>179</v>
      </c>
      <c r="C172" s="15" t="s">
        <v>174</v>
      </c>
      <c r="D172" s="8">
        <f>Finanzkraft!H163</f>
        <v>3746469.85</v>
      </c>
      <c r="E172" s="9">
        <f>'landesw Umlage § 2_IST'!E163</f>
        <v>1.750724653192317E-3</v>
      </c>
      <c r="F172" s="9">
        <f>'bezirksw Umlage § 2_IST'!E163</f>
        <v>2.6182307639937445E-2</v>
      </c>
      <c r="G172" s="10"/>
      <c r="H172" s="10"/>
      <c r="I172" s="10"/>
      <c r="J172" s="10"/>
      <c r="K172" s="11">
        <f>'Umlage Gesamt § 2_mtlAufte_Plan'!AM163</f>
        <v>908967.43228215596</v>
      </c>
      <c r="L172" s="11">
        <f>'Umlage Gesamt § 2_mtlAufte_IST'!AM163</f>
        <v>868059.48055855196</v>
      </c>
      <c r="M172" s="12">
        <f t="shared" si="2"/>
        <v>40907.951723603997</v>
      </c>
      <c r="N172" s="11"/>
      <c r="O172" s="13"/>
    </row>
    <row r="173" spans="1:15" x14ac:dyDescent="0.25">
      <c r="A173" s="15">
        <v>61727</v>
      </c>
      <c r="B173" s="15" t="s">
        <v>180</v>
      </c>
      <c r="C173" s="15" t="s">
        <v>174</v>
      </c>
      <c r="D173" s="8">
        <f>Finanzkraft!H164</f>
        <v>3630090</v>
      </c>
      <c r="E173" s="9">
        <f>'landesw Umlage § 2_IST'!E164</f>
        <v>1.6963403712716113E-3</v>
      </c>
      <c r="F173" s="9">
        <f>'bezirksw Umlage § 2_IST'!E164</f>
        <v>2.536898385573836E-2</v>
      </c>
      <c r="G173" s="10"/>
      <c r="H173" s="10"/>
      <c r="I173" s="10"/>
      <c r="J173" s="10"/>
      <c r="K173" s="11">
        <f>'Umlage Gesamt § 2_mtlAufte_Plan'!AM164</f>
        <v>880731.38670877891</v>
      </c>
      <c r="L173" s="11">
        <f>'Umlage Gesamt § 2_mtlAufte_IST'!AM164</f>
        <v>841094.19425350334</v>
      </c>
      <c r="M173" s="12">
        <f t="shared" si="2"/>
        <v>39637.192455275566</v>
      </c>
      <c r="N173" s="11"/>
      <c r="O173" s="13"/>
    </row>
    <row r="174" spans="1:15" x14ac:dyDescent="0.25">
      <c r="A174" s="15">
        <v>61728</v>
      </c>
      <c r="B174" s="15" t="s">
        <v>181</v>
      </c>
      <c r="C174" s="15" t="s">
        <v>174</v>
      </c>
      <c r="D174" s="8">
        <f>Finanzkraft!H165</f>
        <v>803927.61</v>
      </c>
      <c r="E174" s="9">
        <f>'landesw Umlage § 2_IST'!E165</f>
        <v>3.7567522029010274E-4</v>
      </c>
      <c r="F174" s="9">
        <f>'bezirksw Umlage § 2_IST'!E165</f>
        <v>5.6182702245047159E-3</v>
      </c>
      <c r="G174" s="10"/>
      <c r="H174" s="10"/>
      <c r="I174" s="10"/>
      <c r="J174" s="10"/>
      <c r="K174" s="11">
        <f>'Umlage Gesamt § 2_mtlAufte_Plan'!AM165</f>
        <v>195048.68440418129</v>
      </c>
      <c r="L174" s="11">
        <f>'Umlage Gesamt § 2_mtlAufte_IST'!AM165</f>
        <v>186270.54573608222</v>
      </c>
      <c r="M174" s="12">
        <f t="shared" si="2"/>
        <v>8778.138668099069</v>
      </c>
      <c r="N174" s="11"/>
      <c r="O174" s="13"/>
    </row>
    <row r="175" spans="1:15" x14ac:dyDescent="0.25">
      <c r="A175" s="15">
        <v>61729</v>
      </c>
      <c r="B175" s="15" t="s">
        <v>182</v>
      </c>
      <c r="C175" s="15" t="s">
        <v>174</v>
      </c>
      <c r="D175" s="8">
        <f>Finanzkraft!H166</f>
        <v>2361963.02</v>
      </c>
      <c r="E175" s="9">
        <f>'landesw Umlage § 2_IST'!E166</f>
        <v>1.1037448730683306E-3</v>
      </c>
      <c r="F175" s="9">
        <f>'bezirksw Umlage § 2_IST'!E166</f>
        <v>1.6506643560416139E-2</v>
      </c>
      <c r="G175" s="10"/>
      <c r="H175" s="10"/>
      <c r="I175" s="10"/>
      <c r="J175" s="10"/>
      <c r="K175" s="11">
        <f>'Umlage Gesamt § 2_mtlAufte_Plan'!AM166</f>
        <v>573058.78530820319</v>
      </c>
      <c r="L175" s="11">
        <f>'Umlage Gesamt § 2_mtlAufte_IST'!AM166</f>
        <v>547268.35509959026</v>
      </c>
      <c r="M175" s="12">
        <f t="shared" si="2"/>
        <v>25790.430208612932</v>
      </c>
      <c r="N175" s="11"/>
      <c r="O175" s="13"/>
    </row>
    <row r="176" spans="1:15" x14ac:dyDescent="0.25">
      <c r="A176" s="15">
        <v>61730</v>
      </c>
      <c r="B176" s="15" t="s">
        <v>183</v>
      </c>
      <c r="C176" s="15" t="s">
        <v>174</v>
      </c>
      <c r="D176" s="8">
        <f>Finanzkraft!H167</f>
        <v>2450656.2599999998</v>
      </c>
      <c r="E176" s="9">
        <f>'landesw Umlage § 2_IST'!E167</f>
        <v>1.1451912073660703E-3</v>
      </c>
      <c r="F176" s="9">
        <f>'bezirksw Umlage § 2_IST'!E167</f>
        <v>1.7126478708765939E-2</v>
      </c>
      <c r="G176" s="10"/>
      <c r="H176" s="10"/>
      <c r="I176" s="10"/>
      <c r="J176" s="10"/>
      <c r="K176" s="11">
        <f>'Umlage Gesamt § 2_mtlAufte_Plan'!AM167</f>
        <v>594577.51356477384</v>
      </c>
      <c r="L176" s="11">
        <f>'Umlage Gesamt § 2_mtlAufte_IST'!AM167</f>
        <v>567818.63601095392</v>
      </c>
      <c r="M176" s="12">
        <f t="shared" si="2"/>
        <v>26758.877553819912</v>
      </c>
      <c r="N176" s="11"/>
      <c r="O176" s="13"/>
    </row>
    <row r="177" spans="1:15" x14ac:dyDescent="0.25">
      <c r="A177" s="15">
        <v>61731</v>
      </c>
      <c r="B177" s="15" t="s">
        <v>184</v>
      </c>
      <c r="C177" s="15" t="s">
        <v>174</v>
      </c>
      <c r="D177" s="8">
        <f>Finanzkraft!H168</f>
        <v>1927268.38</v>
      </c>
      <c r="E177" s="9">
        <f>'landesw Umlage § 2_IST'!E168</f>
        <v>9.0061214991067346E-4</v>
      </c>
      <c r="F177" s="9">
        <f>'bezirksw Umlage § 2_IST'!E168</f>
        <v>1.3468768107097901E-2</v>
      </c>
      <c r="G177" s="10"/>
      <c r="H177" s="10"/>
      <c r="I177" s="10"/>
      <c r="J177" s="10"/>
      <c r="K177" s="11">
        <f>'Umlage Gesamt § 2_mtlAufte_Plan'!AM168</f>
        <v>467593.29737758072</v>
      </c>
      <c r="L177" s="11">
        <f>'Umlage Gesamt § 2_mtlAufte_IST'!AM168</f>
        <v>446549.32665205392</v>
      </c>
      <c r="M177" s="12">
        <f t="shared" si="2"/>
        <v>21043.9707255268</v>
      </c>
      <c r="N177" s="11"/>
      <c r="O177" s="13"/>
    </row>
    <row r="178" spans="1:15" x14ac:dyDescent="0.25">
      <c r="A178" s="15">
        <v>61740</v>
      </c>
      <c r="B178" s="15" t="s">
        <v>185</v>
      </c>
      <c r="C178" s="15" t="s">
        <v>174</v>
      </c>
      <c r="D178" s="8">
        <f>Finanzkraft!H169</f>
        <v>2476230.6800000002</v>
      </c>
      <c r="E178" s="9">
        <f>'landesw Umlage § 2_IST'!E169</f>
        <v>1.1571421290010315E-3</v>
      </c>
      <c r="F178" s="9">
        <f>'bezirksw Umlage § 2_IST'!E169</f>
        <v>1.7305206246678188E-2</v>
      </c>
      <c r="G178" s="10"/>
      <c r="H178" s="10"/>
      <c r="I178" s="10"/>
      <c r="J178" s="10"/>
      <c r="K178" s="11">
        <f>'Umlage Gesamt § 2_mtlAufte_Plan'!AM169</f>
        <v>600782.37195420021</v>
      </c>
      <c r="L178" s="11">
        <f>'Umlage Gesamt § 2_mtlAufte_IST'!AM169</f>
        <v>573744.24561936618</v>
      </c>
      <c r="M178" s="12">
        <f t="shared" si="2"/>
        <v>27038.126334834029</v>
      </c>
      <c r="N178" s="11"/>
      <c r="O178" s="13"/>
    </row>
    <row r="179" spans="1:15" x14ac:dyDescent="0.25">
      <c r="A179" s="15">
        <v>61741</v>
      </c>
      <c r="B179" s="15" t="s">
        <v>186</v>
      </c>
      <c r="C179" s="15" t="s">
        <v>174</v>
      </c>
      <c r="D179" s="8">
        <f>Finanzkraft!H170</f>
        <v>1588769.32</v>
      </c>
      <c r="E179" s="9">
        <f>'landesw Umlage § 2_IST'!E170</f>
        <v>7.424316031155551E-4</v>
      </c>
      <c r="F179" s="9">
        <f>'bezirksw Umlage § 2_IST'!E170</f>
        <v>1.1103158111664563E-2</v>
      </c>
      <c r="G179" s="10"/>
      <c r="H179" s="10"/>
      <c r="I179" s="10"/>
      <c r="J179" s="10"/>
      <c r="K179" s="11">
        <f>'Umlage Gesamt § 2_mtlAufte_Plan'!AM170</f>
        <v>385466.75326616253</v>
      </c>
      <c r="L179" s="11">
        <f>'Umlage Gesamt § 2_mtlAufte_IST'!AM170</f>
        <v>368118.87613257155</v>
      </c>
      <c r="M179" s="12">
        <f t="shared" si="2"/>
        <v>17347.877133590984</v>
      </c>
      <c r="N179" s="11"/>
      <c r="O179" s="13"/>
    </row>
    <row r="180" spans="1:15" x14ac:dyDescent="0.25">
      <c r="A180" s="15">
        <v>61743</v>
      </c>
      <c r="B180" s="15" t="s">
        <v>187</v>
      </c>
      <c r="C180" s="15" t="s">
        <v>174</v>
      </c>
      <c r="D180" s="8">
        <f>Finanzkraft!H171</f>
        <v>895796.01</v>
      </c>
      <c r="E180" s="9">
        <f>'landesw Umlage § 2_IST'!E171</f>
        <v>4.1860530625605096E-4</v>
      </c>
      <c r="F180" s="9">
        <f>'bezirksw Umlage § 2_IST'!E171</f>
        <v>6.2602950658867517E-3</v>
      </c>
      <c r="G180" s="10"/>
      <c r="H180" s="10"/>
      <c r="I180" s="10"/>
      <c r="J180" s="10"/>
      <c r="K180" s="11">
        <f>'Umlage Gesamt § 2_mtlAufte_Plan'!AM171</f>
        <v>217337.7690623349</v>
      </c>
      <c r="L180" s="11">
        <f>'Umlage Gesamt § 2_mtlAufte_IST'!AM171</f>
        <v>207556.51326728897</v>
      </c>
      <c r="M180" s="12">
        <f t="shared" si="2"/>
        <v>9781.2557950459304</v>
      </c>
      <c r="N180" s="11"/>
      <c r="O180" s="13"/>
    </row>
    <row r="181" spans="1:15" x14ac:dyDescent="0.25">
      <c r="A181" s="15">
        <v>61744</v>
      </c>
      <c r="B181" s="15" t="s">
        <v>188</v>
      </c>
      <c r="C181" s="15" t="s">
        <v>174</v>
      </c>
      <c r="D181" s="8">
        <f>Finanzkraft!H172</f>
        <v>741666.64</v>
      </c>
      <c r="E181" s="9">
        <f>'landesw Umlage § 2_IST'!E172</f>
        <v>3.4658068077027525E-4</v>
      </c>
      <c r="F181" s="9">
        <f>'bezirksw Umlage § 2_IST'!E172</f>
        <v>5.1831577223979885E-3</v>
      </c>
      <c r="G181" s="10"/>
      <c r="H181" s="10"/>
      <c r="I181" s="10"/>
      <c r="J181" s="10"/>
      <c r="K181" s="11">
        <f>'Umlage Gesamt § 2_mtlAufte_Plan'!AM172</f>
        <v>179942.94585611945</v>
      </c>
      <c r="L181" s="11">
        <f>'Umlage Gesamt § 2_mtlAufte_IST'!AM172</f>
        <v>171844.63883140724</v>
      </c>
      <c r="M181" s="12">
        <f t="shared" si="2"/>
        <v>8098.3070247122087</v>
      </c>
      <c r="N181" s="11"/>
      <c r="O181" s="13"/>
    </row>
    <row r="182" spans="1:15" x14ac:dyDescent="0.25">
      <c r="A182" s="15">
        <v>61745</v>
      </c>
      <c r="B182" s="15" t="s">
        <v>189</v>
      </c>
      <c r="C182" s="15" t="s">
        <v>174</v>
      </c>
      <c r="D182" s="8">
        <f>Finanzkraft!H173</f>
        <v>1317576.99</v>
      </c>
      <c r="E182" s="9">
        <f>'landesw Umlage § 2_IST'!E173</f>
        <v>6.1570347853511409E-4</v>
      </c>
      <c r="F182" s="9">
        <f>'bezirksw Umlage § 2_IST'!E173</f>
        <v>9.2079230509442851E-3</v>
      </c>
      <c r="G182" s="10"/>
      <c r="H182" s="10"/>
      <c r="I182" s="10"/>
      <c r="J182" s="10"/>
      <c r="K182" s="11">
        <f>'Umlage Gesamt § 2_mtlAufte_Plan'!AM173</f>
        <v>319670.148535788</v>
      </c>
      <c r="L182" s="11">
        <f>'Umlage Gesamt § 2_mtlAufte_IST'!AM173</f>
        <v>305283.43836406426</v>
      </c>
      <c r="M182" s="12">
        <f t="shared" si="2"/>
        <v>14386.710171723738</v>
      </c>
      <c r="N182" s="11"/>
      <c r="O182" s="13"/>
    </row>
    <row r="183" spans="1:15" x14ac:dyDescent="0.25">
      <c r="A183" s="15">
        <v>61746</v>
      </c>
      <c r="B183" s="15" t="s">
        <v>190</v>
      </c>
      <c r="C183" s="15" t="s">
        <v>174</v>
      </c>
      <c r="D183" s="8">
        <f>Finanzkraft!H174</f>
        <v>5758792.96</v>
      </c>
      <c r="E183" s="9">
        <f>'landesw Umlage § 2_IST'!E174</f>
        <v>2.6910828623650492E-3</v>
      </c>
      <c r="F183" s="9">
        <f>'bezirksw Umlage § 2_IST'!E174</f>
        <v>4.024548306812771E-2</v>
      </c>
      <c r="G183" s="10"/>
      <c r="H183" s="10"/>
      <c r="I183" s="10"/>
      <c r="J183" s="10"/>
      <c r="K183" s="11">
        <f>'Umlage Gesamt § 2_mtlAufte_Plan'!AM174</f>
        <v>1397196.6836716319</v>
      </c>
      <c r="L183" s="11">
        <f>'Umlage Gesamt § 2_mtlAufte_IST'!AM174</f>
        <v>1334316.0430082856</v>
      </c>
      <c r="M183" s="12">
        <f t="shared" si="2"/>
        <v>62880.640663346276</v>
      </c>
      <c r="N183" s="11"/>
      <c r="O183" s="13"/>
    </row>
    <row r="184" spans="1:15" x14ac:dyDescent="0.25">
      <c r="A184" s="15">
        <v>61748</v>
      </c>
      <c r="B184" s="15" t="s">
        <v>191</v>
      </c>
      <c r="C184" s="15" t="s">
        <v>174</v>
      </c>
      <c r="D184" s="8">
        <f>Finanzkraft!H175</f>
        <v>6669435.5899999999</v>
      </c>
      <c r="E184" s="9">
        <f>'landesw Umlage § 2_IST'!E175</f>
        <v>3.1166259913425558E-3</v>
      </c>
      <c r="F184" s="9">
        <f>'bezirksw Umlage § 2_IST'!E175</f>
        <v>4.6609534146425248E-2</v>
      </c>
      <c r="G184" s="10"/>
      <c r="H184" s="10"/>
      <c r="I184" s="10"/>
      <c r="J184" s="10"/>
      <c r="K184" s="11">
        <f>'Umlage Gesamt § 2_mtlAufte_Plan'!AM175</f>
        <v>1618136.5353877128</v>
      </c>
      <c r="L184" s="11">
        <f>'Umlage Gesamt § 2_mtlAufte_IST'!AM175</f>
        <v>1545312.5277050121</v>
      </c>
      <c r="M184" s="12">
        <f t="shared" si="2"/>
        <v>72824.007682700641</v>
      </c>
      <c r="N184" s="11"/>
      <c r="O184" s="13"/>
    </row>
    <row r="185" spans="1:15" x14ac:dyDescent="0.25">
      <c r="A185" s="15">
        <v>61750</v>
      </c>
      <c r="B185" s="15" t="s">
        <v>192</v>
      </c>
      <c r="C185" s="15" t="s">
        <v>174</v>
      </c>
      <c r="D185" s="8">
        <f>Finanzkraft!H176</f>
        <v>2217851.7999999998</v>
      </c>
      <c r="E185" s="9">
        <f>'landesw Umlage § 2_IST'!E176</f>
        <v>1.0364017271851142E-3</v>
      </c>
      <c r="F185" s="9">
        <f>'bezirksw Umlage § 2_IST'!E176</f>
        <v>1.549951833387609E-2</v>
      </c>
      <c r="G185" s="10"/>
      <c r="H185" s="10"/>
      <c r="I185" s="10"/>
      <c r="J185" s="10"/>
      <c r="K185" s="11">
        <f>'Umlage Gesamt § 2_mtlAufte_Plan'!AM176</f>
        <v>538094.56275975564</v>
      </c>
      <c r="L185" s="11">
        <f>'Umlage Gesamt § 2_mtlAufte_IST'!AM176</f>
        <v>513877.6924799885</v>
      </c>
      <c r="M185" s="12">
        <f t="shared" si="2"/>
        <v>24216.870279767143</v>
      </c>
      <c r="N185" s="11"/>
      <c r="O185" s="13"/>
    </row>
    <row r="186" spans="1:15" x14ac:dyDescent="0.25">
      <c r="A186" s="15">
        <v>61751</v>
      </c>
      <c r="B186" s="15" t="s">
        <v>193</v>
      </c>
      <c r="C186" s="15" t="s">
        <v>174</v>
      </c>
      <c r="D186" s="8">
        <f>Finanzkraft!H177</f>
        <v>2917157.69</v>
      </c>
      <c r="E186" s="9">
        <f>'landesw Umlage § 2_IST'!E177</f>
        <v>1.3631872374823865E-3</v>
      </c>
      <c r="F186" s="9">
        <f>'bezirksw Umlage § 2_IST'!E177</f>
        <v>2.0386636789240211E-2</v>
      </c>
      <c r="G186" s="10"/>
      <c r="H186" s="10"/>
      <c r="I186" s="10"/>
      <c r="J186" s="10"/>
      <c r="K186" s="11">
        <f>'Umlage Gesamt § 2_mtlAufte_Plan'!AM177</f>
        <v>707759.9556930759</v>
      </c>
      <c r="L186" s="11">
        <f>'Umlage Gesamt § 2_mtlAufte_IST'!AM177</f>
        <v>675907.31821551558</v>
      </c>
      <c r="M186" s="12">
        <f t="shared" si="2"/>
        <v>31852.637477560318</v>
      </c>
      <c r="N186" s="11"/>
      <c r="O186" s="13"/>
    </row>
    <row r="187" spans="1:15" x14ac:dyDescent="0.25">
      <c r="A187" s="15">
        <v>61756</v>
      </c>
      <c r="B187" s="15" t="s">
        <v>194</v>
      </c>
      <c r="C187" s="15" t="s">
        <v>174</v>
      </c>
      <c r="D187" s="8">
        <f>Finanzkraft!H178</f>
        <v>5860732.4199999999</v>
      </c>
      <c r="E187" s="9">
        <f>'landesw Umlage § 2_IST'!E178</f>
        <v>2.7387191527665621E-3</v>
      </c>
      <c r="F187" s="9">
        <f>'bezirksw Umlage § 2_IST'!E178</f>
        <v>4.0957889789449406E-2</v>
      </c>
      <c r="G187" s="10"/>
      <c r="H187" s="10"/>
      <c r="I187" s="10"/>
      <c r="J187" s="10"/>
      <c r="K187" s="11">
        <f>'Umlage Gesamt § 2_mtlAufte_Plan'!AM178</f>
        <v>1421929.2059964624</v>
      </c>
      <c r="L187" s="11">
        <f>'Umlage Gesamt § 2_mtlAufte_IST'!AM178</f>
        <v>1357935.4816368974</v>
      </c>
      <c r="M187" s="12">
        <f t="shared" si="2"/>
        <v>63993.724359564949</v>
      </c>
      <c r="N187" s="11"/>
      <c r="O187" s="13"/>
    </row>
    <row r="188" spans="1:15" x14ac:dyDescent="0.25">
      <c r="A188" s="15">
        <v>61757</v>
      </c>
      <c r="B188" s="15" t="s">
        <v>195</v>
      </c>
      <c r="C188" s="15" t="s">
        <v>174</v>
      </c>
      <c r="D188" s="8">
        <f>Finanzkraft!H179</f>
        <v>6579215.3700000001</v>
      </c>
      <c r="E188" s="9">
        <f>'landesw Umlage § 2_IST'!E179</f>
        <v>3.0744660995792646E-3</v>
      </c>
      <c r="F188" s="9">
        <f>'bezirksw Umlage § 2_IST'!E179</f>
        <v>4.5979027656326887E-2</v>
      </c>
      <c r="G188" s="10"/>
      <c r="H188" s="10"/>
      <c r="I188" s="10"/>
      <c r="J188" s="10"/>
      <c r="K188" s="11">
        <f>'Umlage Gesamt § 2_mtlAufte_Plan'!AM179</f>
        <v>1596247.3316848376</v>
      </c>
      <c r="L188" s="11">
        <f>'Umlage Gesamt § 2_mtlAufte_IST'!AM179</f>
        <v>1524408.4445428115</v>
      </c>
      <c r="M188" s="12">
        <f t="shared" si="2"/>
        <v>71838.887142026098</v>
      </c>
      <c r="N188" s="11"/>
      <c r="O188" s="13"/>
    </row>
    <row r="189" spans="1:15" x14ac:dyDescent="0.25">
      <c r="A189" s="15">
        <v>61758</v>
      </c>
      <c r="B189" s="15" t="s">
        <v>196</v>
      </c>
      <c r="C189" s="15" t="s">
        <v>174</v>
      </c>
      <c r="D189" s="8">
        <f>Finanzkraft!H180</f>
        <v>2724474.48</v>
      </c>
      <c r="E189" s="9">
        <f>'landesw Umlage § 2_IST'!E180</f>
        <v>1.2731464098474777E-3</v>
      </c>
      <c r="F189" s="9">
        <f>'bezirksw Umlage § 2_IST'!E180</f>
        <v>1.9040064874008954E-2</v>
      </c>
      <c r="G189" s="10"/>
      <c r="H189" s="10"/>
      <c r="I189" s="10"/>
      <c r="J189" s="10"/>
      <c r="K189" s="11">
        <f>'Umlage Gesamt § 2_mtlAufte_Plan'!AM180</f>
        <v>661011.21096806962</v>
      </c>
      <c r="L189" s="11">
        <f>'Umlage Gesamt § 2_mtlAufte_IST'!AM180</f>
        <v>631262.49418604851</v>
      </c>
      <c r="M189" s="12">
        <f t="shared" si="2"/>
        <v>29748.716782021103</v>
      </c>
      <c r="N189" s="11"/>
      <c r="O189" s="13"/>
    </row>
    <row r="190" spans="1:15" x14ac:dyDescent="0.25">
      <c r="A190" s="15">
        <v>61759</v>
      </c>
      <c r="B190" s="15" t="s">
        <v>197</v>
      </c>
      <c r="C190" s="15" t="s">
        <v>174</v>
      </c>
      <c r="D190" s="8">
        <f>Finanzkraft!H181</f>
        <v>2470083.2000000002</v>
      </c>
      <c r="E190" s="9">
        <f>'landesw Umlage § 2_IST'!E181</f>
        <v>1.1542694127582981E-3</v>
      </c>
      <c r="F190" s="9">
        <f>'bezirksw Umlage § 2_IST'!E181</f>
        <v>1.7262244413535351E-2</v>
      </c>
      <c r="G190" s="10"/>
      <c r="H190" s="10"/>
      <c r="I190" s="10"/>
      <c r="J190" s="10"/>
      <c r="K190" s="11">
        <f>'Umlage Gesamt § 2_mtlAufte_Plan'!AM181</f>
        <v>599290.87213321391</v>
      </c>
      <c r="L190" s="11">
        <f>'Umlage Gesamt § 2_mtlAufte_IST'!AM181</f>
        <v>572319.87053850316</v>
      </c>
      <c r="M190" s="12">
        <f t="shared" si="2"/>
        <v>26971.001594710746</v>
      </c>
      <c r="N190" s="11"/>
      <c r="O190" s="13"/>
    </row>
    <row r="191" spans="1:15" x14ac:dyDescent="0.25">
      <c r="A191" s="15">
        <v>61760</v>
      </c>
      <c r="B191" s="15" t="s">
        <v>198</v>
      </c>
      <c r="C191" s="15" t="s">
        <v>174</v>
      </c>
      <c r="D191" s="8">
        <f>Finanzkraft!H182</f>
        <v>20096168.280000001</v>
      </c>
      <c r="E191" s="9">
        <f>'landesw Umlage § 2_IST'!E182</f>
        <v>9.3909356410535223E-3</v>
      </c>
      <c r="F191" s="9">
        <f>'bezirksw Umlage § 2_IST'!E182</f>
        <v>0.1404426250196335</v>
      </c>
      <c r="G191" s="10"/>
      <c r="H191" s="10"/>
      <c r="I191" s="10"/>
      <c r="J191" s="10"/>
      <c r="K191" s="11">
        <f>'Umlage Gesamt § 2_mtlAufte_Plan'!AM182</f>
        <v>4875726.5403274791</v>
      </c>
      <c r="L191" s="11">
        <f>'Umlage Gesamt § 2_mtlAufte_IST'!AM182</f>
        <v>4656295.1516489703</v>
      </c>
      <c r="M191" s="12">
        <f t="shared" si="2"/>
        <v>219431.38867850881</v>
      </c>
      <c r="N191" s="11"/>
      <c r="O191" s="13"/>
    </row>
    <row r="192" spans="1:15" x14ac:dyDescent="0.25">
      <c r="A192" s="15">
        <v>61761</v>
      </c>
      <c r="B192" s="15" t="s">
        <v>199</v>
      </c>
      <c r="C192" s="15" t="s">
        <v>174</v>
      </c>
      <c r="D192" s="8">
        <f>Finanzkraft!H183</f>
        <v>1821736.12</v>
      </c>
      <c r="E192" s="9">
        <f>'landesw Umlage § 2_IST'!E183</f>
        <v>8.5129694474784503E-4</v>
      </c>
      <c r="F192" s="9">
        <f>'bezirksw Umlage § 2_IST'!E183</f>
        <v>1.2731253004111589E-2</v>
      </c>
      <c r="G192" s="10"/>
      <c r="H192" s="10"/>
      <c r="I192" s="10"/>
      <c r="J192" s="10"/>
      <c r="K192" s="11">
        <f>'Umlage Gesamt § 2_mtlAufte_Plan'!AM183</f>
        <v>441989.09095506469</v>
      </c>
      <c r="L192" s="11">
        <f>'Umlage Gesamt § 2_mtlAufte_IST'!AM183</f>
        <v>422097.43394623924</v>
      </c>
      <c r="M192" s="12">
        <f t="shared" si="2"/>
        <v>19891.657008825452</v>
      </c>
      <c r="N192" s="11"/>
      <c r="O192" s="13"/>
    </row>
    <row r="193" spans="1:15" x14ac:dyDescent="0.25">
      <c r="A193" s="15">
        <v>61762</v>
      </c>
      <c r="B193" s="15" t="s">
        <v>200</v>
      </c>
      <c r="C193" s="15" t="s">
        <v>174</v>
      </c>
      <c r="D193" s="8">
        <f>Finanzkraft!H184</f>
        <v>2646312.71</v>
      </c>
      <c r="E193" s="9">
        <f>'landesw Umlage § 2_IST'!E184</f>
        <v>1.2366214294913306E-3</v>
      </c>
      <c r="F193" s="9">
        <f>'bezirksw Umlage § 2_IST'!E184</f>
        <v>1.8493829193553114E-2</v>
      </c>
      <c r="G193" s="10"/>
      <c r="H193" s="10"/>
      <c r="I193" s="10"/>
      <c r="J193" s="10"/>
      <c r="K193" s="11">
        <f>'Umlage Gesamt § 2_mtlAufte_Plan'!AM184</f>
        <v>642047.6249193179</v>
      </c>
      <c r="L193" s="11">
        <f>'Umlage Gesamt § 2_mtlAufte_IST'!AM184</f>
        <v>613152.36166603433</v>
      </c>
      <c r="M193" s="12">
        <f t="shared" si="2"/>
        <v>28895.263253283571</v>
      </c>
      <c r="N193" s="11"/>
      <c r="O193" s="13"/>
    </row>
    <row r="194" spans="1:15" x14ac:dyDescent="0.25">
      <c r="A194" s="15">
        <v>61763</v>
      </c>
      <c r="B194" s="15" t="s">
        <v>201</v>
      </c>
      <c r="C194" s="15" t="s">
        <v>174</v>
      </c>
      <c r="D194" s="8">
        <f>Finanzkraft!H185</f>
        <v>5880151.7199999997</v>
      </c>
      <c r="E194" s="9">
        <f>'landesw Umlage § 2_IST'!E185</f>
        <v>2.7477937879882325E-3</v>
      </c>
      <c r="F194" s="9">
        <f>'bezirksw Umlage § 2_IST'!E185</f>
        <v>4.109360210186859E-2</v>
      </c>
      <c r="G194" s="10"/>
      <c r="H194" s="10"/>
      <c r="I194" s="10"/>
      <c r="J194" s="10"/>
      <c r="K194" s="11">
        <f>'Umlage Gesamt § 2_mtlAufte_Plan'!AM185</f>
        <v>1426640.7109503103</v>
      </c>
      <c r="L194" s="11">
        <f>'Umlage Gesamt § 2_mtlAufte_IST'!AM185</f>
        <v>1362434.9459715192</v>
      </c>
      <c r="M194" s="12">
        <f t="shared" si="2"/>
        <v>64205.764978791121</v>
      </c>
      <c r="N194" s="11"/>
      <c r="O194" s="13"/>
    </row>
    <row r="195" spans="1:15" x14ac:dyDescent="0.25">
      <c r="A195" s="15">
        <v>61764</v>
      </c>
      <c r="B195" s="15" t="s">
        <v>202</v>
      </c>
      <c r="C195" s="15" t="s">
        <v>174</v>
      </c>
      <c r="D195" s="8">
        <f>Finanzkraft!H186</f>
        <v>5605288.5800000001</v>
      </c>
      <c r="E195" s="9">
        <f>'landesw Umlage § 2_IST'!E186</f>
        <v>2.6193502945882122E-3</v>
      </c>
      <c r="F195" s="9">
        <f>'bezirksw Umlage § 2_IST'!E186</f>
        <v>3.9172713484452067E-2</v>
      </c>
      <c r="G195" s="10"/>
      <c r="H195" s="10"/>
      <c r="I195" s="10"/>
      <c r="J195" s="10"/>
      <c r="K195" s="11">
        <f>'Umlage Gesamt § 2_mtlAufte_Plan'!AM186</f>
        <v>1359953.4953585952</v>
      </c>
      <c r="L195" s="11">
        <f>'Umlage Gesamt § 2_mtlAufte_IST'!AM186</f>
        <v>1298748.9791584953</v>
      </c>
      <c r="M195" s="12">
        <f t="shared" si="2"/>
        <v>61204.516200099839</v>
      </c>
      <c r="N195" s="11"/>
      <c r="O195" s="13"/>
    </row>
    <row r="196" spans="1:15" x14ac:dyDescent="0.25">
      <c r="A196" s="15">
        <v>61765</v>
      </c>
      <c r="B196" s="15" t="s">
        <v>203</v>
      </c>
      <c r="C196" s="15" t="s">
        <v>174</v>
      </c>
      <c r="D196" s="8">
        <f>Finanzkraft!H187</f>
        <v>9127639.9199999999</v>
      </c>
      <c r="E196" s="9">
        <f>'landesw Umlage § 2_IST'!E187</f>
        <v>4.2653444103937866E-3</v>
      </c>
      <c r="F196" s="9">
        <f>'bezirksw Umlage § 2_IST'!E187</f>
        <v>6.3788762750089656E-2</v>
      </c>
      <c r="G196" s="10"/>
      <c r="H196" s="10"/>
      <c r="I196" s="10"/>
      <c r="J196" s="10"/>
      <c r="K196" s="11">
        <f>'Umlage Gesamt § 2_mtlAufte_Plan'!AM187</f>
        <v>2214545.3595145042</v>
      </c>
      <c r="L196" s="11">
        <f>'Umlage Gesamt § 2_mtlAufte_IST'!AM187</f>
        <v>2114880.0564031503</v>
      </c>
      <c r="M196" s="12">
        <f t="shared" si="2"/>
        <v>99665.303111353889</v>
      </c>
      <c r="N196" s="11"/>
      <c r="O196" s="13"/>
    </row>
    <row r="197" spans="1:15" x14ac:dyDescent="0.25">
      <c r="A197" s="15">
        <v>61766</v>
      </c>
      <c r="B197" s="15" t="s">
        <v>174</v>
      </c>
      <c r="C197" s="15" t="s">
        <v>174</v>
      </c>
      <c r="D197" s="8">
        <f>Finanzkraft!H188</f>
        <v>27417007.489999998</v>
      </c>
      <c r="E197" s="9">
        <f>'landesw Umlage § 2_IST'!E188</f>
        <v>1.2811962420971146E-2</v>
      </c>
      <c r="F197" s="9">
        <f>'bezirksw Umlage § 2_IST'!E188</f>
        <v>0.19160451128938061</v>
      </c>
      <c r="G197" s="10"/>
      <c r="H197" s="10"/>
      <c r="I197" s="10"/>
      <c r="J197" s="10"/>
      <c r="K197" s="11">
        <f>'Umlage Gesamt § 2_mtlAufte_Plan'!AM188</f>
        <v>6651906.4337448049</v>
      </c>
      <c r="L197" s="11">
        <f>'Umlage Gesamt § 2_mtlAufte_IST'!AM188</f>
        <v>6352538.3182355845</v>
      </c>
      <c r="M197" s="12">
        <f t="shared" si="2"/>
        <v>299368.1155092204</v>
      </c>
      <c r="N197" s="11"/>
      <c r="O197" s="13"/>
    </row>
    <row r="198" spans="1:15" x14ac:dyDescent="0.25">
      <c r="A198" s="238" t="s">
        <v>204</v>
      </c>
      <c r="B198" s="239"/>
      <c r="C198" s="240"/>
      <c r="D198" s="8"/>
      <c r="E198" s="9"/>
      <c r="F198" s="9"/>
      <c r="G198" s="10">
        <f>'Grunddaten § 2 SPU_100%_Plan'!M12</f>
        <v>91546811.654144615</v>
      </c>
      <c r="H198" s="10">
        <f>'Grunddaten § 2 SPU_40%_Plan'!M12</f>
        <v>36618724.661657847</v>
      </c>
      <c r="I198" s="10">
        <f>'Grunddaten § 2 SPU_100%_IST'!M12</f>
        <v>83519680.016666651</v>
      </c>
      <c r="J198" s="10">
        <f>'Grunddaten § 2 SPU_40%_IST'!M12</f>
        <v>33407872.006666671</v>
      </c>
      <c r="K198" s="11"/>
      <c r="L198" s="11"/>
      <c r="M198" s="12"/>
      <c r="N198" s="11"/>
      <c r="O198" s="13"/>
    </row>
    <row r="199" spans="1:15" x14ac:dyDescent="0.25">
      <c r="A199" s="15">
        <v>62007</v>
      </c>
      <c r="B199" s="15" t="s">
        <v>205</v>
      </c>
      <c r="C199" s="15" t="s">
        <v>206</v>
      </c>
      <c r="D199" s="8">
        <f>Finanzkraft!H189</f>
        <v>11283467.539999999</v>
      </c>
      <c r="E199" s="9">
        <f>'landesw Umlage § 2_IST'!E189</f>
        <v>5.2727622499813432E-3</v>
      </c>
      <c r="F199" s="9">
        <f>'bezirksw Umlage § 2_IST'!E189</f>
        <v>0.10433324791867639</v>
      </c>
      <c r="G199" s="16"/>
      <c r="H199" s="16"/>
      <c r="I199" s="16"/>
      <c r="J199" s="16"/>
      <c r="K199" s="11">
        <f>'Umlage Gesamt § 2_mtlAufte_Plan'!AM189</f>
        <v>3558907.9408606184</v>
      </c>
      <c r="L199" s="11">
        <f>'Umlage Gesamt § 2_mtlAufte_IST'!AM189</f>
        <v>3280937.1901830202</v>
      </c>
      <c r="M199" s="12">
        <f t="shared" si="2"/>
        <v>277970.75067759817</v>
      </c>
      <c r="N199" s="11"/>
      <c r="O199" s="13"/>
    </row>
    <row r="200" spans="1:15" x14ac:dyDescent="0.25">
      <c r="A200" s="15">
        <v>62008</v>
      </c>
      <c r="B200" s="15" t="s">
        <v>207</v>
      </c>
      <c r="C200" s="15" t="s">
        <v>206</v>
      </c>
      <c r="D200" s="8">
        <f>Finanzkraft!H190</f>
        <v>1631096.64</v>
      </c>
      <c r="E200" s="9">
        <f>'landesw Umlage § 2_IST'!E190</f>
        <v>7.6221115175587311E-4</v>
      </c>
      <c r="F200" s="9">
        <f>'bezirksw Umlage § 2_IST'!E190</f>
        <v>1.5082031256540493E-2</v>
      </c>
      <c r="G200" s="16"/>
      <c r="H200" s="16"/>
      <c r="I200" s="16"/>
      <c r="J200" s="16"/>
      <c r="K200" s="11">
        <f>'Umlage Gesamt § 2_mtlAufte_Plan'!AM190</f>
        <v>514462.66529580258</v>
      </c>
      <c r="L200" s="11">
        <f>'Umlage Gesamt § 2_mtlAufte_IST'!AM190</f>
        <v>474280.23415562243</v>
      </c>
      <c r="M200" s="12">
        <f t="shared" si="2"/>
        <v>40182.431140180153</v>
      </c>
      <c r="N200" s="11"/>
      <c r="O200" s="13"/>
    </row>
    <row r="201" spans="1:15" x14ac:dyDescent="0.25">
      <c r="A201" s="15">
        <v>62010</v>
      </c>
      <c r="B201" s="15" t="s">
        <v>208</v>
      </c>
      <c r="C201" s="15" t="s">
        <v>206</v>
      </c>
      <c r="D201" s="8">
        <f>Finanzkraft!H191</f>
        <v>645372.25</v>
      </c>
      <c r="E201" s="9">
        <f>'landesw Umlage § 2_IST'!E191</f>
        <v>3.0158233051340191E-4</v>
      </c>
      <c r="F201" s="9">
        <f>'bezirksw Umlage § 2_IST'!E191</f>
        <v>5.9674725628788405E-3</v>
      </c>
      <c r="G201" s="16"/>
      <c r="H201" s="16"/>
      <c r="I201" s="16"/>
      <c r="J201" s="16"/>
      <c r="K201" s="11">
        <f>'Umlage Gesamt § 2_mtlAufte_Plan'!AM191</f>
        <v>203556.2576126385</v>
      </c>
      <c r="L201" s="11">
        <f>'Umlage Gesamt § 2_mtlAufte_IST'!AM191</f>
        <v>187657.36765145988</v>
      </c>
      <c r="M201" s="12">
        <f t="shared" si="2"/>
        <v>15898.889961178618</v>
      </c>
      <c r="N201" s="11"/>
      <c r="O201" s="13"/>
    </row>
    <row r="202" spans="1:15" x14ac:dyDescent="0.25">
      <c r="A202" s="15">
        <v>62014</v>
      </c>
      <c r="B202" s="15" t="s">
        <v>209</v>
      </c>
      <c r="C202" s="15" t="s">
        <v>206</v>
      </c>
      <c r="D202" s="8">
        <f>Finanzkraft!H192</f>
        <v>2744551.27</v>
      </c>
      <c r="E202" s="9">
        <f>'landesw Umlage § 2_IST'!E192</f>
        <v>1.2825282900219479E-3</v>
      </c>
      <c r="F202" s="9">
        <f>'bezirksw Umlage § 2_IST'!E192</f>
        <v>2.5377655145753908E-2</v>
      </c>
      <c r="G202" s="10"/>
      <c r="H202" s="10"/>
      <c r="I202" s="10"/>
      <c r="J202" s="10"/>
      <c r="K202" s="11">
        <f>'Umlage Gesamt § 2_mtlAufte_Plan'!AM192</f>
        <v>865656.34848293243</v>
      </c>
      <c r="L202" s="11">
        <f>'Umlage Gesamt § 2_mtlAufte_IST'!AM192</f>
        <v>798043.71308600751</v>
      </c>
      <c r="M202" s="12">
        <f t="shared" si="2"/>
        <v>67612.635396924918</v>
      </c>
      <c r="N202" s="11"/>
      <c r="O202" s="13"/>
    </row>
    <row r="203" spans="1:15" x14ac:dyDescent="0.25">
      <c r="A203" s="15">
        <v>62021</v>
      </c>
      <c r="B203" s="15" t="s">
        <v>210</v>
      </c>
      <c r="C203" s="15" t="s">
        <v>206</v>
      </c>
      <c r="D203" s="8">
        <f>Finanzkraft!H193</f>
        <v>533300.31999999995</v>
      </c>
      <c r="E203" s="9">
        <f>'landesw Umlage § 2_IST'!E193</f>
        <v>2.4921113879492493E-4</v>
      </c>
      <c r="F203" s="9">
        <f>'bezirksw Umlage § 2_IST'!E193</f>
        <v>4.9311928540071341E-3</v>
      </c>
      <c r="G203" s="10"/>
      <c r="H203" s="10"/>
      <c r="I203" s="10"/>
      <c r="J203" s="10"/>
      <c r="K203" s="11">
        <f>'Umlage Gesamt § 2_mtlAufte_Plan'!AM193</f>
        <v>168207.75501708128</v>
      </c>
      <c r="L203" s="11">
        <f>'Umlage Gesamt § 2_mtlAufte_IST'!AM193</f>
        <v>155069.78215887217</v>
      </c>
      <c r="M203" s="12">
        <f t="shared" si="2"/>
        <v>13137.972858209105</v>
      </c>
      <c r="N203" s="11"/>
      <c r="O203" s="13"/>
    </row>
    <row r="204" spans="1:15" x14ac:dyDescent="0.25">
      <c r="A204" s="15">
        <v>62026</v>
      </c>
      <c r="B204" s="15" t="s">
        <v>211</v>
      </c>
      <c r="C204" s="15" t="s">
        <v>206</v>
      </c>
      <c r="D204" s="8">
        <f>Finanzkraft!H194</f>
        <v>1088534.06</v>
      </c>
      <c r="E204" s="9">
        <f>'landesw Umlage § 2_IST'!E194</f>
        <v>5.0867176061260039E-4</v>
      </c>
      <c r="F204" s="9">
        <f>'bezirksw Umlage § 2_IST'!E194</f>
        <v>1.0065194369310285E-2</v>
      </c>
      <c r="G204" s="10"/>
      <c r="H204" s="10"/>
      <c r="I204" s="10"/>
      <c r="J204" s="10"/>
      <c r="K204" s="11">
        <f>'Umlage Gesamt § 2_mtlAufte_Plan'!AM194</f>
        <v>343333.50951716834</v>
      </c>
      <c r="L204" s="11">
        <f>'Umlage Gesamt § 2_mtlAufte_IST'!AM194</f>
        <v>316517.22908531677</v>
      </c>
      <c r="M204" s="12">
        <f t="shared" si="2"/>
        <v>26816.28043185157</v>
      </c>
      <c r="N204" s="11"/>
      <c r="O204" s="13"/>
    </row>
    <row r="205" spans="1:15" x14ac:dyDescent="0.25">
      <c r="A205" s="15">
        <v>62032</v>
      </c>
      <c r="B205" s="15" t="s">
        <v>212</v>
      </c>
      <c r="C205" s="15" t="s">
        <v>206</v>
      </c>
      <c r="D205" s="8">
        <f>Finanzkraft!H195</f>
        <v>1479072.47</v>
      </c>
      <c r="E205" s="9">
        <f>'landesw Umlage § 2_IST'!E195</f>
        <v>6.9117028583242268E-4</v>
      </c>
      <c r="F205" s="9">
        <f>'bezirksw Umlage § 2_IST'!E195</f>
        <v>1.3676330804794344E-2</v>
      </c>
      <c r="G205" s="10"/>
      <c r="H205" s="10"/>
      <c r="I205" s="10"/>
      <c r="J205" s="10"/>
      <c r="K205" s="11">
        <f>'Umlage Gesamt § 2_mtlAufte_Plan'!AM195</f>
        <v>466512.86405804026</v>
      </c>
      <c r="L205" s="11">
        <f>'Umlage Gesamt § 2_mtlAufte_IST'!AM195</f>
        <v>430075.58240371029</v>
      </c>
      <c r="M205" s="12">
        <f t="shared" si="2"/>
        <v>36437.28165432997</v>
      </c>
      <c r="N205" s="11"/>
      <c r="O205" s="13"/>
    </row>
    <row r="206" spans="1:15" x14ac:dyDescent="0.25">
      <c r="A206" s="15">
        <v>62034</v>
      </c>
      <c r="B206" s="15" t="s">
        <v>213</v>
      </c>
      <c r="C206" s="15" t="s">
        <v>206</v>
      </c>
      <c r="D206" s="8">
        <f>Finanzkraft!H196</f>
        <v>1625878.1</v>
      </c>
      <c r="E206" s="9">
        <f>'landesw Umlage § 2_IST'!E196</f>
        <v>7.5977252899966181E-4</v>
      </c>
      <c r="F206" s="9">
        <f>'bezirksw Umlage § 2_IST'!E196</f>
        <v>1.5033777718728348E-2</v>
      </c>
      <c r="G206" s="10"/>
      <c r="H206" s="10"/>
      <c r="I206" s="10"/>
      <c r="J206" s="10"/>
      <c r="K206" s="11">
        <f>'Umlage Gesamt § 2_mtlAufte_Plan'!AM196</f>
        <v>512816.69047646114</v>
      </c>
      <c r="L206" s="11">
        <f>'Umlage Gesamt § 2_mtlAufte_IST'!AM196</f>
        <v>472762.81923828786</v>
      </c>
      <c r="M206" s="12">
        <f t="shared" ref="M206:M269" si="3">K206-L206</f>
        <v>40053.871238173277</v>
      </c>
      <c r="N206" s="11"/>
      <c r="O206" s="13"/>
    </row>
    <row r="207" spans="1:15" x14ac:dyDescent="0.25">
      <c r="A207" s="15">
        <v>62036</v>
      </c>
      <c r="B207" s="15" t="s">
        <v>214</v>
      </c>
      <c r="C207" s="15" t="s">
        <v>206</v>
      </c>
      <c r="D207" s="8">
        <f>Finanzkraft!H197</f>
        <v>1704876.71</v>
      </c>
      <c r="E207" s="9">
        <f>'landesw Umlage § 2_IST'!E197</f>
        <v>7.9668856452972878E-4</v>
      </c>
      <c r="F207" s="9">
        <f>'bezirksw Umlage § 2_IST'!E197</f>
        <v>1.5764243024109181E-2</v>
      </c>
      <c r="G207" s="10"/>
      <c r="H207" s="10"/>
      <c r="I207" s="10"/>
      <c r="J207" s="10"/>
      <c r="K207" s="11">
        <f>'Umlage Gesamt § 2_mtlAufte_Plan'!AM197</f>
        <v>537733.56815163291</v>
      </c>
      <c r="L207" s="11">
        <f>'Umlage Gesamt § 2_mtlAufte_IST'!AM197</f>
        <v>495733.5484580897</v>
      </c>
      <c r="M207" s="12">
        <f t="shared" si="3"/>
        <v>42000.019693543203</v>
      </c>
      <c r="N207" s="11"/>
      <c r="O207" s="13"/>
    </row>
    <row r="208" spans="1:15" x14ac:dyDescent="0.25">
      <c r="A208" s="15">
        <v>62038</v>
      </c>
      <c r="B208" s="15" t="s">
        <v>215</v>
      </c>
      <c r="C208" s="15" t="s">
        <v>206</v>
      </c>
      <c r="D208" s="8">
        <f>Finanzkraft!H198</f>
        <v>12857054.439999999</v>
      </c>
      <c r="E208" s="9">
        <f>'landesw Umlage § 2_IST'!E198</f>
        <v>6.008099111098876E-3</v>
      </c>
      <c r="F208" s="9">
        <f>'bezirksw Umlage § 2_IST'!E198</f>
        <v>0.11888351197334496</v>
      </c>
      <c r="G208" s="10"/>
      <c r="H208" s="10"/>
      <c r="I208" s="10"/>
      <c r="J208" s="10"/>
      <c r="K208" s="11">
        <f>'Umlage Gesamt § 2_mtlAufte_Plan'!AM198</f>
        <v>4055231.5128646423</v>
      </c>
      <c r="L208" s="11">
        <f>'Umlage Gesamt § 2_mtlAufte_IST'!AM198</f>
        <v>3738495.0963756414</v>
      </c>
      <c r="M208" s="12">
        <f t="shared" si="3"/>
        <v>316736.4164890009</v>
      </c>
      <c r="N208" s="11"/>
      <c r="O208" s="13"/>
    </row>
    <row r="209" spans="1:15" x14ac:dyDescent="0.25">
      <c r="A209" s="15">
        <v>62039</v>
      </c>
      <c r="B209" s="15" t="s">
        <v>216</v>
      </c>
      <c r="C209" s="15" t="s">
        <v>206</v>
      </c>
      <c r="D209" s="8">
        <f>Finanzkraft!H199</f>
        <v>2395946.5699999998</v>
      </c>
      <c r="E209" s="9">
        <f>'landesw Umlage § 2_IST'!E199</f>
        <v>1.1196253795637968E-3</v>
      </c>
      <c r="F209" s="9">
        <f>'bezirksw Umlage § 2_IST'!E199</f>
        <v>2.2154261232333227E-2</v>
      </c>
      <c r="G209" s="10"/>
      <c r="H209" s="10"/>
      <c r="I209" s="10"/>
      <c r="J209" s="10"/>
      <c r="K209" s="11">
        <f>'Umlage Gesamt § 2_mtlAufte_Plan'!AM199</f>
        <v>755703.2661832571</v>
      </c>
      <c r="L209" s="11">
        <f>'Umlage Gesamt § 2_mtlAufte_IST'!AM199</f>
        <v>696678.58566857222</v>
      </c>
      <c r="M209" s="12">
        <f t="shared" si="3"/>
        <v>59024.680514684878</v>
      </c>
      <c r="N209" s="11"/>
      <c r="O209" s="13"/>
    </row>
    <row r="210" spans="1:15" x14ac:dyDescent="0.25">
      <c r="A210" s="15">
        <v>62040</v>
      </c>
      <c r="B210" s="15" t="s">
        <v>217</v>
      </c>
      <c r="C210" s="15" t="s">
        <v>206</v>
      </c>
      <c r="D210" s="8">
        <f>Finanzkraft!H200</f>
        <v>15632117.68</v>
      </c>
      <c r="E210" s="9">
        <f>'landesw Umlage § 2_IST'!E200</f>
        <v>7.3048856389380757E-3</v>
      </c>
      <c r="F210" s="9">
        <f>'bezirksw Umlage § 2_IST'!E200</f>
        <v>0.14454329784878919</v>
      </c>
      <c r="G210" s="10"/>
      <c r="H210" s="10"/>
      <c r="I210" s="10"/>
      <c r="J210" s="10"/>
      <c r="K210" s="11">
        <f>'Umlage Gesamt § 2_mtlAufte_Plan'!AM200</f>
        <v>4930511.6132606594</v>
      </c>
      <c r="L210" s="11">
        <f>'Umlage Gesamt § 2_mtlAufte_IST'!AM200</f>
        <v>4545410.8921582038</v>
      </c>
      <c r="M210" s="12">
        <f t="shared" si="3"/>
        <v>385100.72110245563</v>
      </c>
      <c r="N210" s="11"/>
      <c r="O210" s="13"/>
    </row>
    <row r="211" spans="1:15" x14ac:dyDescent="0.25">
      <c r="A211" s="15">
        <v>62041</v>
      </c>
      <c r="B211" s="15" t="s">
        <v>218</v>
      </c>
      <c r="C211" s="15" t="s">
        <v>206</v>
      </c>
      <c r="D211" s="8">
        <f>Finanzkraft!H201</f>
        <v>20106194.859999999</v>
      </c>
      <c r="E211" s="9">
        <f>'landesw Umlage § 2_IST'!E201</f>
        <v>9.3956210599934892E-3</v>
      </c>
      <c r="F211" s="9">
        <f>'bezirksw Umlage § 2_IST'!E201</f>
        <v>0.18591311629984952</v>
      </c>
      <c r="G211" s="10"/>
      <c r="H211" s="10"/>
      <c r="I211" s="10"/>
      <c r="J211" s="10"/>
      <c r="K211" s="11">
        <f>'Umlage Gesamt § 2_mtlAufte_Plan'!AM201</f>
        <v>6341676.1110073561</v>
      </c>
      <c r="L211" s="11">
        <f>'Umlage Gesamt § 2_mtlAufte_IST'!AM201</f>
        <v>5846355.4962502858</v>
      </c>
      <c r="M211" s="12">
        <f t="shared" si="3"/>
        <v>495320.61475707032</v>
      </c>
      <c r="N211" s="11"/>
      <c r="O211" s="13"/>
    </row>
    <row r="212" spans="1:15" x14ac:dyDescent="0.25">
      <c r="A212" s="15">
        <v>62042</v>
      </c>
      <c r="B212" s="15" t="s">
        <v>219</v>
      </c>
      <c r="C212" s="15" t="s">
        <v>206</v>
      </c>
      <c r="D212" s="8">
        <f>Finanzkraft!H202</f>
        <v>5561690.4500000002</v>
      </c>
      <c r="E212" s="9">
        <f>'landesw Umlage § 2_IST'!E202</f>
        <v>2.5989768966749515E-3</v>
      </c>
      <c r="F212" s="9">
        <f>'bezirksw Umlage § 2_IST'!E202</f>
        <v>5.1426498681342858E-2</v>
      </c>
      <c r="G212" s="10"/>
      <c r="H212" s="10"/>
      <c r="I212" s="10"/>
      <c r="J212" s="10"/>
      <c r="K212" s="11">
        <f>'Umlage Gesamt § 2_mtlAufte_Plan'!AM202</f>
        <v>1754207.5817513869</v>
      </c>
      <c r="L212" s="11">
        <f>'Umlage Gesamt § 2_mtlAufte_IST'!AM202</f>
        <v>1617194.0915328532</v>
      </c>
      <c r="M212" s="12">
        <f t="shared" si="3"/>
        <v>137013.49021853367</v>
      </c>
      <c r="N212" s="11"/>
      <c r="O212" s="13"/>
    </row>
    <row r="213" spans="1:15" x14ac:dyDescent="0.25">
      <c r="A213" s="15">
        <v>62043</v>
      </c>
      <c r="B213" s="15" t="s">
        <v>220</v>
      </c>
      <c r="C213" s="15" t="s">
        <v>206</v>
      </c>
      <c r="D213" s="8">
        <f>Finanzkraft!H203</f>
        <v>4573631.34</v>
      </c>
      <c r="E213" s="9">
        <f>'landesw Umlage § 2_IST'!E203</f>
        <v>2.1372570612175116E-3</v>
      </c>
      <c r="F213" s="9">
        <f>'bezirksw Umlage § 2_IST'!E203</f>
        <v>4.229035186153849E-2</v>
      </c>
      <c r="G213" s="10"/>
      <c r="H213" s="10"/>
      <c r="I213" s="10"/>
      <c r="J213" s="10"/>
      <c r="K213" s="11">
        <f>'Umlage Gesamt § 2_mtlAufte_Plan'!AM203</f>
        <v>1442564.7822172043</v>
      </c>
      <c r="L213" s="11">
        <f>'Umlage Gesamt § 2_mtlAufte_IST'!AM203</f>
        <v>1329892.349527918</v>
      </c>
      <c r="M213" s="12">
        <f t="shared" si="3"/>
        <v>112672.4326892863</v>
      </c>
      <c r="N213" s="11"/>
      <c r="O213" s="13"/>
    </row>
    <row r="214" spans="1:15" x14ac:dyDescent="0.25">
      <c r="A214" s="15">
        <v>62044</v>
      </c>
      <c r="B214" s="15" t="s">
        <v>221</v>
      </c>
      <c r="C214" s="15" t="s">
        <v>206</v>
      </c>
      <c r="D214" s="8">
        <f>Finanzkraft!H204</f>
        <v>3494415.67</v>
      </c>
      <c r="E214" s="9">
        <f>'landesw Umlage § 2_IST'!E204</f>
        <v>1.6329397824916562E-3</v>
      </c>
      <c r="F214" s="9">
        <f>'bezirksw Umlage § 2_IST'!E204</f>
        <v>3.2311320534805892E-2</v>
      </c>
      <c r="G214" s="10"/>
      <c r="H214" s="10"/>
      <c r="I214" s="10"/>
      <c r="J214" s="10"/>
      <c r="K214" s="11">
        <f>'Umlage Gesamt § 2_mtlAufte_Plan'!AM204</f>
        <v>1102170.3773723783</v>
      </c>
      <c r="L214" s="11">
        <f>'Umlage Gesamt § 2_mtlAufte_IST'!AM204</f>
        <v>1016084.6644896998</v>
      </c>
      <c r="M214" s="12">
        <f t="shared" si="3"/>
        <v>86085.71288267849</v>
      </c>
      <c r="N214" s="11"/>
      <c r="O214" s="13"/>
    </row>
    <row r="215" spans="1:15" x14ac:dyDescent="0.25">
      <c r="A215" s="15">
        <v>62045</v>
      </c>
      <c r="B215" s="15" t="s">
        <v>222</v>
      </c>
      <c r="C215" s="15" t="s">
        <v>206</v>
      </c>
      <c r="D215" s="8">
        <f>Finanzkraft!H205</f>
        <v>2435505.17</v>
      </c>
      <c r="E215" s="9">
        <f>'landesw Umlage § 2_IST'!E205</f>
        <v>1.1381111058711296E-3</v>
      </c>
      <c r="F215" s="9">
        <f>'bezirksw Umlage § 2_IST'!E205</f>
        <v>2.252004215973737E-2</v>
      </c>
      <c r="G215" s="10"/>
      <c r="H215" s="10"/>
      <c r="I215" s="10"/>
      <c r="J215" s="10"/>
      <c r="K215" s="11">
        <f>'Umlage Gesamt § 2_mtlAufte_Plan'!AM205</f>
        <v>768180.40720132121</v>
      </c>
      <c r="L215" s="11">
        <f>'Umlage Gesamt § 2_mtlAufte_IST'!AM205</f>
        <v>708181.19171334268</v>
      </c>
      <c r="M215" s="12">
        <f t="shared" si="3"/>
        <v>59999.215487978538</v>
      </c>
      <c r="N215" s="11"/>
      <c r="O215" s="13"/>
    </row>
    <row r="216" spans="1:15" x14ac:dyDescent="0.25">
      <c r="A216" s="15">
        <v>62046</v>
      </c>
      <c r="B216" s="15" t="s">
        <v>223</v>
      </c>
      <c r="C216" s="15" t="s">
        <v>206</v>
      </c>
      <c r="D216" s="8">
        <f>Finanzkraft!H206</f>
        <v>3414624.9</v>
      </c>
      <c r="E216" s="9">
        <f>'landesw Umlage § 2_IST'!E206</f>
        <v>1.5956535707432292E-3</v>
      </c>
      <c r="F216" s="9">
        <f>'bezirksw Umlage § 2_IST'!E206</f>
        <v>3.1573530475276716E-2</v>
      </c>
      <c r="G216" s="10"/>
      <c r="H216" s="10"/>
      <c r="I216" s="10"/>
      <c r="J216" s="10"/>
      <c r="K216" s="11">
        <f>'Umlage Gesamt § 2_mtlAufte_Plan'!AM206</f>
        <v>1077003.6452526893</v>
      </c>
      <c r="L216" s="11">
        <f>'Umlage Gesamt § 2_mtlAufte_IST'!AM206</f>
        <v>992883.59586444788</v>
      </c>
      <c r="M216" s="12">
        <f t="shared" si="3"/>
        <v>84120.049388241372</v>
      </c>
      <c r="N216" s="11"/>
      <c r="O216" s="13"/>
    </row>
    <row r="217" spans="1:15" x14ac:dyDescent="0.25">
      <c r="A217" s="15">
        <v>62047</v>
      </c>
      <c r="B217" s="15" t="s">
        <v>224</v>
      </c>
      <c r="C217" s="15" t="s">
        <v>206</v>
      </c>
      <c r="D217" s="8">
        <f>Finanzkraft!H207</f>
        <v>8457513.4100000001</v>
      </c>
      <c r="E217" s="9">
        <f>'landesw Umlage § 2_IST'!E207</f>
        <v>3.9521944188584948E-3</v>
      </c>
      <c r="F217" s="9">
        <f>'bezirksw Umlage § 2_IST'!E207</f>
        <v>7.8202896428154242E-2</v>
      </c>
      <c r="G217" s="10"/>
      <c r="H217" s="10"/>
      <c r="I217" s="10"/>
      <c r="J217" s="10"/>
      <c r="K217" s="11">
        <f>'Umlage Gesamt § 2_mtlAufte_Plan'!AM207</f>
        <v>2667576.3924592435</v>
      </c>
      <c r="L217" s="11">
        <f>'Umlage Gesamt § 2_mtlAufte_IST'!AM207</f>
        <v>2459223.6548713124</v>
      </c>
      <c r="M217" s="12">
        <f t="shared" si="3"/>
        <v>208352.7375879311</v>
      </c>
      <c r="N217" s="11"/>
      <c r="O217" s="13"/>
    </row>
    <row r="218" spans="1:15" x14ac:dyDescent="0.25">
      <c r="A218" s="15">
        <v>62048</v>
      </c>
      <c r="B218" s="15" t="s">
        <v>225</v>
      </c>
      <c r="C218" s="15" t="s">
        <v>206</v>
      </c>
      <c r="D218" s="8">
        <f>Finanzkraft!H208</f>
        <v>6483495.8700000001</v>
      </c>
      <c r="E218" s="9">
        <f>'landesw Umlage § 2_IST'!E208</f>
        <v>3.0297363953107935E-3</v>
      </c>
      <c r="F218" s="9">
        <f>'bezirksw Umlage § 2_IST'!E208</f>
        <v>5.9950026850028461E-2</v>
      </c>
      <c r="G218" s="10"/>
      <c r="H218" s="10"/>
      <c r="I218" s="10"/>
      <c r="J218" s="10"/>
      <c r="K218" s="11">
        <f>'Umlage Gesamt § 2_mtlAufte_Plan'!AM208</f>
        <v>2044953.3669044466</v>
      </c>
      <c r="L218" s="11">
        <f>'Umlage Gesamt § 2_mtlAufte_IST'!AM208</f>
        <v>1885230.9936525968</v>
      </c>
      <c r="M218" s="12">
        <f t="shared" si="3"/>
        <v>159722.37325184979</v>
      </c>
      <c r="N218" s="11"/>
      <c r="O218" s="13"/>
    </row>
    <row r="219" spans="1:15" x14ac:dyDescent="0.25">
      <c r="A219" s="238" t="s">
        <v>226</v>
      </c>
      <c r="B219" s="239"/>
      <c r="C219" s="240"/>
      <c r="D219" s="8"/>
      <c r="E219" s="9"/>
      <c r="F219" s="9"/>
      <c r="G219" s="10">
        <f>'Grunddaten § 2 SPU_100%_Plan'!M13</f>
        <v>115219981.95072825</v>
      </c>
      <c r="H219" s="10">
        <f>'Grunddaten § 2 SPU_40%_Plan'!M13</f>
        <v>46087992.780291304</v>
      </c>
      <c r="I219" s="10">
        <f>'Grunddaten § 2 SPU_100%_IST'!M13</f>
        <v>101339996.87633336</v>
      </c>
      <c r="J219" s="10">
        <f>'Grunddaten § 2 SPU_40%_IST'!M13</f>
        <v>40535998.750533342</v>
      </c>
      <c r="K219" s="11"/>
      <c r="L219" s="11"/>
      <c r="M219" s="12"/>
      <c r="N219" s="11"/>
      <c r="O219" s="13"/>
    </row>
    <row r="220" spans="1:15" x14ac:dyDescent="0.25">
      <c r="A220" s="15">
        <v>62105</v>
      </c>
      <c r="B220" s="15" t="s">
        <v>227</v>
      </c>
      <c r="C220" s="15" t="s">
        <v>228</v>
      </c>
      <c r="D220" s="8">
        <f>Finanzkraft!H209</f>
        <v>2319822.4700000002</v>
      </c>
      <c r="E220" s="9">
        <f>'landesw Umlage § 2_IST'!E209</f>
        <v>1.0840526020137315E-3</v>
      </c>
      <c r="F220" s="9">
        <f>'bezirksw Umlage § 2_IST'!E209</f>
        <v>1.4499292185700296E-2</v>
      </c>
      <c r="G220" s="16"/>
      <c r="H220" s="16"/>
      <c r="I220" s="16"/>
      <c r="J220" s="16"/>
      <c r="K220" s="11">
        <f>'Umlage Gesamt § 2_mtlAufte_Plan'!AM209</f>
        <v>643761.45123496465</v>
      </c>
      <c r="L220" s="11">
        <f>'Umlage Gesamt § 2_mtlAufte_IST'!AM209</f>
        <v>577892.61298890051</v>
      </c>
      <c r="M220" s="12">
        <f t="shared" si="3"/>
        <v>65868.838246064144</v>
      </c>
      <c r="N220" s="11"/>
      <c r="O220" s="13"/>
    </row>
    <row r="221" spans="1:15" x14ac:dyDescent="0.25">
      <c r="A221" s="15">
        <v>62115</v>
      </c>
      <c r="B221" s="15" t="s">
        <v>229</v>
      </c>
      <c r="C221" s="15" t="s">
        <v>228</v>
      </c>
      <c r="D221" s="8">
        <f>Finanzkraft!H210</f>
        <v>7301204.6699999999</v>
      </c>
      <c r="E221" s="9">
        <f>'landesw Umlage § 2_IST'!E210</f>
        <v>3.4118515630846128E-3</v>
      </c>
      <c r="F221" s="9">
        <f>'bezirksw Umlage § 2_IST'!E210</f>
        <v>4.5633793614357696E-2</v>
      </c>
      <c r="G221" s="16"/>
      <c r="H221" s="16"/>
      <c r="I221" s="16"/>
      <c r="J221" s="16"/>
      <c r="K221" s="11">
        <f>'Umlage Gesamt § 2_mtlAufte_Plan'!AM210</f>
        <v>2026118.0219203155</v>
      </c>
      <c r="L221" s="11">
        <f>'Umlage Gesamt § 2_mtlAufte_IST'!AM210</f>
        <v>1818808.2490265141</v>
      </c>
      <c r="M221" s="12">
        <f t="shared" si="3"/>
        <v>207309.77289380133</v>
      </c>
      <c r="N221" s="11"/>
      <c r="O221" s="13"/>
    </row>
    <row r="222" spans="1:15" x14ac:dyDescent="0.25">
      <c r="A222" s="15">
        <v>62116</v>
      </c>
      <c r="B222" s="15" t="s">
        <v>230</v>
      </c>
      <c r="C222" s="15" t="s">
        <v>228</v>
      </c>
      <c r="D222" s="8">
        <f>Finanzkraft!H211</f>
        <v>5038441.26</v>
      </c>
      <c r="E222" s="9">
        <f>'landesw Umlage § 2_IST'!E211</f>
        <v>2.3544626490303558E-3</v>
      </c>
      <c r="F222" s="9">
        <f>'bezirksw Umlage § 2_IST'!E211</f>
        <v>3.149113043517849E-2</v>
      </c>
      <c r="G222" s="10"/>
      <c r="H222" s="10"/>
      <c r="I222" s="10"/>
      <c r="J222" s="10"/>
      <c r="K222" s="11">
        <f>'Umlage Gesamt § 2_mtlAufte_Plan'!AM211</f>
        <v>1398190.7234046764</v>
      </c>
      <c r="L222" s="11">
        <f>'Umlage Gesamt § 2_mtlAufte_IST'!AM211</f>
        <v>1255129.6587503476</v>
      </c>
      <c r="M222" s="12">
        <f t="shared" si="3"/>
        <v>143061.06465432886</v>
      </c>
      <c r="N222" s="11"/>
      <c r="O222" s="13"/>
    </row>
    <row r="223" spans="1:15" x14ac:dyDescent="0.25">
      <c r="A223" s="15">
        <v>62125</v>
      </c>
      <c r="B223" s="15" t="s">
        <v>231</v>
      </c>
      <c r="C223" s="15" t="s">
        <v>228</v>
      </c>
      <c r="D223" s="8">
        <f>Finanzkraft!H212</f>
        <v>3042029.4</v>
      </c>
      <c r="E223" s="9">
        <f>'landesw Umlage § 2_IST'!E212</f>
        <v>1.4215397639769695E-3</v>
      </c>
      <c r="F223" s="9">
        <f>'bezirksw Umlage § 2_IST'!E212</f>
        <v>1.9013210570415138E-2</v>
      </c>
      <c r="G223" s="10"/>
      <c r="H223" s="10"/>
      <c r="I223" s="10"/>
      <c r="J223" s="10"/>
      <c r="K223" s="11">
        <f>'Umlage Gesamt § 2_mtlAufte_Plan'!AM212</f>
        <v>844177.21035499265</v>
      </c>
      <c r="L223" s="11">
        <f>'Umlage Gesamt § 2_mtlAufte_IST'!AM212</f>
        <v>757802.09110357368</v>
      </c>
      <c r="M223" s="12">
        <f t="shared" si="3"/>
        <v>86375.119251418975</v>
      </c>
      <c r="N223" s="11"/>
      <c r="O223" s="13"/>
    </row>
    <row r="224" spans="1:15" x14ac:dyDescent="0.25">
      <c r="A224" s="15">
        <v>62128</v>
      </c>
      <c r="B224" s="15" t="s">
        <v>232</v>
      </c>
      <c r="C224" s="15" t="s">
        <v>228</v>
      </c>
      <c r="D224" s="8">
        <f>Finanzkraft!H213</f>
        <v>4884794.18</v>
      </c>
      <c r="E224" s="9">
        <f>'landesw Umlage § 2_IST'!E213</f>
        <v>2.2826633975704751E-3</v>
      </c>
      <c r="F224" s="9">
        <f>'bezirksw Umlage § 2_IST'!E213</f>
        <v>3.0530809576488096E-2</v>
      </c>
      <c r="G224" s="10"/>
      <c r="H224" s="10"/>
      <c r="I224" s="10"/>
      <c r="J224" s="10"/>
      <c r="K224" s="11">
        <f>'Umlage Gesamt § 2_mtlAufte_Plan'!AM213</f>
        <v>1355552.9489723879</v>
      </c>
      <c r="L224" s="11">
        <f>'Umlage Gesamt § 2_mtlAufte_IST'!AM213</f>
        <v>1216854.526197073</v>
      </c>
      <c r="M224" s="12">
        <f t="shared" si="3"/>
        <v>138698.42277531489</v>
      </c>
      <c r="N224" s="11"/>
      <c r="O224" s="13"/>
    </row>
    <row r="225" spans="1:15" x14ac:dyDescent="0.25">
      <c r="A225" s="15">
        <v>62131</v>
      </c>
      <c r="B225" s="15" t="s">
        <v>233</v>
      </c>
      <c r="C225" s="15" t="s">
        <v>228</v>
      </c>
      <c r="D225" s="8">
        <f>Finanzkraft!H214</f>
        <v>3799195.34</v>
      </c>
      <c r="E225" s="9">
        <f>'landesw Umlage § 2_IST'!E214</f>
        <v>1.7753632647094081E-3</v>
      </c>
      <c r="F225" s="9">
        <f>'bezirksw Umlage § 2_IST'!E214</f>
        <v>2.3745628821851602E-2</v>
      </c>
      <c r="G225" s="10"/>
      <c r="H225" s="10"/>
      <c r="I225" s="10"/>
      <c r="J225" s="10"/>
      <c r="K225" s="11">
        <f>'Umlage Gesamt § 2_mtlAufte_Plan'!AM214</f>
        <v>1054294.2562339758</v>
      </c>
      <c r="L225" s="11">
        <f>'Umlage Gesamt § 2_mtlAufte_IST'!AM214</f>
        <v>946420.23287577461</v>
      </c>
      <c r="M225" s="12">
        <f t="shared" si="3"/>
        <v>107874.02335820114</v>
      </c>
      <c r="N225" s="11"/>
      <c r="O225" s="13"/>
    </row>
    <row r="226" spans="1:15" x14ac:dyDescent="0.25">
      <c r="A226" s="15">
        <v>62132</v>
      </c>
      <c r="B226" s="15" t="s">
        <v>234</v>
      </c>
      <c r="C226" s="15" t="s">
        <v>228</v>
      </c>
      <c r="D226" s="8">
        <f>Finanzkraft!H215</f>
        <v>2105039.0699999998</v>
      </c>
      <c r="E226" s="9">
        <f>'landesw Umlage § 2_IST'!E215</f>
        <v>9.8368435976657533E-4</v>
      </c>
      <c r="F226" s="9">
        <f>'bezirksw Umlage § 2_IST'!E215</f>
        <v>1.3156858739386558E-2</v>
      </c>
      <c r="G226" s="10"/>
      <c r="H226" s="10"/>
      <c r="I226" s="10"/>
      <c r="J226" s="10"/>
      <c r="K226" s="11">
        <f>'Umlage Gesamt § 2_mtlAufte_Plan'!AM215</f>
        <v>584158.06559951988</v>
      </c>
      <c r="L226" s="11">
        <f>'Umlage Gesamt § 2_mtlAufte_IST'!AM215</f>
        <v>524387.76860628696</v>
      </c>
      <c r="M226" s="12">
        <f t="shared" si="3"/>
        <v>59770.296993232914</v>
      </c>
      <c r="N226" s="11"/>
      <c r="O226" s="13"/>
    </row>
    <row r="227" spans="1:15" x14ac:dyDescent="0.25">
      <c r="A227" s="15">
        <v>62135</v>
      </c>
      <c r="B227" s="15" t="s">
        <v>235</v>
      </c>
      <c r="C227" s="15" t="s">
        <v>228</v>
      </c>
      <c r="D227" s="8">
        <f>Finanzkraft!H216</f>
        <v>1934835.13</v>
      </c>
      <c r="E227" s="9">
        <f>'landesw Umlage § 2_IST'!E216</f>
        <v>9.0414809075630527E-4</v>
      </c>
      <c r="F227" s="9">
        <f>'bezirksw Umlage § 2_IST'!E216</f>
        <v>1.2093054638369552E-2</v>
      </c>
      <c r="G227" s="10"/>
      <c r="H227" s="10"/>
      <c r="I227" s="10"/>
      <c r="J227" s="10"/>
      <c r="K227" s="11">
        <f>'Umlage Gesamt § 2_mtlAufte_Plan'!AM216</f>
        <v>536925.68603716954</v>
      </c>
      <c r="L227" s="11">
        <f>'Umlage Gesamt § 2_mtlAufte_IST'!AM216</f>
        <v>481988.14497146365</v>
      </c>
      <c r="M227" s="12">
        <f t="shared" si="3"/>
        <v>54937.541065705882</v>
      </c>
      <c r="N227" s="11"/>
      <c r="O227" s="13"/>
    </row>
    <row r="228" spans="1:15" x14ac:dyDescent="0.25">
      <c r="A228" s="15">
        <v>62138</v>
      </c>
      <c r="B228" s="15" t="s">
        <v>236</v>
      </c>
      <c r="C228" s="15" t="s">
        <v>228</v>
      </c>
      <c r="D228" s="8">
        <f>Finanzkraft!H217</f>
        <v>3158633</v>
      </c>
      <c r="E228" s="9">
        <f>'landesw Umlage § 2_IST'!E217</f>
        <v>1.4760286042304084E-3</v>
      </c>
      <c r="F228" s="9">
        <f>'bezirksw Umlage § 2_IST'!E217</f>
        <v>1.9742003263894189E-2</v>
      </c>
      <c r="G228" s="10"/>
      <c r="H228" s="10"/>
      <c r="I228" s="10"/>
      <c r="J228" s="10"/>
      <c r="K228" s="11">
        <f>'Umlage Gesamt § 2_mtlAufte_Plan'!AM217</f>
        <v>876535.24797466514</v>
      </c>
      <c r="L228" s="11">
        <f>'Umlage Gesamt § 2_mtlAufte_IST'!AM217</f>
        <v>786849.29620626091</v>
      </c>
      <c r="M228" s="12">
        <f t="shared" si="3"/>
        <v>89685.951768404222</v>
      </c>
      <c r="N228" s="11"/>
      <c r="O228" s="13"/>
    </row>
    <row r="229" spans="1:15" x14ac:dyDescent="0.25">
      <c r="A229" s="15">
        <v>62139</v>
      </c>
      <c r="B229" s="15" t="s">
        <v>237</v>
      </c>
      <c r="C229" s="15" t="s">
        <v>228</v>
      </c>
      <c r="D229" s="8">
        <f>Finanzkraft!H218</f>
        <v>26352475.030000001</v>
      </c>
      <c r="E229" s="9">
        <f>'landesw Umlage § 2_IST'!E218</f>
        <v>1.2314506603504615E-2</v>
      </c>
      <c r="F229" s="9">
        <f>'bezirksw Umlage § 2_IST'!E218</f>
        <v>0.1647075326744038</v>
      </c>
      <c r="G229" s="10"/>
      <c r="H229" s="10"/>
      <c r="I229" s="10"/>
      <c r="J229" s="10"/>
      <c r="K229" s="11">
        <f>'Umlage Gesamt § 2_mtlAufte_Plan'!AM218</f>
        <v>7312933.5491547184</v>
      </c>
      <c r="L229" s="11">
        <f>'Umlage Gesamt § 2_mtlAufte_IST'!AM218</f>
        <v>6564683.6560779819</v>
      </c>
      <c r="M229" s="12">
        <f t="shared" si="3"/>
        <v>748249.89307673648</v>
      </c>
      <c r="N229" s="11"/>
      <c r="O229" s="13"/>
    </row>
    <row r="230" spans="1:15" x14ac:dyDescent="0.25">
      <c r="A230" s="15">
        <v>62140</v>
      </c>
      <c r="B230" s="15" t="s">
        <v>238</v>
      </c>
      <c r="C230" s="15" t="s">
        <v>228</v>
      </c>
      <c r="D230" s="8">
        <f>Finanzkraft!H219</f>
        <v>47861928.439999998</v>
      </c>
      <c r="E230" s="9">
        <f>'landesw Umlage § 2_IST'!E219</f>
        <v>2.2365870118835868E-2</v>
      </c>
      <c r="F230" s="9">
        <f>'bezirksw Umlage § 2_IST'!E219</f>
        <v>0.29914534150651562</v>
      </c>
      <c r="G230" s="10"/>
      <c r="H230" s="10"/>
      <c r="I230" s="10"/>
      <c r="J230" s="10"/>
      <c r="K230" s="11">
        <f>'Umlage Gesamt § 2_mtlAufte_Plan'!AM219</f>
        <v>13281906.227694407</v>
      </c>
      <c r="L230" s="11">
        <f>'Umlage Gesamt § 2_mtlAufte_IST'!AM219</f>
        <v>11922918.77786638</v>
      </c>
      <c r="M230" s="12">
        <f t="shared" si="3"/>
        <v>1358987.4498280268</v>
      </c>
      <c r="N230" s="11"/>
      <c r="O230" s="13"/>
    </row>
    <row r="231" spans="1:15" x14ac:dyDescent="0.25">
      <c r="A231" s="15">
        <v>62141</v>
      </c>
      <c r="B231" s="15" t="s">
        <v>239</v>
      </c>
      <c r="C231" s="15" t="s">
        <v>228</v>
      </c>
      <c r="D231" s="8">
        <f>Finanzkraft!H220</f>
        <v>12291272.630000001</v>
      </c>
      <c r="E231" s="9">
        <f>'landesw Umlage § 2_IST'!E220</f>
        <v>5.7437093781627438E-3</v>
      </c>
      <c r="F231" s="9">
        <f>'bezirksw Umlage § 2_IST'!E220</f>
        <v>7.6822582547220047E-2</v>
      </c>
      <c r="G231" s="10"/>
      <c r="H231" s="10"/>
      <c r="I231" s="10"/>
      <c r="J231" s="10"/>
      <c r="K231" s="11">
        <f>'Umlage Gesamt § 2_mtlAufte_Plan'!AM220</f>
        <v>3410884.9311272507</v>
      </c>
      <c r="L231" s="11">
        <f>'Umlage Gesamt § 2_mtlAufte_IST'!AM220</f>
        <v>3061887.6008687224</v>
      </c>
      <c r="M231" s="12">
        <f t="shared" si="3"/>
        <v>348997.33025852824</v>
      </c>
      <c r="N231" s="11"/>
      <c r="O231" s="13"/>
    </row>
    <row r="232" spans="1:15" x14ac:dyDescent="0.25">
      <c r="A232" s="15">
        <v>62142</v>
      </c>
      <c r="B232" s="15" t="s">
        <v>240</v>
      </c>
      <c r="C232" s="15" t="s">
        <v>228</v>
      </c>
      <c r="D232" s="8">
        <f>Finanzkraft!H221</f>
        <v>5391352.2199999997</v>
      </c>
      <c r="E232" s="9">
        <f>'landesw Umlage § 2_IST'!E221</f>
        <v>2.519377873973049E-3</v>
      </c>
      <c r="F232" s="9">
        <f>'bezirksw Umlage § 2_IST'!E221</f>
        <v>3.3696885052503144E-2</v>
      </c>
      <c r="G232" s="10"/>
      <c r="H232" s="10"/>
      <c r="I232" s="10"/>
      <c r="J232" s="10"/>
      <c r="K232" s="11">
        <f>'Umlage Gesamt § 2_mtlAufte_Plan'!AM221</f>
        <v>1496125.1449840677</v>
      </c>
      <c r="L232" s="11">
        <f>'Umlage Gesamt § 2_mtlAufte_IST'!AM221</f>
        <v>1343043.5571043114</v>
      </c>
      <c r="M232" s="12">
        <f t="shared" si="3"/>
        <v>153081.58787975623</v>
      </c>
      <c r="N232" s="11"/>
      <c r="O232" s="13"/>
    </row>
    <row r="233" spans="1:15" x14ac:dyDescent="0.25">
      <c r="A233" s="15">
        <v>62143</v>
      </c>
      <c r="B233" s="15" t="s">
        <v>241</v>
      </c>
      <c r="C233" s="15" t="s">
        <v>228</v>
      </c>
      <c r="D233" s="8">
        <f>Finanzkraft!H222</f>
        <v>12560082.84</v>
      </c>
      <c r="E233" s="9">
        <f>'landesw Umlage § 2_IST'!E222</f>
        <v>5.8693243385171704E-3</v>
      </c>
      <c r="F233" s="9">
        <f>'bezirksw Umlage § 2_IST'!E222</f>
        <v>7.8502692912428063E-2</v>
      </c>
      <c r="G233" s="10"/>
      <c r="H233" s="10"/>
      <c r="I233" s="10"/>
      <c r="J233" s="10"/>
      <c r="K233" s="11">
        <f>'Umlage Gesamt § 2_mtlAufte_Plan'!AM222</f>
        <v>3485481.0061003398</v>
      </c>
      <c r="L233" s="11">
        <f>'Umlage Gesamt § 2_mtlAufte_IST'!AM222</f>
        <v>3128851.1020262041</v>
      </c>
      <c r="M233" s="12">
        <f t="shared" si="3"/>
        <v>356629.9040741357</v>
      </c>
      <c r="N233" s="11"/>
      <c r="O233" s="13"/>
    </row>
    <row r="234" spans="1:15" x14ac:dyDescent="0.25">
      <c r="A234" s="15">
        <v>62144</v>
      </c>
      <c r="B234" s="15" t="s">
        <v>242</v>
      </c>
      <c r="C234" s="15" t="s">
        <v>228</v>
      </c>
      <c r="D234" s="8">
        <f>Finanzkraft!H223</f>
        <v>3212272.3</v>
      </c>
      <c r="E234" s="9">
        <f>'landesw Umlage § 2_IST'!E223</f>
        <v>1.5010942389878797E-3</v>
      </c>
      <c r="F234" s="9">
        <f>'bezirksw Umlage § 2_IST'!E223</f>
        <v>2.007725817817926E-2</v>
      </c>
      <c r="G234" s="10"/>
      <c r="H234" s="10"/>
      <c r="I234" s="10"/>
      <c r="J234" s="10"/>
      <c r="K234" s="11">
        <f>'Umlage Gesamt § 2_mtlAufte_Plan'!AM223</f>
        <v>891420.40149730816</v>
      </c>
      <c r="L234" s="11">
        <f>'Umlage Gesamt § 2_mtlAufte_IST'!AM223</f>
        <v>800211.4200914976</v>
      </c>
      <c r="M234" s="12">
        <f t="shared" si="3"/>
        <v>91208.981405810569</v>
      </c>
      <c r="N234" s="11"/>
      <c r="O234" s="13"/>
    </row>
    <row r="235" spans="1:15" x14ac:dyDescent="0.25">
      <c r="A235" s="15">
        <v>62145</v>
      </c>
      <c r="B235" s="15" t="s">
        <v>243</v>
      </c>
      <c r="C235" s="15" t="s">
        <v>228</v>
      </c>
      <c r="D235" s="8">
        <f>Finanzkraft!H224</f>
        <v>9734291.8100000005</v>
      </c>
      <c r="E235" s="9">
        <f>'landesw Umlage § 2_IST'!E224</f>
        <v>4.5488327239935119E-3</v>
      </c>
      <c r="F235" s="9">
        <f>'bezirksw Umlage § 2_IST'!E224</f>
        <v>6.0841009602799208E-2</v>
      </c>
      <c r="G235" s="10"/>
      <c r="H235" s="10"/>
      <c r="I235" s="10"/>
      <c r="J235" s="10"/>
      <c r="K235" s="11">
        <f>'Umlage Gesamt § 2_mtlAufte_Plan'!AM224</f>
        <v>2701310.9422766431</v>
      </c>
      <c r="L235" s="11">
        <f>'Umlage Gesamt § 2_mtlAufte_IST'!AM224</f>
        <v>2424916.30390896</v>
      </c>
      <c r="M235" s="12">
        <f t="shared" si="3"/>
        <v>276394.63836768316</v>
      </c>
      <c r="N235" s="11"/>
      <c r="O235" s="13"/>
    </row>
    <row r="236" spans="1:15" x14ac:dyDescent="0.25">
      <c r="A236" s="15">
        <v>62146</v>
      </c>
      <c r="B236" s="15" t="s">
        <v>244</v>
      </c>
      <c r="C236" s="15" t="s">
        <v>228</v>
      </c>
      <c r="D236" s="8">
        <f>Finanzkraft!H225</f>
        <v>3605524.75</v>
      </c>
      <c r="E236" s="9">
        <f>'landesw Umlage § 2_IST'!E225</f>
        <v>1.6848610345870168E-3</v>
      </c>
      <c r="F236" s="9">
        <f>'bezirksw Umlage § 2_IST'!E225</f>
        <v>2.2535154094366544E-2</v>
      </c>
      <c r="G236" s="10"/>
      <c r="H236" s="10"/>
      <c r="I236" s="10"/>
      <c r="J236" s="10"/>
      <c r="K236" s="11">
        <f>'Umlage Gesamt § 2_mtlAufte_Plan'!AM225</f>
        <v>1000549.772898606</v>
      </c>
      <c r="L236" s="11">
        <f>'Umlage Gesamt § 2_mtlAufte_IST'!AM225</f>
        <v>898174.81549510662</v>
      </c>
      <c r="M236" s="12">
        <f t="shared" si="3"/>
        <v>102374.9574034994</v>
      </c>
      <c r="N236" s="11"/>
      <c r="O236" s="13"/>
    </row>
    <row r="237" spans="1:15" x14ac:dyDescent="0.25">
      <c r="A237" s="15">
        <v>62147</v>
      </c>
      <c r="B237" s="15" t="s">
        <v>245</v>
      </c>
      <c r="C237" s="15" t="s">
        <v>228</v>
      </c>
      <c r="D237" s="8">
        <f>Finanzkraft!H226</f>
        <v>3108762.1</v>
      </c>
      <c r="E237" s="9">
        <f>'landesw Umlage § 2_IST'!E226</f>
        <v>1.4527239420810817E-3</v>
      </c>
      <c r="F237" s="9">
        <f>'bezirksw Umlage § 2_IST'!E226</f>
        <v>1.9430301502222812E-2</v>
      </c>
      <c r="G237" s="10"/>
      <c r="H237" s="10"/>
      <c r="I237" s="10"/>
      <c r="J237" s="10"/>
      <c r="K237" s="11">
        <f>'Umlage Gesamt § 2_mtlAufte_Plan'!AM226</f>
        <v>862695.8428591548</v>
      </c>
      <c r="L237" s="11">
        <f>'Umlage Gesamt § 2_mtlAufte_IST'!AM226</f>
        <v>774425.92110501532</v>
      </c>
      <c r="M237" s="12">
        <f t="shared" si="3"/>
        <v>88269.921754139476</v>
      </c>
      <c r="N237" s="11"/>
      <c r="O237" s="13"/>
    </row>
    <row r="238" spans="1:15" x14ac:dyDescent="0.25">
      <c r="A238" s="15">
        <v>62148</v>
      </c>
      <c r="B238" s="15" t="s">
        <v>246</v>
      </c>
      <c r="C238" s="15" t="s">
        <v>228</v>
      </c>
      <c r="D238" s="8">
        <f>Finanzkraft!H227</f>
        <v>2293610.06</v>
      </c>
      <c r="E238" s="9">
        <f>'landesw Umlage § 2_IST'!E227</f>
        <v>1.0718035477722875E-3</v>
      </c>
      <c r="F238" s="9">
        <f>'bezirksw Umlage § 2_IST'!E227</f>
        <v>1.4335460083719933E-2</v>
      </c>
      <c r="G238" s="10"/>
      <c r="H238" s="10"/>
      <c r="I238" s="10"/>
      <c r="J238" s="10"/>
      <c r="K238" s="11">
        <f>'Umlage Gesamt § 2_mtlAufte_Plan'!AM227</f>
        <v>636487.38637862843</v>
      </c>
      <c r="L238" s="11">
        <f>'Umlage Gesamt § 2_mtlAufte_IST'!AM227</f>
        <v>571362.82103131327</v>
      </c>
      <c r="M238" s="12">
        <f t="shared" si="3"/>
        <v>65124.565347315161</v>
      </c>
      <c r="N238" s="11"/>
      <c r="O238" s="13"/>
    </row>
    <row r="239" spans="1:15" ht="15" customHeight="1" x14ac:dyDescent="0.25">
      <c r="A239" s="238" t="s">
        <v>247</v>
      </c>
      <c r="B239" s="239"/>
      <c r="C239" s="240"/>
      <c r="D239" s="17"/>
      <c r="E239" s="16"/>
      <c r="F239" s="16"/>
      <c r="G239" s="10">
        <f>'Grunddaten § 2 SPU_100%_Plan'!M14</f>
        <v>91152546.615670115</v>
      </c>
      <c r="H239" s="10">
        <f>'Grunddaten § 2 SPU_40%_Plan'!M14</f>
        <v>36461018.646268047</v>
      </c>
      <c r="I239" s="10">
        <f>'Grunddaten § 2 SPU_100%_IST'!M14</f>
        <v>88996315.643333346</v>
      </c>
      <c r="J239" s="10">
        <f>'Grunddaten § 2 SPU_40%_IST'!M14</f>
        <v>35598526.257333338</v>
      </c>
      <c r="K239" s="10"/>
      <c r="L239" s="10"/>
      <c r="M239" s="18"/>
      <c r="N239" s="10"/>
      <c r="O239" s="13"/>
    </row>
    <row r="240" spans="1:15" x14ac:dyDescent="0.25">
      <c r="A240" s="15">
        <v>62202</v>
      </c>
      <c r="B240" s="15" t="s">
        <v>248</v>
      </c>
      <c r="C240" s="15" t="s">
        <v>249</v>
      </c>
      <c r="D240" s="8">
        <f>Finanzkraft!H228</f>
        <v>2621748.4900000002</v>
      </c>
      <c r="E240" s="9">
        <f>'landesw Umlage § 2_IST'!E228</f>
        <v>1.2251425741255414E-3</v>
      </c>
      <c r="F240" s="9">
        <f>'bezirksw Umlage § 2_IST'!E228</f>
        <v>1.9658980600898414E-2</v>
      </c>
      <c r="G240" s="16"/>
      <c r="H240" s="16"/>
      <c r="I240" s="16"/>
      <c r="J240" s="16"/>
      <c r="K240" s="11">
        <f>'Umlage Gesamt § 2_mtlAufte_Plan'!AM228</f>
        <v>698725.5652593876</v>
      </c>
      <c r="L240" s="11">
        <f>'Umlage Gesamt § 2_mtlAufte_IST'!AM228</f>
        <v>679799.8965853788</v>
      </c>
      <c r="M240" s="12">
        <f t="shared" si="3"/>
        <v>18925.668674008804</v>
      </c>
      <c r="N240" s="11"/>
      <c r="O240" s="13"/>
    </row>
    <row r="241" spans="1:15" x14ac:dyDescent="0.25">
      <c r="A241" s="15">
        <v>62205</v>
      </c>
      <c r="B241" s="15" t="s">
        <v>250</v>
      </c>
      <c r="C241" s="15" t="s">
        <v>249</v>
      </c>
      <c r="D241" s="8">
        <f>Finanzkraft!H229</f>
        <v>2611377.63</v>
      </c>
      <c r="E241" s="9">
        <f>'landesw Umlage § 2_IST'!E229</f>
        <v>1.2202962732066093E-3</v>
      </c>
      <c r="F241" s="9">
        <f>'bezirksw Umlage § 2_IST'!E229</f>
        <v>1.9581215500114608E-2</v>
      </c>
      <c r="G241" s="10"/>
      <c r="H241" s="10"/>
      <c r="I241" s="10"/>
      <c r="J241" s="10"/>
      <c r="K241" s="11">
        <f>'Umlage Gesamt § 2_mtlAufte_Plan'!AM229</f>
        <v>695961.61400953832</v>
      </c>
      <c r="L241" s="11">
        <f>'Umlage Gesamt § 2_mtlAufte_IST'!AM229</f>
        <v>677110.80967166752</v>
      </c>
      <c r="M241" s="12">
        <f t="shared" si="3"/>
        <v>18850.804337870795</v>
      </c>
      <c r="N241" s="11"/>
      <c r="O241" s="13"/>
    </row>
    <row r="242" spans="1:15" x14ac:dyDescent="0.25">
      <c r="A242" s="15">
        <v>62206</v>
      </c>
      <c r="B242" s="15" t="s">
        <v>251</v>
      </c>
      <c r="C242" s="15" t="s">
        <v>249</v>
      </c>
      <c r="D242" s="8">
        <f>Finanzkraft!H230</f>
        <v>1430800.98</v>
      </c>
      <c r="E242" s="9">
        <f>'landesw Umlage § 2_IST'!E230</f>
        <v>6.6861302767396542E-4</v>
      </c>
      <c r="F242" s="9">
        <f>'bezirksw Umlage § 2_IST'!E230</f>
        <v>1.0728751753592671E-2</v>
      </c>
      <c r="G242" s="10"/>
      <c r="H242" s="10"/>
      <c r="I242" s="10"/>
      <c r="J242" s="10"/>
      <c r="K242" s="11">
        <f>'Umlage Gesamt § 2_mtlAufte_Plan'!AM230</f>
        <v>381324.61116595729</v>
      </c>
      <c r="L242" s="11">
        <f>'Umlage Gesamt § 2_mtlAufte_IST'!AM230</f>
        <v>370996.0592895234</v>
      </c>
      <c r="M242" s="12">
        <f t="shared" si="3"/>
        <v>10328.551876433892</v>
      </c>
      <c r="N242" s="11"/>
      <c r="O242" s="13"/>
    </row>
    <row r="243" spans="1:15" x14ac:dyDescent="0.25">
      <c r="A243" s="15">
        <v>62209</v>
      </c>
      <c r="B243" s="15" t="s">
        <v>252</v>
      </c>
      <c r="C243" s="15" t="s">
        <v>249</v>
      </c>
      <c r="D243" s="8">
        <f>Finanzkraft!H231</f>
        <v>1663556.76</v>
      </c>
      <c r="E243" s="9">
        <f>'landesw Umlage § 2_IST'!E231</f>
        <v>7.7737975970011729E-4</v>
      </c>
      <c r="F243" s="9">
        <f>'bezirksw Umlage § 2_IST'!E231</f>
        <v>1.2474053174083613E-2</v>
      </c>
      <c r="G243" s="10"/>
      <c r="H243" s="10"/>
      <c r="I243" s="10"/>
      <c r="J243" s="10"/>
      <c r="K243" s="11">
        <f>'Umlage Gesamt § 2_mtlAufte_Plan'!AM231</f>
        <v>443356.65373915236</v>
      </c>
      <c r="L243" s="11">
        <f>'Umlage Gesamt § 2_mtlAufte_IST'!AM231</f>
        <v>431347.90302173793</v>
      </c>
      <c r="M243" s="12">
        <f t="shared" si="3"/>
        <v>12008.750717414427</v>
      </c>
      <c r="N243" s="11"/>
      <c r="O243" s="13"/>
    </row>
    <row r="244" spans="1:15" x14ac:dyDescent="0.25">
      <c r="A244" s="15">
        <v>62211</v>
      </c>
      <c r="B244" s="15" t="s">
        <v>253</v>
      </c>
      <c r="C244" s="15" t="s">
        <v>249</v>
      </c>
      <c r="D244" s="8">
        <f>Finanzkraft!H232</f>
        <v>3297550.42</v>
      </c>
      <c r="E244" s="9">
        <f>'landesw Umlage § 2_IST'!E232</f>
        <v>1.54094468835474E-3</v>
      </c>
      <c r="F244" s="9">
        <f>'bezirksw Umlage § 2_IST'!E232</f>
        <v>2.472642970312702E-2</v>
      </c>
      <c r="G244" s="10"/>
      <c r="H244" s="10"/>
      <c r="I244" s="10"/>
      <c r="J244" s="10"/>
      <c r="K244" s="11">
        <f>'Umlage Gesamt § 2_mtlAufte_Plan'!AM232</f>
        <v>878834.40763832803</v>
      </c>
      <c r="L244" s="11">
        <f>'Umlage Gesamt § 2_mtlAufte_IST'!AM232</f>
        <v>855030.31394940242</v>
      </c>
      <c r="M244" s="12">
        <f t="shared" si="3"/>
        <v>23804.093688925612</v>
      </c>
      <c r="N244" s="11"/>
      <c r="O244" s="13"/>
    </row>
    <row r="245" spans="1:15" x14ac:dyDescent="0.25">
      <c r="A245" s="15">
        <v>62214</v>
      </c>
      <c r="B245" s="15" t="s">
        <v>254</v>
      </c>
      <c r="C245" s="15" t="s">
        <v>249</v>
      </c>
      <c r="D245" s="8">
        <f>Finanzkraft!H233</f>
        <v>2856509.92</v>
      </c>
      <c r="E245" s="9">
        <f>'landesw Umlage § 2_IST'!E233</f>
        <v>1.3348465460178234E-3</v>
      </c>
      <c r="F245" s="9">
        <f>'bezirksw Umlage § 2_IST'!E233</f>
        <v>2.141932123456811E-2</v>
      </c>
      <c r="G245" s="10"/>
      <c r="H245" s="10"/>
      <c r="I245" s="10"/>
      <c r="J245" s="10"/>
      <c r="K245" s="11">
        <f>'Umlage Gesamt § 2_mtlAufte_Plan'!AM233</f>
        <v>761292.13619611866</v>
      </c>
      <c r="L245" s="11">
        <f>'Umlage Gesamt § 2_mtlAufte_IST'!AM233</f>
        <v>740671.79045504425</v>
      </c>
      <c r="M245" s="12">
        <f t="shared" si="3"/>
        <v>20620.345741074416</v>
      </c>
      <c r="N245" s="11"/>
      <c r="O245" s="13"/>
    </row>
    <row r="246" spans="1:15" x14ac:dyDescent="0.25">
      <c r="A246" s="15">
        <v>62216</v>
      </c>
      <c r="B246" s="15" t="s">
        <v>255</v>
      </c>
      <c r="C246" s="15" t="s">
        <v>249</v>
      </c>
      <c r="D246" s="8">
        <f>Finanzkraft!H234</f>
        <v>1521033.43</v>
      </c>
      <c r="E246" s="9">
        <f>'landesw Umlage § 2_IST'!E234</f>
        <v>7.1077863451394661E-4</v>
      </c>
      <c r="F246" s="9">
        <f>'bezirksw Umlage § 2_IST'!E234</f>
        <v>1.1405352881003462E-2</v>
      </c>
      <c r="G246" s="10"/>
      <c r="H246" s="10"/>
      <c r="I246" s="10"/>
      <c r="J246" s="10"/>
      <c r="K246" s="11">
        <f>'Umlage Gesamt § 2_mtlAufte_Plan'!AM234</f>
        <v>405372.57757900917</v>
      </c>
      <c r="L246" s="11">
        <f>'Umlage Gesamt § 2_mtlAufte_IST'!AM234</f>
        <v>394392.66289685323</v>
      </c>
      <c r="M246" s="12">
        <f t="shared" si="3"/>
        <v>10979.914682155941</v>
      </c>
      <c r="N246" s="11"/>
      <c r="O246" s="13"/>
    </row>
    <row r="247" spans="1:15" x14ac:dyDescent="0.25">
      <c r="A247" s="15">
        <v>62219</v>
      </c>
      <c r="B247" s="15" t="s">
        <v>256</v>
      </c>
      <c r="C247" s="15" t="s">
        <v>249</v>
      </c>
      <c r="D247" s="8">
        <f>Finanzkraft!H235</f>
        <v>12668761.300000001</v>
      </c>
      <c r="E247" s="9">
        <f>'landesw Umlage § 2_IST'!E235</f>
        <v>5.9201097623456786E-3</v>
      </c>
      <c r="F247" s="9">
        <f>'bezirksw Umlage § 2_IST'!E235</f>
        <v>9.4995737990913307E-2</v>
      </c>
      <c r="G247" s="10"/>
      <c r="H247" s="10"/>
      <c r="I247" s="10"/>
      <c r="J247" s="10"/>
      <c r="K247" s="11">
        <f>'Umlage Gesamt § 2_mtlAufte_Plan'!AM235</f>
        <v>3376367.8835870163</v>
      </c>
      <c r="L247" s="11">
        <f>'Umlage Gesamt § 2_mtlAufte_IST'!AM235</f>
        <v>3284915.6410136232</v>
      </c>
      <c r="M247" s="12">
        <f t="shared" si="3"/>
        <v>91452.242573393043</v>
      </c>
      <c r="N247" s="11"/>
      <c r="O247" s="13"/>
    </row>
    <row r="248" spans="1:15" x14ac:dyDescent="0.25">
      <c r="A248" s="15">
        <v>62220</v>
      </c>
      <c r="B248" s="15" t="s">
        <v>257</v>
      </c>
      <c r="C248" s="15" t="s">
        <v>249</v>
      </c>
      <c r="D248" s="8">
        <f>Finanzkraft!H236</f>
        <v>3229477.2</v>
      </c>
      <c r="E248" s="9">
        <f>'landesw Umlage § 2_IST'!E236</f>
        <v>1.5091340855078535E-3</v>
      </c>
      <c r="F248" s="9">
        <f>'bezirksw Umlage § 2_IST'!E236</f>
        <v>2.421598786764009E-2</v>
      </c>
      <c r="G248" s="10"/>
      <c r="H248" s="10"/>
      <c r="I248" s="10"/>
      <c r="J248" s="10"/>
      <c r="K248" s="11">
        <f>'Umlage Gesamt § 2_mtlAufte_Plan'!AM236</f>
        <v>860692.12613995047</v>
      </c>
      <c r="L248" s="11">
        <f>'Umlage Gesamt § 2_mtlAufte_IST'!AM236</f>
        <v>837379.43397646002</v>
      </c>
      <c r="M248" s="12">
        <f t="shared" si="3"/>
        <v>23312.692163490457</v>
      </c>
      <c r="N248" s="11"/>
      <c r="O248" s="13"/>
    </row>
    <row r="249" spans="1:15" x14ac:dyDescent="0.25">
      <c r="A249" s="15">
        <v>62226</v>
      </c>
      <c r="B249" s="15" t="s">
        <v>258</v>
      </c>
      <c r="C249" s="15" t="s">
        <v>249</v>
      </c>
      <c r="D249" s="8">
        <f>Finanzkraft!H237</f>
        <v>2871731.95</v>
      </c>
      <c r="E249" s="9">
        <f>'landesw Umlage § 2_IST'!E237</f>
        <v>1.3419597977613637E-3</v>
      </c>
      <c r="F249" s="9">
        <f>'bezirksw Umlage § 2_IST'!E237</f>
        <v>2.1533462462690375E-2</v>
      </c>
      <c r="G249" s="10"/>
      <c r="H249" s="10"/>
      <c r="I249" s="10"/>
      <c r="J249" s="10"/>
      <c r="K249" s="11">
        <f>'Umlage Gesamt § 2_mtlAufte_Plan'!AM237</f>
        <v>765348.97900797252</v>
      </c>
      <c r="L249" s="11">
        <f>'Umlage Gesamt § 2_mtlAufte_IST'!AM237</f>
        <v>744618.74969209125</v>
      </c>
      <c r="M249" s="12">
        <f t="shared" si="3"/>
        <v>20730.229315881268</v>
      </c>
      <c r="N249" s="11"/>
      <c r="O249" s="13"/>
    </row>
    <row r="250" spans="1:15" x14ac:dyDescent="0.25">
      <c r="A250" s="15">
        <v>62232</v>
      </c>
      <c r="B250" s="15" t="s">
        <v>259</v>
      </c>
      <c r="C250" s="15" t="s">
        <v>249</v>
      </c>
      <c r="D250" s="8">
        <f>Finanzkraft!H238</f>
        <v>1813099.08</v>
      </c>
      <c r="E250" s="9">
        <f>'landesw Umlage § 2_IST'!E238</f>
        <v>8.4726085758739234E-4</v>
      </c>
      <c r="F250" s="9">
        <f>'bezirksw Umlage § 2_IST'!E238</f>
        <v>1.3595384827026928E-2</v>
      </c>
      <c r="G250" s="10"/>
      <c r="H250" s="10"/>
      <c r="I250" s="10"/>
      <c r="J250" s="10"/>
      <c r="K250" s="11">
        <f>'Umlage Gesamt § 2_mtlAufte_Plan'!AM238</f>
        <v>483211.36996031058</v>
      </c>
      <c r="L250" s="11">
        <f>'Umlage Gesamt § 2_mtlAufte_IST'!AM238</f>
        <v>470123.11508303584</v>
      </c>
      <c r="M250" s="12">
        <f t="shared" si="3"/>
        <v>13088.25487727474</v>
      </c>
      <c r="N250" s="11"/>
      <c r="O250" s="13"/>
    </row>
    <row r="251" spans="1:15" x14ac:dyDescent="0.25">
      <c r="A251" s="15">
        <v>62233</v>
      </c>
      <c r="B251" s="15" t="s">
        <v>260</v>
      </c>
      <c r="C251" s="15" t="s">
        <v>249</v>
      </c>
      <c r="D251" s="8">
        <f>Finanzkraft!H239</f>
        <v>4404460.62</v>
      </c>
      <c r="E251" s="9">
        <f>'landesw Umlage § 2_IST'!E239</f>
        <v>2.0582036157180653E-3</v>
      </c>
      <c r="F251" s="9">
        <f>'bezirksw Umlage § 2_IST'!E239</f>
        <v>3.3026511206649345E-2</v>
      </c>
      <c r="G251" s="10"/>
      <c r="H251" s="10"/>
      <c r="I251" s="10"/>
      <c r="J251" s="10"/>
      <c r="K251" s="11">
        <f>'Umlage Gesamt § 2_mtlAufte_Plan'!AM239</f>
        <v>1173838.470055613</v>
      </c>
      <c r="L251" s="11">
        <f>'Umlage Gesamt § 2_mtlAufte_IST'!AM239</f>
        <v>1142043.9013928345</v>
      </c>
      <c r="M251" s="12">
        <f t="shared" si="3"/>
        <v>31794.568662778474</v>
      </c>
      <c r="N251" s="11"/>
      <c r="O251" s="13"/>
    </row>
    <row r="252" spans="1:15" x14ac:dyDescent="0.25">
      <c r="A252" s="15">
        <v>62235</v>
      </c>
      <c r="B252" s="15" t="s">
        <v>261</v>
      </c>
      <c r="C252" s="15" t="s">
        <v>249</v>
      </c>
      <c r="D252" s="8">
        <f>Finanzkraft!H240</f>
        <v>2558404.4300000002</v>
      </c>
      <c r="E252" s="9">
        <f>'landesw Umlage § 2_IST'!E240</f>
        <v>1.195541906853311E-3</v>
      </c>
      <c r="F252" s="9">
        <f>'bezirksw Umlage § 2_IST'!E240</f>
        <v>1.9184000010093481E-2</v>
      </c>
      <c r="G252" s="10"/>
      <c r="H252" s="10"/>
      <c r="I252" s="10"/>
      <c r="J252" s="10"/>
      <c r="K252" s="11">
        <f>'Umlage Gesamt § 2_mtlAufte_Plan'!AM240</f>
        <v>681843.65828084131</v>
      </c>
      <c r="L252" s="11">
        <f>'Umlage Gesamt § 2_mtlAufte_IST'!AM240</f>
        <v>663375.25264964486</v>
      </c>
      <c r="M252" s="12">
        <f t="shared" si="3"/>
        <v>18468.405631196452</v>
      </c>
      <c r="N252" s="11"/>
      <c r="O252" s="13"/>
    </row>
    <row r="253" spans="1:15" x14ac:dyDescent="0.25">
      <c r="A253" s="15">
        <v>62242</v>
      </c>
      <c r="B253" s="15" t="s">
        <v>262</v>
      </c>
      <c r="C253" s="15" t="s">
        <v>249</v>
      </c>
      <c r="D253" s="8">
        <f>Finanzkraft!H241</f>
        <v>1311802.9099999999</v>
      </c>
      <c r="E253" s="9">
        <f>'landesw Umlage § 2_IST'!E241</f>
        <v>6.1300525204184466E-4</v>
      </c>
      <c r="F253" s="9">
        <f>'bezirksw Umlage § 2_IST'!E241</f>
        <v>9.8364538239486456E-3</v>
      </c>
      <c r="G253" s="10"/>
      <c r="H253" s="10"/>
      <c r="I253" s="10"/>
      <c r="J253" s="10"/>
      <c r="K253" s="11">
        <f>'Umlage Gesamt § 2_mtlAufte_Plan'!AM241</f>
        <v>349610.28233438957</v>
      </c>
      <c r="L253" s="11">
        <f>'Umlage Gesamt § 2_mtlAufte_IST'!AM241</f>
        <v>340140.74422462966</v>
      </c>
      <c r="M253" s="12">
        <f t="shared" si="3"/>
        <v>9469.5381097599166</v>
      </c>
      <c r="N253" s="11"/>
      <c r="O253" s="13"/>
    </row>
    <row r="254" spans="1:15" x14ac:dyDescent="0.25">
      <c r="A254" s="15">
        <v>62244</v>
      </c>
      <c r="B254" s="15" t="s">
        <v>263</v>
      </c>
      <c r="C254" s="15" t="s">
        <v>249</v>
      </c>
      <c r="D254" s="8">
        <f>Finanzkraft!H242</f>
        <v>3780703</v>
      </c>
      <c r="E254" s="9">
        <f>'landesw Umlage § 2_IST'!E242</f>
        <v>1.7667217977206337E-3</v>
      </c>
      <c r="F254" s="9">
        <f>'bezirksw Umlage § 2_IST'!E242</f>
        <v>2.8349312383797134E-2</v>
      </c>
      <c r="G254" s="10"/>
      <c r="H254" s="10"/>
      <c r="I254" s="10"/>
      <c r="J254" s="10"/>
      <c r="K254" s="11">
        <f>'Umlage Gesamt § 2_mtlAufte_Plan'!AM242</f>
        <v>1007600.0237356341</v>
      </c>
      <c r="L254" s="11">
        <f>'Umlage Gesamt § 2_mtlAufte_IST'!AM242</f>
        <v>980308.1867780654</v>
      </c>
      <c r="M254" s="12">
        <f t="shared" si="3"/>
        <v>27291.836957568652</v>
      </c>
      <c r="N254" s="11"/>
      <c r="O254" s="13"/>
    </row>
    <row r="255" spans="1:15" x14ac:dyDescent="0.25">
      <c r="A255" s="15">
        <v>62245</v>
      </c>
      <c r="B255" s="15" t="s">
        <v>264</v>
      </c>
      <c r="C255" s="15" t="s">
        <v>249</v>
      </c>
      <c r="D255" s="8">
        <f>Finanzkraft!H243</f>
        <v>1728426.85</v>
      </c>
      <c r="E255" s="9">
        <f>'landesw Umlage § 2_IST'!E243</f>
        <v>8.0769354050307899E-4</v>
      </c>
      <c r="F255" s="9">
        <f>'bezirksw Umlage § 2_IST'!E243</f>
        <v>1.2960476584167673E-2</v>
      </c>
      <c r="G255" s="10"/>
      <c r="H255" s="10"/>
      <c r="I255" s="10"/>
      <c r="J255" s="10"/>
      <c r="K255" s="11">
        <f>'Umlage Gesamt § 2_mtlAufte_Plan'!AM243</f>
        <v>460645.26493758097</v>
      </c>
      <c r="L255" s="11">
        <f>'Umlage Gesamt § 2_mtlAufte_IST'!AM243</f>
        <v>448168.23519383138</v>
      </c>
      <c r="M255" s="12">
        <f t="shared" si="3"/>
        <v>12477.02974374959</v>
      </c>
      <c r="N255" s="11"/>
      <c r="O255" s="13"/>
    </row>
    <row r="256" spans="1:15" x14ac:dyDescent="0.25">
      <c r="A256" s="15">
        <v>62247</v>
      </c>
      <c r="B256" s="15" t="s">
        <v>265</v>
      </c>
      <c r="C256" s="15" t="s">
        <v>249</v>
      </c>
      <c r="D256" s="8">
        <f>Finanzkraft!H244</f>
        <v>1621887.98</v>
      </c>
      <c r="E256" s="9">
        <f>'landesw Umlage § 2_IST'!E244</f>
        <v>7.5790794667740025E-4</v>
      </c>
      <c r="F256" s="9">
        <f>'bezirksw Umlage § 2_IST'!E244</f>
        <v>1.2161603013128965E-2</v>
      </c>
      <c r="G256" s="10"/>
      <c r="H256" s="10"/>
      <c r="I256" s="10"/>
      <c r="J256" s="10"/>
      <c r="K256" s="11">
        <f>'Umlage Gesamt § 2_mtlAufte_Plan'!AM244</f>
        <v>432251.45353775192</v>
      </c>
      <c r="L256" s="11">
        <f>'Umlage Gesamt § 2_mtlAufte_IST'!AM244</f>
        <v>420543.49808248342</v>
      </c>
      <c r="M256" s="12">
        <f t="shared" si="3"/>
        <v>11707.9554552685</v>
      </c>
      <c r="N256" s="11"/>
      <c r="O256" s="13"/>
    </row>
    <row r="257" spans="1:15" s="14" customFormat="1" x14ac:dyDescent="0.25">
      <c r="A257" s="15">
        <v>62256</v>
      </c>
      <c r="B257" s="15" t="s">
        <v>266</v>
      </c>
      <c r="C257" s="15" t="s">
        <v>249</v>
      </c>
      <c r="D257" s="8">
        <f>Finanzkraft!H245</f>
        <v>3029517.27</v>
      </c>
      <c r="E257" s="9">
        <f>'landesw Umlage § 2_IST'!E245</f>
        <v>1.415692847991526E-3</v>
      </c>
      <c r="F257" s="9">
        <f>'bezirksw Umlage § 2_IST'!E245</f>
        <v>2.2716603620897564E-2</v>
      </c>
      <c r="G257" s="10"/>
      <c r="H257" s="10"/>
      <c r="I257" s="10"/>
      <c r="J257" s="10"/>
      <c r="K257" s="11">
        <f>'Umlage Gesamt § 2_mtlAufte_Plan'!AM245</f>
        <v>807400.54777101323</v>
      </c>
      <c r="L257" s="11">
        <f>'Umlage Gesamt § 2_mtlAufte_IST'!AM245</f>
        <v>785531.31038500904</v>
      </c>
      <c r="M257" s="12">
        <f t="shared" si="3"/>
        <v>21869.237386004184</v>
      </c>
      <c r="N257" s="11"/>
      <c r="O257" s="13"/>
    </row>
    <row r="258" spans="1:15" s="14" customFormat="1" x14ac:dyDescent="0.25">
      <c r="A258" s="15">
        <v>62262</v>
      </c>
      <c r="B258" s="15" t="s">
        <v>267</v>
      </c>
      <c r="C258" s="15" t="s">
        <v>249</v>
      </c>
      <c r="D258" s="8">
        <f>Finanzkraft!H246</f>
        <v>1803105.39</v>
      </c>
      <c r="E258" s="9">
        <f>'landesw Umlage § 2_IST'!E246</f>
        <v>8.4259080813821243E-4</v>
      </c>
      <c r="F258" s="9">
        <f>'bezirksw Umlage § 2_IST'!E246</f>
        <v>1.3520447906650789E-2</v>
      </c>
      <c r="G258" s="10"/>
      <c r="H258" s="10"/>
      <c r="I258" s="10"/>
      <c r="J258" s="10"/>
      <c r="K258" s="11">
        <f>'Umlage Gesamt § 2_mtlAufte_Plan'!AM246</f>
        <v>480547.93877272279</v>
      </c>
      <c r="L258" s="11">
        <f>'Umlage Gesamt § 2_mtlAufte_IST'!AM246</f>
        <v>467531.82554690406</v>
      </c>
      <c r="M258" s="12">
        <f t="shared" si="3"/>
        <v>13016.113225818728</v>
      </c>
      <c r="N258" s="11"/>
      <c r="O258" s="13"/>
    </row>
    <row r="259" spans="1:15" s="14" customFormat="1" x14ac:dyDescent="0.25">
      <c r="A259" s="15">
        <v>62264</v>
      </c>
      <c r="B259" s="15" t="s">
        <v>268</v>
      </c>
      <c r="C259" s="15" t="s">
        <v>249</v>
      </c>
      <c r="D259" s="8">
        <f>Finanzkraft!H247</f>
        <v>6029234.5099999998</v>
      </c>
      <c r="E259" s="9">
        <f>'landesw Umlage § 2_IST'!E247</f>
        <v>2.8174601475933134E-3</v>
      </c>
      <c r="F259" s="9">
        <f>'bezirksw Umlage § 2_IST'!E247</f>
        <v>4.5209753995264911E-2</v>
      </c>
      <c r="G259" s="10"/>
      <c r="H259" s="10"/>
      <c r="I259" s="10"/>
      <c r="J259" s="10"/>
      <c r="K259" s="11">
        <f>'Umlage Gesamt § 2_mtlAufte_Plan'!AM247</f>
        <v>1606859.0511827308</v>
      </c>
      <c r="L259" s="11">
        <f>'Umlage Gesamt § 2_mtlAufte_IST'!AM247</f>
        <v>1563335.6944879931</v>
      </c>
      <c r="M259" s="12">
        <f t="shared" si="3"/>
        <v>43523.356694737682</v>
      </c>
      <c r="N259" s="11"/>
      <c r="O259" s="13"/>
    </row>
    <row r="260" spans="1:15" s="14" customFormat="1" x14ac:dyDescent="0.25">
      <c r="A260" s="15">
        <v>62265</v>
      </c>
      <c r="B260" s="15" t="s">
        <v>269</v>
      </c>
      <c r="C260" s="15" t="s">
        <v>249</v>
      </c>
      <c r="D260" s="8">
        <f>Finanzkraft!H248</f>
        <v>2428833.9700000002</v>
      </c>
      <c r="E260" s="9">
        <f>'landesw Umlage § 2_IST'!E248</f>
        <v>1.1349936553713275E-3</v>
      </c>
      <c r="F260" s="9">
        <f>'bezirksw Umlage § 2_IST'!E248</f>
        <v>1.8212425822369056E-2</v>
      </c>
      <c r="G260" s="10"/>
      <c r="H260" s="10"/>
      <c r="I260" s="10"/>
      <c r="J260" s="10"/>
      <c r="K260" s="11">
        <f>'Umlage Gesamt § 2_mtlAufte_Plan'!AM248</f>
        <v>647311.66817967838</v>
      </c>
      <c r="L260" s="11">
        <f>'Umlage Gesamt § 2_mtlAufte_IST'!AM248</f>
        <v>629778.59543996735</v>
      </c>
      <c r="M260" s="12">
        <f t="shared" si="3"/>
        <v>17533.072739711031</v>
      </c>
      <c r="N260" s="11"/>
      <c r="O260" s="13"/>
    </row>
    <row r="261" spans="1:15" s="14" customFormat="1" x14ac:dyDescent="0.25">
      <c r="A261" s="15">
        <v>62266</v>
      </c>
      <c r="B261" s="15" t="s">
        <v>270</v>
      </c>
      <c r="C261" s="15" t="s">
        <v>249</v>
      </c>
      <c r="D261" s="8">
        <f>Finanzkraft!H249</f>
        <v>3092459.94</v>
      </c>
      <c r="E261" s="9">
        <f>'landesw Umlage § 2_IST'!E249</f>
        <v>1.4451059457925796E-3</v>
      </c>
      <c r="F261" s="9">
        <f>'bezirksw Umlage § 2_IST'!E249</f>
        <v>2.3188574419476627E-2</v>
      </c>
      <c r="G261" s="10"/>
      <c r="H261" s="10"/>
      <c r="I261" s="10"/>
      <c r="J261" s="10"/>
      <c r="K261" s="11">
        <f>'Umlage Gesamt § 2_mtlAufte_Plan'!AM249</f>
        <v>824175.47978391778</v>
      </c>
      <c r="L261" s="11">
        <f>'Umlage Gesamt § 2_mtlAufte_IST'!AM249</f>
        <v>801851.87687718531</v>
      </c>
      <c r="M261" s="12">
        <f t="shared" si="3"/>
        <v>22323.602906732471</v>
      </c>
      <c r="N261" s="11"/>
      <c r="O261" s="13"/>
    </row>
    <row r="262" spans="1:15" s="14" customFormat="1" x14ac:dyDescent="0.25">
      <c r="A262" s="15">
        <v>62268</v>
      </c>
      <c r="B262" s="15" t="s">
        <v>272</v>
      </c>
      <c r="C262" s="15" t="s">
        <v>249</v>
      </c>
      <c r="D262" s="8">
        <f>Finanzkraft!H250</f>
        <v>4454292.53</v>
      </c>
      <c r="E262" s="9">
        <f>'landesw Umlage § 2_IST'!E250</f>
        <v>2.0814900578477575E-3</v>
      </c>
      <c r="F262" s="9">
        <f>'bezirksw Umlage § 2_IST'!E250</f>
        <v>3.3400171973779501E-2</v>
      </c>
      <c r="G262" s="10"/>
      <c r="H262" s="10"/>
      <c r="I262" s="10"/>
      <c r="J262" s="10"/>
      <c r="K262" s="11">
        <f>'Umlage Gesamt § 2_mtlAufte_Plan'!AM250</f>
        <v>1187119.2365423727</v>
      </c>
      <c r="L262" s="11">
        <f>'Umlage Gesamt § 2_mtlAufte_IST'!AM250</f>
        <v>1154964.9452663653</v>
      </c>
      <c r="M262" s="12">
        <f t="shared" si="3"/>
        <v>32154.291276007425</v>
      </c>
      <c r="N262" s="11"/>
      <c r="O262" s="13"/>
    </row>
    <row r="263" spans="1:15" s="14" customFormat="1" x14ac:dyDescent="0.25">
      <c r="A263" s="15">
        <v>62269</v>
      </c>
      <c r="B263" s="15" t="s">
        <v>273</v>
      </c>
      <c r="C263" s="15" t="s">
        <v>249</v>
      </c>
      <c r="D263" s="8">
        <f>Finanzkraft!H251</f>
        <v>3517563.92</v>
      </c>
      <c r="E263" s="9">
        <f>'landesw Umlage § 2_IST'!E251</f>
        <v>1.6437569553439239E-3</v>
      </c>
      <c r="F263" s="9">
        <f>'bezirksw Umlage § 2_IST'!E251</f>
        <v>2.6376184111276128E-2</v>
      </c>
      <c r="G263" s="10"/>
      <c r="H263" s="10"/>
      <c r="I263" s="10"/>
      <c r="J263" s="10"/>
      <c r="K263" s="11">
        <f>'Umlage Gesamt § 2_mtlAufte_Plan'!AM251</f>
        <v>937470.48876455252</v>
      </c>
      <c r="L263" s="11">
        <f>'Umlage Gesamt § 2_mtlAufte_IST'!AM251</f>
        <v>912078.1791881416</v>
      </c>
      <c r="M263" s="12">
        <f t="shared" si="3"/>
        <v>25392.309576410917</v>
      </c>
      <c r="N263" s="11"/>
      <c r="O263" s="13"/>
    </row>
    <row r="264" spans="1:15" s="14" customFormat="1" x14ac:dyDescent="0.25">
      <c r="A264" s="15">
        <v>62270</v>
      </c>
      <c r="B264" s="15" t="s">
        <v>274</v>
      </c>
      <c r="C264" s="15" t="s">
        <v>249</v>
      </c>
      <c r="D264" s="8">
        <f>Finanzkraft!H252</f>
        <v>3477698.36</v>
      </c>
      <c r="E264" s="9">
        <f>'landesw Umlage § 2_IST'!E252</f>
        <v>1.6251277866865762E-3</v>
      </c>
      <c r="F264" s="9">
        <f>'bezirksw Umlage § 2_IST'!E252</f>
        <v>2.6077255257622452E-2</v>
      </c>
      <c r="G264" s="10"/>
      <c r="H264" s="10"/>
      <c r="I264" s="10"/>
      <c r="J264" s="10"/>
      <c r="K264" s="11">
        <f>'Umlage Gesamt § 2_mtlAufte_Plan'!AM252</f>
        <v>926845.86704678345</v>
      </c>
      <c r="L264" s="11">
        <f>'Umlage Gesamt § 2_mtlAufte_IST'!AM252</f>
        <v>901741.33579195512</v>
      </c>
      <c r="M264" s="12">
        <f t="shared" si="3"/>
        <v>25104.531254828325</v>
      </c>
      <c r="N264" s="11"/>
      <c r="O264" s="13"/>
    </row>
    <row r="265" spans="1:15" s="14" customFormat="1" x14ac:dyDescent="0.25">
      <c r="A265" s="15">
        <v>62271</v>
      </c>
      <c r="B265" s="15" t="s">
        <v>275</v>
      </c>
      <c r="C265" s="15" t="s">
        <v>249</v>
      </c>
      <c r="D265" s="8">
        <f>Finanzkraft!H253</f>
        <v>6965137.71</v>
      </c>
      <c r="E265" s="9">
        <f>'landesw Umlage § 2_IST'!E253</f>
        <v>3.2548075361600679E-3</v>
      </c>
      <c r="F265" s="9">
        <f>'bezirksw Umlage § 2_IST'!E253</f>
        <v>5.2227552583991761E-2</v>
      </c>
      <c r="G265" s="10"/>
      <c r="H265" s="10"/>
      <c r="I265" s="10"/>
      <c r="J265" s="10"/>
      <c r="K265" s="11">
        <f>'Umlage Gesamt § 2_mtlAufte_Plan'!AM253</f>
        <v>1856287.8178788335</v>
      </c>
      <c r="L265" s="11">
        <f>'Umlage Gesamt § 2_mtlAufte_IST'!AM253</f>
        <v>1806008.4378883047</v>
      </c>
      <c r="M265" s="12">
        <f t="shared" si="3"/>
        <v>50279.379990528803</v>
      </c>
      <c r="N265" s="11"/>
      <c r="O265" s="13"/>
    </row>
    <row r="266" spans="1:15" s="14" customFormat="1" x14ac:dyDescent="0.25">
      <c r="A266" s="15">
        <v>62272</v>
      </c>
      <c r="B266" s="15" t="s">
        <v>276</v>
      </c>
      <c r="C266" s="15" t="s">
        <v>249</v>
      </c>
      <c r="D266" s="8">
        <f>Finanzkraft!H254</f>
        <v>4097063.05</v>
      </c>
      <c r="E266" s="9">
        <f>'landesw Umlage § 2_IST'!E254</f>
        <v>1.9145567893248377E-3</v>
      </c>
      <c r="F266" s="9">
        <f>'bezirksw Umlage § 2_IST'!E254</f>
        <v>3.0721514030740485E-2</v>
      </c>
      <c r="G266" s="10"/>
      <c r="H266" s="10"/>
      <c r="I266" s="10"/>
      <c r="J266" s="10"/>
      <c r="K266" s="11">
        <f>'Umlage Gesamt § 2_mtlAufte_Plan'!AM254</f>
        <v>1091913.547937087</v>
      </c>
      <c r="L266" s="11">
        <f>'Umlage Gesamt § 2_mtlAufte_IST'!AM254</f>
        <v>1062337.9963093926</v>
      </c>
      <c r="M266" s="12">
        <f t="shared" si="3"/>
        <v>29575.551627694396</v>
      </c>
      <c r="N266" s="11"/>
      <c r="O266" s="13"/>
    </row>
    <row r="267" spans="1:15" s="14" customFormat="1" x14ac:dyDescent="0.25">
      <c r="A267" s="15">
        <v>62273</v>
      </c>
      <c r="B267" s="15" t="s">
        <v>277</v>
      </c>
      <c r="C267" s="15" t="s">
        <v>249</v>
      </c>
      <c r="D267" s="8">
        <f>Finanzkraft!H255</f>
        <v>2990987.45</v>
      </c>
      <c r="E267" s="9">
        <f>'landesw Umlage § 2_IST'!E255</f>
        <v>1.3976878703838556E-3</v>
      </c>
      <c r="F267" s="9">
        <f>'bezirksw Umlage § 2_IST'!E255</f>
        <v>2.2427690711507044E-2</v>
      </c>
      <c r="G267" s="10"/>
      <c r="H267" s="10"/>
      <c r="I267" s="10"/>
      <c r="J267" s="10"/>
      <c r="K267" s="11">
        <f>'Umlage Gesamt § 2_mtlAufte_Plan'!AM255</f>
        <v>797131.91584025079</v>
      </c>
      <c r="L267" s="11">
        <f>'Umlage Gesamt § 2_mtlAufte_IST'!AM255</f>
        <v>775540.81444256543</v>
      </c>
      <c r="M267" s="12">
        <f t="shared" si="3"/>
        <v>21591.101397685357</v>
      </c>
      <c r="N267" s="11"/>
      <c r="O267" s="13"/>
    </row>
    <row r="268" spans="1:15" s="14" customFormat="1" x14ac:dyDescent="0.25">
      <c r="A268" s="15">
        <v>62274</v>
      </c>
      <c r="B268" s="15" t="s">
        <v>278</v>
      </c>
      <c r="C268" s="15" t="s">
        <v>249</v>
      </c>
      <c r="D268" s="8">
        <f>Finanzkraft!H256</f>
        <v>1808519.04</v>
      </c>
      <c r="E268" s="9">
        <f>'landesw Umlage § 2_IST'!E256</f>
        <v>8.4512060576056745E-4</v>
      </c>
      <c r="F268" s="9">
        <f>'bezirksw Umlage § 2_IST'!E256</f>
        <v>1.3561041747263644E-2</v>
      </c>
      <c r="G268" s="10"/>
      <c r="H268" s="10"/>
      <c r="I268" s="10"/>
      <c r="J268" s="10"/>
      <c r="K268" s="11">
        <f>'Umlage Gesamt § 2_mtlAufte_Plan'!AM256</f>
        <v>481990.73760365369</v>
      </c>
      <c r="L268" s="11">
        <f>'Umlage Gesamt § 2_mtlAufte_IST'!AM256</f>
        <v>468935.54475345131</v>
      </c>
      <c r="M268" s="12">
        <f t="shared" si="3"/>
        <v>13055.19285020238</v>
      </c>
      <c r="N268" s="11"/>
      <c r="O268" s="13"/>
    </row>
    <row r="269" spans="1:15" s="14" customFormat="1" x14ac:dyDescent="0.25">
      <c r="A269" s="15">
        <v>62275</v>
      </c>
      <c r="B269" s="15" t="s">
        <v>279</v>
      </c>
      <c r="C269" s="15" t="s">
        <v>249</v>
      </c>
      <c r="D269" s="8">
        <f>Finanzkraft!H257</f>
        <v>8003442.6100000003</v>
      </c>
      <c r="E269" s="9">
        <f>'landesw Umlage § 2_IST'!E257</f>
        <v>3.7400072197930176E-3</v>
      </c>
      <c r="F269" s="9">
        <f>'bezirksw Umlage § 2_IST'!E257</f>
        <v>6.001320249082847E-2</v>
      </c>
      <c r="G269" s="10"/>
      <c r="H269" s="10"/>
      <c r="I269" s="10"/>
      <c r="J269" s="10"/>
      <c r="K269" s="11">
        <f>'Umlage Gesamt § 2_mtlAufte_Plan'!AM257</f>
        <v>2133007.7934719506</v>
      </c>
      <c r="L269" s="11">
        <f>'Umlage Gesamt § 2_mtlAufte_IST'!AM257</f>
        <v>2075233.1809696259</v>
      </c>
      <c r="M269" s="12">
        <f t="shared" si="3"/>
        <v>57774.612502324628</v>
      </c>
      <c r="N269" s="11"/>
      <c r="O269" s="13"/>
    </row>
    <row r="270" spans="1:15" s="14" customFormat="1" x14ac:dyDescent="0.25">
      <c r="A270" s="15">
        <v>62276</v>
      </c>
      <c r="B270" s="15" t="s">
        <v>280</v>
      </c>
      <c r="C270" s="15" t="s">
        <v>249</v>
      </c>
      <c r="D270" s="8">
        <f>Finanzkraft!H258</f>
        <v>1720995.87</v>
      </c>
      <c r="E270" s="9">
        <f>'landesw Umlage § 2_IST'!E258</f>
        <v>8.0422104495280009E-4</v>
      </c>
      <c r="F270" s="9">
        <f>'bezirksw Umlage § 2_IST'!E258</f>
        <v>1.2904755948789081E-2</v>
      </c>
      <c r="G270" s="10"/>
      <c r="H270" s="10"/>
      <c r="I270" s="10"/>
      <c r="J270" s="10"/>
      <c r="K270" s="11">
        <f>'Umlage Gesamt § 2_mtlAufte_Plan'!AM258</f>
        <v>458664.82489127776</v>
      </c>
      <c r="L270" s="11">
        <f>'Umlage Gesamt § 2_mtlAufte_IST'!AM258</f>
        <v>446241.43731264782</v>
      </c>
      <c r="M270" s="12">
        <f t="shared" ref="M270:M300" si="4">K270-L270</f>
        <v>12423.387578629947</v>
      </c>
      <c r="N270" s="11"/>
      <c r="O270" s="13"/>
    </row>
    <row r="271" spans="1:15" x14ac:dyDescent="0.25">
      <c r="A271" s="15">
        <v>62277</v>
      </c>
      <c r="B271" s="15" t="s">
        <v>281</v>
      </c>
      <c r="C271" s="15" t="s">
        <v>249</v>
      </c>
      <c r="D271" s="8">
        <f>Finanzkraft!H259</f>
        <v>3781723.3</v>
      </c>
      <c r="E271" s="9">
        <f>'landesw Umlage § 2_IST'!E259</f>
        <v>1.7671985837178976E-3</v>
      </c>
      <c r="F271" s="9">
        <f>'bezirksw Umlage § 2_IST'!E259</f>
        <v>2.8356963025337922E-2</v>
      </c>
      <c r="G271" s="10"/>
      <c r="H271" s="10"/>
      <c r="I271" s="10"/>
      <c r="J271" s="10"/>
      <c r="K271" s="11">
        <f>'Umlage Gesamt § 2_mtlAufte_Plan'!AM259</f>
        <v>1007871.945202149</v>
      </c>
      <c r="L271" s="11">
        <f>'Umlage Gesamt § 2_mtlAufte_IST'!AM259</f>
        <v>980572.74298440316</v>
      </c>
      <c r="M271" s="12">
        <f t="shared" si="4"/>
        <v>27299.202217745828</v>
      </c>
      <c r="N271" s="11"/>
      <c r="O271" s="13"/>
    </row>
    <row r="272" spans="1:15" x14ac:dyDescent="0.25">
      <c r="A272" s="15">
        <v>62278</v>
      </c>
      <c r="B272" s="15" t="s">
        <v>282</v>
      </c>
      <c r="C272" s="15" t="s">
        <v>249</v>
      </c>
      <c r="D272" s="8">
        <f>Finanzkraft!H260</f>
        <v>5882647.0800000001</v>
      </c>
      <c r="E272" s="9">
        <f>'landesw Umlage § 2_IST'!E260</f>
        <v>2.7489598692448563E-3</v>
      </c>
      <c r="F272" s="9">
        <f>'bezirksw Umlage § 2_IST'!E260</f>
        <v>4.4110579359064185E-2</v>
      </c>
      <c r="G272" s="10"/>
      <c r="H272" s="10"/>
      <c r="I272" s="10"/>
      <c r="J272" s="10"/>
      <c r="K272" s="11">
        <f>'Umlage Gesamt § 2_mtlAufte_Plan'!AM260</f>
        <v>1567791.8464995418</v>
      </c>
      <c r="L272" s="11">
        <f>'Umlage Gesamt § 2_mtlAufte_IST'!AM260</f>
        <v>1525326.6634406566</v>
      </c>
      <c r="M272" s="12">
        <f t="shared" si="4"/>
        <v>42465.183058885159</v>
      </c>
      <c r="N272" s="11"/>
      <c r="O272" s="13"/>
    </row>
    <row r="273" spans="1:15" x14ac:dyDescent="0.25">
      <c r="A273" s="15">
        <v>62279</v>
      </c>
      <c r="B273" s="15" t="s">
        <v>283</v>
      </c>
      <c r="C273" s="15" t="s">
        <v>249</v>
      </c>
      <c r="D273" s="8">
        <f>Finanzkraft!H261</f>
        <v>1887572.12</v>
      </c>
      <c r="E273" s="9">
        <f>'landesw Umlage § 2_IST'!E261</f>
        <v>8.820620951113451E-4</v>
      </c>
      <c r="F273" s="9">
        <f>'bezirksw Umlage § 2_IST'!E261</f>
        <v>1.4153815223471988E-2</v>
      </c>
      <c r="G273" s="10"/>
      <c r="H273" s="10"/>
      <c r="I273" s="10"/>
      <c r="J273" s="10"/>
      <c r="K273" s="11">
        <f>'Umlage Gesamt § 2_mtlAufte_Plan'!AM261</f>
        <v>503059.27572589577</v>
      </c>
      <c r="L273" s="11">
        <f>'Umlage Gesamt § 2_mtlAufte_IST'!AM261</f>
        <v>489433.42081354425</v>
      </c>
      <c r="M273" s="12">
        <f t="shared" si="4"/>
        <v>13625.854912351526</v>
      </c>
      <c r="N273" s="11"/>
      <c r="O273" s="13"/>
    </row>
    <row r="274" spans="1:15" x14ac:dyDescent="0.25">
      <c r="A274">
        <v>62280</v>
      </c>
      <c r="B274" t="s">
        <v>271</v>
      </c>
      <c r="C274" t="s">
        <v>249</v>
      </c>
      <c r="D274" s="8">
        <f>Finanzkraft!H262</f>
        <v>16399238.060000001</v>
      </c>
      <c r="E274" s="9">
        <f>'landesw Umlage § 2_IST'!E262</f>
        <v>7.6633608476021093E-3</v>
      </c>
      <c r="F274" s="9">
        <f>'bezirksw Umlage § 2_IST'!E262</f>
        <v>0.12296843275422462</v>
      </c>
      <c r="G274" s="10"/>
      <c r="H274" s="10"/>
      <c r="I274" s="10"/>
      <c r="J274" s="10"/>
      <c r="K274" s="11">
        <f>'Umlage Gesamt § 2_mtlAufte_Plan'!AM262</f>
        <v>4370582.0474399365</v>
      </c>
      <c r="L274" s="11">
        <f>'Umlage Gesamt § 2_mtlAufte_IST'!AM262</f>
        <v>4252200.537080125</v>
      </c>
      <c r="M274" s="12">
        <f t="shared" ref="M274" si="5">K274-L274</f>
        <v>118381.5103598116</v>
      </c>
      <c r="N274" s="11"/>
      <c r="O274" s="13"/>
    </row>
    <row r="275" spans="1:15" x14ac:dyDescent="0.25">
      <c r="A275" s="238" t="s">
        <v>284</v>
      </c>
      <c r="B275" s="239"/>
      <c r="C275" s="240"/>
      <c r="D275" s="17"/>
      <c r="E275" s="16"/>
      <c r="F275" s="16"/>
      <c r="G275" s="10">
        <f>'Grunddaten § 2 SPU_100%_Plan'!M15</f>
        <v>93792447.175899237</v>
      </c>
      <c r="H275" s="10">
        <f>'Grunddaten § 2 SPU_40%_Plan'!M15</f>
        <v>37516978.870359696</v>
      </c>
      <c r="I275" s="10">
        <f>'Grunddaten § 2 SPU_100%_IST'!M15</f>
        <v>87710591.860000014</v>
      </c>
      <c r="J275" s="10">
        <f>'Grunddaten § 2 SPU_40%_IST'!M15</f>
        <v>35084236.744000003</v>
      </c>
      <c r="K275" s="10"/>
      <c r="L275" s="10"/>
      <c r="M275" s="18"/>
      <c r="N275" s="10"/>
      <c r="O275" s="13"/>
    </row>
    <row r="276" spans="1:15" x14ac:dyDescent="0.25">
      <c r="A276" s="15">
        <v>62311</v>
      </c>
      <c r="B276" s="15" t="s">
        <v>285</v>
      </c>
      <c r="C276" s="15" t="s">
        <v>286</v>
      </c>
      <c r="D276" s="8">
        <f>Finanzkraft!H263</f>
        <v>1777591.9</v>
      </c>
      <c r="E276" s="9">
        <f>'landesw Umlage § 2_IST'!E263</f>
        <v>8.306683590807415E-4</v>
      </c>
      <c r="F276" s="9">
        <f>'bezirksw Umlage § 2_IST'!E263</f>
        <v>1.4915618564235202E-2</v>
      </c>
      <c r="G276" s="10"/>
      <c r="H276" s="10"/>
      <c r="I276" s="10"/>
      <c r="J276" s="10"/>
      <c r="K276" s="11">
        <f>'Umlage Gesamt § 2_mtlAufte_Plan'!AM263</f>
        <v>528944.58236695884</v>
      </c>
      <c r="L276" s="11">
        <f>'Umlage Gesamt § 2_mtlAufte_IST'!AM263</f>
        <v>497520.46304875624</v>
      </c>
      <c r="M276" s="12">
        <f t="shared" si="4"/>
        <v>31424.119318202604</v>
      </c>
      <c r="N276" s="11"/>
      <c r="O276" s="13"/>
    </row>
    <row r="277" spans="1:15" x14ac:dyDescent="0.25">
      <c r="A277" s="15">
        <v>62314</v>
      </c>
      <c r="B277" s="15" t="s">
        <v>287</v>
      </c>
      <c r="C277" s="15" t="s">
        <v>286</v>
      </c>
      <c r="D277" s="8">
        <f>Finanzkraft!H264</f>
        <v>1549588.61</v>
      </c>
      <c r="E277" s="9">
        <f>'landesw Umlage § 2_IST'!E264</f>
        <v>7.2412246473383866E-4</v>
      </c>
      <c r="F277" s="9">
        <f>'bezirksw Umlage § 2_IST'!E264</f>
        <v>1.3002462847768053E-2</v>
      </c>
      <c r="G277" s="10"/>
      <c r="H277" s="10"/>
      <c r="I277" s="10"/>
      <c r="J277" s="10"/>
      <c r="K277" s="11">
        <f>'Umlage Gesamt § 2_mtlAufte_Plan'!AM264</f>
        <v>461099.36715904623</v>
      </c>
      <c r="L277" s="11">
        <f>'Umlage Gesamt § 2_mtlAufte_IST'!AM264</f>
        <v>433705.87072447757</v>
      </c>
      <c r="M277" s="12">
        <f t="shared" si="4"/>
        <v>27393.49643456866</v>
      </c>
      <c r="N277" s="11"/>
      <c r="O277" s="13"/>
    </row>
    <row r="278" spans="1:15" x14ac:dyDescent="0.25">
      <c r="A278" s="15">
        <v>62326</v>
      </c>
      <c r="B278" s="15" t="s">
        <v>288</v>
      </c>
      <c r="C278" s="15" t="s">
        <v>286</v>
      </c>
      <c r="D278" s="8">
        <f>Finanzkraft!H265</f>
        <v>2291771.81</v>
      </c>
      <c r="E278" s="9">
        <f>'landesw Umlage § 2_IST'!E265</f>
        <v>1.070944533894535E-3</v>
      </c>
      <c r="F278" s="9">
        <f>'bezirksw Umlage § 2_IST'!E265</f>
        <v>1.9230057334434811E-2</v>
      </c>
      <c r="G278" s="10"/>
      <c r="H278" s="10"/>
      <c r="I278" s="10"/>
      <c r="J278" s="10"/>
      <c r="K278" s="11">
        <f>'Umlage Gesamt § 2_mtlAufte_Plan'!AM265</f>
        <v>681945.2107769053</v>
      </c>
      <c r="L278" s="11">
        <f>'Umlage Gesamt § 2_mtlAufte_IST'!AM265</f>
        <v>641431.46248207265</v>
      </c>
      <c r="M278" s="12">
        <f t="shared" si="4"/>
        <v>40513.748294832651</v>
      </c>
      <c r="N278" s="11"/>
      <c r="O278" s="13"/>
    </row>
    <row r="279" spans="1:15" x14ac:dyDescent="0.25">
      <c r="A279" s="15">
        <v>62330</v>
      </c>
      <c r="B279" s="15" t="s">
        <v>289</v>
      </c>
      <c r="C279" s="15" t="s">
        <v>286</v>
      </c>
      <c r="D279" s="8">
        <f>Finanzkraft!H266</f>
        <v>2108203.89</v>
      </c>
      <c r="E279" s="9">
        <f>'landesw Umlage § 2_IST'!E266</f>
        <v>9.8516327955473705E-4</v>
      </c>
      <c r="F279" s="9">
        <f>'bezirksw Umlage § 2_IST'!E266</f>
        <v>1.7689754931307276E-2</v>
      </c>
      <c r="G279" s="10"/>
      <c r="H279" s="10"/>
      <c r="I279" s="10"/>
      <c r="J279" s="10"/>
      <c r="K279" s="11">
        <f>'Umlage Gesamt § 2_mtlAufte_Plan'!AM266</f>
        <v>627322.29267046519</v>
      </c>
      <c r="L279" s="11">
        <f>'Umlage Gesamt § 2_mtlAufte_IST'!AM266</f>
        <v>590053.64254528226</v>
      </c>
      <c r="M279" s="12">
        <f t="shared" si="4"/>
        <v>37268.650125182932</v>
      </c>
      <c r="N279" s="11"/>
      <c r="O279" s="13"/>
    </row>
    <row r="280" spans="1:15" x14ac:dyDescent="0.25">
      <c r="A280" s="15">
        <v>62332</v>
      </c>
      <c r="B280" s="15" t="s">
        <v>290</v>
      </c>
      <c r="C280" s="15" t="s">
        <v>286</v>
      </c>
      <c r="D280" s="8">
        <f>Finanzkraft!H267</f>
        <v>1994246.17</v>
      </c>
      <c r="E280" s="9">
        <f>'landesw Umlage § 2_IST'!E267</f>
        <v>9.3191085852548799E-4</v>
      </c>
      <c r="F280" s="9">
        <f>'bezirksw Umlage § 2_IST'!E267</f>
        <v>1.6733545643916891E-2</v>
      </c>
      <c r="G280" s="10"/>
      <c r="H280" s="10"/>
      <c r="I280" s="10"/>
      <c r="J280" s="10"/>
      <c r="K280" s="11">
        <f>'Umlage Gesamt § 2_mtlAufte_Plan'!AM267</f>
        <v>593412.75549666793</v>
      </c>
      <c r="L280" s="11">
        <f>'Umlage Gesamt § 2_mtlAufte_IST'!AM267</f>
        <v>558158.64031086583</v>
      </c>
      <c r="M280" s="12">
        <f t="shared" si="4"/>
        <v>35254.115185802104</v>
      </c>
      <c r="N280" s="11"/>
      <c r="O280" s="13"/>
    </row>
    <row r="281" spans="1:15" x14ac:dyDescent="0.25">
      <c r="A281" s="15">
        <v>62335</v>
      </c>
      <c r="B281" s="15" t="s">
        <v>291</v>
      </c>
      <c r="C281" s="15" t="s">
        <v>286</v>
      </c>
      <c r="D281" s="8">
        <f>Finanzkraft!H268</f>
        <v>1621482.94</v>
      </c>
      <c r="E281" s="9">
        <f>'landesw Umlage § 2_IST'!E268</f>
        <v>7.5771867156191274E-4</v>
      </c>
      <c r="F281" s="9">
        <f>'bezirksw Umlage § 2_IST'!E268</f>
        <v>1.3605721899078565E-2</v>
      </c>
      <c r="G281" s="10"/>
      <c r="H281" s="10"/>
      <c r="I281" s="10"/>
      <c r="J281" s="10"/>
      <c r="K281" s="11">
        <f>'Umlage Gesamt § 2_mtlAufte_Plan'!AM268</f>
        <v>482492.41938683944</v>
      </c>
      <c r="L281" s="11">
        <f>'Umlage Gesamt § 2_mtlAufte_IST'!AM268</f>
        <v>453827.98106497817</v>
      </c>
      <c r="M281" s="12">
        <f t="shared" si="4"/>
        <v>28664.438321861264</v>
      </c>
      <c r="N281" s="11"/>
      <c r="O281" s="13"/>
    </row>
    <row r="282" spans="1:15" x14ac:dyDescent="0.25">
      <c r="A282" s="15">
        <v>62343</v>
      </c>
      <c r="B282" s="15" t="s">
        <v>292</v>
      </c>
      <c r="C282" s="15" t="s">
        <v>286</v>
      </c>
      <c r="D282" s="8">
        <f>Finanzkraft!H269</f>
        <v>2132234.71</v>
      </c>
      <c r="E282" s="9">
        <f>'landesw Umlage § 2_IST'!E269</f>
        <v>9.9639287720128603E-4</v>
      </c>
      <c r="F282" s="9">
        <f>'bezirksw Umlage § 2_IST'!E269</f>
        <v>1.7891395445592807E-2</v>
      </c>
      <c r="G282" s="10"/>
      <c r="H282" s="10"/>
      <c r="I282" s="10"/>
      <c r="J282" s="10"/>
      <c r="K282" s="11">
        <f>'Umlage Gesamt § 2_mtlAufte_Plan'!AM269</f>
        <v>634472.96209511533</v>
      </c>
      <c r="L282" s="11">
        <f>'Umlage Gesamt § 2_mtlAufte_IST'!AM269</f>
        <v>596779.49716570496</v>
      </c>
      <c r="M282" s="12">
        <f t="shared" si="4"/>
        <v>37693.464929410373</v>
      </c>
      <c r="N282" s="11"/>
      <c r="O282" s="13"/>
    </row>
    <row r="283" spans="1:15" x14ac:dyDescent="0.25">
      <c r="A283" s="15">
        <v>62368</v>
      </c>
      <c r="B283" s="15" t="s">
        <v>293</v>
      </c>
      <c r="C283" s="15" t="s">
        <v>286</v>
      </c>
      <c r="D283" s="8">
        <f>Finanzkraft!H270</f>
        <v>1528521.6</v>
      </c>
      <c r="E283" s="9">
        <f>'landesw Umlage § 2_IST'!E270</f>
        <v>7.1427785494042231E-4</v>
      </c>
      <c r="F283" s="9">
        <f>'bezirksw Umlage § 2_IST'!E270</f>
        <v>1.2825691404643831E-2</v>
      </c>
      <c r="G283" s="10"/>
      <c r="H283" s="10"/>
      <c r="I283" s="10"/>
      <c r="J283" s="10"/>
      <c r="K283" s="11">
        <f>'Umlage Gesamt § 2_mtlAufte_Plan'!AM270</f>
        <v>454830.61626848998</v>
      </c>
      <c r="L283" s="11">
        <f>'Umlage Gesamt § 2_mtlAufte_IST'!AM270</f>
        <v>427809.54065554973</v>
      </c>
      <c r="M283" s="12">
        <f t="shared" si="4"/>
        <v>27021.075612940243</v>
      </c>
      <c r="N283" s="11"/>
      <c r="O283" s="13"/>
    </row>
    <row r="284" spans="1:15" x14ac:dyDescent="0.25">
      <c r="A284" s="15">
        <v>62372</v>
      </c>
      <c r="B284" s="15" t="s">
        <v>294</v>
      </c>
      <c r="C284" s="15" t="s">
        <v>286</v>
      </c>
      <c r="D284" s="8">
        <f>Finanzkraft!H271</f>
        <v>1499106.59</v>
      </c>
      <c r="E284" s="9">
        <f>'landesw Umlage § 2_IST'!E271</f>
        <v>7.005322263239532E-4</v>
      </c>
      <c r="F284" s="9">
        <f>'bezirksw Umlage § 2_IST'!E271</f>
        <v>1.2578872621759433E-2</v>
      </c>
      <c r="G284" s="10"/>
      <c r="H284" s="10"/>
      <c r="I284" s="10"/>
      <c r="J284" s="10"/>
      <c r="K284" s="11">
        <f>'Umlage Gesamt § 2_mtlAufte_Plan'!AM271</f>
        <v>446077.81413220096</v>
      </c>
      <c r="L284" s="11">
        <f>'Umlage Gesamt § 2_mtlAufte_IST'!AM271</f>
        <v>419576.7345790909</v>
      </c>
      <c r="M284" s="12">
        <f t="shared" si="4"/>
        <v>26501.079553110059</v>
      </c>
      <c r="N284" s="11"/>
      <c r="O284" s="13"/>
    </row>
    <row r="285" spans="1:15" x14ac:dyDescent="0.25">
      <c r="A285" s="15">
        <v>62375</v>
      </c>
      <c r="B285" s="15" t="s">
        <v>295</v>
      </c>
      <c r="C285" s="15" t="s">
        <v>286</v>
      </c>
      <c r="D285" s="8">
        <f>Finanzkraft!H272</f>
        <v>8322154.5499999998</v>
      </c>
      <c r="E285" s="9">
        <f>'landesw Umlage § 2_IST'!E272</f>
        <v>3.8889412491499467E-3</v>
      </c>
      <c r="F285" s="9">
        <f>'bezirksw Umlage § 2_IST'!E272</f>
        <v>6.9830472843859417E-2</v>
      </c>
      <c r="G285" s="10"/>
      <c r="H285" s="10"/>
      <c r="I285" s="10"/>
      <c r="J285" s="10"/>
      <c r="K285" s="11">
        <f>'Umlage Gesamt § 2_mtlAufte_Plan'!AM272</f>
        <v>2476360.6105782986</v>
      </c>
      <c r="L285" s="11">
        <f>'Umlage Gesamt § 2_mtlAufte_IST'!AM272</f>
        <v>2329242.2660562941</v>
      </c>
      <c r="M285" s="12">
        <f t="shared" si="4"/>
        <v>147118.34452200448</v>
      </c>
      <c r="N285" s="11"/>
      <c r="O285" s="13"/>
    </row>
    <row r="286" spans="1:15" x14ac:dyDescent="0.25">
      <c r="A286" s="15">
        <v>62376</v>
      </c>
      <c r="B286" s="15" t="s">
        <v>296</v>
      </c>
      <c r="C286" s="15" t="s">
        <v>286</v>
      </c>
      <c r="D286" s="8">
        <f>Finanzkraft!H273</f>
        <v>6051141.7599999998</v>
      </c>
      <c r="E286" s="9">
        <f>'landesw Umlage § 2_IST'!E273</f>
        <v>2.8276974013800075E-3</v>
      </c>
      <c r="F286" s="9">
        <f>'bezirksw Umlage § 2_IST'!E273</f>
        <v>5.0774602635326405E-2</v>
      </c>
      <c r="G286" s="10"/>
      <c r="H286" s="10"/>
      <c r="I286" s="10"/>
      <c r="J286" s="10"/>
      <c r="K286" s="11">
        <f>'Umlage Gesamt § 2_mtlAufte_Plan'!AM273</f>
        <v>1800592.5044361788</v>
      </c>
      <c r="L286" s="11">
        <f>'Umlage Gesamt § 2_mtlAufte_IST'!AM273</f>
        <v>1693620.9320085591</v>
      </c>
      <c r="M286" s="12">
        <f t="shared" si="4"/>
        <v>106971.57242761971</v>
      </c>
      <c r="N286" s="11"/>
      <c r="O286" s="13"/>
    </row>
    <row r="287" spans="1:15" x14ac:dyDescent="0.25">
      <c r="A287" s="15">
        <v>62377</v>
      </c>
      <c r="B287" s="15" t="s">
        <v>297</v>
      </c>
      <c r="C287" s="15" t="s">
        <v>286</v>
      </c>
      <c r="D287" s="8">
        <f>Finanzkraft!H274</f>
        <v>2763835.01</v>
      </c>
      <c r="E287" s="9">
        <f>'landesw Umlage § 2_IST'!E274</f>
        <v>1.2915395780812259E-3</v>
      </c>
      <c r="F287" s="9">
        <f>'bezirksw Umlage § 2_IST'!E274</f>
        <v>2.3191098465085932E-2</v>
      </c>
      <c r="G287" s="10"/>
      <c r="H287" s="10"/>
      <c r="I287" s="10"/>
      <c r="J287" s="10"/>
      <c r="K287" s="11">
        <f>'Umlage Gesamt § 2_mtlAufte_Plan'!AM274</f>
        <v>822413.48821156844</v>
      </c>
      <c r="L287" s="11">
        <f>'Umlage Gesamt § 2_mtlAufte_IST'!AM274</f>
        <v>773554.6465786458</v>
      </c>
      <c r="M287" s="12">
        <f t="shared" si="4"/>
        <v>48858.841632922646</v>
      </c>
      <c r="N287" s="11"/>
      <c r="O287" s="13"/>
    </row>
    <row r="288" spans="1:15" s="14" customFormat="1" x14ac:dyDescent="0.25">
      <c r="A288" s="15">
        <v>62378</v>
      </c>
      <c r="B288" s="15" t="s">
        <v>298</v>
      </c>
      <c r="C288" s="15" t="s">
        <v>286</v>
      </c>
      <c r="D288" s="8">
        <f>Finanzkraft!H275</f>
        <v>9824994.2599999998</v>
      </c>
      <c r="E288" s="9">
        <f>'landesw Umlage § 2_IST'!E275</f>
        <v>4.5912179617447089E-3</v>
      </c>
      <c r="F288" s="9">
        <f>'bezirksw Umlage § 2_IST'!E275</f>
        <v>8.2440669749879208E-2</v>
      </c>
      <c r="G288" s="10"/>
      <c r="H288" s="10"/>
      <c r="I288" s="10"/>
      <c r="J288" s="10"/>
      <c r="K288" s="11">
        <f>'Umlage Gesamt § 2_mtlAufte_Plan'!AM275</f>
        <v>2923549.261004997</v>
      </c>
      <c r="L288" s="11">
        <f>'Umlage Gesamt § 2_mtlAufte_IST'!AM275</f>
        <v>2749863.8431501472</v>
      </c>
      <c r="M288" s="12">
        <f t="shared" si="4"/>
        <v>173685.41785484971</v>
      </c>
      <c r="N288" s="11"/>
      <c r="O288" s="13"/>
    </row>
    <row r="289" spans="1:15" s="14" customFormat="1" x14ac:dyDescent="0.25">
      <c r="A289" s="15">
        <v>62379</v>
      </c>
      <c r="B289" s="15" t="s">
        <v>299</v>
      </c>
      <c r="C289" s="15" t="s">
        <v>286</v>
      </c>
      <c r="D289" s="8">
        <f>Finanzkraft!H276</f>
        <v>21961682.949999999</v>
      </c>
      <c r="E289" s="9">
        <f>'landesw Umlage § 2_IST'!E276</f>
        <v>1.0262690293946546E-2</v>
      </c>
      <c r="F289" s="9">
        <f>'bezirksw Umlage § 2_IST'!E276</f>
        <v>0.18427856580065857</v>
      </c>
      <c r="G289" s="10"/>
      <c r="H289" s="10"/>
      <c r="I289" s="10"/>
      <c r="J289" s="10"/>
      <c r="K289" s="11">
        <f>'Umlage Gesamt § 2_mtlAufte_Plan'!AM276</f>
        <v>6534971.9561972087</v>
      </c>
      <c r="L289" s="11">
        <f>'Umlage Gesamt § 2_mtlAufte_IST'!AM276</f>
        <v>6146735.1818007119</v>
      </c>
      <c r="M289" s="12">
        <f t="shared" si="4"/>
        <v>388236.77439649682</v>
      </c>
      <c r="N289" s="11"/>
      <c r="O289" s="13"/>
    </row>
    <row r="290" spans="1:15" s="14" customFormat="1" x14ac:dyDescent="0.25">
      <c r="A290" s="15">
        <v>62380</v>
      </c>
      <c r="B290" s="15" t="s">
        <v>300</v>
      </c>
      <c r="C290" s="15" t="s">
        <v>286</v>
      </c>
      <c r="D290" s="8">
        <f>Finanzkraft!H277</f>
        <v>7790486.0999999996</v>
      </c>
      <c r="E290" s="9">
        <f>'landesw Umlage § 2_IST'!E277</f>
        <v>3.6404926828977591E-3</v>
      </c>
      <c r="F290" s="9">
        <f>'bezirksw Umlage § 2_IST'!E277</f>
        <v>6.5369289260136867E-2</v>
      </c>
      <c r="G290" s="10"/>
      <c r="H290" s="10"/>
      <c r="I290" s="10"/>
      <c r="J290" s="10"/>
      <c r="K290" s="11">
        <f>'Umlage Gesamt § 2_mtlAufte_Plan'!AM277</f>
        <v>2318156.0495410101</v>
      </c>
      <c r="L290" s="11">
        <f>'Umlage Gesamt § 2_mtlAufte_IST'!AM277</f>
        <v>2180436.4949271525</v>
      </c>
      <c r="M290" s="12">
        <f t="shared" si="4"/>
        <v>137719.55461385753</v>
      </c>
      <c r="N290" s="11"/>
      <c r="O290" s="13"/>
    </row>
    <row r="291" spans="1:15" s="14" customFormat="1" x14ac:dyDescent="0.25">
      <c r="A291" s="15">
        <v>62381</v>
      </c>
      <c r="B291" s="15" t="s">
        <v>301</v>
      </c>
      <c r="C291" s="15" t="s">
        <v>286</v>
      </c>
      <c r="D291" s="8">
        <f>Finanzkraft!H278</f>
        <v>4456455.59</v>
      </c>
      <c r="E291" s="9">
        <f>'landesw Umlage § 2_IST'!E278</f>
        <v>2.0825008553771525E-3</v>
      </c>
      <c r="F291" s="9">
        <f>'bezirksw Umlage § 2_IST'!E278</f>
        <v>3.7393730095695049E-2</v>
      </c>
      <c r="G291" s="10"/>
      <c r="H291" s="10"/>
      <c r="I291" s="10"/>
      <c r="J291" s="10"/>
      <c r="K291" s="11">
        <f>'Umlage Gesamt § 2_mtlAufte_Plan'!AM278</f>
        <v>1326073.7973037849</v>
      </c>
      <c r="L291" s="11">
        <f>'Umlage Gesamt § 2_mtlAufte_IST'!AM278</f>
        <v>1247292.9521635526</v>
      </c>
      <c r="M291" s="12">
        <f t="shared" si="4"/>
        <v>78780.845140232239</v>
      </c>
      <c r="N291" s="11"/>
      <c r="O291" s="13"/>
    </row>
    <row r="292" spans="1:15" s="14" customFormat="1" x14ac:dyDescent="0.25">
      <c r="A292" s="15">
        <v>62382</v>
      </c>
      <c r="B292" s="15" t="s">
        <v>302</v>
      </c>
      <c r="C292" s="15" t="s">
        <v>286</v>
      </c>
      <c r="D292" s="8">
        <f>Finanzkraft!H279</f>
        <v>6538365.7800000003</v>
      </c>
      <c r="E292" s="9">
        <f>'landesw Umlage § 2_IST'!E279</f>
        <v>3.0553770938888014E-3</v>
      </c>
      <c r="F292" s="9">
        <f>'bezirksw Umlage § 2_IST'!E279</f>
        <v>5.4862856884039683E-2</v>
      </c>
      <c r="G292" s="10"/>
      <c r="H292" s="10"/>
      <c r="I292" s="10"/>
      <c r="J292" s="10"/>
      <c r="K292" s="11">
        <f>'Umlage Gesamt § 2_mtlAufte_Plan'!AM279</f>
        <v>1945572.0724562912</v>
      </c>
      <c r="L292" s="11">
        <f>'Umlage Gesamt § 2_mtlAufte_IST'!AM279</f>
        <v>1829987.394996423</v>
      </c>
      <c r="M292" s="12">
        <f t="shared" si="4"/>
        <v>115584.67745986814</v>
      </c>
      <c r="N292" s="11"/>
      <c r="O292" s="13"/>
    </row>
    <row r="293" spans="1:15" s="14" customFormat="1" x14ac:dyDescent="0.25">
      <c r="A293" s="15">
        <v>62383</v>
      </c>
      <c r="B293" s="15" t="s">
        <v>303</v>
      </c>
      <c r="C293" s="15" t="s">
        <v>286</v>
      </c>
      <c r="D293" s="8">
        <f>Finanzkraft!H280</f>
        <v>4780379.53</v>
      </c>
      <c r="E293" s="9">
        <f>'landesw Umlage § 2_IST'!E280</f>
        <v>2.2338704513495287E-3</v>
      </c>
      <c r="F293" s="9">
        <f>'bezirksw Umlage § 2_IST'!E280</f>
        <v>4.01117476186508E-2</v>
      </c>
      <c r="G293" s="10"/>
      <c r="H293" s="10"/>
      <c r="I293" s="10"/>
      <c r="J293" s="10"/>
      <c r="K293" s="11">
        <f>'Umlage Gesamt § 2_mtlAufte_Plan'!AM280</f>
        <v>1422461.3951331628</v>
      </c>
      <c r="L293" s="11">
        <f>'Umlage Gesamt § 2_mtlAufte_IST'!AM280</f>
        <v>1337954.249968396</v>
      </c>
      <c r="M293" s="12">
        <f t="shared" si="4"/>
        <v>84507.145164766815</v>
      </c>
      <c r="N293" s="11"/>
      <c r="O293" s="13"/>
    </row>
    <row r="294" spans="1:15" s="14" customFormat="1" x14ac:dyDescent="0.25">
      <c r="A294" s="15">
        <v>62384</v>
      </c>
      <c r="B294" s="15" t="s">
        <v>304</v>
      </c>
      <c r="C294" s="15" t="s">
        <v>286</v>
      </c>
      <c r="D294" s="8">
        <f>Finanzkraft!H281</f>
        <v>4081963.02</v>
      </c>
      <c r="E294" s="9">
        <f>'landesw Umlage § 2_IST'!E281</f>
        <v>1.9075005481582518E-3</v>
      </c>
      <c r="F294" s="9">
        <f>'bezirksw Umlage § 2_IST'!E281</f>
        <v>3.4251395609776122E-2</v>
      </c>
      <c r="G294" s="10"/>
      <c r="H294" s="10"/>
      <c r="I294" s="10"/>
      <c r="J294" s="10"/>
      <c r="K294" s="11">
        <f>'Umlage Gesamt § 2_mtlAufte_Plan'!AM281</f>
        <v>1214638.8745646684</v>
      </c>
      <c r="L294" s="11">
        <f>'Umlage Gesamt § 2_mtlAufte_IST'!AM281</f>
        <v>1142478.2774146863</v>
      </c>
      <c r="M294" s="12">
        <f t="shared" si="4"/>
        <v>72160.597149982117</v>
      </c>
      <c r="N294" s="11"/>
      <c r="O294" s="13"/>
    </row>
    <row r="295" spans="1:15" s="14" customFormat="1" x14ac:dyDescent="0.25">
      <c r="A295" s="15">
        <v>62385</v>
      </c>
      <c r="B295" s="15" t="s">
        <v>305</v>
      </c>
      <c r="C295" s="15" t="s">
        <v>286</v>
      </c>
      <c r="D295" s="8">
        <f>Finanzkraft!H282</f>
        <v>3016365.6</v>
      </c>
      <c r="E295" s="9">
        <f>'landesw Umlage § 2_IST'!E282</f>
        <v>1.4095470750848924E-3</v>
      </c>
      <c r="F295" s="9">
        <f>'bezirksw Umlage § 2_IST'!E282</f>
        <v>2.5310060616208059E-2</v>
      </c>
      <c r="G295" s="10"/>
      <c r="H295" s="10"/>
      <c r="I295" s="10"/>
      <c r="J295" s="10"/>
      <c r="K295" s="11">
        <f>'Umlage Gesamt § 2_mtlAufte_Plan'!AM282</f>
        <v>897557.10664414137</v>
      </c>
      <c r="L295" s="11">
        <f>'Umlage Gesamt § 2_mtlAufte_IST'!AM282</f>
        <v>844234.05059189314</v>
      </c>
      <c r="M295" s="12">
        <f t="shared" si="4"/>
        <v>53323.056052248226</v>
      </c>
      <c r="N295" s="11"/>
      <c r="O295" s="13"/>
    </row>
    <row r="296" spans="1:15" s="14" customFormat="1" x14ac:dyDescent="0.25">
      <c r="A296" s="15">
        <v>62386</v>
      </c>
      <c r="B296" s="15" t="s">
        <v>306</v>
      </c>
      <c r="C296" s="15" t="s">
        <v>286</v>
      </c>
      <c r="D296" s="8">
        <f>Finanzkraft!H283</f>
        <v>6327936.21</v>
      </c>
      <c r="E296" s="9">
        <f>'landesw Umlage § 2_IST'!E283</f>
        <v>2.9570433955782012E-3</v>
      </c>
      <c r="F296" s="9">
        <f>'bezirksw Umlage § 2_IST'!E283</f>
        <v>5.3097160719044766E-2</v>
      </c>
      <c r="G296" s="10"/>
      <c r="H296" s="10"/>
      <c r="I296" s="10"/>
      <c r="J296" s="10"/>
      <c r="K296" s="11">
        <f>'Umlage Gesamt § 2_mtlAufte_Plan'!AM283</f>
        <v>1882956.1362443238</v>
      </c>
      <c r="L296" s="11">
        <f>'Umlage Gesamt § 2_mtlAufte_IST'!AM283</f>
        <v>1771091.4149317353</v>
      </c>
      <c r="M296" s="12">
        <f t="shared" si="4"/>
        <v>111864.72131258855</v>
      </c>
      <c r="N296" s="11"/>
      <c r="O296" s="13"/>
    </row>
    <row r="297" spans="1:15" s="14" customFormat="1" x14ac:dyDescent="0.25">
      <c r="A297" s="15">
        <v>62387</v>
      </c>
      <c r="B297" s="15" t="s">
        <v>307</v>
      </c>
      <c r="C297" s="15" t="s">
        <v>286</v>
      </c>
      <c r="D297" s="8">
        <f>Finanzkraft!H284</f>
        <v>2788141.58</v>
      </c>
      <c r="E297" s="9">
        <f>'landesw Umlage § 2_IST'!E284</f>
        <v>1.3028980336506856E-3</v>
      </c>
      <c r="F297" s="9">
        <f>'bezirksw Umlage § 2_IST'!E284</f>
        <v>2.3395052773566346E-2</v>
      </c>
      <c r="G297" s="10"/>
      <c r="H297" s="10"/>
      <c r="I297" s="10"/>
      <c r="J297" s="10"/>
      <c r="K297" s="11">
        <f>'Umlage Gesamt § 2_mtlAufte_Plan'!AM284</f>
        <v>829646.21047893679</v>
      </c>
      <c r="L297" s="11">
        <f>'Umlage Gesamt § 2_mtlAufte_IST'!AM284</f>
        <v>780357.67935660086</v>
      </c>
      <c r="M297" s="12">
        <f t="shared" si="4"/>
        <v>49288.531122335931</v>
      </c>
      <c r="N297" s="11"/>
      <c r="O297" s="13"/>
    </row>
    <row r="298" spans="1:15" s="14" customFormat="1" x14ac:dyDescent="0.25">
      <c r="A298" s="15">
        <v>62388</v>
      </c>
      <c r="B298" s="15" t="s">
        <v>308</v>
      </c>
      <c r="C298" s="15" t="s">
        <v>286</v>
      </c>
      <c r="D298" s="8">
        <f>Finanzkraft!H285</f>
        <v>3677989.3</v>
      </c>
      <c r="E298" s="9">
        <f>'landesw Umlage § 2_IST'!E285</f>
        <v>1.7187237051133756E-3</v>
      </c>
      <c r="F298" s="9">
        <f>'bezirksw Umlage § 2_IST'!E285</f>
        <v>3.0861687366002533E-2</v>
      </c>
      <c r="G298" s="10"/>
      <c r="H298" s="10"/>
      <c r="I298" s="10"/>
      <c r="J298" s="10"/>
      <c r="K298" s="11">
        <f>'Umlage Gesamt § 2_mtlAufte_Plan'!AM285</f>
        <v>1094431.4689095083</v>
      </c>
      <c r="L298" s="11">
        <f>'Umlage Gesamt § 2_mtlAufte_IST'!AM285</f>
        <v>1029412.2850269347</v>
      </c>
      <c r="M298" s="12">
        <f t="shared" si="4"/>
        <v>65019.183882573619</v>
      </c>
      <c r="N298" s="11"/>
      <c r="O298" s="13"/>
    </row>
    <row r="299" spans="1:15" s="14" customFormat="1" x14ac:dyDescent="0.25">
      <c r="A299" s="15">
        <v>62389</v>
      </c>
      <c r="B299" s="15" t="s">
        <v>309</v>
      </c>
      <c r="C299" s="15" t="s">
        <v>286</v>
      </c>
      <c r="D299" s="8">
        <f>Finanzkraft!H286</f>
        <v>5413270.3700000001</v>
      </c>
      <c r="E299" s="9">
        <f>'landesw Umlage § 2_IST'!E286</f>
        <v>2.5296202213276843E-3</v>
      </c>
      <c r="F299" s="9">
        <f>'bezirksw Umlage § 2_IST'!E286</f>
        <v>4.5422279446703358E-2</v>
      </c>
      <c r="G299" s="10"/>
      <c r="H299" s="10"/>
      <c r="I299" s="10"/>
      <c r="J299" s="10"/>
      <c r="K299" s="11">
        <f>'Umlage Gesamt § 2_mtlAufte_Plan'!AM286</f>
        <v>1610785.9374804101</v>
      </c>
      <c r="L299" s="11">
        <f>'Umlage Gesamt § 2_mtlAufte_IST'!AM286</f>
        <v>1515090.6015551223</v>
      </c>
      <c r="M299" s="12">
        <f t="shared" si="4"/>
        <v>95695.3359252878</v>
      </c>
      <c r="N299" s="11"/>
      <c r="O299" s="13"/>
    </row>
    <row r="300" spans="1:15" s="14" customFormat="1" ht="15.75" thickBot="1" x14ac:dyDescent="0.3">
      <c r="A300" s="19">
        <v>62390</v>
      </c>
      <c r="B300" s="19" t="s">
        <v>310</v>
      </c>
      <c r="C300" s="19" t="s">
        <v>286</v>
      </c>
      <c r="D300" s="20">
        <f>Finanzkraft!H287</f>
        <v>4878636.04</v>
      </c>
      <c r="E300" s="21">
        <f>'landesw Umlage § 2_IST'!E287</f>
        <v>2.2797856999117552E-3</v>
      </c>
      <c r="F300" s="21">
        <f>'bezirksw Umlage § 2_IST'!E287</f>
        <v>4.0936209422630085E-2</v>
      </c>
      <c r="G300" s="22"/>
      <c r="H300" s="22"/>
      <c r="I300" s="22"/>
      <c r="J300" s="22"/>
      <c r="K300" s="22">
        <f>'Umlage Gesamt § 2_mtlAufte_Plan'!AM287</f>
        <v>1451698.8419547784</v>
      </c>
      <c r="L300" s="22">
        <f>'Umlage Gesamt § 2_mtlAufte_IST'!AM287</f>
        <v>1365454.726513521</v>
      </c>
      <c r="M300" s="23">
        <f t="shared" si="4"/>
        <v>86244.115441257367</v>
      </c>
      <c r="N300" s="22"/>
      <c r="O300" s="13"/>
    </row>
    <row r="301" spans="1:15" s="14" customFormat="1" x14ac:dyDescent="0.25">
      <c r="A301" s="24"/>
      <c r="B301" s="24" t="s">
        <v>311</v>
      </c>
      <c r="C301" s="24"/>
      <c r="D301" s="14">
        <f>Finanzkraft!D288</f>
        <v>2143828281.9599993</v>
      </c>
      <c r="E301" s="24">
        <f>SUM(E4:E300)</f>
        <v>1.0000000000000002</v>
      </c>
      <c r="F301" s="25"/>
      <c r="G301" s="26">
        <f t="shared" ref="G301:I301" si="6">SUM(G3:G300)</f>
        <v>1315240568.4898827</v>
      </c>
      <c r="H301" s="26">
        <f t="shared" si="6"/>
        <v>526096227.39595312</v>
      </c>
      <c r="I301" s="26">
        <f t="shared" si="6"/>
        <v>1264561749.9730005</v>
      </c>
      <c r="J301" s="26">
        <f>SUM(J3:J300)</f>
        <v>505824699.98920006</v>
      </c>
      <c r="K301" s="26">
        <f>SUM(K4:K300)</f>
        <v>394936109.51181167</v>
      </c>
      <c r="L301" s="26">
        <f>SUM(L4:L300)</f>
        <v>379715390.73072046</v>
      </c>
      <c r="M301" s="27">
        <f>SUM(M4:M300)</f>
        <v>15220718.781090818</v>
      </c>
      <c r="N301"/>
      <c r="O301"/>
    </row>
    <row r="302" spans="1:15" x14ac:dyDescent="0.25">
      <c r="G302" s="13">
        <f>'Grunddaten § 2 SPU_100%_Plan'!J16</f>
        <v>1315240568.4898827</v>
      </c>
      <c r="H302" s="13">
        <f>'Grunddaten § 2 SPU_40%_Plan'!K16</f>
        <v>526096227.39595306</v>
      </c>
      <c r="I302" s="13">
        <f>'Grunddaten § 2 SPU_100%_IST'!J16</f>
        <v>1264561749.973</v>
      </c>
      <c r="J302" s="13">
        <f>'Grunddaten § 2 SPU_40%_IST'!K16</f>
        <v>505824699.98920012</v>
      </c>
      <c r="K302" s="13">
        <f>'Umlage Gesamt § 2_mtlAufte_Plan'!AM288</f>
        <v>394936109.51181167</v>
      </c>
      <c r="L302" s="13">
        <f>'Umlage Gesamt § 2_mtlAufte_IST'!AM288</f>
        <v>379715390.73072046</v>
      </c>
    </row>
    <row r="303" spans="1:15" s="14" customFormat="1" x14ac:dyDescent="0.25">
      <c r="A303"/>
      <c r="B303"/>
      <c r="C303"/>
      <c r="E303"/>
      <c r="F303" s="28"/>
      <c r="G303" s="28"/>
      <c r="H303" s="28"/>
      <c r="I303" s="28"/>
      <c r="J303" s="28"/>
      <c r="K303" s="13"/>
      <c r="L303"/>
      <c r="N303"/>
      <c r="O303"/>
    </row>
    <row r="304" spans="1:15" s="14" customFormat="1" x14ac:dyDescent="0.25">
      <c r="A304" t="s">
        <v>312</v>
      </c>
      <c r="B304" t="s">
        <v>313</v>
      </c>
      <c r="C304"/>
      <c r="E304"/>
      <c r="F304" s="28"/>
      <c r="G304" s="28"/>
      <c r="H304" s="28"/>
      <c r="I304" s="28"/>
      <c r="J304" s="28"/>
      <c r="K304"/>
      <c r="L304"/>
      <c r="N304"/>
      <c r="O304"/>
    </row>
  </sheetData>
  <mergeCells count="14">
    <mergeCell ref="A239:C239"/>
    <mergeCell ref="A275:C275"/>
    <mergeCell ref="A105:C105"/>
    <mergeCell ref="A135:C135"/>
    <mergeCell ref="A150:C150"/>
    <mergeCell ref="A166:C166"/>
    <mergeCell ref="A198:C198"/>
    <mergeCell ref="A219:C219"/>
    <mergeCell ref="A88:C88"/>
    <mergeCell ref="A1:F1"/>
    <mergeCell ref="A3:C3"/>
    <mergeCell ref="A5:C5"/>
    <mergeCell ref="A21:C21"/>
    <mergeCell ref="A58:C58"/>
  </mergeCells>
  <pageMargins left="0.70866141732283472" right="0.70866141732283472" top="0.78740157480314965" bottom="0.78740157480314965" header="0.31496062992125984" footer="0.31496062992125984"/>
  <pageSetup paperSize="8" scale="53" fitToHeight="17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CD9C1-959D-41D8-BA5B-6A7D95201653}">
  <sheetPr>
    <tabColor rgb="FFFFC000"/>
  </sheetPr>
  <dimension ref="A1:AR2780"/>
  <sheetViews>
    <sheetView workbookViewId="0">
      <selection activeCell="B3" sqref="B3"/>
    </sheetView>
  </sheetViews>
  <sheetFormatPr baseColWidth="10" defaultRowHeight="15" x14ac:dyDescent="0.25"/>
  <cols>
    <col min="2" max="2" width="29.28515625" customWidth="1"/>
    <col min="3" max="3" width="24.28515625" customWidth="1"/>
    <col min="4" max="4" width="27.5703125" style="14" bestFit="1" customWidth="1"/>
    <col min="5" max="5" width="30.5703125" style="14" customWidth="1"/>
    <col min="6" max="7" width="27.7109375" style="14" customWidth="1"/>
    <col min="8" max="8" width="26.7109375" style="14" customWidth="1"/>
    <col min="9" max="9" width="23.7109375" style="14" customWidth="1"/>
    <col min="10" max="10" width="26.28515625" style="136" customWidth="1"/>
    <col min="11" max="11" width="22.7109375" style="14" customWidth="1"/>
    <col min="12" max="12" width="19.140625" style="14" customWidth="1"/>
    <col min="13" max="13" width="27.5703125" style="14" bestFit="1" customWidth="1"/>
    <col min="14" max="14" width="32.28515625" style="14" customWidth="1"/>
    <col min="15" max="15" width="28.140625" style="14" bestFit="1" customWidth="1"/>
    <col min="16" max="16" width="26" style="14" customWidth="1"/>
    <col min="17" max="17" width="26.28515625" style="14" customWidth="1"/>
    <col min="18" max="18" width="22.85546875" style="14" customWidth="1"/>
    <col min="19" max="19" width="23.85546875" style="14" customWidth="1"/>
    <col min="20" max="20" width="23.7109375" style="14" customWidth="1"/>
    <col min="21" max="21" width="14" style="14" bestFit="1" customWidth="1"/>
    <col min="22" max="23" width="21.28515625" style="14" customWidth="1"/>
    <col min="24" max="25" width="23.7109375" style="14" customWidth="1"/>
    <col min="26" max="27" width="23.28515625" style="14" customWidth="1"/>
    <col min="28" max="29" width="21.85546875" style="14" customWidth="1"/>
    <col min="30" max="30" width="17.7109375" style="14" bestFit="1" customWidth="1"/>
    <col min="31" max="31" width="17.7109375" style="14" customWidth="1"/>
    <col min="32" max="33" width="19.85546875" style="14" customWidth="1"/>
    <col min="34" max="35" width="19.7109375" style="14" customWidth="1"/>
    <col min="36" max="37" width="18.85546875" style="14" customWidth="1"/>
    <col min="38" max="38" width="8.42578125" style="14" customWidth="1"/>
    <col min="39" max="39" width="16.42578125" style="14" customWidth="1"/>
    <col min="40" max="40" width="14.7109375" style="14" customWidth="1"/>
    <col min="41" max="41" width="14.140625" style="14" customWidth="1"/>
    <col min="42" max="42" width="22.7109375" style="14" customWidth="1"/>
    <col min="43" max="44" width="18" style="14" customWidth="1"/>
  </cols>
  <sheetData>
    <row r="1" spans="1:44" s="47" customFormat="1" ht="42" customHeight="1" x14ac:dyDescent="0.25">
      <c r="A1" s="263" t="s">
        <v>428</v>
      </c>
      <c r="B1" s="263"/>
      <c r="C1"/>
      <c r="D1" s="177">
        <f>2/8</f>
        <v>0.25</v>
      </c>
      <c r="E1" s="177">
        <f t="shared" ref="E1:K1" si="0">2/8</f>
        <v>0.25</v>
      </c>
      <c r="F1" s="177">
        <f t="shared" si="0"/>
        <v>0.25</v>
      </c>
      <c r="G1" s="177">
        <f t="shared" si="0"/>
        <v>0.25</v>
      </c>
      <c r="H1" s="177">
        <f t="shared" si="0"/>
        <v>0.25</v>
      </c>
      <c r="I1" s="177">
        <f t="shared" si="0"/>
        <v>0.25</v>
      </c>
      <c r="J1" s="177">
        <f t="shared" si="0"/>
        <v>0.25</v>
      </c>
      <c r="K1" s="177">
        <f t="shared" si="0"/>
        <v>0.25</v>
      </c>
      <c r="L1" s="34"/>
      <c r="M1" s="178">
        <f>6/8</f>
        <v>0.75</v>
      </c>
      <c r="N1" s="178">
        <f t="shared" ref="N1:T1" si="1">6/8</f>
        <v>0.75</v>
      </c>
      <c r="O1" s="178">
        <f t="shared" si="1"/>
        <v>0.75</v>
      </c>
      <c r="P1" s="178">
        <f t="shared" si="1"/>
        <v>0.75</v>
      </c>
      <c r="Q1" s="178">
        <f t="shared" si="1"/>
        <v>0.75</v>
      </c>
      <c r="R1" s="178">
        <f t="shared" si="1"/>
        <v>0.75</v>
      </c>
      <c r="S1" s="178">
        <f t="shared" si="1"/>
        <v>0.75</v>
      </c>
      <c r="T1" s="178">
        <f t="shared" si="1"/>
        <v>0.75</v>
      </c>
      <c r="U1" s="179"/>
      <c r="V1" s="259" t="s">
        <v>429</v>
      </c>
      <c r="W1" s="259"/>
      <c r="X1" s="259"/>
      <c r="Y1" s="259"/>
      <c r="Z1" s="259"/>
      <c r="AA1" s="259"/>
      <c r="AB1" s="259"/>
      <c r="AC1" s="259"/>
      <c r="AD1" s="259"/>
      <c r="AE1" s="259"/>
      <c r="AF1" s="259"/>
      <c r="AG1" s="259"/>
      <c r="AH1" s="259"/>
      <c r="AI1" s="259"/>
      <c r="AJ1" s="259"/>
      <c r="AK1" s="104"/>
      <c r="AL1" s="14"/>
      <c r="AM1" s="14"/>
      <c r="AN1" s="14"/>
      <c r="AO1" s="14"/>
      <c r="AP1" s="179"/>
      <c r="AQ1" s="179"/>
      <c r="AR1" s="179"/>
    </row>
    <row r="2" spans="1:44" s="146" customFormat="1" ht="47.25" x14ac:dyDescent="0.25">
      <c r="A2" s="5" t="s">
        <v>1</v>
      </c>
      <c r="B2" s="5" t="s">
        <v>2</v>
      </c>
      <c r="C2" s="5" t="s">
        <v>3</v>
      </c>
      <c r="D2" s="132" t="s">
        <v>430</v>
      </c>
      <c r="E2" s="60" t="s">
        <v>431</v>
      </c>
      <c r="F2" s="133" t="s">
        <v>432</v>
      </c>
      <c r="G2" s="62" t="s">
        <v>320</v>
      </c>
      <c r="H2" s="63" t="s">
        <v>433</v>
      </c>
      <c r="I2" s="64" t="s">
        <v>323</v>
      </c>
      <c r="J2" s="65" t="s">
        <v>434</v>
      </c>
      <c r="K2" s="134" t="s">
        <v>419</v>
      </c>
      <c r="L2" s="180"/>
      <c r="M2" s="132" t="s">
        <v>430</v>
      </c>
      <c r="N2" s="60" t="s">
        <v>431</v>
      </c>
      <c r="O2" s="133" t="s">
        <v>425</v>
      </c>
      <c r="P2" s="62" t="s">
        <v>435</v>
      </c>
      <c r="Q2" s="63" t="s">
        <v>322</v>
      </c>
      <c r="R2" s="64" t="s">
        <v>323</v>
      </c>
      <c r="S2" s="65" t="s">
        <v>418</v>
      </c>
      <c r="T2" s="134" t="s">
        <v>436</v>
      </c>
      <c r="U2" s="181"/>
      <c r="V2" s="132" t="s">
        <v>430</v>
      </c>
      <c r="W2" s="132" t="s">
        <v>437</v>
      </c>
      <c r="X2" s="60" t="s">
        <v>431</v>
      </c>
      <c r="Y2" s="60" t="s">
        <v>438</v>
      </c>
      <c r="Z2" s="133" t="s">
        <v>425</v>
      </c>
      <c r="AA2" s="144" t="s">
        <v>439</v>
      </c>
      <c r="AB2" s="62" t="s">
        <v>435</v>
      </c>
      <c r="AC2" s="62" t="s">
        <v>439</v>
      </c>
      <c r="AD2" s="63" t="s">
        <v>322</v>
      </c>
      <c r="AE2" s="63" t="s">
        <v>439</v>
      </c>
      <c r="AF2" s="64" t="s">
        <v>323</v>
      </c>
      <c r="AG2" s="64" t="s">
        <v>439</v>
      </c>
      <c r="AH2" s="65" t="s">
        <v>418</v>
      </c>
      <c r="AI2" s="65" t="s">
        <v>439</v>
      </c>
      <c r="AJ2" s="134" t="s">
        <v>436</v>
      </c>
      <c r="AK2" s="134" t="s">
        <v>439</v>
      </c>
      <c r="AL2" s="14"/>
      <c r="AM2" s="182" t="s">
        <v>440</v>
      </c>
      <c r="AN2" s="1" t="s">
        <v>441</v>
      </c>
      <c r="AO2" s="3" t="s">
        <v>442</v>
      </c>
      <c r="AP2" s="183"/>
      <c r="AQ2" s="183"/>
      <c r="AR2" s="183"/>
    </row>
    <row r="3" spans="1:44" x14ac:dyDescent="0.25">
      <c r="A3">
        <v>60101</v>
      </c>
      <c r="B3" s="236" t="s">
        <v>9</v>
      </c>
      <c r="C3" t="s">
        <v>9</v>
      </c>
      <c r="D3" s="55">
        <f>'landesw Umlage § 2_IST'!F3*'Umlage Gesamt § 2_mtlAufte_IST'!$D$1</f>
        <v>142867.03349054101</v>
      </c>
      <c r="E3" s="14">
        <f>'landesw Umlage § 2_IST'!G3*'Umlage Gesamt § 2_mtlAufte_IST'!$E$1</f>
        <v>10750168.953672508</v>
      </c>
      <c r="F3" s="55">
        <f>'landesw Umlage § 2_IST'!H3*'Umlage Gesamt § 2_mtlAufte_IST'!$F$1</f>
        <v>1155794.7107020495</v>
      </c>
      <c r="G3" s="14">
        <f>'landesw Umlage § 2_IST'!I3*'Umlage Gesamt § 2_mtlAufte_IST'!$G$1</f>
        <v>18280375.76138087</v>
      </c>
      <c r="H3" s="14">
        <f>'landesw Umlage § 2_IST'!J3*'Umlage Gesamt § 2_mtlAufte_IST'!$H$1</f>
        <v>3129897.0168279037</v>
      </c>
      <c r="I3" s="14">
        <f>'landesw Umlage § 2_IST'!K3*'Umlage Gesamt § 2_mtlAufte_IST'!$I$1</f>
        <v>5221054.10259833</v>
      </c>
      <c r="J3" s="55">
        <f>'landesw Umlage § 2_IST'!L3*'Umlage Gesamt § 2_mtlAufte_IST'!$J$1</f>
        <v>79495.964661767401</v>
      </c>
      <c r="K3" s="55">
        <f>'landesw Umlage § 2_IST'!M3*'Umlage Gesamt § 2_mtlAufte_IST'!$K$1</f>
        <v>58168.271395228337</v>
      </c>
      <c r="M3" s="55">
        <f>'bezirksw Umlage § 2_IST'!F3*'Umlage Gesamt § 2_mtlAufte_IST'!$M$1</f>
        <v>260046.30399999989</v>
      </c>
      <c r="N3" s="14">
        <f>'bezirksw Umlage § 2_IST'!G3*'Umlage Gesamt § 2_mtlAufte_IST'!$N$1</f>
        <v>21740351.072999999</v>
      </c>
      <c r="O3" s="55">
        <f>'bezirksw Umlage § 2_IST'!H3*'Umlage Gesamt § 2_mtlAufte_IST'!$O$1</f>
        <v>1595682.7740000002</v>
      </c>
      <c r="P3" s="14">
        <f>'bezirksw Umlage § 2_IST'!I3*'Umlage Gesamt § 2_mtlAufte_IST'!$P$1</f>
        <v>40072104.660000011</v>
      </c>
      <c r="Q3" s="14">
        <f>'bezirksw Umlage § 2_IST'!J3*'Umlage Gesamt § 2_mtlAufte_IST'!$Q$1</f>
        <v>19290264.846000005</v>
      </c>
      <c r="R3" s="14">
        <f>'bezirksw Umlage § 2_IST'!K3*'Umlage Gesamt § 2_mtlAufte_IST'!$R$1</f>
        <v>7625092.8450000007</v>
      </c>
      <c r="S3" s="55">
        <f>'bezirksw Umlage § 2_IST'!L3*'Umlage Gesamt § 2_mtlAufte_IST'!$S$1</f>
        <v>401462.54100000008</v>
      </c>
      <c r="T3" s="55">
        <f>'bezirksw Umlage § 2_IST'!M3*'Umlage Gesamt § 2_mtlAufte_IST'!$T$1</f>
        <v>143296.443</v>
      </c>
      <c r="V3" s="55">
        <f>D3+M3</f>
        <v>402913.33749054093</v>
      </c>
      <c r="W3" s="184">
        <f>ROUND(V3/12,2)</f>
        <v>33576.11</v>
      </c>
      <c r="X3" s="78">
        <f t="shared" ref="X3:X66" si="2">E3+N3</f>
        <v>32490520.026672505</v>
      </c>
      <c r="Y3" s="185"/>
      <c r="Z3" s="55">
        <f t="shared" ref="Z3:Z66" si="3">F3+O3</f>
        <v>2751477.4847020498</v>
      </c>
      <c r="AA3" s="184">
        <f>ROUND(Z3/12,2)</f>
        <v>229289.79</v>
      </c>
      <c r="AB3" s="78">
        <f t="shared" ref="AB3:AB66" si="4">G3+P3</f>
        <v>58352480.421380877</v>
      </c>
      <c r="AC3" s="185"/>
      <c r="AD3" s="78">
        <f t="shared" ref="AD3:AD66" si="5">H3+Q3</f>
        <v>22420161.862827908</v>
      </c>
      <c r="AE3" s="185"/>
      <c r="AF3" s="78">
        <f t="shared" ref="AF3:AF66" si="6">I3+R3</f>
        <v>12846146.947598331</v>
      </c>
      <c r="AG3" s="185"/>
      <c r="AH3" s="55">
        <f t="shared" ref="AH3:AH66" si="7">J3+S3</f>
        <v>480958.5056617675</v>
      </c>
      <c r="AI3" s="184">
        <f>ROUND(AH3/12,2)</f>
        <v>40079.879999999997</v>
      </c>
      <c r="AJ3" s="55">
        <f t="shared" ref="AJ3:AJ66" si="8">K3+T3</f>
        <v>201464.71439522834</v>
      </c>
      <c r="AK3" s="184">
        <f>ROUND(AJ3/12,2)</f>
        <v>16788.73</v>
      </c>
      <c r="AM3" s="55">
        <f>V3+AH3+AJ3+Z3</f>
        <v>3836814.0422495864</v>
      </c>
      <c r="AN3" s="14">
        <f>ROUND(AM3/12,2)</f>
        <v>319734.5</v>
      </c>
      <c r="AO3" s="14">
        <f>ROUND(AM3/12,2)</f>
        <v>319734.5</v>
      </c>
      <c r="AP3" s="186" t="s">
        <v>443</v>
      </c>
      <c r="AQ3" s="187">
        <f>X3+AB3+AD3+AF3</f>
        <v>126109309.25847962</v>
      </c>
    </row>
    <row r="4" spans="1:44" x14ac:dyDescent="0.25">
      <c r="A4">
        <v>60305</v>
      </c>
      <c r="B4" t="s">
        <v>11</v>
      </c>
      <c r="C4" t="s">
        <v>12</v>
      </c>
      <c r="D4" s="14">
        <f>'landesw Umlage § 2_IST'!F4*'Umlage Gesamt § 2_mtlAufte_IST'!$D$1</f>
        <v>1138.7830215342849</v>
      </c>
      <c r="E4" s="14">
        <f>'landesw Umlage § 2_IST'!G4*'Umlage Gesamt § 2_mtlAufte_IST'!$E$1</f>
        <v>85688.836563389355</v>
      </c>
      <c r="F4" s="14">
        <f>'landesw Umlage § 2_IST'!H4*'Umlage Gesamt § 2_mtlAufte_IST'!$F$1</f>
        <v>9212.757910408829</v>
      </c>
      <c r="G4" s="14">
        <f>'landesw Umlage § 2_IST'!I4*'Umlage Gesamt § 2_mtlAufte_IST'!$G$1</f>
        <v>145711.58255137774</v>
      </c>
      <c r="H4" s="14">
        <f>'landesw Umlage § 2_IST'!J4*'Umlage Gesamt § 2_mtlAufte_IST'!$H$1</f>
        <v>24948.187799744646</v>
      </c>
      <c r="I4" s="14">
        <f>'landesw Umlage § 2_IST'!K4*'Umlage Gesamt § 2_mtlAufte_IST'!$I$1</f>
        <v>41616.653060445555</v>
      </c>
      <c r="J4" s="14">
        <f>'landesw Umlage § 2_IST'!L4*'Umlage Gesamt § 2_mtlAufte_IST'!$J$1</f>
        <v>633.65671299743178</v>
      </c>
      <c r="K4" s="14">
        <f>'landesw Umlage § 2_IST'!M4*'Umlage Gesamt § 2_mtlAufte_IST'!$K$1</f>
        <v>463.65517809446334</v>
      </c>
      <c r="M4" s="14">
        <f>'bezirksw Umlage § 2_IST'!F4*'Umlage Gesamt § 2_mtlAufte_IST'!$M$1</f>
        <v>8456.1305455792681</v>
      </c>
      <c r="N4" s="14">
        <f>'bezirksw Umlage § 2_IST'!G4*'Umlage Gesamt § 2_mtlAufte_IST'!$N$1</f>
        <v>316017.0037735753</v>
      </c>
      <c r="O4" s="14">
        <f>'bezirksw Umlage § 2_IST'!H4*'Umlage Gesamt § 2_mtlAufte_IST'!$O$1</f>
        <v>34509.479946511849</v>
      </c>
      <c r="P4" s="14">
        <f>'bezirksw Umlage § 2_IST'!I4*'Umlage Gesamt § 2_mtlAufte_IST'!$P$1</f>
        <v>545606.71236641111</v>
      </c>
      <c r="Q4" s="14">
        <f>'bezirksw Umlage § 2_IST'!J4*'Umlage Gesamt § 2_mtlAufte_IST'!$Q$1</f>
        <v>40131.295328273394</v>
      </c>
      <c r="R4" s="14">
        <f>'bezirksw Umlage § 2_IST'!K4*'Umlage Gesamt § 2_mtlAufte_IST'!$R$1</f>
        <v>154650.88032249428</v>
      </c>
      <c r="S4" s="14">
        <f>'bezirksw Umlage § 2_IST'!L4*'Umlage Gesamt § 2_mtlAufte_IST'!$S$1</f>
        <v>1166.2860825375003</v>
      </c>
      <c r="T4" s="14">
        <f>'bezirksw Umlage § 2_IST'!M4*'Umlage Gesamt § 2_mtlAufte_IST'!$T$1</f>
        <v>1014.7724682694309</v>
      </c>
      <c r="V4" s="14">
        <f t="shared" ref="V4:V67" si="9">D4+M4</f>
        <v>9594.9135671135537</v>
      </c>
      <c r="W4" s="184">
        <f t="shared" ref="W4:W67" si="10">ROUND(V4/12,2)</f>
        <v>799.58</v>
      </c>
      <c r="X4" s="14">
        <f t="shared" si="2"/>
        <v>401705.84033696464</v>
      </c>
      <c r="Y4" s="184">
        <f>ROUND(X4/12,2)</f>
        <v>33475.49</v>
      </c>
      <c r="Z4" s="14">
        <f t="shared" si="3"/>
        <v>43722.237856920678</v>
      </c>
      <c r="AA4" s="184">
        <f>ROUND(Z4/12,2)</f>
        <v>3643.52</v>
      </c>
      <c r="AB4" s="14">
        <f t="shared" si="4"/>
        <v>691318.29491778882</v>
      </c>
      <c r="AC4" s="184">
        <f>ROUND(AB4/12,2)</f>
        <v>57609.86</v>
      </c>
      <c r="AD4" s="14">
        <f t="shared" si="5"/>
        <v>65079.483128018037</v>
      </c>
      <c r="AE4" s="184">
        <f>ROUND(AD4/12,2)</f>
        <v>5423.29</v>
      </c>
      <c r="AF4" s="14">
        <f t="shared" si="6"/>
        <v>196267.53338293984</v>
      </c>
      <c r="AG4" s="184">
        <f>ROUND(AF4/12,2)</f>
        <v>16355.63</v>
      </c>
      <c r="AH4" s="14">
        <f t="shared" si="7"/>
        <v>1799.942795534932</v>
      </c>
      <c r="AI4" s="184">
        <f t="shared" ref="AI4:AI67" si="11">ROUND(AH4/12,2)</f>
        <v>150</v>
      </c>
      <c r="AJ4" s="14">
        <f t="shared" si="8"/>
        <v>1478.4276463638942</v>
      </c>
      <c r="AK4" s="184">
        <f t="shared" ref="AK4:AK67" si="12">ROUND(AJ4/12,2)</f>
        <v>123.2</v>
      </c>
      <c r="AM4" s="14">
        <f>SUM(V4+X4+Z4+AB4+AD4+AF4+AH4+AJ4)</f>
        <v>1410966.6736316443</v>
      </c>
      <c r="AN4" s="14">
        <f t="shared" ref="AN4:AN67" si="13">ROUND(AM4/12,2)</f>
        <v>117580.56</v>
      </c>
      <c r="AO4" s="14">
        <f t="shared" ref="AO4:AO67" si="14">ROUND(AM4/12,2)</f>
        <v>117580.56</v>
      </c>
    </row>
    <row r="5" spans="1:44" x14ac:dyDescent="0.25">
      <c r="A5">
        <v>60318</v>
      </c>
      <c r="B5" t="s">
        <v>13</v>
      </c>
      <c r="C5" t="s">
        <v>12</v>
      </c>
      <c r="D5" s="14">
        <f>'landesw Umlage § 2_IST'!F5*'Umlage Gesamt § 2_mtlAufte_IST'!$D$1</f>
        <v>2359.0562989825353</v>
      </c>
      <c r="E5" s="14">
        <f>'landesw Umlage § 2_IST'!G5*'Umlage Gesamt § 2_mtlAufte_IST'!$E$1</f>
        <v>177509.48672820788</v>
      </c>
      <c r="F5" s="14">
        <f>'landesw Umlage § 2_IST'!H5*'Umlage Gesamt § 2_mtlAufte_IST'!$F$1</f>
        <v>19084.772224887623</v>
      </c>
      <c r="G5" s="14">
        <f>'landesw Umlage § 2_IST'!I5*'Umlage Gesamt § 2_mtlAufte_IST'!$G$1</f>
        <v>301850.15068930091</v>
      </c>
      <c r="H5" s="14">
        <f>'landesw Umlage § 2_IST'!J5*'Umlage Gesamt § 2_mtlAufte_IST'!$H$1</f>
        <v>51681.644759589472</v>
      </c>
      <c r="I5" s="14">
        <f>'landesw Umlage § 2_IST'!K5*'Umlage Gesamt § 2_mtlAufte_IST'!$I$1</f>
        <v>86211.35518208034</v>
      </c>
      <c r="J5" s="14">
        <f>'landesw Umlage § 2_IST'!L5*'Umlage Gesamt § 2_mtlAufte_IST'!$J$1</f>
        <v>1312.6573121674835</v>
      </c>
      <c r="K5" s="14">
        <f>'landesw Umlage § 2_IST'!M5*'Umlage Gesamt § 2_mtlAufte_IST'!$K$1</f>
        <v>960.48909033254552</v>
      </c>
      <c r="M5" s="14">
        <f>'bezirksw Umlage § 2_IST'!F5*'Umlage Gesamt § 2_mtlAufte_IST'!$M$1</f>
        <v>17517.373943361701</v>
      </c>
      <c r="N5" s="14">
        <f>'bezirksw Umlage § 2_IST'!G5*'Umlage Gesamt § 2_mtlAufte_IST'!$N$1</f>
        <v>654647.8909856102</v>
      </c>
      <c r="O5" s="14">
        <f>'bezirksw Umlage § 2_IST'!H5*'Umlage Gesamt § 2_mtlAufte_IST'!$O$1</f>
        <v>71488.426243611044</v>
      </c>
      <c r="P5" s="14">
        <f>'bezirksw Umlage § 2_IST'!I5*'Umlage Gesamt § 2_mtlAufte_IST'!$P$1</f>
        <v>1130256.5345951493</v>
      </c>
      <c r="Q5" s="14">
        <f>'bezirksw Umlage § 2_IST'!J5*'Umlage Gesamt § 2_mtlAufte_IST'!$Q$1</f>
        <v>83134.348897246411</v>
      </c>
      <c r="R5" s="14">
        <f>'bezirksw Umlage § 2_IST'!K5*'Umlage Gesamt § 2_mtlAufte_IST'!$R$1</f>
        <v>320368.43408188317</v>
      </c>
      <c r="S5" s="14">
        <f>'bezirksw Umlage § 2_IST'!L5*'Umlage Gesamt § 2_mtlAufte_IST'!$S$1</f>
        <v>2416.0305145038742</v>
      </c>
      <c r="T5" s="14">
        <f>'bezirksw Umlage § 2_IST'!M5*'Umlage Gesamt § 2_mtlAufte_IST'!$T$1</f>
        <v>2102.161112377441</v>
      </c>
      <c r="V5" s="14">
        <f t="shared" si="9"/>
        <v>19876.430242344235</v>
      </c>
      <c r="W5" s="184">
        <f t="shared" si="10"/>
        <v>1656.37</v>
      </c>
      <c r="X5" s="14">
        <f t="shared" si="2"/>
        <v>832157.3777138181</v>
      </c>
      <c r="Y5" s="184">
        <f t="shared" ref="Y5:Y68" si="15">ROUND(X5/12,2)</f>
        <v>69346.45</v>
      </c>
      <c r="Z5" s="14">
        <f t="shared" si="3"/>
        <v>90573.198468498667</v>
      </c>
      <c r="AA5" s="184">
        <f t="shared" ref="AA5:AA68" si="16">ROUND(Z5/12,2)</f>
        <v>7547.77</v>
      </c>
      <c r="AB5" s="14">
        <f t="shared" si="4"/>
        <v>1432106.6852844502</v>
      </c>
      <c r="AC5" s="184">
        <f t="shared" ref="AC5:AC68" si="17">ROUND(AB5/12,2)</f>
        <v>119342.22</v>
      </c>
      <c r="AD5" s="14">
        <f t="shared" si="5"/>
        <v>134815.99365683587</v>
      </c>
      <c r="AE5" s="184">
        <f t="shared" ref="AE5:AE68" si="18">ROUND(AD5/12,2)</f>
        <v>11234.67</v>
      </c>
      <c r="AF5" s="14">
        <f t="shared" si="6"/>
        <v>406579.78926396352</v>
      </c>
      <c r="AG5" s="184">
        <f t="shared" ref="AG5:AG68" si="19">ROUND(AF5/12,2)</f>
        <v>33881.65</v>
      </c>
      <c r="AH5" s="14">
        <f t="shared" si="7"/>
        <v>3728.6878266713575</v>
      </c>
      <c r="AI5" s="184">
        <f t="shared" si="11"/>
        <v>310.72000000000003</v>
      </c>
      <c r="AJ5" s="14">
        <f t="shared" si="8"/>
        <v>3062.6502027099864</v>
      </c>
      <c r="AK5" s="184">
        <f t="shared" si="12"/>
        <v>255.22</v>
      </c>
      <c r="AM5" s="14">
        <f t="shared" ref="AM5:AM68" si="20">SUM(V5+X5+Z5+AB5+AD5+AF5+AH5+AJ5)</f>
        <v>2922900.8126592925</v>
      </c>
      <c r="AN5" s="14">
        <f t="shared" si="13"/>
        <v>243575.07</v>
      </c>
      <c r="AO5" s="14">
        <f t="shared" si="14"/>
        <v>243575.07</v>
      </c>
    </row>
    <row r="6" spans="1:44" x14ac:dyDescent="0.25">
      <c r="A6">
        <v>60323</v>
      </c>
      <c r="B6" t="s">
        <v>14</v>
      </c>
      <c r="C6" t="s">
        <v>12</v>
      </c>
      <c r="D6" s="14">
        <f>'landesw Umlage § 2_IST'!F6*'Umlage Gesamt § 2_mtlAufte_IST'!$D$1</f>
        <v>471.94818279389</v>
      </c>
      <c r="E6" s="14">
        <f>'landesw Umlage § 2_IST'!G6*'Umlage Gesamt § 2_mtlAufte_IST'!$E$1</f>
        <v>35512.200249814414</v>
      </c>
      <c r="F6" s="14">
        <f>'landesw Umlage § 2_IST'!H6*'Umlage Gesamt § 2_mtlAufte_IST'!$F$1</f>
        <v>3818.0621524190678</v>
      </c>
      <c r="G6" s="14">
        <f>'landesw Umlage § 2_IST'!I6*'Umlage Gesamt § 2_mtlAufte_IST'!$G$1</f>
        <v>60387.549951783527</v>
      </c>
      <c r="H6" s="14">
        <f>'landesw Umlage § 2_IST'!J6*'Umlage Gesamt § 2_mtlAufte_IST'!$H$1</f>
        <v>10339.328628404299</v>
      </c>
      <c r="I6" s="14">
        <f>'landesw Umlage § 2_IST'!K6*'Umlage Gesamt § 2_mtlAufte_IST'!$I$1</f>
        <v>17247.2748666193</v>
      </c>
      <c r="J6" s="14">
        <f>'landesw Umlage § 2_IST'!L6*'Umlage Gesamt § 2_mtlAufte_IST'!$J$1</f>
        <v>262.60765093895805</v>
      </c>
      <c r="K6" s="14">
        <f>'landesw Umlage § 2_IST'!M6*'Umlage Gesamt § 2_mtlAufte_IST'!$K$1</f>
        <v>192.15356622532104</v>
      </c>
      <c r="M6" s="14">
        <f>'bezirksw Umlage § 2_IST'!F6*'Umlage Gesamt § 2_mtlAufte_IST'!$M$1</f>
        <v>3504.4915220786761</v>
      </c>
      <c r="N6" s="14">
        <f>'bezirksw Umlage § 2_IST'!G6*'Umlage Gesamt § 2_mtlAufte_IST'!$N$1</f>
        <v>130967.57489584552</v>
      </c>
      <c r="O6" s="14">
        <f>'bezirksw Umlage § 2_IST'!H6*'Umlage Gesamt § 2_mtlAufte_IST'!$O$1</f>
        <v>14301.834539098911</v>
      </c>
      <c r="P6" s="14">
        <f>'bezirksw Umlage § 2_IST'!I6*'Umlage Gesamt § 2_mtlAufte_IST'!$P$1</f>
        <v>226116.90862281082</v>
      </c>
      <c r="Q6" s="14">
        <f>'bezirksw Umlage § 2_IST'!J6*'Umlage Gesamt § 2_mtlAufte_IST'!$Q$1</f>
        <v>16631.695015812398</v>
      </c>
      <c r="R6" s="14">
        <f>'bezirksw Umlage § 2_IST'!K6*'Umlage Gesamt § 2_mtlAufte_IST'!$R$1</f>
        <v>64092.281457920501</v>
      </c>
      <c r="S6" s="14">
        <f>'bezirksw Umlage § 2_IST'!L6*'Umlage Gesamt § 2_mtlAufte_IST'!$S$1</f>
        <v>483.34633276301133</v>
      </c>
      <c r="T6" s="14">
        <f>'bezirksw Umlage § 2_IST'!M6*'Umlage Gesamt § 2_mtlAufte_IST'!$T$1</f>
        <v>420.55423490927899</v>
      </c>
      <c r="V6" s="14">
        <f t="shared" si="9"/>
        <v>3976.4397048725659</v>
      </c>
      <c r="W6" s="184">
        <f t="shared" si="10"/>
        <v>331.37</v>
      </c>
      <c r="X6" s="14">
        <f t="shared" si="2"/>
        <v>166479.77514565992</v>
      </c>
      <c r="Y6" s="184">
        <f t="shared" si="15"/>
        <v>13873.31</v>
      </c>
      <c r="Z6" s="14">
        <f t="shared" si="3"/>
        <v>18119.896691517977</v>
      </c>
      <c r="AA6" s="184">
        <f t="shared" si="16"/>
        <v>1509.99</v>
      </c>
      <c r="AB6" s="14">
        <f t="shared" si="4"/>
        <v>286504.45857459435</v>
      </c>
      <c r="AC6" s="184">
        <f t="shared" si="17"/>
        <v>23875.37</v>
      </c>
      <c r="AD6" s="14">
        <f t="shared" si="5"/>
        <v>26971.023644216697</v>
      </c>
      <c r="AE6" s="184">
        <f t="shared" si="18"/>
        <v>2247.59</v>
      </c>
      <c r="AF6" s="14">
        <f t="shared" si="6"/>
        <v>81339.556324539793</v>
      </c>
      <c r="AG6" s="184">
        <f t="shared" si="19"/>
        <v>6778.3</v>
      </c>
      <c r="AH6" s="14">
        <f t="shared" si="7"/>
        <v>745.95398370196938</v>
      </c>
      <c r="AI6" s="184">
        <f t="shared" si="11"/>
        <v>62.16</v>
      </c>
      <c r="AJ6" s="14">
        <f t="shared" si="8"/>
        <v>612.7078011346</v>
      </c>
      <c r="AK6" s="184">
        <f t="shared" si="12"/>
        <v>51.06</v>
      </c>
      <c r="AM6" s="14">
        <f t="shared" si="20"/>
        <v>584749.81187023781</v>
      </c>
      <c r="AN6" s="14">
        <f t="shared" si="13"/>
        <v>48729.15</v>
      </c>
      <c r="AO6" s="14">
        <f t="shared" si="14"/>
        <v>48729.15</v>
      </c>
    </row>
    <row r="7" spans="1:44" x14ac:dyDescent="0.25">
      <c r="A7">
        <v>60324</v>
      </c>
      <c r="B7" t="s">
        <v>15</v>
      </c>
      <c r="C7" t="s">
        <v>12</v>
      </c>
      <c r="D7" s="14">
        <f>'landesw Umlage § 2_IST'!F7*'Umlage Gesamt § 2_mtlAufte_IST'!$D$1</f>
        <v>575.88317813061053</v>
      </c>
      <c r="E7" s="14">
        <f>'landesw Umlage § 2_IST'!G7*'Umlage Gesamt § 2_mtlAufte_IST'!$E$1</f>
        <v>43332.890109262531</v>
      </c>
      <c r="F7" s="14">
        <f>'landesw Umlage § 2_IST'!H7*'Umlage Gesamt § 2_mtlAufte_IST'!$F$1</f>
        <v>4658.8965627939233</v>
      </c>
      <c r="G7" s="14">
        <f>'landesw Umlage § 2_IST'!I7*'Umlage Gesamt § 2_mtlAufte_IST'!$G$1</f>
        <v>73686.424598315702</v>
      </c>
      <c r="H7" s="14">
        <f>'landesw Umlage § 2_IST'!J7*'Umlage Gesamt § 2_mtlAufte_IST'!$H$1</f>
        <v>12616.311805702242</v>
      </c>
      <c r="I7" s="14">
        <f>'landesw Umlage § 2_IST'!K7*'Umlage Gesamt § 2_mtlAufte_IST'!$I$1</f>
        <v>21045.563530898529</v>
      </c>
      <c r="J7" s="14">
        <f>'landesw Umlage § 2_IST'!L7*'Umlage Gesamt § 2_mtlAufte_IST'!$J$1</f>
        <v>320.44053592677386</v>
      </c>
      <c r="K7" s="14">
        <f>'landesw Umlage § 2_IST'!M7*'Umlage Gesamt § 2_mtlAufte_IST'!$K$1</f>
        <v>234.4706695380907</v>
      </c>
      <c r="M7" s="14">
        <f>'bezirksw Umlage § 2_IST'!F7*'Umlage Gesamt § 2_mtlAufte_IST'!$M$1</f>
        <v>4276.2697029979463</v>
      </c>
      <c r="N7" s="14">
        <f>'bezirksw Umlage § 2_IST'!G7*'Umlage Gesamt § 2_mtlAufte_IST'!$N$1</f>
        <v>159809.96645984909</v>
      </c>
      <c r="O7" s="14">
        <f>'bezirksw Umlage § 2_IST'!H7*'Umlage Gesamt § 2_mtlAufte_IST'!$O$1</f>
        <v>17451.462316725003</v>
      </c>
      <c r="P7" s="14">
        <f>'bezirksw Umlage § 2_IST'!I7*'Umlage Gesamt § 2_mtlAufte_IST'!$P$1</f>
        <v>275913.60389587877</v>
      </c>
      <c r="Q7" s="14">
        <f>'bezirksw Umlage § 2_IST'!J7*'Umlage Gesamt § 2_mtlAufte_IST'!$Q$1</f>
        <v>20294.417337735489</v>
      </c>
      <c r="R7" s="14">
        <f>'bezirksw Umlage § 2_IST'!K7*'Umlage Gesamt § 2_mtlAufte_IST'!$R$1</f>
        <v>78207.032223594986</v>
      </c>
      <c r="S7" s="14">
        <f>'bezirksw Umlage § 2_IST'!L7*'Umlage Gesamt § 2_mtlAufte_IST'!$S$1</f>
        <v>589.79149067070466</v>
      </c>
      <c r="T7" s="14">
        <f>'bezirksw Umlage § 2_IST'!M7*'Umlage Gesamt § 2_mtlAufte_IST'!$T$1</f>
        <v>513.17097555519695</v>
      </c>
      <c r="V7" s="14">
        <f t="shared" si="9"/>
        <v>4852.1528811285571</v>
      </c>
      <c r="W7" s="184">
        <f t="shared" si="10"/>
        <v>404.35</v>
      </c>
      <c r="X7" s="14">
        <f t="shared" si="2"/>
        <v>203142.85656911164</v>
      </c>
      <c r="Y7" s="184">
        <f t="shared" si="15"/>
        <v>16928.57</v>
      </c>
      <c r="Z7" s="14">
        <f t="shared" si="3"/>
        <v>22110.358879518928</v>
      </c>
      <c r="AA7" s="184">
        <f t="shared" si="16"/>
        <v>1842.53</v>
      </c>
      <c r="AB7" s="14">
        <f t="shared" si="4"/>
        <v>349600.0284941945</v>
      </c>
      <c r="AC7" s="184">
        <f t="shared" si="17"/>
        <v>29133.34</v>
      </c>
      <c r="AD7" s="14">
        <f t="shared" si="5"/>
        <v>32910.729143437733</v>
      </c>
      <c r="AE7" s="184">
        <f t="shared" si="18"/>
        <v>2742.56</v>
      </c>
      <c r="AF7" s="14">
        <f t="shared" si="6"/>
        <v>99252.595754493523</v>
      </c>
      <c r="AG7" s="184">
        <f t="shared" si="19"/>
        <v>8271.0499999999993</v>
      </c>
      <c r="AH7" s="14">
        <f t="shared" si="7"/>
        <v>910.23202659747858</v>
      </c>
      <c r="AI7" s="184">
        <f t="shared" si="11"/>
        <v>75.849999999999994</v>
      </c>
      <c r="AJ7" s="14">
        <f t="shared" si="8"/>
        <v>747.64164509328771</v>
      </c>
      <c r="AK7" s="184">
        <f t="shared" si="12"/>
        <v>62.3</v>
      </c>
      <c r="AM7" s="14">
        <f t="shared" si="20"/>
        <v>713526.59539357561</v>
      </c>
      <c r="AN7" s="14">
        <f t="shared" si="13"/>
        <v>59460.55</v>
      </c>
      <c r="AO7" s="14">
        <f t="shared" si="14"/>
        <v>59460.55</v>
      </c>
    </row>
    <row r="8" spans="1:44" x14ac:dyDescent="0.25">
      <c r="A8">
        <v>60326</v>
      </c>
      <c r="B8" t="s">
        <v>16</v>
      </c>
      <c r="C8" t="s">
        <v>12</v>
      </c>
      <c r="D8" s="14">
        <f>'landesw Umlage § 2_IST'!F8*'Umlage Gesamt § 2_mtlAufte_IST'!$D$1</f>
        <v>438.20133689921255</v>
      </c>
      <c r="E8" s="14">
        <f>'landesw Umlage § 2_IST'!G8*'Umlage Gesamt § 2_mtlAufte_IST'!$E$1</f>
        <v>32972.885992649884</v>
      </c>
      <c r="F8" s="14">
        <f>'landesw Umlage § 2_IST'!H8*'Umlage Gesamt § 2_mtlAufte_IST'!$F$1</f>
        <v>3545.0500723402315</v>
      </c>
      <c r="G8" s="14">
        <f>'landesw Umlage § 2_IST'!I8*'Umlage Gesamt § 2_mtlAufte_IST'!$G$1</f>
        <v>56069.513742562725</v>
      </c>
      <c r="H8" s="14">
        <f>'landesw Umlage § 2_IST'!J8*'Umlage Gesamt § 2_mtlAufte_IST'!$H$1</f>
        <v>9600.010748607383</v>
      </c>
      <c r="I8" s="14">
        <f>'landesw Umlage § 2_IST'!K8*'Umlage Gesamt § 2_mtlAufte_IST'!$I$1</f>
        <v>16014.001494145834</v>
      </c>
      <c r="J8" s="14">
        <f>'landesw Umlage § 2_IST'!L8*'Umlage Gesamt § 2_mtlAufte_IST'!$J$1</f>
        <v>243.82978453308064</v>
      </c>
      <c r="K8" s="14">
        <f>'landesw Umlage § 2_IST'!M8*'Umlage Gesamt § 2_mtlAufte_IST'!$K$1</f>
        <v>178.41354767258395</v>
      </c>
      <c r="M8" s="14">
        <f>'bezirksw Umlage § 2_IST'!F8*'Umlage Gesamt § 2_mtlAufte_IST'!$M$1</f>
        <v>3253.9014368818835</v>
      </c>
      <c r="N8" s="14">
        <f>'bezirksw Umlage § 2_IST'!G8*'Umlage Gesamt § 2_mtlAufte_IST'!$N$1</f>
        <v>121602.68542631681</v>
      </c>
      <c r="O8" s="14">
        <f>'bezirksw Umlage § 2_IST'!H8*'Umlage Gesamt § 2_mtlAufte_IST'!$O$1</f>
        <v>13279.17606980478</v>
      </c>
      <c r="P8" s="14">
        <f>'bezirksw Umlage § 2_IST'!I8*'Umlage Gesamt § 2_mtlAufte_IST'!$P$1</f>
        <v>209948.32752074662</v>
      </c>
      <c r="Q8" s="14">
        <f>'bezirksw Umlage § 2_IST'!J8*'Umlage Gesamt § 2_mtlAufte_IST'!$Q$1</f>
        <v>15442.438929808965</v>
      </c>
      <c r="R8" s="14">
        <f>'bezirksw Umlage § 2_IST'!K8*'Umlage Gesamt § 2_mtlAufte_IST'!$R$1</f>
        <v>59509.336922368966</v>
      </c>
      <c r="S8" s="14">
        <f>'bezirksw Umlage § 2_IST'!L8*'Umlage Gesamt § 2_mtlAufte_IST'!$S$1</f>
        <v>448.78445753986978</v>
      </c>
      <c r="T8" s="14">
        <f>'bezirksw Umlage § 2_IST'!M8*'Umlage Gesamt § 2_mtlAufte_IST'!$T$1</f>
        <v>390.48233406664872</v>
      </c>
      <c r="V8" s="14">
        <f t="shared" si="9"/>
        <v>3692.1027737810959</v>
      </c>
      <c r="W8" s="184">
        <f t="shared" si="10"/>
        <v>307.68</v>
      </c>
      <c r="X8" s="14">
        <f t="shared" si="2"/>
        <v>154575.57141896669</v>
      </c>
      <c r="Y8" s="184">
        <f t="shared" si="15"/>
        <v>12881.3</v>
      </c>
      <c r="Z8" s="14">
        <f t="shared" si="3"/>
        <v>16824.226142145013</v>
      </c>
      <c r="AA8" s="184">
        <f t="shared" si="16"/>
        <v>1402.02</v>
      </c>
      <c r="AB8" s="14">
        <f t="shared" si="4"/>
        <v>266017.84126330935</v>
      </c>
      <c r="AC8" s="184">
        <f t="shared" si="17"/>
        <v>22168.15</v>
      </c>
      <c r="AD8" s="14">
        <f t="shared" si="5"/>
        <v>25042.449678416349</v>
      </c>
      <c r="AE8" s="184">
        <f t="shared" si="18"/>
        <v>2086.87</v>
      </c>
      <c r="AF8" s="14">
        <f t="shared" si="6"/>
        <v>75523.338416514802</v>
      </c>
      <c r="AG8" s="184">
        <f t="shared" si="19"/>
        <v>6293.61</v>
      </c>
      <c r="AH8" s="14">
        <f t="shared" si="7"/>
        <v>692.61424207295045</v>
      </c>
      <c r="AI8" s="184">
        <f t="shared" si="11"/>
        <v>57.72</v>
      </c>
      <c r="AJ8" s="14">
        <f t="shared" si="8"/>
        <v>568.89588173923266</v>
      </c>
      <c r="AK8" s="184">
        <f t="shared" si="12"/>
        <v>47.41</v>
      </c>
      <c r="AM8" s="14">
        <f t="shared" si="20"/>
        <v>542937.03981694544</v>
      </c>
      <c r="AN8" s="14">
        <f t="shared" si="13"/>
        <v>45244.75</v>
      </c>
      <c r="AO8" s="14">
        <f t="shared" si="14"/>
        <v>45244.75</v>
      </c>
    </row>
    <row r="9" spans="1:44" x14ac:dyDescent="0.25">
      <c r="A9">
        <v>60329</v>
      </c>
      <c r="B9" t="s">
        <v>17</v>
      </c>
      <c r="C9" t="s">
        <v>12</v>
      </c>
      <c r="D9" s="14">
        <f>'landesw Umlage § 2_IST'!F9*'Umlage Gesamt § 2_mtlAufte_IST'!$D$1</f>
        <v>378.99003319265177</v>
      </c>
      <c r="E9" s="14">
        <f>'landesw Umlage § 2_IST'!G9*'Umlage Gesamt § 2_mtlAufte_IST'!$E$1</f>
        <v>28517.473828899128</v>
      </c>
      <c r="F9" s="14">
        <f>'landesw Umlage § 2_IST'!H9*'Umlage Gesamt § 2_mtlAufte_IST'!$F$1</f>
        <v>3066.0304555274652</v>
      </c>
      <c r="G9" s="14">
        <f>'landesw Umlage § 2_IST'!I9*'Umlage Gesamt § 2_mtlAufte_IST'!$G$1</f>
        <v>48493.204116529654</v>
      </c>
      <c r="H9" s="14">
        <f>'landesw Umlage § 2_IST'!J9*'Umlage Gesamt § 2_mtlAufte_IST'!$H$1</f>
        <v>8302.8235787910107</v>
      </c>
      <c r="I9" s="14">
        <f>'landesw Umlage § 2_IST'!K9*'Umlage Gesamt § 2_mtlAufte_IST'!$I$1</f>
        <v>13850.133367369039</v>
      </c>
      <c r="J9" s="14">
        <f>'landesw Umlage § 2_IST'!L9*'Umlage Gesamt § 2_mtlAufte_IST'!$J$1</f>
        <v>210.88264766020941</v>
      </c>
      <c r="K9" s="14">
        <f>'landesw Umlage § 2_IST'!M9*'Umlage Gesamt § 2_mtlAufte_IST'!$K$1</f>
        <v>154.30568248130064</v>
      </c>
      <c r="M9" s="14">
        <f>'bezirksw Umlage § 2_IST'!F9*'Umlage Gesamt § 2_mtlAufte_IST'!$M$1</f>
        <v>2814.2228462737908</v>
      </c>
      <c r="N9" s="14">
        <f>'bezirksw Umlage § 2_IST'!G9*'Umlage Gesamt § 2_mtlAufte_IST'!$N$1</f>
        <v>105171.30347467502</v>
      </c>
      <c r="O9" s="14">
        <f>'bezirksw Umlage § 2_IST'!H9*'Umlage Gesamt § 2_mtlAufte_IST'!$O$1</f>
        <v>11484.8471597062</v>
      </c>
      <c r="P9" s="14">
        <f>'bezirksw Umlage § 2_IST'!I9*'Umlage Gesamt § 2_mtlAufte_IST'!$P$1</f>
        <v>181579.37211891799</v>
      </c>
      <c r="Q9" s="14">
        <f>'bezirksw Umlage § 2_IST'!J9*'Umlage Gesamt § 2_mtlAufte_IST'!$Q$1</f>
        <v>13355.802344185671</v>
      </c>
      <c r="R9" s="14">
        <f>'bezirksw Umlage § 2_IST'!K9*'Umlage Gesamt § 2_mtlAufte_IST'!$R$1</f>
        <v>51468.226306823577</v>
      </c>
      <c r="S9" s="14">
        <f>'bezirksw Umlage § 2_IST'!L9*'Umlage Gesamt § 2_mtlAufte_IST'!$S$1</f>
        <v>388.14312540196892</v>
      </c>
      <c r="T9" s="14">
        <f>'bezirksw Umlage § 2_IST'!M9*'Umlage Gesamt § 2_mtlAufte_IST'!$T$1</f>
        <v>337.71898962303072</v>
      </c>
      <c r="V9" s="14">
        <f t="shared" si="9"/>
        <v>3193.2128794664427</v>
      </c>
      <c r="W9" s="184">
        <f t="shared" si="10"/>
        <v>266.10000000000002</v>
      </c>
      <c r="X9" s="14">
        <f t="shared" si="2"/>
        <v>133688.77730357414</v>
      </c>
      <c r="Y9" s="184">
        <f t="shared" si="15"/>
        <v>11140.73</v>
      </c>
      <c r="Z9" s="14">
        <f t="shared" si="3"/>
        <v>14550.877615233665</v>
      </c>
      <c r="AA9" s="184">
        <f t="shared" si="16"/>
        <v>1212.57</v>
      </c>
      <c r="AB9" s="14">
        <f t="shared" si="4"/>
        <v>230072.57623544766</v>
      </c>
      <c r="AC9" s="184">
        <f t="shared" si="17"/>
        <v>19172.71</v>
      </c>
      <c r="AD9" s="14">
        <f t="shared" si="5"/>
        <v>21658.62592297668</v>
      </c>
      <c r="AE9" s="184">
        <f t="shared" si="18"/>
        <v>1804.89</v>
      </c>
      <c r="AF9" s="14">
        <f t="shared" si="6"/>
        <v>65318.359674192616</v>
      </c>
      <c r="AG9" s="184">
        <f t="shared" si="19"/>
        <v>5443.2</v>
      </c>
      <c r="AH9" s="14">
        <f t="shared" si="7"/>
        <v>599.02577306217836</v>
      </c>
      <c r="AI9" s="184">
        <f t="shared" si="11"/>
        <v>49.92</v>
      </c>
      <c r="AJ9" s="14">
        <f t="shared" si="8"/>
        <v>492.02467210433133</v>
      </c>
      <c r="AK9" s="184">
        <f t="shared" si="12"/>
        <v>41</v>
      </c>
      <c r="AM9" s="14">
        <f t="shared" si="20"/>
        <v>469573.48007605778</v>
      </c>
      <c r="AN9" s="14">
        <f t="shared" si="13"/>
        <v>39131.120000000003</v>
      </c>
      <c r="AO9" s="14">
        <f t="shared" si="14"/>
        <v>39131.120000000003</v>
      </c>
    </row>
    <row r="10" spans="1:44" x14ac:dyDescent="0.25">
      <c r="A10">
        <v>60341</v>
      </c>
      <c r="B10" t="s">
        <v>18</v>
      </c>
      <c r="C10" t="s">
        <v>12</v>
      </c>
      <c r="D10" s="14">
        <f>'landesw Umlage § 2_IST'!F10*'Umlage Gesamt § 2_mtlAufte_IST'!$D$1</f>
        <v>561.95876367648907</v>
      </c>
      <c r="E10" s="14">
        <f>'landesw Umlage § 2_IST'!G10*'Umlage Gesamt § 2_mtlAufte_IST'!$E$1</f>
        <v>42285.133994324548</v>
      </c>
      <c r="F10" s="14">
        <f>'landesw Umlage § 2_IST'!H10*'Umlage Gesamt § 2_mtlAufte_IST'!$F$1</f>
        <v>4546.2480099228214</v>
      </c>
      <c r="G10" s="14">
        <f>'landesw Umlage § 2_IST'!I10*'Umlage Gesamt § 2_mtlAufte_IST'!$G$1</f>
        <v>71904.743252665066</v>
      </c>
      <c r="H10" s="14">
        <f>'landesw Umlage § 2_IST'!J10*'Umlage Gesamt § 2_mtlAufte_IST'!$H$1</f>
        <v>12311.25904303033</v>
      </c>
      <c r="I10" s="14">
        <f>'landesw Umlage § 2_IST'!K10*'Umlage Gesamt § 2_mtlAufte_IST'!$I$1</f>
        <v>20536.697913437638</v>
      </c>
      <c r="J10" s="14">
        <f>'landesw Umlage § 2_IST'!L10*'Umlage Gesamt § 2_mtlAufte_IST'!$J$1</f>
        <v>312.69252903997921</v>
      </c>
      <c r="K10" s="14">
        <f>'landesw Umlage § 2_IST'!M10*'Umlage Gesamt § 2_mtlAufte_IST'!$K$1</f>
        <v>228.80134821743349</v>
      </c>
      <c r="M10" s="14">
        <f>'bezirksw Umlage § 2_IST'!F10*'Umlage Gesamt § 2_mtlAufte_IST'!$M$1</f>
        <v>4172.87277472608</v>
      </c>
      <c r="N10" s="14">
        <f>'bezirksw Umlage § 2_IST'!G10*'Umlage Gesamt § 2_mtlAufte_IST'!$N$1</f>
        <v>155945.88379275391</v>
      </c>
      <c r="O10" s="14">
        <f>'bezirksw Umlage § 2_IST'!H10*'Umlage Gesamt § 2_mtlAufte_IST'!$O$1</f>
        <v>17029.499315622292</v>
      </c>
      <c r="P10" s="14">
        <f>'bezirksw Umlage § 2_IST'!I10*'Umlage Gesamt § 2_mtlAufte_IST'!$P$1</f>
        <v>269242.22414374235</v>
      </c>
      <c r="Q10" s="14">
        <f>'bezirksw Umlage § 2_IST'!J10*'Umlage Gesamt § 2_mtlAufte_IST'!$Q$1</f>
        <v>19803.713860282212</v>
      </c>
      <c r="R10" s="14">
        <f>'bezirksw Umlage § 2_IST'!K10*'Umlage Gesamt § 2_mtlAufte_IST'!$R$1</f>
        <v>76316.046045733092</v>
      </c>
      <c r="S10" s="14">
        <f>'bezirksw Umlage § 2_IST'!L10*'Umlage Gesamt § 2_mtlAufte_IST'!$S$1</f>
        <v>575.53078386507832</v>
      </c>
      <c r="T10" s="14">
        <f>'bezirksw Umlage § 2_IST'!M10*'Umlage Gesamt § 2_mtlAufte_IST'!$T$1</f>
        <v>500.76289415811243</v>
      </c>
      <c r="V10" s="14">
        <f t="shared" si="9"/>
        <v>4734.8315384025691</v>
      </c>
      <c r="W10" s="184">
        <f t="shared" si="10"/>
        <v>394.57</v>
      </c>
      <c r="X10" s="14">
        <f t="shared" si="2"/>
        <v>198231.01778707845</v>
      </c>
      <c r="Y10" s="184">
        <f t="shared" si="15"/>
        <v>16519.25</v>
      </c>
      <c r="Z10" s="14">
        <f t="shared" si="3"/>
        <v>21575.747325545111</v>
      </c>
      <c r="AA10" s="184">
        <f t="shared" si="16"/>
        <v>1797.98</v>
      </c>
      <c r="AB10" s="14">
        <f t="shared" si="4"/>
        <v>341146.96739640739</v>
      </c>
      <c r="AC10" s="184">
        <f t="shared" si="17"/>
        <v>28428.91</v>
      </c>
      <c r="AD10" s="14">
        <f t="shared" si="5"/>
        <v>32114.97290331254</v>
      </c>
      <c r="AE10" s="184">
        <f t="shared" si="18"/>
        <v>2676.25</v>
      </c>
      <c r="AF10" s="14">
        <f t="shared" si="6"/>
        <v>96852.743959170737</v>
      </c>
      <c r="AG10" s="184">
        <f t="shared" si="19"/>
        <v>8071.06</v>
      </c>
      <c r="AH10" s="14">
        <f t="shared" si="7"/>
        <v>888.22331290505758</v>
      </c>
      <c r="AI10" s="184">
        <f t="shared" si="11"/>
        <v>74.02</v>
      </c>
      <c r="AJ10" s="14">
        <f t="shared" si="8"/>
        <v>729.56424237554597</v>
      </c>
      <c r="AK10" s="184">
        <f t="shared" si="12"/>
        <v>60.8</v>
      </c>
      <c r="AM10" s="14">
        <f t="shared" si="20"/>
        <v>696274.06846519746</v>
      </c>
      <c r="AN10" s="14">
        <f t="shared" si="13"/>
        <v>58022.84</v>
      </c>
      <c r="AO10" s="14">
        <f t="shared" si="14"/>
        <v>58022.84</v>
      </c>
    </row>
    <row r="11" spans="1:44" x14ac:dyDescent="0.25">
      <c r="A11">
        <v>60344</v>
      </c>
      <c r="B11" t="s">
        <v>12</v>
      </c>
      <c r="C11" t="s">
        <v>12</v>
      </c>
      <c r="D11" s="14">
        <f>'landesw Umlage § 2_IST'!F11*'Umlage Gesamt § 2_mtlAufte_IST'!$D$1</f>
        <v>4522.8678470271261</v>
      </c>
      <c r="E11" s="14">
        <f>'landesw Umlage § 2_IST'!G11*'Umlage Gesamt § 2_mtlAufte_IST'!$E$1</f>
        <v>340327.59218657523</v>
      </c>
      <c r="F11" s="14">
        <f>'landesw Umlage § 2_IST'!H11*'Umlage Gesamt § 2_mtlAufte_IST'!$F$1</f>
        <v>36590.013854696736</v>
      </c>
      <c r="G11" s="14">
        <f>'landesw Umlage § 2_IST'!I11*'Umlage Gesamt § 2_mtlAufte_IST'!$G$1</f>
        <v>578717.99912607297</v>
      </c>
      <c r="H11" s="14">
        <f>'landesw Umlage § 2_IST'!J11*'Umlage Gesamt § 2_mtlAufte_IST'!$H$1</f>
        <v>99085.913916273043</v>
      </c>
      <c r="I11" s="14">
        <f>'landesw Umlage § 2_IST'!K11*'Umlage Gesamt § 2_mtlAufte_IST'!$I$1</f>
        <v>165287.52050972279</v>
      </c>
      <c r="J11" s="14">
        <f>'landesw Umlage § 2_IST'!L11*'Umlage Gesamt § 2_mtlAufte_IST'!$J$1</f>
        <v>2516.6739572633287</v>
      </c>
      <c r="K11" s="14">
        <f>'landesw Umlage § 2_IST'!M11*'Umlage Gesamt § 2_mtlAufte_IST'!$K$1</f>
        <v>1841.4843367489991</v>
      </c>
      <c r="M11" s="14">
        <f>'bezirksw Umlage § 2_IST'!F11*'Umlage Gesamt § 2_mtlAufte_IST'!$M$1</f>
        <v>33584.941320371581</v>
      </c>
      <c r="N11" s="14">
        <f>'bezirksw Umlage § 2_IST'!G11*'Umlage Gesamt § 2_mtlAufte_IST'!$N$1</f>
        <v>1255114.5551464667</v>
      </c>
      <c r="O11" s="14">
        <f>'bezirksw Umlage § 2_IST'!H11*'Umlage Gesamt § 2_mtlAufte_IST'!$O$1</f>
        <v>137060.18997141038</v>
      </c>
      <c r="P11" s="14">
        <f>'bezirksw Umlage § 2_IST'!I11*'Umlage Gesamt § 2_mtlAufte_IST'!$P$1</f>
        <v>2166968.6058011912</v>
      </c>
      <c r="Q11" s="14">
        <f>'bezirksw Umlage § 2_IST'!J11*'Umlage Gesamt § 2_mtlAufte_IST'!$Q$1</f>
        <v>159388.17304744385</v>
      </c>
      <c r="R11" s="14">
        <f>'bezirksw Umlage § 2_IST'!K11*'Umlage Gesamt § 2_mtlAufte_IST'!$R$1</f>
        <v>614221.92015354941</v>
      </c>
      <c r="S11" s="14">
        <f>'bezirksw Umlage § 2_IST'!L11*'Umlage Gesamt § 2_mtlAufte_IST'!$S$1</f>
        <v>4632.1008685545039</v>
      </c>
      <c r="T11" s="14">
        <f>'bezirksw Umlage § 2_IST'!M11*'Umlage Gesamt § 2_mtlAufte_IST'!$T$1</f>
        <v>4030.3391269396279</v>
      </c>
      <c r="V11" s="14">
        <f t="shared" si="9"/>
        <v>38107.809167398707</v>
      </c>
      <c r="W11" s="184">
        <f t="shared" si="10"/>
        <v>3175.65</v>
      </c>
      <c r="X11" s="14">
        <f t="shared" si="2"/>
        <v>1595442.147333042</v>
      </c>
      <c r="Y11" s="184">
        <f t="shared" si="15"/>
        <v>132953.51</v>
      </c>
      <c r="Z11" s="14">
        <f t="shared" si="3"/>
        <v>173650.20382610711</v>
      </c>
      <c r="AA11" s="184">
        <f t="shared" si="16"/>
        <v>14470.85</v>
      </c>
      <c r="AB11" s="14">
        <f t="shared" si="4"/>
        <v>2745686.6049272642</v>
      </c>
      <c r="AC11" s="184">
        <f t="shared" si="17"/>
        <v>228807.22</v>
      </c>
      <c r="AD11" s="14">
        <f t="shared" si="5"/>
        <v>258474.08696371689</v>
      </c>
      <c r="AE11" s="184">
        <f t="shared" si="18"/>
        <v>21539.51</v>
      </c>
      <c r="AF11" s="14">
        <f t="shared" si="6"/>
        <v>779509.44066327217</v>
      </c>
      <c r="AG11" s="184">
        <f t="shared" si="19"/>
        <v>64959.12</v>
      </c>
      <c r="AH11" s="14">
        <f t="shared" si="7"/>
        <v>7148.7748258178326</v>
      </c>
      <c r="AI11" s="184">
        <f t="shared" si="11"/>
        <v>595.73</v>
      </c>
      <c r="AJ11" s="14">
        <f t="shared" si="8"/>
        <v>5871.8234636886273</v>
      </c>
      <c r="AK11" s="184">
        <f t="shared" si="12"/>
        <v>489.32</v>
      </c>
      <c r="AM11" s="14">
        <f t="shared" si="20"/>
        <v>5603890.891170308</v>
      </c>
      <c r="AN11" s="14">
        <f t="shared" si="13"/>
        <v>466990.91</v>
      </c>
      <c r="AO11" s="14">
        <f t="shared" si="14"/>
        <v>466990.91</v>
      </c>
    </row>
    <row r="12" spans="1:44" x14ac:dyDescent="0.25">
      <c r="A12">
        <v>60345</v>
      </c>
      <c r="B12" t="s">
        <v>19</v>
      </c>
      <c r="C12" t="s">
        <v>12</v>
      </c>
      <c r="D12" s="14">
        <f>'landesw Umlage § 2_IST'!F12*'Umlage Gesamt § 2_mtlAufte_IST'!$D$1</f>
        <v>1815.6488785066861</v>
      </c>
      <c r="E12" s="14">
        <f>'landesw Umlage § 2_IST'!G12*'Umlage Gesamt § 2_mtlAufte_IST'!$E$1</f>
        <v>136620.26660464797</v>
      </c>
      <c r="F12" s="14">
        <f>'landesw Umlage § 2_IST'!H12*'Umlage Gesamt § 2_mtlAufte_IST'!$F$1</f>
        <v>14688.604634665946</v>
      </c>
      <c r="G12" s="14">
        <f>'landesw Umlage § 2_IST'!I12*'Umlage Gesamt § 2_mtlAufte_IST'!$G$1</f>
        <v>232319.12176597051</v>
      </c>
      <c r="H12" s="14">
        <f>'landesw Umlage § 2_IST'!J12*'Umlage Gesamt § 2_mtlAufte_IST'!$H$1</f>
        <v>39776.80413460292</v>
      </c>
      <c r="I12" s="14">
        <f>'landesw Umlage § 2_IST'!K12*'Umlage Gesamt § 2_mtlAufte_IST'!$I$1</f>
        <v>66352.613296425858</v>
      </c>
      <c r="J12" s="14">
        <f>'landesw Umlage § 2_IST'!L12*'Umlage Gesamt § 2_mtlAufte_IST'!$J$1</f>
        <v>1010.2873669138053</v>
      </c>
      <c r="K12" s="14">
        <f>'landesw Umlage § 2_IST'!M12*'Umlage Gesamt § 2_mtlAufte_IST'!$K$1</f>
        <v>739.24091613767109</v>
      </c>
      <c r="M12" s="14">
        <f>'bezirksw Umlage § 2_IST'!F12*'Umlage Gesamt § 2_mtlAufte_IST'!$M$1</f>
        <v>13482.255751320832</v>
      </c>
      <c r="N12" s="14">
        <f>'bezirksw Umlage § 2_IST'!G12*'Umlage Gesamt § 2_mtlAufte_IST'!$N$1</f>
        <v>503850.08174558618</v>
      </c>
      <c r="O12" s="14">
        <f>'bezirksw Umlage § 2_IST'!H12*'Umlage Gesamt § 2_mtlAufte_IST'!$O$1</f>
        <v>55021.103562217817</v>
      </c>
      <c r="P12" s="14">
        <f>'bezirksw Umlage § 2_IST'!I12*'Umlage Gesamt § 2_mtlAufte_IST'!$P$1</f>
        <v>869902.51582704135</v>
      </c>
      <c r="Q12" s="14">
        <f>'bezirksw Umlage § 2_IST'!J12*'Umlage Gesamt § 2_mtlAufte_IST'!$Q$1</f>
        <v>63984.393846713574</v>
      </c>
      <c r="R12" s="14">
        <f>'bezirksw Umlage § 2_IST'!K12*'Umlage Gesamt § 2_mtlAufte_IST'!$R$1</f>
        <v>246571.72798317377</v>
      </c>
      <c r="S12" s="14">
        <f>'bezirksw Umlage § 2_IST'!L12*'Umlage Gesamt § 2_mtlAufte_IST'!$S$1</f>
        <v>1859.4991124157848</v>
      </c>
      <c r="T12" s="14">
        <f>'bezirksw Umlage § 2_IST'!M12*'Umlage Gesamt § 2_mtlAufte_IST'!$T$1</f>
        <v>1617.9293676775133</v>
      </c>
      <c r="V12" s="14">
        <f t="shared" si="9"/>
        <v>15297.904629827519</v>
      </c>
      <c r="W12" s="184">
        <f t="shared" si="10"/>
        <v>1274.83</v>
      </c>
      <c r="X12" s="14">
        <f t="shared" si="2"/>
        <v>640470.3483502341</v>
      </c>
      <c r="Y12" s="184">
        <f t="shared" si="15"/>
        <v>53372.53</v>
      </c>
      <c r="Z12" s="14">
        <f t="shared" si="3"/>
        <v>69709.708196883759</v>
      </c>
      <c r="AA12" s="184">
        <f t="shared" si="16"/>
        <v>5809.14</v>
      </c>
      <c r="AB12" s="14">
        <f t="shared" si="4"/>
        <v>1102221.6375930118</v>
      </c>
      <c r="AC12" s="184">
        <f t="shared" si="17"/>
        <v>91851.8</v>
      </c>
      <c r="AD12" s="14">
        <f t="shared" si="5"/>
        <v>103761.19798131649</v>
      </c>
      <c r="AE12" s="184">
        <f t="shared" si="18"/>
        <v>8646.77</v>
      </c>
      <c r="AF12" s="14">
        <f t="shared" si="6"/>
        <v>312924.34127959964</v>
      </c>
      <c r="AG12" s="184">
        <f t="shared" si="19"/>
        <v>26077.03</v>
      </c>
      <c r="AH12" s="14">
        <f t="shared" si="7"/>
        <v>2869.7864793295903</v>
      </c>
      <c r="AI12" s="184">
        <f t="shared" si="11"/>
        <v>239.15</v>
      </c>
      <c r="AJ12" s="14">
        <f t="shared" si="8"/>
        <v>2357.1702838151841</v>
      </c>
      <c r="AK12" s="184">
        <f t="shared" si="12"/>
        <v>196.43</v>
      </c>
      <c r="AM12" s="14">
        <f t="shared" si="20"/>
        <v>2249612.0947940187</v>
      </c>
      <c r="AN12" s="14">
        <f t="shared" si="13"/>
        <v>187467.67</v>
      </c>
      <c r="AO12" s="14">
        <f t="shared" si="14"/>
        <v>187467.67</v>
      </c>
    </row>
    <row r="13" spans="1:44" x14ac:dyDescent="0.25">
      <c r="A13">
        <v>60346</v>
      </c>
      <c r="B13" t="s">
        <v>20</v>
      </c>
      <c r="C13" t="s">
        <v>12</v>
      </c>
      <c r="D13" s="14">
        <f>'landesw Umlage § 2_IST'!F13*'Umlage Gesamt § 2_mtlAufte_IST'!$D$1</f>
        <v>1212.8006429470715</v>
      </c>
      <c r="E13" s="14">
        <f>'landesw Umlage § 2_IST'!G13*'Umlage Gesamt § 2_mtlAufte_IST'!$E$1</f>
        <v>91258.364510430445</v>
      </c>
      <c r="F13" s="14">
        <f>'landesw Umlage § 2_IST'!H13*'Umlage Gesamt § 2_mtlAufte_IST'!$F$1</f>
        <v>9811.5606799316483</v>
      </c>
      <c r="G13" s="14">
        <f>'landesw Umlage § 2_IST'!I13*'Umlage Gesamt § 2_mtlAufte_IST'!$G$1</f>
        <v>155182.41637028637</v>
      </c>
      <c r="H13" s="14">
        <f>'landesw Umlage § 2_IST'!J13*'Umlage Gesamt § 2_mtlAufte_IST'!$H$1</f>
        <v>26569.748259092434</v>
      </c>
      <c r="I13" s="14">
        <f>'landesw Umlage § 2_IST'!K13*'Umlage Gesamt § 2_mtlAufte_IST'!$I$1</f>
        <v>44321.615825472698</v>
      </c>
      <c r="J13" s="14">
        <f>'landesw Umlage § 2_IST'!L13*'Umlage Gesamt § 2_mtlAufte_IST'!$J$1</f>
        <v>674.84257703070807</v>
      </c>
      <c r="K13" s="14">
        <f>'landesw Umlage § 2_IST'!M13*'Umlage Gesamt § 2_mtlAufte_IST'!$K$1</f>
        <v>493.79143126061655</v>
      </c>
      <c r="M13" s="14">
        <f>'bezirksw Umlage § 2_IST'!F13*'Umlage Gesamt § 2_mtlAufte_IST'!$M$1</f>
        <v>9005.7547123467921</v>
      </c>
      <c r="N13" s="14">
        <f>'bezirksw Umlage § 2_IST'!G13*'Umlage Gesamt § 2_mtlAufte_IST'!$N$1</f>
        <v>336557.20019642072</v>
      </c>
      <c r="O13" s="14">
        <f>'bezirksw Umlage § 2_IST'!H13*'Umlage Gesamt § 2_mtlAufte_IST'!$O$1</f>
        <v>36752.496898408128</v>
      </c>
      <c r="P13" s="14">
        <f>'bezirksw Umlage § 2_IST'!I13*'Umlage Gesamt § 2_mtlAufte_IST'!$P$1</f>
        <v>581069.57957864087</v>
      </c>
      <c r="Q13" s="14">
        <f>'bezirksw Umlage § 2_IST'!J13*'Umlage Gesamt § 2_mtlAufte_IST'!$Q$1</f>
        <v>42739.714112398578</v>
      </c>
      <c r="R13" s="14">
        <f>'bezirksw Umlage § 2_IST'!K13*'Umlage Gesamt § 2_mtlAufte_IST'!$R$1</f>
        <v>164702.74278830635</v>
      </c>
      <c r="S13" s="14">
        <f>'bezirksw Umlage § 2_IST'!L13*'Umlage Gesamt § 2_mtlAufte_IST'!$S$1</f>
        <v>1242.0913238203882</v>
      </c>
      <c r="T13" s="14">
        <f>'bezirksw Umlage § 2_IST'!M13*'Umlage Gesamt § 2_mtlAufte_IST'!$T$1</f>
        <v>1080.7297603576887</v>
      </c>
      <c r="V13" s="14">
        <f t="shared" si="9"/>
        <v>10218.555355293864</v>
      </c>
      <c r="W13" s="184">
        <f t="shared" si="10"/>
        <v>851.55</v>
      </c>
      <c r="X13" s="14">
        <f t="shared" si="2"/>
        <v>427815.56470685115</v>
      </c>
      <c r="Y13" s="184">
        <f t="shared" si="15"/>
        <v>35651.300000000003</v>
      </c>
      <c r="Z13" s="14">
        <f t="shared" si="3"/>
        <v>46564.05757833978</v>
      </c>
      <c r="AA13" s="184">
        <f t="shared" si="16"/>
        <v>3880.34</v>
      </c>
      <c r="AB13" s="14">
        <f t="shared" si="4"/>
        <v>736251.99594892724</v>
      </c>
      <c r="AC13" s="184">
        <f t="shared" si="17"/>
        <v>61354.33</v>
      </c>
      <c r="AD13" s="14">
        <f t="shared" si="5"/>
        <v>69309.462371491012</v>
      </c>
      <c r="AE13" s="184">
        <f t="shared" si="18"/>
        <v>5775.79</v>
      </c>
      <c r="AF13" s="14">
        <f t="shared" si="6"/>
        <v>209024.35861377904</v>
      </c>
      <c r="AG13" s="184">
        <f t="shared" si="19"/>
        <v>17418.7</v>
      </c>
      <c r="AH13" s="14">
        <f t="shared" si="7"/>
        <v>1916.9339008510963</v>
      </c>
      <c r="AI13" s="184">
        <f t="shared" si="11"/>
        <v>159.74</v>
      </c>
      <c r="AJ13" s="14">
        <f t="shared" si="8"/>
        <v>1574.5211916183052</v>
      </c>
      <c r="AK13" s="184">
        <f t="shared" si="12"/>
        <v>131.21</v>
      </c>
      <c r="AM13" s="14">
        <f t="shared" si="20"/>
        <v>1502675.4496671516</v>
      </c>
      <c r="AN13" s="14">
        <f t="shared" si="13"/>
        <v>125222.95</v>
      </c>
      <c r="AO13" s="14">
        <f t="shared" si="14"/>
        <v>125222.95</v>
      </c>
    </row>
    <row r="14" spans="1:44" x14ac:dyDescent="0.25">
      <c r="A14">
        <v>60347</v>
      </c>
      <c r="B14" t="s">
        <v>21</v>
      </c>
      <c r="C14" t="s">
        <v>12</v>
      </c>
      <c r="D14" s="14">
        <f>'landesw Umlage § 2_IST'!F14*'Umlage Gesamt § 2_mtlAufte_IST'!$D$1</f>
        <v>968.88900361561844</v>
      </c>
      <c r="E14" s="14">
        <f>'landesw Umlage § 2_IST'!G14*'Umlage Gesamt § 2_mtlAufte_IST'!$E$1</f>
        <v>72904.995867454054</v>
      </c>
      <c r="F14" s="14">
        <f>'landesw Umlage § 2_IST'!H14*'Umlage Gesamt § 2_mtlAufte_IST'!$F$1</f>
        <v>7838.3148181658944</v>
      </c>
      <c r="G14" s="14">
        <f>'landesw Umlage § 2_IST'!I14*'Umlage Gesamt § 2_mtlAufte_IST'!$G$1</f>
        <v>123973.00219953172</v>
      </c>
      <c r="H14" s="14">
        <f>'landesw Umlage § 2_IST'!J14*'Umlage Gesamt § 2_mtlAufte_IST'!$H$1</f>
        <v>21226.190031128925</v>
      </c>
      <c r="I14" s="14">
        <f>'landesw Umlage § 2_IST'!K14*'Umlage Gesamt § 2_mtlAufte_IST'!$I$1</f>
        <v>35407.901904988146</v>
      </c>
      <c r="J14" s="14">
        <f>'landesw Umlage § 2_IST'!L14*'Umlage Gesamt § 2_mtlAufte_IST'!$J$1</f>
        <v>539.12203613930137</v>
      </c>
      <c r="K14" s="14">
        <f>'landesw Umlage § 2_IST'!M14*'Umlage Gesamt § 2_mtlAufte_IST'!$K$1</f>
        <v>394.48287780047644</v>
      </c>
      <c r="M14" s="14">
        <f>'bezirksw Umlage § 2_IST'!F14*'Umlage Gesamt § 2_mtlAufte_IST'!$M$1</f>
        <v>7194.5680114824445</v>
      </c>
      <c r="N14" s="14">
        <f>'bezirksw Umlage § 2_IST'!G14*'Umlage Gesamt § 2_mtlAufte_IST'!$N$1</f>
        <v>268870.7103300927</v>
      </c>
      <c r="O14" s="14">
        <f>'bezirksw Umlage § 2_IST'!H14*'Umlage Gesamt § 2_mtlAufte_IST'!$O$1</f>
        <v>29361.041575436226</v>
      </c>
      <c r="P14" s="14">
        <f>'bezirksw Umlage § 2_IST'!I14*'Umlage Gesamt § 2_mtlAufte_IST'!$P$1</f>
        <v>464208.1361543815</v>
      </c>
      <c r="Q14" s="14">
        <f>'bezirksw Umlage § 2_IST'!J14*'Umlage Gesamt § 2_mtlAufte_IST'!$Q$1</f>
        <v>34144.143361066337</v>
      </c>
      <c r="R14" s="14">
        <f>'bezirksw Umlage § 2_IST'!K14*'Umlage Gesamt § 2_mtlAufte_IST'!$R$1</f>
        <v>131578.6541513945</v>
      </c>
      <c r="S14" s="14">
        <f>'bezirksw Umlage § 2_IST'!L14*'Umlage Gesamt § 2_mtlAufte_IST'!$S$1</f>
        <v>992.2889076077613</v>
      </c>
      <c r="T14" s="14">
        <f>'bezirksw Umlage § 2_IST'!M14*'Umlage Gesamt § 2_mtlAufte_IST'!$T$1</f>
        <v>863.37947360109069</v>
      </c>
      <c r="V14" s="14">
        <f t="shared" si="9"/>
        <v>8163.4570150980626</v>
      </c>
      <c r="W14" s="184">
        <f t="shared" si="10"/>
        <v>680.29</v>
      </c>
      <c r="X14" s="14">
        <f t="shared" si="2"/>
        <v>341775.70619754674</v>
      </c>
      <c r="Y14" s="184">
        <f t="shared" si="15"/>
        <v>28481.31</v>
      </c>
      <c r="Z14" s="14">
        <f t="shared" si="3"/>
        <v>37199.356393602124</v>
      </c>
      <c r="AA14" s="184">
        <f t="shared" si="16"/>
        <v>3099.95</v>
      </c>
      <c r="AB14" s="14">
        <f t="shared" si="4"/>
        <v>588181.13835391321</v>
      </c>
      <c r="AC14" s="184">
        <f t="shared" si="17"/>
        <v>49015.09</v>
      </c>
      <c r="AD14" s="14">
        <f t="shared" si="5"/>
        <v>55370.333392195258</v>
      </c>
      <c r="AE14" s="184">
        <f t="shared" si="18"/>
        <v>4614.1899999999996</v>
      </c>
      <c r="AF14" s="14">
        <f t="shared" si="6"/>
        <v>166986.55605638266</v>
      </c>
      <c r="AG14" s="184">
        <f t="shared" si="19"/>
        <v>13915.55</v>
      </c>
      <c r="AH14" s="14">
        <f t="shared" si="7"/>
        <v>1531.4109437470627</v>
      </c>
      <c r="AI14" s="184">
        <f t="shared" si="11"/>
        <v>127.62</v>
      </c>
      <c r="AJ14" s="14">
        <f t="shared" si="8"/>
        <v>1257.8623514015671</v>
      </c>
      <c r="AK14" s="184">
        <f t="shared" si="12"/>
        <v>104.82</v>
      </c>
      <c r="AM14" s="14">
        <f t="shared" si="20"/>
        <v>1200465.8207038867</v>
      </c>
      <c r="AN14" s="14">
        <f t="shared" si="13"/>
        <v>100038.82</v>
      </c>
      <c r="AO14" s="14">
        <f t="shared" si="14"/>
        <v>100038.82</v>
      </c>
    </row>
    <row r="15" spans="1:44" x14ac:dyDescent="0.25">
      <c r="A15">
        <v>60348</v>
      </c>
      <c r="B15" t="s">
        <v>22</v>
      </c>
      <c r="C15" t="s">
        <v>12</v>
      </c>
      <c r="D15" s="14">
        <f>'landesw Umlage § 2_IST'!F15*'Umlage Gesamt § 2_mtlAufte_IST'!$D$1</f>
        <v>957.57175341199002</v>
      </c>
      <c r="E15" s="14">
        <f>'landesw Umlage § 2_IST'!G15*'Umlage Gesamt § 2_mtlAufte_IST'!$E$1</f>
        <v>72053.418363480436</v>
      </c>
      <c r="F15" s="14">
        <f>'landesw Umlage § 2_IST'!H15*'Umlage Gesamt § 2_mtlAufte_IST'!$F$1</f>
        <v>7746.7582315590098</v>
      </c>
      <c r="G15" s="14">
        <f>'landesw Umlage § 2_IST'!I15*'Umlage Gesamt § 2_mtlAufte_IST'!$G$1</f>
        <v>122524.91735271092</v>
      </c>
      <c r="H15" s="14">
        <f>'landesw Umlage § 2_IST'!J15*'Umlage Gesamt § 2_mtlAufte_IST'!$H$1</f>
        <v>20978.254403254516</v>
      </c>
      <c r="I15" s="14">
        <f>'landesw Umlage § 2_IST'!K15*'Umlage Gesamt § 2_mtlAufte_IST'!$I$1</f>
        <v>34994.314710222898</v>
      </c>
      <c r="J15" s="14">
        <f>'landesw Umlage § 2_IST'!L15*'Umlage Gesamt § 2_mtlAufte_IST'!$J$1</f>
        <v>532.82474207309826</v>
      </c>
      <c r="K15" s="14">
        <f>'landesw Umlage § 2_IST'!M15*'Umlage Gesamt § 2_mtlAufte_IST'!$K$1</f>
        <v>389.87506265090281</v>
      </c>
      <c r="M15" s="14">
        <f>'bezirksw Umlage § 2_IST'!F15*'Umlage Gesamt § 2_mtlAufte_IST'!$M$1</f>
        <v>7110.5308039291322</v>
      </c>
      <c r="N15" s="14">
        <f>'bezirksw Umlage § 2_IST'!G15*'Umlage Gesamt § 2_mtlAufte_IST'!$N$1</f>
        <v>265730.12653785461</v>
      </c>
      <c r="O15" s="14">
        <f>'bezirksw Umlage § 2_IST'!H15*'Umlage Gesamt § 2_mtlAufte_IST'!$O$1</f>
        <v>29018.085620204671</v>
      </c>
      <c r="P15" s="14">
        <f>'bezirksw Umlage § 2_IST'!I15*'Umlage Gesamt § 2_mtlAufte_IST'!$P$1</f>
        <v>458785.88489152852</v>
      </c>
      <c r="Q15" s="14">
        <f>'bezirksw Umlage § 2_IST'!J15*'Umlage Gesamt § 2_mtlAufte_IST'!$Q$1</f>
        <v>33745.317683446163</v>
      </c>
      <c r="R15" s="14">
        <f>'bezirksw Umlage § 2_IST'!K15*'Umlage Gesamt § 2_mtlAufte_IST'!$R$1</f>
        <v>130041.73037072294</v>
      </c>
      <c r="S15" s="14">
        <f>'bezirksw Umlage § 2_IST'!L15*'Umlage Gesamt § 2_mtlAufte_IST'!$S$1</f>
        <v>980.69833139131674</v>
      </c>
      <c r="T15" s="14">
        <f>'bezirksw Umlage § 2_IST'!M15*'Umlage Gesamt § 2_mtlAufte_IST'!$T$1</f>
        <v>853.29464294767467</v>
      </c>
      <c r="V15" s="14">
        <f t="shared" si="9"/>
        <v>8068.1025573411225</v>
      </c>
      <c r="W15" s="184">
        <f t="shared" si="10"/>
        <v>672.34</v>
      </c>
      <c r="X15" s="14">
        <f t="shared" si="2"/>
        <v>337783.54490133503</v>
      </c>
      <c r="Y15" s="184">
        <f t="shared" si="15"/>
        <v>28148.63</v>
      </c>
      <c r="Z15" s="14">
        <f t="shared" si="3"/>
        <v>36764.843851763682</v>
      </c>
      <c r="AA15" s="184">
        <f t="shared" si="16"/>
        <v>3063.74</v>
      </c>
      <c r="AB15" s="14">
        <f t="shared" si="4"/>
        <v>581310.80224423949</v>
      </c>
      <c r="AC15" s="184">
        <f t="shared" si="17"/>
        <v>48442.57</v>
      </c>
      <c r="AD15" s="14">
        <f t="shared" si="5"/>
        <v>54723.572086700675</v>
      </c>
      <c r="AE15" s="184">
        <f t="shared" si="18"/>
        <v>4560.3</v>
      </c>
      <c r="AF15" s="14">
        <f t="shared" si="6"/>
        <v>165036.04508094583</v>
      </c>
      <c r="AG15" s="184">
        <f t="shared" si="19"/>
        <v>13753</v>
      </c>
      <c r="AH15" s="14">
        <f t="shared" si="7"/>
        <v>1513.5230734644151</v>
      </c>
      <c r="AI15" s="184">
        <f t="shared" si="11"/>
        <v>126.13</v>
      </c>
      <c r="AJ15" s="14">
        <f t="shared" si="8"/>
        <v>1243.1697055985774</v>
      </c>
      <c r="AK15" s="184">
        <f t="shared" si="12"/>
        <v>103.6</v>
      </c>
      <c r="AM15" s="14">
        <f t="shared" si="20"/>
        <v>1186443.6035013888</v>
      </c>
      <c r="AN15" s="14">
        <f t="shared" si="13"/>
        <v>98870.3</v>
      </c>
      <c r="AO15" s="14">
        <f t="shared" si="14"/>
        <v>98870.3</v>
      </c>
    </row>
    <row r="16" spans="1:44" x14ac:dyDescent="0.25">
      <c r="A16">
        <v>60349</v>
      </c>
      <c r="B16" t="s">
        <v>23</v>
      </c>
      <c r="C16" t="s">
        <v>12</v>
      </c>
      <c r="D16" s="14">
        <f>'landesw Umlage § 2_IST'!F16*'Umlage Gesamt § 2_mtlAufte_IST'!$D$1</f>
        <v>1262.8475096013669</v>
      </c>
      <c r="E16" s="14">
        <f>'landesw Umlage § 2_IST'!G16*'Umlage Gesamt § 2_mtlAufte_IST'!$E$1</f>
        <v>95024.189690605519</v>
      </c>
      <c r="F16" s="14">
        <f>'landesw Umlage § 2_IST'!H16*'Umlage Gesamt § 2_mtlAufte_IST'!$F$1</f>
        <v>10216.43997470664</v>
      </c>
      <c r="G16" s="14">
        <f>'landesw Umlage § 2_IST'!I16*'Umlage Gesamt § 2_mtlAufte_IST'!$G$1</f>
        <v>161586.1017115993</v>
      </c>
      <c r="H16" s="14">
        <f>'landesw Umlage § 2_IST'!J16*'Umlage Gesamt § 2_mtlAufte_IST'!$H$1</f>
        <v>27666.163119930392</v>
      </c>
      <c r="I16" s="14">
        <f>'landesw Umlage § 2_IST'!K16*'Umlage Gesamt § 2_mtlAufte_IST'!$I$1</f>
        <v>46150.570988070795</v>
      </c>
      <c r="J16" s="14">
        <f>'landesw Umlage § 2_IST'!L16*'Umlage Gesamt § 2_mtlAufte_IST'!$J$1</f>
        <v>702.69031660910059</v>
      </c>
      <c r="K16" s="14">
        <f>'landesw Umlage § 2_IST'!M16*'Umlage Gesamt § 2_mtlAufte_IST'!$K$1</f>
        <v>514.16799855471243</v>
      </c>
      <c r="M16" s="14">
        <f>'bezirksw Umlage § 2_IST'!F16*'Umlage Gesamt § 2_mtlAufte_IST'!$M$1</f>
        <v>9377.3819932450788</v>
      </c>
      <c r="N16" s="14">
        <f>'bezirksw Umlage § 2_IST'!G16*'Umlage Gesamt § 2_mtlAufte_IST'!$N$1</f>
        <v>350445.41291936563</v>
      </c>
      <c r="O16" s="14">
        <f>'bezirksw Umlage § 2_IST'!H16*'Umlage Gesamt § 2_mtlAufte_IST'!$O$1</f>
        <v>38269.10832352865</v>
      </c>
      <c r="P16" s="14">
        <f>'bezirksw Umlage § 2_IST'!I16*'Umlage Gesamt § 2_mtlAufte_IST'!$P$1</f>
        <v>605047.72630469664</v>
      </c>
      <c r="Q16" s="14">
        <f>'bezirksw Umlage § 2_IST'!J16*'Umlage Gesamt § 2_mtlAufte_IST'!$Q$1</f>
        <v>44503.391255435243</v>
      </c>
      <c r="R16" s="14">
        <f>'bezirksw Umlage § 2_IST'!K16*'Umlage Gesamt § 2_mtlAufte_IST'!$R$1</f>
        <v>171499.28948694031</v>
      </c>
      <c r="S16" s="14">
        <f>'bezirksw Umlage § 2_IST'!L16*'Umlage Gesamt § 2_mtlAufte_IST'!$S$1</f>
        <v>1293.3468860739192</v>
      </c>
      <c r="T16" s="14">
        <f>'bezirksw Umlage § 2_IST'!M16*'Umlage Gesamt § 2_mtlAufte_IST'!$T$1</f>
        <v>1125.32665146299</v>
      </c>
      <c r="V16" s="14">
        <f t="shared" si="9"/>
        <v>10640.229502846445</v>
      </c>
      <c r="W16" s="184">
        <f t="shared" si="10"/>
        <v>886.69</v>
      </c>
      <c r="X16" s="14">
        <f t="shared" si="2"/>
        <v>445469.60260997113</v>
      </c>
      <c r="Y16" s="184">
        <f t="shared" si="15"/>
        <v>37122.47</v>
      </c>
      <c r="Z16" s="14">
        <f t="shared" si="3"/>
        <v>48485.548298235291</v>
      </c>
      <c r="AA16" s="184">
        <f t="shared" si="16"/>
        <v>4040.46</v>
      </c>
      <c r="AB16" s="14">
        <f t="shared" si="4"/>
        <v>766633.82801629591</v>
      </c>
      <c r="AC16" s="184">
        <f t="shared" si="17"/>
        <v>63886.15</v>
      </c>
      <c r="AD16" s="14">
        <f t="shared" si="5"/>
        <v>72169.554375365638</v>
      </c>
      <c r="AE16" s="184">
        <f t="shared" si="18"/>
        <v>6014.13</v>
      </c>
      <c r="AF16" s="14">
        <f t="shared" si="6"/>
        <v>217649.86047501111</v>
      </c>
      <c r="AG16" s="184">
        <f t="shared" si="19"/>
        <v>18137.490000000002</v>
      </c>
      <c r="AH16" s="14">
        <f t="shared" si="7"/>
        <v>1996.0372026830198</v>
      </c>
      <c r="AI16" s="184">
        <f t="shared" si="11"/>
        <v>166.34</v>
      </c>
      <c r="AJ16" s="14">
        <f t="shared" si="8"/>
        <v>1639.4946500177025</v>
      </c>
      <c r="AK16" s="184">
        <f t="shared" si="12"/>
        <v>136.62</v>
      </c>
      <c r="AM16" s="14">
        <f t="shared" si="20"/>
        <v>1564684.1551304262</v>
      </c>
      <c r="AN16" s="14">
        <f t="shared" si="13"/>
        <v>130390.35</v>
      </c>
      <c r="AO16" s="14">
        <f t="shared" si="14"/>
        <v>130390.35</v>
      </c>
    </row>
    <row r="17" spans="1:41" x14ac:dyDescent="0.25">
      <c r="A17">
        <v>60350</v>
      </c>
      <c r="B17" t="s">
        <v>24</v>
      </c>
      <c r="C17" t="s">
        <v>12</v>
      </c>
      <c r="D17" s="14">
        <f>'landesw Umlage § 2_IST'!F17*'Umlage Gesamt § 2_mtlAufte_IST'!$D$1</f>
        <v>2475.4388871856604</v>
      </c>
      <c r="E17" s="14">
        <f>'landesw Umlage § 2_IST'!G17*'Umlage Gesamt § 2_mtlAufte_IST'!$E$1</f>
        <v>186266.80782518527</v>
      </c>
      <c r="F17" s="14">
        <f>'landesw Umlage § 2_IST'!H17*'Umlage Gesamt § 2_mtlAufte_IST'!$F$1</f>
        <v>20026.307697253211</v>
      </c>
      <c r="G17" s="14">
        <f>'landesw Umlage § 2_IST'!I17*'Umlage Gesamt § 2_mtlAufte_IST'!$G$1</f>
        <v>316741.74178946915</v>
      </c>
      <c r="H17" s="14">
        <f>'landesw Umlage § 2_IST'!J17*'Umlage Gesamt § 2_mtlAufte_IST'!$H$1</f>
        <v>54231.32684318778</v>
      </c>
      <c r="I17" s="14">
        <f>'landesw Umlage § 2_IST'!K17*'Umlage Gesamt § 2_mtlAufte_IST'!$I$1</f>
        <v>90464.539242552695</v>
      </c>
      <c r="J17" s="14">
        <f>'landesw Umlage § 2_IST'!L17*'Umlage Gesamt § 2_mtlAufte_IST'!$J$1</f>
        <v>1377.4164514384283</v>
      </c>
      <c r="K17" s="14">
        <f>'landesw Umlage § 2_IST'!M17*'Umlage Gesamt § 2_mtlAufte_IST'!$K$1</f>
        <v>1007.8742274833544</v>
      </c>
      <c r="M17" s="14">
        <f>'bezirksw Umlage § 2_IST'!F17*'Umlage Gesamt § 2_mtlAufte_IST'!$M$1</f>
        <v>18381.582787775347</v>
      </c>
      <c r="N17" s="14">
        <f>'bezirksw Umlage § 2_IST'!G17*'Umlage Gesamt § 2_mtlAufte_IST'!$N$1</f>
        <v>686944.54111112165</v>
      </c>
      <c r="O17" s="14">
        <f>'bezirksw Umlage § 2_IST'!H17*'Umlage Gesamt § 2_mtlAufte_IST'!$O$1</f>
        <v>75015.26368127123</v>
      </c>
      <c r="P17" s="14">
        <f>'bezirksw Umlage § 2_IST'!I17*'Umlage Gesamt § 2_mtlAufte_IST'!$P$1</f>
        <v>1186017.0439506969</v>
      </c>
      <c r="Q17" s="14">
        <f>'bezirksw Umlage § 2_IST'!J17*'Umlage Gesamt § 2_mtlAufte_IST'!$Q$1</f>
        <v>87235.730749564304</v>
      </c>
      <c r="R17" s="14">
        <f>'bezirksw Umlage § 2_IST'!K17*'Umlage Gesamt § 2_mtlAufte_IST'!$R$1</f>
        <v>336173.6132771034</v>
      </c>
      <c r="S17" s="14">
        <f>'bezirksw Umlage § 2_IST'!L17*'Umlage Gesamt § 2_mtlAufte_IST'!$S$1</f>
        <v>2535.2238905063732</v>
      </c>
      <c r="T17" s="14">
        <f>'bezirksw Umlage § 2_IST'!M17*'Umlage Gesamt § 2_mtlAufte_IST'!$T$1</f>
        <v>2205.8699349197295</v>
      </c>
      <c r="V17" s="14">
        <f t="shared" si="9"/>
        <v>20857.021674961008</v>
      </c>
      <c r="W17" s="184">
        <f t="shared" si="10"/>
        <v>1738.09</v>
      </c>
      <c r="X17" s="14">
        <f t="shared" si="2"/>
        <v>873211.34893630689</v>
      </c>
      <c r="Y17" s="184">
        <f t="shared" si="15"/>
        <v>72767.61</v>
      </c>
      <c r="Z17" s="14">
        <f t="shared" si="3"/>
        <v>95041.571378524444</v>
      </c>
      <c r="AA17" s="184">
        <f t="shared" si="16"/>
        <v>7920.13</v>
      </c>
      <c r="AB17" s="14">
        <f t="shared" si="4"/>
        <v>1502758.785740166</v>
      </c>
      <c r="AC17" s="184">
        <f t="shared" si="17"/>
        <v>125229.9</v>
      </c>
      <c r="AD17" s="14">
        <f t="shared" si="5"/>
        <v>141467.0575927521</v>
      </c>
      <c r="AE17" s="184">
        <f t="shared" si="18"/>
        <v>11788.92</v>
      </c>
      <c r="AF17" s="14">
        <f t="shared" si="6"/>
        <v>426638.15251965611</v>
      </c>
      <c r="AG17" s="184">
        <f t="shared" si="19"/>
        <v>35553.18</v>
      </c>
      <c r="AH17" s="14">
        <f t="shared" si="7"/>
        <v>3912.6403419448015</v>
      </c>
      <c r="AI17" s="184">
        <f t="shared" si="11"/>
        <v>326.05</v>
      </c>
      <c r="AJ17" s="14">
        <f t="shared" si="8"/>
        <v>3213.7441624030839</v>
      </c>
      <c r="AK17" s="184">
        <f t="shared" si="12"/>
        <v>267.81</v>
      </c>
      <c r="AM17" s="14">
        <f t="shared" si="20"/>
        <v>3067100.3223467143</v>
      </c>
      <c r="AN17" s="14">
        <f t="shared" si="13"/>
        <v>255591.69</v>
      </c>
      <c r="AO17" s="14">
        <f t="shared" si="14"/>
        <v>255591.69</v>
      </c>
    </row>
    <row r="18" spans="1:41" x14ac:dyDescent="0.25">
      <c r="A18">
        <v>60351</v>
      </c>
      <c r="B18" t="s">
        <v>25</v>
      </c>
      <c r="C18" t="s">
        <v>12</v>
      </c>
      <c r="D18" s="14">
        <f>'landesw Umlage § 2_IST'!F18*'Umlage Gesamt § 2_mtlAufte_IST'!$D$1</f>
        <v>1281.3867691350013</v>
      </c>
      <c r="E18" s="14">
        <f>'landesw Umlage § 2_IST'!G18*'Umlage Gesamt § 2_mtlAufte_IST'!$E$1</f>
        <v>96419.194314088149</v>
      </c>
      <c r="F18" s="14">
        <f>'landesw Umlage § 2_IST'!H18*'Umlage Gesamt § 2_mtlAufte_IST'!$F$1</f>
        <v>10366.422637507054</v>
      </c>
      <c r="G18" s="14">
        <f>'landesw Umlage § 2_IST'!I18*'Umlage Gesamt § 2_mtlAufte_IST'!$G$1</f>
        <v>163958.26989016682</v>
      </c>
      <c r="H18" s="14">
        <f>'landesw Umlage § 2_IST'!J18*'Umlage Gesamt § 2_mtlAufte_IST'!$H$1</f>
        <v>28072.316811869143</v>
      </c>
      <c r="I18" s="14">
        <f>'landesw Umlage § 2_IST'!K18*'Umlage Gesamt § 2_mtlAufte_IST'!$I$1</f>
        <v>46828.085420073236</v>
      </c>
      <c r="J18" s="14">
        <f>'landesw Umlage § 2_IST'!L18*'Umlage Gesamt § 2_mtlAufte_IST'!$J$1</f>
        <v>713.00617664156016</v>
      </c>
      <c r="K18" s="14">
        <f>'landesw Umlage § 2_IST'!M18*'Umlage Gesamt § 2_mtlAufte_IST'!$K$1</f>
        <v>521.71625271574271</v>
      </c>
      <c r="M18" s="14">
        <f>'bezirksw Umlage § 2_IST'!F18*'Umlage Gesamt § 2_mtlAufte_IST'!$M$1</f>
        <v>9515.0468476293408</v>
      </c>
      <c r="N18" s="14">
        <f>'bezirksw Umlage § 2_IST'!G18*'Umlage Gesamt § 2_mtlAufte_IST'!$N$1</f>
        <v>355590.13420446729</v>
      </c>
      <c r="O18" s="14">
        <f>'bezirksw Umlage § 2_IST'!H18*'Umlage Gesamt § 2_mtlAufte_IST'!$O$1</f>
        <v>38830.918776442806</v>
      </c>
      <c r="P18" s="14">
        <f>'bezirksw Umlage § 2_IST'!I18*'Umlage Gesamt § 2_mtlAufte_IST'!$P$1</f>
        <v>613930.14222816704</v>
      </c>
      <c r="Q18" s="14">
        <f>'bezirksw Umlage § 2_IST'!J18*'Umlage Gesamt § 2_mtlAufte_IST'!$Q$1</f>
        <v>45156.724230587424</v>
      </c>
      <c r="R18" s="14">
        <f>'bezirksw Umlage § 2_IST'!K18*'Umlage Gesamt § 2_mtlAufte_IST'!$R$1</f>
        <v>174016.98842799134</v>
      </c>
      <c r="S18" s="14">
        <f>'bezirksw Umlage § 2_IST'!L18*'Umlage Gesamt § 2_mtlAufte_IST'!$S$1</f>
        <v>1312.3338923479478</v>
      </c>
      <c r="T18" s="14">
        <f>'bezirksw Umlage § 2_IST'!M18*'Umlage Gesamt § 2_mtlAufte_IST'!$T$1</f>
        <v>1141.8470331345454</v>
      </c>
      <c r="V18" s="14">
        <f t="shared" si="9"/>
        <v>10796.433616764341</v>
      </c>
      <c r="W18" s="184">
        <f t="shared" si="10"/>
        <v>899.7</v>
      </c>
      <c r="X18" s="14">
        <f t="shared" si="2"/>
        <v>452009.32851855544</v>
      </c>
      <c r="Y18" s="184">
        <f t="shared" si="15"/>
        <v>37667.440000000002</v>
      </c>
      <c r="Z18" s="14">
        <f t="shared" si="3"/>
        <v>49197.341413949864</v>
      </c>
      <c r="AA18" s="184">
        <f t="shared" si="16"/>
        <v>4099.78</v>
      </c>
      <c r="AB18" s="14">
        <f t="shared" si="4"/>
        <v>777888.41211833386</v>
      </c>
      <c r="AC18" s="184">
        <f t="shared" si="17"/>
        <v>64824.03</v>
      </c>
      <c r="AD18" s="14">
        <f t="shared" si="5"/>
        <v>73229.041042456563</v>
      </c>
      <c r="AE18" s="184">
        <f t="shared" si="18"/>
        <v>6102.42</v>
      </c>
      <c r="AF18" s="14">
        <f t="shared" si="6"/>
        <v>220845.07384806458</v>
      </c>
      <c r="AG18" s="184">
        <f t="shared" si="19"/>
        <v>18403.759999999998</v>
      </c>
      <c r="AH18" s="14">
        <f t="shared" si="7"/>
        <v>2025.3400689895079</v>
      </c>
      <c r="AI18" s="184">
        <f t="shared" si="11"/>
        <v>168.78</v>
      </c>
      <c r="AJ18" s="14">
        <f t="shared" si="8"/>
        <v>1663.5632858502881</v>
      </c>
      <c r="AK18" s="184">
        <f t="shared" si="12"/>
        <v>138.63</v>
      </c>
      <c r="AM18" s="14">
        <f t="shared" si="20"/>
        <v>1587654.5339129642</v>
      </c>
      <c r="AN18" s="14">
        <f t="shared" si="13"/>
        <v>132304.54</v>
      </c>
      <c r="AO18" s="14">
        <f t="shared" si="14"/>
        <v>132304.54</v>
      </c>
    </row>
    <row r="19" spans="1:41" x14ac:dyDescent="0.25">
      <c r="A19">
        <v>60608</v>
      </c>
      <c r="B19" t="s">
        <v>27</v>
      </c>
      <c r="C19" t="s">
        <v>28</v>
      </c>
      <c r="D19" s="14">
        <f>'landesw Umlage § 2_IST'!F19*'Umlage Gesamt § 2_mtlAufte_IST'!$D$1</f>
        <v>2568.192134245578</v>
      </c>
      <c r="E19" s="14">
        <f>'landesw Umlage § 2_IST'!G19*'Umlage Gesamt § 2_mtlAufte_IST'!$E$1</f>
        <v>193246.11615499572</v>
      </c>
      <c r="F19" s="14">
        <f>'landesw Umlage § 2_IST'!H19*'Umlage Gesamt § 2_mtlAufte_IST'!$F$1</f>
        <v>20776.68173199784</v>
      </c>
      <c r="G19" s="14">
        <f>'landesw Umlage § 2_IST'!I19*'Umlage Gesamt § 2_mtlAufte_IST'!$G$1</f>
        <v>328609.86957176641</v>
      </c>
      <c r="H19" s="14">
        <f>'landesw Umlage § 2_IST'!J19*'Umlage Gesamt § 2_mtlAufte_IST'!$H$1</f>
        <v>56263.342936621666</v>
      </c>
      <c r="I19" s="14">
        <f>'landesw Umlage § 2_IST'!K19*'Umlage Gesamt § 2_mtlAufte_IST'!$I$1</f>
        <v>93854.192609461592</v>
      </c>
      <c r="J19" s="14">
        <f>'landesw Umlage § 2_IST'!L19*'Umlage Gesamt § 2_mtlAufte_IST'!$J$1</f>
        <v>1429.0274401346244</v>
      </c>
      <c r="K19" s="14">
        <f>'landesw Umlage § 2_IST'!M19*'Umlage Gesamt § 2_mtlAufte_IST'!$K$1</f>
        <v>1045.6386852168955</v>
      </c>
      <c r="M19" s="14">
        <f>'bezirksw Umlage § 2_IST'!F19*'Umlage Gesamt § 2_mtlAufte_IST'!$M$1</f>
        <v>4726.4203875080857</v>
      </c>
      <c r="N19" s="14">
        <f>'bezirksw Umlage § 2_IST'!G19*'Umlage Gesamt § 2_mtlAufte_IST'!$N$1</f>
        <v>404139.62203541264</v>
      </c>
      <c r="O19" s="14">
        <f>'bezirksw Umlage § 2_IST'!H19*'Umlage Gesamt § 2_mtlAufte_IST'!$O$1</f>
        <v>69002.457336217019</v>
      </c>
      <c r="P19" s="14">
        <f>'bezirksw Umlage § 2_IST'!I19*'Umlage Gesamt § 2_mtlAufte_IST'!$P$1</f>
        <v>1044875.2870353302</v>
      </c>
      <c r="Q19" s="14">
        <f>'bezirksw Umlage § 2_IST'!J19*'Umlage Gesamt § 2_mtlAufte_IST'!$Q$1</f>
        <v>44060.952040348609</v>
      </c>
      <c r="R19" s="14">
        <f>'bezirksw Umlage § 2_IST'!K19*'Umlage Gesamt § 2_mtlAufte_IST'!$R$1</f>
        <v>290610.75161956303</v>
      </c>
      <c r="S19" s="14">
        <f>'bezirksw Umlage § 2_IST'!L19*'Umlage Gesamt § 2_mtlAufte_IST'!$S$1</f>
        <v>3383.7179969288572</v>
      </c>
      <c r="T19" s="14">
        <f>'bezirksw Umlage § 2_IST'!M19*'Umlage Gesamt § 2_mtlAufte_IST'!$T$1</f>
        <v>2583.4392516525145</v>
      </c>
      <c r="V19" s="14">
        <f t="shared" si="9"/>
        <v>7294.6125217536637</v>
      </c>
      <c r="W19" s="184">
        <f t="shared" si="10"/>
        <v>607.88</v>
      </c>
      <c r="X19" s="14">
        <f t="shared" si="2"/>
        <v>597385.73819040833</v>
      </c>
      <c r="Y19" s="184">
        <f t="shared" si="15"/>
        <v>49782.14</v>
      </c>
      <c r="Z19" s="14">
        <f t="shared" si="3"/>
        <v>89779.139068214863</v>
      </c>
      <c r="AA19" s="184">
        <f t="shared" si="16"/>
        <v>7481.59</v>
      </c>
      <c r="AB19" s="14">
        <f t="shared" si="4"/>
        <v>1373485.1566070965</v>
      </c>
      <c r="AC19" s="184">
        <f t="shared" si="17"/>
        <v>114457.1</v>
      </c>
      <c r="AD19" s="14">
        <f t="shared" si="5"/>
        <v>100324.29497697027</v>
      </c>
      <c r="AE19" s="184">
        <f t="shared" si="18"/>
        <v>8360.36</v>
      </c>
      <c r="AF19" s="14">
        <f t="shared" si="6"/>
        <v>384464.94422902464</v>
      </c>
      <c r="AG19" s="184">
        <f t="shared" si="19"/>
        <v>32038.75</v>
      </c>
      <c r="AH19" s="14">
        <f t="shared" si="7"/>
        <v>4812.7454370634814</v>
      </c>
      <c r="AI19" s="184">
        <f t="shared" si="11"/>
        <v>401.06</v>
      </c>
      <c r="AJ19" s="14">
        <f t="shared" si="8"/>
        <v>3629.0779368694102</v>
      </c>
      <c r="AK19" s="184">
        <f t="shared" si="12"/>
        <v>302.42</v>
      </c>
      <c r="AM19" s="14">
        <f t="shared" si="20"/>
        <v>2561175.7089674012</v>
      </c>
      <c r="AN19" s="14">
        <f t="shared" si="13"/>
        <v>213431.31</v>
      </c>
      <c r="AO19" s="14">
        <f t="shared" si="14"/>
        <v>213431.31</v>
      </c>
    </row>
    <row r="20" spans="1:41" x14ac:dyDescent="0.25">
      <c r="A20">
        <v>60611</v>
      </c>
      <c r="B20" t="s">
        <v>29</v>
      </c>
      <c r="C20" t="s">
        <v>28</v>
      </c>
      <c r="D20" s="14">
        <f>'landesw Umlage § 2_IST'!F20*'Umlage Gesamt § 2_mtlAufte_IST'!$D$1</f>
        <v>1418.3297972186181</v>
      </c>
      <c r="E20" s="14">
        <f>'landesw Umlage § 2_IST'!G20*'Umlage Gesamt § 2_mtlAufte_IST'!$E$1</f>
        <v>106723.60571648399</v>
      </c>
      <c r="F20" s="14">
        <f>'landesw Umlage § 2_IST'!H20*'Umlage Gesamt § 2_mtlAufte_IST'!$F$1</f>
        <v>11474.29212747617</v>
      </c>
      <c r="G20" s="14">
        <f>'landesw Umlage § 2_IST'!I20*'Umlage Gesamt § 2_mtlAufte_IST'!$G$1</f>
        <v>181480.6468172106</v>
      </c>
      <c r="H20" s="14">
        <f>'landesw Umlage § 2_IST'!J20*'Umlage Gesamt § 2_mtlAufte_IST'!$H$1</f>
        <v>31072.432126104108</v>
      </c>
      <c r="I20" s="14">
        <f>'landesw Umlage § 2_IST'!K20*'Umlage Gesamt § 2_mtlAufte_IST'!$I$1</f>
        <v>51832.647642228869</v>
      </c>
      <c r="J20" s="14">
        <f>'landesw Umlage § 2_IST'!L20*'Umlage Gesamt § 2_mtlAufte_IST'!$J$1</f>
        <v>789.20582785032821</v>
      </c>
      <c r="K20" s="14">
        <f>'landesw Umlage § 2_IST'!M20*'Umlage Gesamt § 2_mtlAufte_IST'!$K$1</f>
        <v>577.47256702165703</v>
      </c>
      <c r="M20" s="14">
        <f>'bezirksw Umlage § 2_IST'!F20*'Umlage Gesamt § 2_mtlAufte_IST'!$M$1</f>
        <v>2610.2497474370293</v>
      </c>
      <c r="N20" s="14">
        <f>'bezirksw Umlage § 2_IST'!G20*'Umlage Gesamt § 2_mtlAufte_IST'!$N$1</f>
        <v>223193.29637612091</v>
      </c>
      <c r="O20" s="14">
        <f>'bezirksw Umlage § 2_IST'!H20*'Umlage Gesamt § 2_mtlAufte_IST'!$O$1</f>
        <v>38107.834696726241</v>
      </c>
      <c r="P20" s="14">
        <f>'bezirksw Umlage § 2_IST'!I20*'Umlage Gesamt § 2_mtlAufte_IST'!$P$1</f>
        <v>577050.96679415903</v>
      </c>
      <c r="Q20" s="14">
        <f>'bezirksw Umlage § 2_IST'!J20*'Umlage Gesamt § 2_mtlAufte_IST'!$Q$1</f>
        <v>24333.444659117995</v>
      </c>
      <c r="R20" s="14">
        <f>'bezirksw Umlage § 2_IST'!K20*'Umlage Gesamt § 2_mtlAufte_IST'!$R$1</f>
        <v>160494.95788024674</v>
      </c>
      <c r="S20" s="14">
        <f>'bezirksw Umlage § 2_IST'!L20*'Umlage Gesamt § 2_mtlAufte_IST'!$S$1</f>
        <v>1868.7184640252381</v>
      </c>
      <c r="T20" s="14">
        <f>'bezirksw Umlage § 2_IST'!M20*'Umlage Gesamt § 2_mtlAufte_IST'!$T$1</f>
        <v>1426.7502890702922</v>
      </c>
      <c r="V20" s="14">
        <f t="shared" si="9"/>
        <v>4028.5795446556476</v>
      </c>
      <c r="W20" s="184">
        <f t="shared" si="10"/>
        <v>335.71</v>
      </c>
      <c r="X20" s="14">
        <f t="shared" si="2"/>
        <v>329916.9020926049</v>
      </c>
      <c r="Y20" s="184">
        <f t="shared" si="15"/>
        <v>27493.08</v>
      </c>
      <c r="Z20" s="14">
        <f t="shared" si="3"/>
        <v>49582.126824202409</v>
      </c>
      <c r="AA20" s="184">
        <f t="shared" si="16"/>
        <v>4131.84</v>
      </c>
      <c r="AB20" s="14">
        <f t="shared" si="4"/>
        <v>758531.61361136963</v>
      </c>
      <c r="AC20" s="184">
        <f t="shared" si="17"/>
        <v>63210.97</v>
      </c>
      <c r="AD20" s="14">
        <f t="shared" si="5"/>
        <v>55405.876785222106</v>
      </c>
      <c r="AE20" s="184">
        <f t="shared" si="18"/>
        <v>4617.16</v>
      </c>
      <c r="AF20" s="14">
        <f t="shared" si="6"/>
        <v>212327.60552247561</v>
      </c>
      <c r="AG20" s="184">
        <f t="shared" si="19"/>
        <v>17693.97</v>
      </c>
      <c r="AH20" s="14">
        <f t="shared" si="7"/>
        <v>2657.9242918755663</v>
      </c>
      <c r="AI20" s="184">
        <f t="shared" si="11"/>
        <v>221.49</v>
      </c>
      <c r="AJ20" s="14">
        <f t="shared" si="8"/>
        <v>2004.2228560919493</v>
      </c>
      <c r="AK20" s="184">
        <f t="shared" si="12"/>
        <v>167.02</v>
      </c>
      <c r="AM20" s="14">
        <f t="shared" si="20"/>
        <v>1414454.8515284981</v>
      </c>
      <c r="AN20" s="14">
        <f t="shared" si="13"/>
        <v>117871.24</v>
      </c>
      <c r="AO20" s="14">
        <f t="shared" si="14"/>
        <v>117871.24</v>
      </c>
    </row>
    <row r="21" spans="1:41" x14ac:dyDescent="0.25">
      <c r="A21">
        <v>60613</v>
      </c>
      <c r="B21" t="s">
        <v>30</v>
      </c>
      <c r="C21" t="s">
        <v>28</v>
      </c>
      <c r="D21" s="14">
        <f>'landesw Umlage § 2_IST'!F21*'Umlage Gesamt § 2_mtlAufte_IST'!$D$1</f>
        <v>3689.2349863614422</v>
      </c>
      <c r="E21" s="14">
        <f>'landesw Umlage § 2_IST'!G21*'Umlage Gesamt § 2_mtlAufte_IST'!$E$1</f>
        <v>277600.07640818699</v>
      </c>
      <c r="F21" s="14">
        <f>'landesw Umlage § 2_IST'!H21*'Umlage Gesamt § 2_mtlAufte_IST'!$F$1</f>
        <v>29845.921620930239</v>
      </c>
      <c r="G21" s="14">
        <f>'landesw Umlage § 2_IST'!I21*'Umlage Gesamt § 2_mtlAufte_IST'!$G$1</f>
        <v>472051.53053860477</v>
      </c>
      <c r="H21" s="14">
        <f>'landesw Umlage § 2_IST'!J21*'Umlage Gesamt § 2_mtlAufte_IST'!$H$1</f>
        <v>80822.883320764915</v>
      </c>
      <c r="I21" s="14">
        <f>'landesw Umlage § 2_IST'!K21*'Umlage Gesamt § 2_mtlAufte_IST'!$I$1</f>
        <v>134822.53386514803</v>
      </c>
      <c r="J21" s="14">
        <f>'landesw Umlage § 2_IST'!L21*'Umlage Gesamt § 2_mtlAufte_IST'!$J$1</f>
        <v>2052.812933392102</v>
      </c>
      <c r="K21" s="14">
        <f>'landesw Umlage § 2_IST'!M21*'Umlage Gesamt § 2_mtlAufte_IST'!$K$1</f>
        <v>1502.0709584597903</v>
      </c>
      <c r="M21" s="14">
        <f>'bezirksw Umlage § 2_IST'!F21*'Umlage Gesamt § 2_mtlAufte_IST'!$M$1</f>
        <v>6789.5525499571013</v>
      </c>
      <c r="N21" s="14">
        <f>'bezirksw Umlage § 2_IST'!G21*'Umlage Gesamt § 2_mtlAufte_IST'!$N$1</f>
        <v>580550.81358853017</v>
      </c>
      <c r="O21" s="14">
        <f>'bezirksw Umlage § 2_IST'!H21*'Umlage Gesamt § 2_mtlAufte_IST'!$O$1</f>
        <v>99122.755013212824</v>
      </c>
      <c r="P21" s="14">
        <f>'bezirksw Umlage § 2_IST'!I21*'Umlage Gesamt § 2_mtlAufte_IST'!$P$1</f>
        <v>1500974.3289504945</v>
      </c>
      <c r="Q21" s="14">
        <f>'bezirksw Umlage § 2_IST'!J21*'Umlage Gesamt § 2_mtlAufte_IST'!$Q$1</f>
        <v>63294.020580511606</v>
      </c>
      <c r="R21" s="14">
        <f>'bezirksw Umlage § 2_IST'!K21*'Umlage Gesamt § 2_mtlAufte_IST'!$R$1</f>
        <v>417465.39832099911</v>
      </c>
      <c r="S21" s="14">
        <f>'bezirksw Umlage § 2_IST'!L21*'Umlage Gesamt § 2_mtlAufte_IST'!$S$1</f>
        <v>4860.7464573198113</v>
      </c>
      <c r="T21" s="14">
        <f>'bezirksw Umlage § 2_IST'!M21*'Umlage Gesamt § 2_mtlAufte_IST'!$T$1</f>
        <v>3711.1376307270102</v>
      </c>
      <c r="V21" s="14">
        <f t="shared" si="9"/>
        <v>10478.787536318543</v>
      </c>
      <c r="W21" s="184">
        <f t="shared" si="10"/>
        <v>873.23</v>
      </c>
      <c r="X21" s="14">
        <f t="shared" si="2"/>
        <v>858150.88999671722</v>
      </c>
      <c r="Y21" s="184">
        <f t="shared" si="15"/>
        <v>71512.570000000007</v>
      </c>
      <c r="Z21" s="14">
        <f t="shared" si="3"/>
        <v>128968.67663414306</v>
      </c>
      <c r="AA21" s="184">
        <f t="shared" si="16"/>
        <v>10747.39</v>
      </c>
      <c r="AB21" s="14">
        <f t="shared" si="4"/>
        <v>1973025.8594890994</v>
      </c>
      <c r="AC21" s="184">
        <f t="shared" si="17"/>
        <v>164418.82</v>
      </c>
      <c r="AD21" s="14">
        <f t="shared" si="5"/>
        <v>144116.90390127653</v>
      </c>
      <c r="AE21" s="184">
        <f t="shared" si="18"/>
        <v>12009.74</v>
      </c>
      <c r="AF21" s="14">
        <f t="shared" si="6"/>
        <v>552287.9321861472</v>
      </c>
      <c r="AG21" s="184">
        <f t="shared" si="19"/>
        <v>46023.99</v>
      </c>
      <c r="AH21" s="14">
        <f t="shared" si="7"/>
        <v>6913.5593907119128</v>
      </c>
      <c r="AI21" s="184">
        <f t="shared" si="11"/>
        <v>576.13</v>
      </c>
      <c r="AJ21" s="14">
        <f t="shared" si="8"/>
        <v>5213.208589186801</v>
      </c>
      <c r="AK21" s="184">
        <f t="shared" si="12"/>
        <v>434.43</v>
      </c>
      <c r="AM21" s="14">
        <f t="shared" si="20"/>
        <v>3679155.8177236011</v>
      </c>
      <c r="AN21" s="14">
        <f t="shared" si="13"/>
        <v>306596.32</v>
      </c>
      <c r="AO21" s="14">
        <f t="shared" si="14"/>
        <v>306596.32</v>
      </c>
    </row>
    <row r="22" spans="1:41" x14ac:dyDescent="0.25">
      <c r="A22">
        <v>60617</v>
      </c>
      <c r="B22" t="s">
        <v>31</v>
      </c>
      <c r="C22" t="s">
        <v>28</v>
      </c>
      <c r="D22" s="14">
        <f>'landesw Umlage § 2_IST'!F22*'Umlage Gesamt § 2_mtlAufte_IST'!$D$1</f>
        <v>2856.6914782807726</v>
      </c>
      <c r="E22" s="14">
        <f>'landesw Umlage § 2_IST'!G22*'Umlage Gesamt § 2_mtlAufte_IST'!$E$1</f>
        <v>214954.53002506722</v>
      </c>
      <c r="F22" s="14">
        <f>'landesw Umlage § 2_IST'!H22*'Umlage Gesamt § 2_mtlAufte_IST'!$F$1</f>
        <v>23110.642252700927</v>
      </c>
      <c r="G22" s="14">
        <f>'landesw Umlage § 2_IST'!I22*'Umlage Gesamt § 2_mtlAufte_IST'!$G$1</f>
        <v>365524.44872290717</v>
      </c>
      <c r="H22" s="14">
        <f>'landesw Umlage § 2_IST'!J22*'Umlage Gesamt § 2_mtlAufte_IST'!$H$1</f>
        <v>62583.718002800575</v>
      </c>
      <c r="I22" s="14">
        <f>'landesw Umlage § 2_IST'!K22*'Umlage Gesamt § 2_mtlAufte_IST'!$I$1</f>
        <v>104397.35744581698</v>
      </c>
      <c r="J22" s="14">
        <f>'landesw Umlage § 2_IST'!L22*'Umlage Gesamt § 2_mtlAufte_IST'!$J$1</f>
        <v>1589.5580614965031</v>
      </c>
      <c r="K22" s="14">
        <f>'landesw Umlage § 2_IST'!M22*'Umlage Gesamt § 2_mtlAufte_IST'!$K$1</f>
        <v>1163.1011097607327</v>
      </c>
      <c r="M22" s="14">
        <f>'bezirksw Umlage § 2_IST'!F22*'Umlage Gesamt § 2_mtlAufte_IST'!$M$1</f>
        <v>5257.3655466525788</v>
      </c>
      <c r="N22" s="14">
        <f>'bezirksw Umlage § 2_IST'!G22*'Umlage Gesamt § 2_mtlAufte_IST'!$N$1</f>
        <v>449538.87947457551</v>
      </c>
      <c r="O22" s="14">
        <f>'bezirksw Umlage § 2_IST'!H22*'Umlage Gesamt § 2_mtlAufte_IST'!$O$1</f>
        <v>76753.888162930845</v>
      </c>
      <c r="P22" s="14">
        <f>'bezirksw Umlage § 2_IST'!I22*'Umlage Gesamt § 2_mtlAufte_IST'!$P$1</f>
        <v>1162251.9548043211</v>
      </c>
      <c r="Q22" s="14">
        <f>'bezirksw Umlage § 2_IST'!J22*'Umlage Gesamt § 2_mtlAufte_IST'!$Q$1</f>
        <v>49010.56449017446</v>
      </c>
      <c r="R22" s="14">
        <f>'bezirksw Umlage § 2_IST'!K22*'Umlage Gesamt § 2_mtlAufte_IST'!$R$1</f>
        <v>323256.67794798693</v>
      </c>
      <c r="S22" s="14">
        <f>'bezirksw Umlage § 2_IST'!L22*'Umlage Gesamt § 2_mtlAufte_IST'!$S$1</f>
        <v>3763.8299089220864</v>
      </c>
      <c r="T22" s="14">
        <f>'bezirksw Umlage § 2_IST'!M22*'Umlage Gesamt § 2_mtlAufte_IST'!$T$1</f>
        <v>2873.6513894120076</v>
      </c>
      <c r="V22" s="14">
        <f t="shared" si="9"/>
        <v>8114.0570249333514</v>
      </c>
      <c r="W22" s="184">
        <f t="shared" si="10"/>
        <v>676.17</v>
      </c>
      <c r="X22" s="14">
        <f t="shared" si="2"/>
        <v>664493.40949964267</v>
      </c>
      <c r="Y22" s="184">
        <f t="shared" si="15"/>
        <v>55374.45</v>
      </c>
      <c r="Z22" s="14">
        <f t="shared" si="3"/>
        <v>99864.530415631772</v>
      </c>
      <c r="AA22" s="184">
        <f t="shared" si="16"/>
        <v>8322.0400000000009</v>
      </c>
      <c r="AB22" s="14">
        <f t="shared" si="4"/>
        <v>1527776.4035272282</v>
      </c>
      <c r="AC22" s="184">
        <f t="shared" si="17"/>
        <v>127314.7</v>
      </c>
      <c r="AD22" s="14">
        <f t="shared" si="5"/>
        <v>111594.28249297503</v>
      </c>
      <c r="AE22" s="184">
        <f t="shared" si="18"/>
        <v>9299.52</v>
      </c>
      <c r="AF22" s="14">
        <f t="shared" si="6"/>
        <v>427654.0353938039</v>
      </c>
      <c r="AG22" s="184">
        <f t="shared" si="19"/>
        <v>35637.839999999997</v>
      </c>
      <c r="AH22" s="14">
        <f t="shared" si="7"/>
        <v>5353.3879704185892</v>
      </c>
      <c r="AI22" s="184">
        <f t="shared" si="11"/>
        <v>446.12</v>
      </c>
      <c r="AJ22" s="14">
        <f t="shared" si="8"/>
        <v>4036.7524991727405</v>
      </c>
      <c r="AK22" s="184">
        <f t="shared" si="12"/>
        <v>336.4</v>
      </c>
      <c r="AM22" s="14">
        <f t="shared" si="20"/>
        <v>2848886.8588238065</v>
      </c>
      <c r="AN22" s="14">
        <f t="shared" si="13"/>
        <v>237407.24</v>
      </c>
      <c r="AO22" s="14">
        <f t="shared" si="14"/>
        <v>237407.24</v>
      </c>
    </row>
    <row r="23" spans="1:41" x14ac:dyDescent="0.25">
      <c r="A23">
        <v>60618</v>
      </c>
      <c r="B23" t="s">
        <v>32</v>
      </c>
      <c r="C23" t="s">
        <v>28</v>
      </c>
      <c r="D23" s="14">
        <f>'landesw Umlage § 2_IST'!F23*'Umlage Gesamt § 2_mtlAufte_IST'!$D$1</f>
        <v>431.22298005563846</v>
      </c>
      <c r="E23" s="14">
        <f>'landesw Umlage § 2_IST'!G23*'Umlage Gesamt § 2_mtlAufte_IST'!$E$1</f>
        <v>32447.792741571742</v>
      </c>
      <c r="F23" s="14">
        <f>'landesw Umlage § 2_IST'!H23*'Umlage Gesamt § 2_mtlAufte_IST'!$F$1</f>
        <v>3488.595145460768</v>
      </c>
      <c r="G23" s="14">
        <f>'landesw Umlage § 2_IST'!I23*'Umlage Gesamt § 2_mtlAufte_IST'!$G$1</f>
        <v>55176.60666539587</v>
      </c>
      <c r="H23" s="14">
        <f>'landesw Umlage § 2_IST'!J23*'Umlage Gesamt § 2_mtlAufte_IST'!$H$1</f>
        <v>9447.1305653108684</v>
      </c>
      <c r="I23" s="14">
        <f>'landesw Umlage § 2_IST'!K23*'Umlage Gesamt § 2_mtlAufte_IST'!$I$1</f>
        <v>15758.978500125664</v>
      </c>
      <c r="J23" s="14">
        <f>'landesw Umlage § 2_IST'!L23*'Umlage Gesamt § 2_mtlAufte_IST'!$J$1</f>
        <v>239.94679490643108</v>
      </c>
      <c r="K23" s="14">
        <f>'landesw Umlage § 2_IST'!M23*'Umlage Gesamt § 2_mtlAufte_IST'!$K$1</f>
        <v>175.57231170055934</v>
      </c>
      <c r="M23" s="14">
        <f>'bezirksw Umlage § 2_IST'!F23*'Umlage Gesamt § 2_mtlAufte_IST'!$M$1</f>
        <v>793.60926985148592</v>
      </c>
      <c r="N23" s="14">
        <f>'bezirksw Umlage § 2_IST'!G23*'Umlage Gesamt § 2_mtlAufte_IST'!$N$1</f>
        <v>67858.743841166754</v>
      </c>
      <c r="O23" s="14">
        <f>'bezirksw Umlage § 2_IST'!H23*'Umlage Gesamt § 2_mtlAufte_IST'!$O$1</f>
        <v>11586.144543825731</v>
      </c>
      <c r="P23" s="14">
        <f>'bezirksw Umlage § 2_IST'!I23*'Umlage Gesamt § 2_mtlAufte_IST'!$P$1</f>
        <v>175444.13015431367</v>
      </c>
      <c r="Q23" s="14">
        <f>'bezirksw Umlage § 2_IST'!J23*'Umlage Gesamt § 2_mtlAufte_IST'!$Q$1</f>
        <v>7398.2373785710106</v>
      </c>
      <c r="R23" s="14">
        <f>'bezirksw Umlage § 2_IST'!K23*'Umlage Gesamt § 2_mtlAufte_IST'!$R$1</f>
        <v>48796.206747362332</v>
      </c>
      <c r="S23" s="14">
        <f>'bezirksw Umlage § 2_IST'!L23*'Umlage Gesamt § 2_mtlAufte_IST'!$S$1</f>
        <v>568.15724137095685</v>
      </c>
      <c r="T23" s="14">
        <f>'bezirksw Umlage § 2_IST'!M23*'Umlage Gesamt § 2_mtlAufte_IST'!$T$1</f>
        <v>433.78311070856131</v>
      </c>
      <c r="V23" s="14">
        <f t="shared" si="9"/>
        <v>1224.8322499071244</v>
      </c>
      <c r="W23" s="184">
        <f t="shared" si="10"/>
        <v>102.07</v>
      </c>
      <c r="X23" s="14">
        <f t="shared" si="2"/>
        <v>100306.5365827385</v>
      </c>
      <c r="Y23" s="184">
        <f t="shared" si="15"/>
        <v>8358.8799999999992</v>
      </c>
      <c r="Z23" s="14">
        <f t="shared" si="3"/>
        <v>15074.739689286498</v>
      </c>
      <c r="AA23" s="184">
        <f t="shared" si="16"/>
        <v>1256.23</v>
      </c>
      <c r="AB23" s="14">
        <f t="shared" si="4"/>
        <v>230620.73681970953</v>
      </c>
      <c r="AC23" s="184">
        <f t="shared" si="17"/>
        <v>19218.39</v>
      </c>
      <c r="AD23" s="14">
        <f t="shared" si="5"/>
        <v>16845.36794388188</v>
      </c>
      <c r="AE23" s="184">
        <f t="shared" si="18"/>
        <v>1403.78</v>
      </c>
      <c r="AF23" s="14">
        <f t="shared" si="6"/>
        <v>64555.185247488</v>
      </c>
      <c r="AG23" s="184">
        <f t="shared" si="19"/>
        <v>5379.6</v>
      </c>
      <c r="AH23" s="14">
        <f t="shared" si="7"/>
        <v>808.10403627738788</v>
      </c>
      <c r="AI23" s="184">
        <f t="shared" si="11"/>
        <v>67.34</v>
      </c>
      <c r="AJ23" s="14">
        <f t="shared" si="8"/>
        <v>609.35542240912059</v>
      </c>
      <c r="AK23" s="184">
        <f t="shared" si="12"/>
        <v>50.78</v>
      </c>
      <c r="AM23" s="14">
        <f t="shared" si="20"/>
        <v>430044.85799169808</v>
      </c>
      <c r="AN23" s="14">
        <f t="shared" si="13"/>
        <v>35837.07</v>
      </c>
      <c r="AO23" s="14">
        <f t="shared" si="14"/>
        <v>35837.07</v>
      </c>
    </row>
    <row r="24" spans="1:41" x14ac:dyDescent="0.25">
      <c r="A24">
        <v>60619</v>
      </c>
      <c r="B24" t="s">
        <v>33</v>
      </c>
      <c r="C24" t="s">
        <v>28</v>
      </c>
      <c r="D24" s="14">
        <f>'landesw Umlage § 2_IST'!F24*'Umlage Gesamt § 2_mtlAufte_IST'!$D$1</f>
        <v>1085.9568505719351</v>
      </c>
      <c r="E24" s="14">
        <f>'landesw Umlage § 2_IST'!G24*'Umlage Gesamt § 2_mtlAufte_IST'!$E$1</f>
        <v>81713.879926115522</v>
      </c>
      <c r="F24" s="14">
        <f>'landesw Umlage § 2_IST'!H24*'Umlage Gesamt § 2_mtlAufte_IST'!$F$1</f>
        <v>8785.3940358102245</v>
      </c>
      <c r="G24" s="14">
        <f>'landesw Umlage § 2_IST'!I24*'Umlage Gesamt § 2_mtlAufte_IST'!$G$1</f>
        <v>138952.27474163982</v>
      </c>
      <c r="H24" s="14">
        <f>'landesw Umlage § 2_IST'!J24*'Umlage Gesamt § 2_mtlAufte_IST'!$H$1</f>
        <v>23790.884600637859</v>
      </c>
      <c r="I24" s="14">
        <f>'landesw Umlage § 2_IST'!K24*'Umlage Gesamt § 2_mtlAufte_IST'!$I$1</f>
        <v>39686.128642817755</v>
      </c>
      <c r="J24" s="14">
        <f>'landesw Umlage § 2_IST'!L24*'Umlage Gesamt § 2_mtlAufte_IST'!$J$1</f>
        <v>604.26247615050033</v>
      </c>
      <c r="K24" s="14">
        <f>'landesw Umlage § 2_IST'!M24*'Umlage Gesamt § 2_mtlAufte_IST'!$K$1</f>
        <v>442.14701785459846</v>
      </c>
      <c r="M24" s="14">
        <f>'bezirksw Umlage § 2_IST'!F24*'Umlage Gesamt § 2_mtlAufte_IST'!$M$1</f>
        <v>1998.5609838358237</v>
      </c>
      <c r="N24" s="14">
        <f>'bezirksw Umlage § 2_IST'!G24*'Umlage Gesamt § 2_mtlAufte_IST'!$N$1</f>
        <v>170889.93665414839</v>
      </c>
      <c r="O24" s="14">
        <f>'bezirksw Umlage § 2_IST'!H24*'Umlage Gesamt § 2_mtlAufte_IST'!$O$1</f>
        <v>29177.603284177487</v>
      </c>
      <c r="P24" s="14">
        <f>'bezirksw Umlage § 2_IST'!I24*'Umlage Gesamt § 2_mtlAufte_IST'!$P$1</f>
        <v>441824.21588276373</v>
      </c>
      <c r="Q24" s="14">
        <f>'bezirksw Umlage § 2_IST'!J24*'Umlage Gesamt § 2_mtlAufte_IST'!$Q$1</f>
        <v>18631.118783094389</v>
      </c>
      <c r="R24" s="14">
        <f>'bezirksw Umlage § 2_IST'!K24*'Umlage Gesamt § 2_mtlAufte_IST'!$R$1</f>
        <v>122884.39496518833</v>
      </c>
      <c r="S24" s="14">
        <f>'bezirksw Umlage § 2_IST'!L24*'Umlage Gesamt § 2_mtlAufte_IST'!$S$1</f>
        <v>1430.8009475497699</v>
      </c>
      <c r="T24" s="14">
        <f>'bezirksw Umlage § 2_IST'!M24*'Umlage Gesamt § 2_mtlAufte_IST'!$T$1</f>
        <v>1092.4040752085766</v>
      </c>
      <c r="V24" s="14">
        <f t="shared" si="9"/>
        <v>3084.5178344077585</v>
      </c>
      <c r="W24" s="184">
        <f t="shared" si="10"/>
        <v>257.04000000000002</v>
      </c>
      <c r="X24" s="14">
        <f t="shared" si="2"/>
        <v>252603.8165802639</v>
      </c>
      <c r="Y24" s="184">
        <f t="shared" si="15"/>
        <v>21050.32</v>
      </c>
      <c r="Z24" s="14">
        <f t="shared" si="3"/>
        <v>37962.997319987713</v>
      </c>
      <c r="AA24" s="184">
        <f t="shared" si="16"/>
        <v>3163.58</v>
      </c>
      <c r="AB24" s="14">
        <f t="shared" si="4"/>
        <v>580776.49062440358</v>
      </c>
      <c r="AC24" s="184">
        <f t="shared" si="17"/>
        <v>48398.04</v>
      </c>
      <c r="AD24" s="14">
        <f t="shared" si="5"/>
        <v>42422.003383732248</v>
      </c>
      <c r="AE24" s="184">
        <f t="shared" si="18"/>
        <v>3535.17</v>
      </c>
      <c r="AF24" s="14">
        <f t="shared" si="6"/>
        <v>162570.52360800607</v>
      </c>
      <c r="AG24" s="184">
        <f t="shared" si="19"/>
        <v>13547.54</v>
      </c>
      <c r="AH24" s="14">
        <f t="shared" si="7"/>
        <v>2035.0634237002703</v>
      </c>
      <c r="AI24" s="184">
        <f t="shared" si="11"/>
        <v>169.59</v>
      </c>
      <c r="AJ24" s="14">
        <f t="shared" si="8"/>
        <v>1534.5510930631751</v>
      </c>
      <c r="AK24" s="184">
        <f t="shared" si="12"/>
        <v>127.88</v>
      </c>
      <c r="AM24" s="14">
        <f t="shared" si="20"/>
        <v>1082989.9638675645</v>
      </c>
      <c r="AN24" s="14">
        <f t="shared" si="13"/>
        <v>90249.16</v>
      </c>
      <c r="AO24" s="14">
        <f t="shared" si="14"/>
        <v>90249.16</v>
      </c>
    </row>
    <row r="25" spans="1:41" x14ac:dyDescent="0.25">
      <c r="A25">
        <v>60623</v>
      </c>
      <c r="B25" t="s">
        <v>34</v>
      </c>
      <c r="C25" t="s">
        <v>28</v>
      </c>
      <c r="D25" s="14">
        <f>'landesw Umlage § 2_IST'!F25*'Umlage Gesamt § 2_mtlAufte_IST'!$D$1</f>
        <v>701.09555801616864</v>
      </c>
      <c r="E25" s="14">
        <f>'landesw Umlage § 2_IST'!G25*'Umlage Gesamt § 2_mtlAufte_IST'!$E$1</f>
        <v>52754.617473331411</v>
      </c>
      <c r="F25" s="14">
        <f>'landesw Umlage § 2_IST'!H25*'Umlage Gesamt § 2_mtlAufte_IST'!$F$1</f>
        <v>5671.8650751955292</v>
      </c>
      <c r="G25" s="14">
        <f>'landesw Umlage § 2_IST'!I25*'Umlage Gesamt § 2_mtlAufte_IST'!$G$1</f>
        <v>89707.820846011411</v>
      </c>
      <c r="H25" s="14">
        <f>'landesw Umlage § 2_IST'!J25*'Umlage Gesamt § 2_mtlAufte_IST'!$H$1</f>
        <v>15359.434867046395</v>
      </c>
      <c r="I25" s="14">
        <f>'landesw Umlage § 2_IST'!K25*'Umlage Gesamt § 2_mtlAufte_IST'!$I$1</f>
        <v>25621.43099118899</v>
      </c>
      <c r="J25" s="14">
        <f>'landesw Umlage § 2_IST'!L25*'Umlage Gesamt § 2_mtlAufte_IST'!$J$1</f>
        <v>390.11286468872828</v>
      </c>
      <c r="K25" s="14">
        <f>'landesw Umlage § 2_IST'!M25*'Umlage Gesamt § 2_mtlAufte_IST'!$K$1</f>
        <v>285.4508538204766</v>
      </c>
      <c r="M25" s="14">
        <f>'bezirksw Umlage § 2_IST'!F25*'Umlage Gesamt § 2_mtlAufte_IST'!$M$1</f>
        <v>1290.274311961628</v>
      </c>
      <c r="N25" s="14">
        <f>'bezirksw Umlage § 2_IST'!G25*'Umlage Gesamt § 2_mtlAufte_IST'!$N$1</f>
        <v>110326.82876376541</v>
      </c>
      <c r="O25" s="14">
        <f>'bezirksw Umlage § 2_IST'!H25*'Umlage Gesamt § 2_mtlAufte_IST'!$O$1</f>
        <v>18837.109453585752</v>
      </c>
      <c r="P25" s="14">
        <f>'bezirksw Umlage § 2_IST'!I25*'Umlage Gesamt § 2_mtlAufte_IST'!$P$1</f>
        <v>285242.4523278639</v>
      </c>
      <c r="Q25" s="14">
        <f>'bezirksw Umlage § 2_IST'!J25*'Umlage Gesamt § 2_mtlAufte_IST'!$Q$1</f>
        <v>12028.281430168874</v>
      </c>
      <c r="R25" s="14">
        <f>'bezirksw Umlage § 2_IST'!K25*'Umlage Gesamt § 2_mtlAufte_IST'!$R$1</f>
        <v>79334.37080324495</v>
      </c>
      <c r="S25" s="14">
        <f>'bezirksw Umlage § 2_IST'!L25*'Umlage Gesamt § 2_mtlAufte_IST'!$S$1</f>
        <v>923.72748346691367</v>
      </c>
      <c r="T25" s="14">
        <f>'bezirksw Umlage § 2_IST'!M25*'Umlage Gesamt § 2_mtlAufte_IST'!$T$1</f>
        <v>705.25789701877375</v>
      </c>
      <c r="V25" s="14">
        <f t="shared" si="9"/>
        <v>1991.3698699777965</v>
      </c>
      <c r="W25" s="184">
        <f t="shared" si="10"/>
        <v>165.95</v>
      </c>
      <c r="X25" s="14">
        <f t="shared" si="2"/>
        <v>163081.44623709682</v>
      </c>
      <c r="Y25" s="184">
        <f t="shared" si="15"/>
        <v>13590.12</v>
      </c>
      <c r="Z25" s="14">
        <f t="shared" si="3"/>
        <v>24508.97452878128</v>
      </c>
      <c r="AA25" s="184">
        <f t="shared" si="16"/>
        <v>2042.41</v>
      </c>
      <c r="AB25" s="14">
        <f t="shared" si="4"/>
        <v>374950.27317387529</v>
      </c>
      <c r="AC25" s="184">
        <f t="shared" si="17"/>
        <v>31245.86</v>
      </c>
      <c r="AD25" s="14">
        <f t="shared" si="5"/>
        <v>27387.716297215269</v>
      </c>
      <c r="AE25" s="184">
        <f t="shared" si="18"/>
        <v>2282.31</v>
      </c>
      <c r="AF25" s="14">
        <f t="shared" si="6"/>
        <v>104955.80179443394</v>
      </c>
      <c r="AG25" s="184">
        <f t="shared" si="19"/>
        <v>8746.32</v>
      </c>
      <c r="AH25" s="14">
        <f t="shared" si="7"/>
        <v>1313.840348155642</v>
      </c>
      <c r="AI25" s="184">
        <f t="shared" si="11"/>
        <v>109.49</v>
      </c>
      <c r="AJ25" s="14">
        <f t="shared" si="8"/>
        <v>990.70875083925034</v>
      </c>
      <c r="AK25" s="184">
        <f t="shared" si="12"/>
        <v>82.56</v>
      </c>
      <c r="AM25" s="14">
        <f t="shared" si="20"/>
        <v>699180.13100037526</v>
      </c>
      <c r="AN25" s="14">
        <f t="shared" si="13"/>
        <v>58265.01</v>
      </c>
      <c r="AO25" s="14">
        <f t="shared" si="14"/>
        <v>58265.01</v>
      </c>
    </row>
    <row r="26" spans="1:41" x14ac:dyDescent="0.25">
      <c r="A26">
        <v>60624</v>
      </c>
      <c r="B26" t="s">
        <v>35</v>
      </c>
      <c r="C26" t="s">
        <v>28</v>
      </c>
      <c r="D26" s="14">
        <f>'landesw Umlage § 2_IST'!F26*'Umlage Gesamt § 2_mtlAufte_IST'!$D$1</f>
        <v>3641.7305310746747</v>
      </c>
      <c r="E26" s="14">
        <f>'landesw Umlage § 2_IST'!G26*'Umlage Gesamt § 2_mtlAufte_IST'!$E$1</f>
        <v>274025.55744528893</v>
      </c>
      <c r="F26" s="14">
        <f>'landesw Umlage § 2_IST'!H26*'Umlage Gesamt § 2_mtlAufte_IST'!$F$1</f>
        <v>29461.610441410558</v>
      </c>
      <c r="G26" s="14">
        <f>'landesw Umlage § 2_IST'!I26*'Umlage Gesamt § 2_mtlAufte_IST'!$G$1</f>
        <v>465973.15632052935</v>
      </c>
      <c r="H26" s="14">
        <f>'landesw Umlage § 2_IST'!J26*'Umlage Gesamt § 2_mtlAufte_IST'!$H$1</f>
        <v>79782.167003953233</v>
      </c>
      <c r="I26" s="14">
        <f>'landesw Umlage § 2_IST'!K26*'Umlage Gesamt § 2_mtlAufte_IST'!$I$1</f>
        <v>133086.49074094402</v>
      </c>
      <c r="J26" s="14">
        <f>'landesw Umlage § 2_IST'!L26*'Umlage Gesamt § 2_mtlAufte_IST'!$J$1</f>
        <v>2026.3798759785914</v>
      </c>
      <c r="K26" s="14">
        <f>'landesw Umlage § 2_IST'!M26*'Umlage Gesamt § 2_mtlAufte_IST'!$K$1</f>
        <v>1482.7295332191932</v>
      </c>
      <c r="M26" s="14">
        <f>'bezirksw Umlage § 2_IST'!F26*'Umlage Gesamt § 2_mtlAufte_IST'!$M$1</f>
        <v>6702.1268379276571</v>
      </c>
      <c r="N26" s="14">
        <f>'bezirksw Umlage § 2_IST'!G26*'Umlage Gesamt § 2_mtlAufte_IST'!$N$1</f>
        <v>573075.34773510334</v>
      </c>
      <c r="O26" s="14">
        <f>'bezirksw Umlage § 2_IST'!H26*'Umlage Gesamt § 2_mtlAufte_IST'!$O$1</f>
        <v>97846.400294461113</v>
      </c>
      <c r="P26" s="14">
        <f>'bezirksw Umlage § 2_IST'!I26*'Umlage Gesamt § 2_mtlAufte_IST'!$P$1</f>
        <v>1481647.0244660119</v>
      </c>
      <c r="Q26" s="14">
        <f>'bezirksw Umlage § 2_IST'!J26*'Umlage Gesamt § 2_mtlAufte_IST'!$Q$1</f>
        <v>62479.014764481428</v>
      </c>
      <c r="R26" s="14">
        <f>'bezirksw Umlage § 2_IST'!K26*'Umlage Gesamt § 2_mtlAufte_IST'!$R$1</f>
        <v>412089.90274491732</v>
      </c>
      <c r="S26" s="14">
        <f>'bezirksw Umlage § 2_IST'!L26*'Umlage Gesamt § 2_mtlAufte_IST'!$S$1</f>
        <v>4798.1570279135285</v>
      </c>
      <c r="T26" s="14">
        <f>'bezirksw Umlage § 2_IST'!M26*'Umlage Gesamt § 2_mtlAufte_IST'!$T$1</f>
        <v>3663.3511459154847</v>
      </c>
      <c r="V26" s="14">
        <f t="shared" si="9"/>
        <v>10343.857369002331</v>
      </c>
      <c r="W26" s="184">
        <f t="shared" si="10"/>
        <v>861.99</v>
      </c>
      <c r="X26" s="14">
        <f t="shared" si="2"/>
        <v>847100.90518039232</v>
      </c>
      <c r="Y26" s="184">
        <f t="shared" si="15"/>
        <v>70591.740000000005</v>
      </c>
      <c r="Z26" s="14">
        <f t="shared" si="3"/>
        <v>127308.01073587168</v>
      </c>
      <c r="AA26" s="184">
        <f t="shared" si="16"/>
        <v>10609</v>
      </c>
      <c r="AB26" s="14">
        <f t="shared" si="4"/>
        <v>1947620.1807865412</v>
      </c>
      <c r="AC26" s="184">
        <f t="shared" si="17"/>
        <v>162301.68</v>
      </c>
      <c r="AD26" s="14">
        <f t="shared" si="5"/>
        <v>142261.18176843465</v>
      </c>
      <c r="AE26" s="184">
        <f t="shared" si="18"/>
        <v>11855.1</v>
      </c>
      <c r="AF26" s="14">
        <f t="shared" si="6"/>
        <v>545176.39348586136</v>
      </c>
      <c r="AG26" s="184">
        <f t="shared" si="19"/>
        <v>45431.37</v>
      </c>
      <c r="AH26" s="14">
        <f t="shared" si="7"/>
        <v>6824.5369038921199</v>
      </c>
      <c r="AI26" s="184">
        <f t="shared" si="11"/>
        <v>568.71</v>
      </c>
      <c r="AJ26" s="14">
        <f t="shared" si="8"/>
        <v>5146.0806791346777</v>
      </c>
      <c r="AK26" s="184">
        <f t="shared" si="12"/>
        <v>428.84</v>
      </c>
      <c r="AM26" s="14">
        <f t="shared" si="20"/>
        <v>3631781.1469091303</v>
      </c>
      <c r="AN26" s="14">
        <f t="shared" si="13"/>
        <v>302648.43</v>
      </c>
      <c r="AO26" s="14">
        <f t="shared" si="14"/>
        <v>302648.43</v>
      </c>
    </row>
    <row r="27" spans="1:41" x14ac:dyDescent="0.25">
      <c r="A27">
        <v>60626</v>
      </c>
      <c r="B27" t="s">
        <v>36</v>
      </c>
      <c r="C27" t="s">
        <v>28</v>
      </c>
      <c r="D27" s="14">
        <f>'landesw Umlage § 2_IST'!F27*'Umlage Gesamt § 2_mtlAufte_IST'!$D$1</f>
        <v>1016.3363181206663</v>
      </c>
      <c r="E27" s="14">
        <f>'landesw Umlage § 2_IST'!G27*'Umlage Gesamt § 2_mtlAufte_IST'!$E$1</f>
        <v>76475.215216630022</v>
      </c>
      <c r="F27" s="14">
        <f>'landesw Umlage § 2_IST'!H27*'Umlage Gesamt § 2_mtlAufte_IST'!$F$1</f>
        <v>8222.1637285975776</v>
      </c>
      <c r="G27" s="14">
        <f>'landesw Umlage § 2_IST'!I27*'Umlage Gesamt § 2_mtlAufte_IST'!$G$1</f>
        <v>130044.06503907838</v>
      </c>
      <c r="H27" s="14">
        <f>'landesw Umlage § 2_IST'!J27*'Umlage Gesamt § 2_mtlAufte_IST'!$H$1</f>
        <v>22265.65452127442</v>
      </c>
      <c r="I27" s="14">
        <f>'landesw Umlage § 2_IST'!K27*'Umlage Gesamt § 2_mtlAufte_IST'!$I$1</f>
        <v>37141.856827977819</v>
      </c>
      <c r="J27" s="14">
        <f>'landesw Umlage § 2_IST'!L27*'Umlage Gesamt § 2_mtlAufte_IST'!$J$1</f>
        <v>565.52329852317223</v>
      </c>
      <c r="K27" s="14">
        <f>'landesw Umlage § 2_IST'!M27*'Umlage Gesamt § 2_mtlAufte_IST'!$K$1</f>
        <v>413.80103818831083</v>
      </c>
      <c r="M27" s="14">
        <f>'bezirksw Umlage § 2_IST'!F27*'Umlage Gesamt § 2_mtlAufte_IST'!$M$1</f>
        <v>1870.4335359011279</v>
      </c>
      <c r="N27" s="14">
        <f>'bezirksw Umlage § 2_IST'!G27*'Umlage Gesamt § 2_mtlAufte_IST'!$N$1</f>
        <v>159934.20818836315</v>
      </c>
      <c r="O27" s="14">
        <f>'bezirksw Umlage § 2_IST'!H27*'Umlage Gesamt § 2_mtlAufte_IST'!$O$1</f>
        <v>27307.031469812588</v>
      </c>
      <c r="P27" s="14">
        <f>'bezirksw Umlage § 2_IST'!I27*'Umlage Gesamt § 2_mtlAufte_IST'!$P$1</f>
        <v>413498.93100296194</v>
      </c>
      <c r="Q27" s="14">
        <f>'bezirksw Umlage § 2_IST'!J27*'Umlage Gesamt § 2_mtlAufte_IST'!$Q$1</f>
        <v>17436.68052419052</v>
      </c>
      <c r="R27" s="14">
        <f>'bezirksw Umlage § 2_IST'!K27*'Umlage Gesamt § 2_mtlAufte_IST'!$R$1</f>
        <v>115006.29464939522</v>
      </c>
      <c r="S27" s="14">
        <f>'bezirksw Umlage § 2_IST'!L27*'Umlage Gesamt § 2_mtlAufte_IST'!$S$1</f>
        <v>1339.0725112424411</v>
      </c>
      <c r="T27" s="14">
        <f>'bezirksw Umlage § 2_IST'!M27*'Umlage Gesamt § 2_mtlAufte_IST'!$T$1</f>
        <v>1022.3702121431129</v>
      </c>
      <c r="V27" s="14">
        <f t="shared" si="9"/>
        <v>2886.7698540217943</v>
      </c>
      <c r="W27" s="184">
        <f t="shared" si="10"/>
        <v>240.56</v>
      </c>
      <c r="X27" s="14">
        <f t="shared" si="2"/>
        <v>236409.42340499317</v>
      </c>
      <c r="Y27" s="184">
        <f t="shared" si="15"/>
        <v>19700.79</v>
      </c>
      <c r="Z27" s="14">
        <f t="shared" si="3"/>
        <v>35529.195198410162</v>
      </c>
      <c r="AA27" s="184">
        <f t="shared" si="16"/>
        <v>2960.77</v>
      </c>
      <c r="AB27" s="14">
        <f t="shared" si="4"/>
        <v>543542.99604204029</v>
      </c>
      <c r="AC27" s="184">
        <f t="shared" si="17"/>
        <v>45295.25</v>
      </c>
      <c r="AD27" s="14">
        <f t="shared" si="5"/>
        <v>39702.335045464941</v>
      </c>
      <c r="AE27" s="184">
        <f t="shared" si="18"/>
        <v>3308.53</v>
      </c>
      <c r="AF27" s="14">
        <f t="shared" si="6"/>
        <v>152148.15147737303</v>
      </c>
      <c r="AG27" s="184">
        <f t="shared" si="19"/>
        <v>12679.01</v>
      </c>
      <c r="AH27" s="14">
        <f t="shared" si="7"/>
        <v>1904.5958097656135</v>
      </c>
      <c r="AI27" s="184">
        <f t="shared" si="11"/>
        <v>158.72</v>
      </c>
      <c r="AJ27" s="14">
        <f t="shared" si="8"/>
        <v>1436.1712503314238</v>
      </c>
      <c r="AK27" s="184">
        <f t="shared" si="12"/>
        <v>119.68</v>
      </c>
      <c r="AM27" s="14">
        <f t="shared" si="20"/>
        <v>1013559.6380824004</v>
      </c>
      <c r="AN27" s="14">
        <f t="shared" si="13"/>
        <v>84463.3</v>
      </c>
      <c r="AO27" s="14">
        <f t="shared" si="14"/>
        <v>84463.3</v>
      </c>
    </row>
    <row r="28" spans="1:41" x14ac:dyDescent="0.25">
      <c r="A28">
        <v>60628</v>
      </c>
      <c r="B28" t="s">
        <v>37</v>
      </c>
      <c r="C28" t="s">
        <v>28</v>
      </c>
      <c r="D28" s="14">
        <f>'landesw Umlage § 2_IST'!F28*'Umlage Gesamt § 2_mtlAufte_IST'!$D$1</f>
        <v>903.93812337282861</v>
      </c>
      <c r="E28" s="14">
        <f>'landesw Umlage § 2_IST'!G28*'Umlage Gesamt § 2_mtlAufte_IST'!$E$1</f>
        <v>68017.703682263062</v>
      </c>
      <c r="F28" s="14">
        <f>'landesw Umlage § 2_IST'!H28*'Umlage Gesamt § 2_mtlAufte_IST'!$F$1</f>
        <v>7312.8620107130891</v>
      </c>
      <c r="G28" s="14">
        <f>'landesw Umlage § 2_IST'!I28*'Umlage Gesamt § 2_mtlAufte_IST'!$G$1</f>
        <v>115662.2921087447</v>
      </c>
      <c r="H28" s="14">
        <f>'landesw Umlage § 2_IST'!J28*'Umlage Gesamt § 2_mtlAufte_IST'!$H$1</f>
        <v>19803.261582588602</v>
      </c>
      <c r="I28" s="14">
        <f>'landesw Umlage § 2_IST'!K28*'Umlage Gesamt § 2_mtlAufte_IST'!$I$1</f>
        <v>33034.281822917626</v>
      </c>
      <c r="J28" s="14">
        <f>'landesw Umlage § 2_IST'!L28*'Umlage Gesamt § 2_mtlAufte_IST'!$J$1</f>
        <v>502.9812081653422</v>
      </c>
      <c r="K28" s="14">
        <f>'landesw Umlage § 2_IST'!M28*'Umlage Gesamt § 2_mtlAufte_IST'!$K$1</f>
        <v>368.03814568128041</v>
      </c>
      <c r="M28" s="14">
        <f>'bezirksw Umlage § 2_IST'!F28*'Umlage Gesamt § 2_mtlAufte_IST'!$M$1</f>
        <v>1663.5794177487339</v>
      </c>
      <c r="N28" s="14">
        <f>'bezirksw Umlage § 2_IST'!G28*'Umlage Gesamt § 2_mtlAufte_IST'!$N$1</f>
        <v>142246.83840899984</v>
      </c>
      <c r="O28" s="14">
        <f>'bezirksw Umlage § 2_IST'!H28*'Umlage Gesamt § 2_mtlAufte_IST'!$O$1</f>
        <v>24287.104909670794</v>
      </c>
      <c r="P28" s="14">
        <f>'bezirksw Umlage § 2_IST'!I28*'Umlage Gesamt § 2_mtlAufte_IST'!$P$1</f>
        <v>367769.44899366557</v>
      </c>
      <c r="Q28" s="14">
        <f>'bezirksw Umlage § 2_IST'!J28*'Umlage Gesamt § 2_mtlAufte_IST'!$Q$1</f>
        <v>15508.331238259459</v>
      </c>
      <c r="R28" s="14">
        <f>'bezirksw Umlage § 2_IST'!K28*'Umlage Gesamt § 2_mtlAufte_IST'!$R$1</f>
        <v>102287.57184793848</v>
      </c>
      <c r="S28" s="14">
        <f>'bezirksw Umlage § 2_IST'!L28*'Umlage Gesamt § 2_mtlAufte_IST'!$S$1</f>
        <v>1190.9824251000759</v>
      </c>
      <c r="T28" s="14">
        <f>'bezirksw Umlage § 2_IST'!M28*'Umlage Gesamt § 2_mtlAufte_IST'!$T$1</f>
        <v>909.30471978588093</v>
      </c>
      <c r="V28" s="14">
        <f t="shared" si="9"/>
        <v>2567.5175411215623</v>
      </c>
      <c r="W28" s="184">
        <f t="shared" si="10"/>
        <v>213.96</v>
      </c>
      <c r="X28" s="14">
        <f t="shared" si="2"/>
        <v>210264.54209126291</v>
      </c>
      <c r="Y28" s="184">
        <f t="shared" si="15"/>
        <v>17522.05</v>
      </c>
      <c r="Z28" s="14">
        <f t="shared" si="3"/>
        <v>31599.966920383882</v>
      </c>
      <c r="AA28" s="184">
        <f t="shared" si="16"/>
        <v>2633.33</v>
      </c>
      <c r="AB28" s="14">
        <f t="shared" si="4"/>
        <v>483431.74110241025</v>
      </c>
      <c r="AC28" s="184">
        <f t="shared" si="17"/>
        <v>40285.980000000003</v>
      </c>
      <c r="AD28" s="14">
        <f t="shared" si="5"/>
        <v>35311.592820848062</v>
      </c>
      <c r="AE28" s="184">
        <f t="shared" si="18"/>
        <v>2942.63</v>
      </c>
      <c r="AF28" s="14">
        <f t="shared" si="6"/>
        <v>135321.8536708561</v>
      </c>
      <c r="AG28" s="184">
        <f t="shared" si="19"/>
        <v>11276.82</v>
      </c>
      <c r="AH28" s="14">
        <f t="shared" si="7"/>
        <v>1693.9636332654181</v>
      </c>
      <c r="AI28" s="184">
        <f t="shared" si="11"/>
        <v>141.16</v>
      </c>
      <c r="AJ28" s="14">
        <f t="shared" si="8"/>
        <v>1277.3428654671613</v>
      </c>
      <c r="AK28" s="184">
        <f t="shared" si="12"/>
        <v>106.45</v>
      </c>
      <c r="AM28" s="14">
        <f t="shared" si="20"/>
        <v>901468.52064561553</v>
      </c>
      <c r="AN28" s="14">
        <f t="shared" si="13"/>
        <v>75122.38</v>
      </c>
      <c r="AO28" s="14">
        <f t="shared" si="14"/>
        <v>75122.38</v>
      </c>
    </row>
    <row r="29" spans="1:41" x14ac:dyDescent="0.25">
      <c r="A29">
        <v>60629</v>
      </c>
      <c r="B29" t="s">
        <v>38</v>
      </c>
      <c r="C29" t="s">
        <v>28</v>
      </c>
      <c r="D29" s="14">
        <f>'landesw Umlage § 2_IST'!F29*'Umlage Gesamt § 2_mtlAufte_IST'!$D$1</f>
        <v>2094.5228858085284</v>
      </c>
      <c r="E29" s="14">
        <f>'landesw Umlage § 2_IST'!G29*'Umlage Gesamt § 2_mtlAufte_IST'!$E$1</f>
        <v>157604.41264615583</v>
      </c>
      <c r="F29" s="14">
        <f>'landesw Umlage § 2_IST'!H29*'Umlage Gesamt § 2_mtlAufte_IST'!$F$1</f>
        <v>16944.696153589342</v>
      </c>
      <c r="G29" s="14">
        <f>'landesw Umlage § 2_IST'!I29*'Umlage Gesamt § 2_mtlAufte_IST'!$G$1</f>
        <v>268002.1027799024</v>
      </c>
      <c r="H29" s="14">
        <f>'landesw Umlage § 2_IST'!J29*'Umlage Gesamt § 2_mtlAufte_IST'!$H$1</f>
        <v>45886.309611124685</v>
      </c>
      <c r="I29" s="14">
        <f>'landesw Umlage § 2_IST'!K29*'Umlage Gesamt § 2_mtlAufte_IST'!$I$1</f>
        <v>76544.021659557591</v>
      </c>
      <c r="J29" s="14">
        <f>'landesw Umlage § 2_IST'!L29*'Umlage Gesamt § 2_mtlAufte_IST'!$J$1</f>
        <v>1165.462131083739</v>
      </c>
      <c r="K29" s="14">
        <f>'landesw Umlage § 2_IST'!M29*'Umlage Gesamt § 2_mtlAufte_IST'!$K$1</f>
        <v>852.7843876123726</v>
      </c>
      <c r="M29" s="14">
        <f>'bezirksw Umlage § 2_IST'!F29*'Umlage Gesamt § 2_mtlAufte_IST'!$M$1</f>
        <v>3854.694334423607</v>
      </c>
      <c r="N29" s="14">
        <f>'bezirksw Umlage § 2_IST'!G29*'Umlage Gesamt § 2_mtlAufte_IST'!$N$1</f>
        <v>329601.38617659896</v>
      </c>
      <c r="O29" s="14">
        <f>'bezirksw Umlage § 2_IST'!H29*'Umlage Gesamt § 2_mtlAufte_IST'!$O$1</f>
        <v>56275.861973305553</v>
      </c>
      <c r="P29" s="14">
        <f>'bezirksw Umlage § 2_IST'!I29*'Umlage Gesamt § 2_mtlAufte_IST'!$P$1</f>
        <v>852161.78818106395</v>
      </c>
      <c r="Q29" s="14">
        <f>'bezirksw Umlage § 2_IST'!J29*'Umlage Gesamt § 2_mtlAufte_IST'!$Q$1</f>
        <v>35934.489163962768</v>
      </c>
      <c r="R29" s="14">
        <f>'bezirksw Umlage § 2_IST'!K29*'Umlage Gesamt § 2_mtlAufte_IST'!$R$1</f>
        <v>237011.42216448666</v>
      </c>
      <c r="S29" s="14">
        <f>'bezirksw Umlage § 2_IST'!L29*'Umlage Gesamt § 2_mtlAufte_IST'!$S$1</f>
        <v>2759.6357333177543</v>
      </c>
      <c r="T29" s="14">
        <f>'bezirksw Umlage § 2_IST'!M29*'Umlage Gesamt § 2_mtlAufte_IST'!$T$1</f>
        <v>2106.9578730221388</v>
      </c>
      <c r="V29" s="14">
        <f t="shared" si="9"/>
        <v>5949.2172202321353</v>
      </c>
      <c r="W29" s="184">
        <f t="shared" si="10"/>
        <v>495.77</v>
      </c>
      <c r="X29" s="14">
        <f t="shared" si="2"/>
        <v>487205.79882275476</v>
      </c>
      <c r="Y29" s="184">
        <f t="shared" si="15"/>
        <v>40600.480000000003</v>
      </c>
      <c r="Z29" s="14">
        <f t="shared" si="3"/>
        <v>73220.558126894903</v>
      </c>
      <c r="AA29" s="184">
        <f t="shared" si="16"/>
        <v>6101.71</v>
      </c>
      <c r="AB29" s="14">
        <f t="shared" si="4"/>
        <v>1120163.8909609662</v>
      </c>
      <c r="AC29" s="184">
        <f t="shared" si="17"/>
        <v>93346.99</v>
      </c>
      <c r="AD29" s="14">
        <f t="shared" si="5"/>
        <v>81820.79877508746</v>
      </c>
      <c r="AE29" s="184">
        <f t="shared" si="18"/>
        <v>6818.4</v>
      </c>
      <c r="AF29" s="14">
        <f t="shared" si="6"/>
        <v>313555.44382404425</v>
      </c>
      <c r="AG29" s="184">
        <f t="shared" si="19"/>
        <v>26129.62</v>
      </c>
      <c r="AH29" s="14">
        <f t="shared" si="7"/>
        <v>3925.0978644014931</v>
      </c>
      <c r="AI29" s="184">
        <f t="shared" si="11"/>
        <v>327.08999999999997</v>
      </c>
      <c r="AJ29" s="14">
        <f t="shared" si="8"/>
        <v>2959.7422606345112</v>
      </c>
      <c r="AK29" s="184">
        <f t="shared" si="12"/>
        <v>246.65</v>
      </c>
      <c r="AM29" s="14">
        <f t="shared" si="20"/>
        <v>2088800.5478550156</v>
      </c>
      <c r="AN29" s="14">
        <f t="shared" si="13"/>
        <v>174066.71</v>
      </c>
      <c r="AO29" s="14">
        <f t="shared" si="14"/>
        <v>174066.71</v>
      </c>
    </row>
    <row r="30" spans="1:41" x14ac:dyDescent="0.25">
      <c r="A30">
        <v>60632</v>
      </c>
      <c r="B30" t="s">
        <v>39</v>
      </c>
      <c r="C30" t="s">
        <v>28</v>
      </c>
      <c r="D30" s="14">
        <f>'landesw Umlage § 2_IST'!F30*'Umlage Gesamt § 2_mtlAufte_IST'!$D$1</f>
        <v>1017.7660882231423</v>
      </c>
      <c r="E30" s="14">
        <f>'landesw Umlage § 2_IST'!G30*'Umlage Gesamt § 2_mtlAufte_IST'!$E$1</f>
        <v>76582.799659247743</v>
      </c>
      <c r="F30" s="14">
        <f>'landesw Umlage § 2_IST'!H30*'Umlage Gesamt § 2_mtlAufte_IST'!$F$1</f>
        <v>8233.7305728273986</v>
      </c>
      <c r="G30" s="14">
        <f>'landesw Umlage § 2_IST'!I30*'Umlage Gesamt § 2_mtlAufte_IST'!$G$1</f>
        <v>130227.00951610066</v>
      </c>
      <c r="H30" s="14">
        <f>'landesw Umlage § 2_IST'!J30*'Umlage Gesamt § 2_mtlAufte_IST'!$H$1</f>
        <v>22296.977584889275</v>
      </c>
      <c r="I30" s="14">
        <f>'landesw Umlage § 2_IST'!K30*'Umlage Gesamt § 2_mtlAufte_IST'!$I$1</f>
        <v>37194.107559843113</v>
      </c>
      <c r="J30" s="14">
        <f>'landesw Umlage § 2_IST'!L30*'Umlage Gesamt § 2_mtlAufte_IST'!$J$1</f>
        <v>566.31887011700962</v>
      </c>
      <c r="K30" s="14">
        <f>'landesw Umlage § 2_IST'!M30*'Umlage Gesamt § 2_mtlAufte_IST'!$K$1</f>
        <v>414.38316867231168</v>
      </c>
      <c r="M30" s="14">
        <f>'bezirksw Umlage § 2_IST'!F30*'Umlage Gesamt § 2_mtlAufte_IST'!$M$1</f>
        <v>1873.0648400281373</v>
      </c>
      <c r="N30" s="14">
        <f>'bezirksw Umlage § 2_IST'!G30*'Umlage Gesamt § 2_mtlAufte_IST'!$N$1</f>
        <v>160159.20177085538</v>
      </c>
      <c r="O30" s="14">
        <f>'bezirksw Umlage § 2_IST'!H30*'Umlage Gesamt § 2_mtlAufte_IST'!$O$1</f>
        <v>27345.446683838505</v>
      </c>
      <c r="P30" s="14">
        <f>'bezirksw Umlage § 2_IST'!I30*'Umlage Gesamt § 2_mtlAufte_IST'!$P$1</f>
        <v>414080.63648609089</v>
      </c>
      <c r="Q30" s="14">
        <f>'bezirksw Umlage § 2_IST'!J30*'Umlage Gesamt § 2_mtlAufte_IST'!$Q$1</f>
        <v>17461.210243394118</v>
      </c>
      <c r="R30" s="14">
        <f>'bezirksw Umlage § 2_IST'!K30*'Umlage Gesamt § 2_mtlAufte_IST'!$R$1</f>
        <v>115168.08416606853</v>
      </c>
      <c r="S30" s="14">
        <f>'bezirksw Umlage § 2_IST'!L30*'Umlage Gesamt § 2_mtlAufte_IST'!$S$1</f>
        <v>1340.9563028648465</v>
      </c>
      <c r="T30" s="14">
        <f>'bezirksw Umlage § 2_IST'!M30*'Umlage Gesamt § 2_mtlAufte_IST'!$T$1</f>
        <v>1023.8084706574672</v>
      </c>
      <c r="V30" s="14">
        <f t="shared" si="9"/>
        <v>2890.8309282512796</v>
      </c>
      <c r="W30" s="184">
        <f t="shared" si="10"/>
        <v>240.9</v>
      </c>
      <c r="X30" s="14">
        <f t="shared" si="2"/>
        <v>236742.00143010312</v>
      </c>
      <c r="Y30" s="184">
        <f t="shared" si="15"/>
        <v>19728.5</v>
      </c>
      <c r="Z30" s="14">
        <f t="shared" si="3"/>
        <v>35579.177256665906</v>
      </c>
      <c r="AA30" s="184">
        <f t="shared" si="16"/>
        <v>2964.93</v>
      </c>
      <c r="AB30" s="14">
        <f t="shared" si="4"/>
        <v>544307.64600219158</v>
      </c>
      <c r="AC30" s="184">
        <f t="shared" si="17"/>
        <v>45358.97</v>
      </c>
      <c r="AD30" s="14">
        <f t="shared" si="5"/>
        <v>39758.187828283393</v>
      </c>
      <c r="AE30" s="184">
        <f t="shared" si="18"/>
        <v>3313.18</v>
      </c>
      <c r="AF30" s="14">
        <f t="shared" si="6"/>
        <v>152362.19172591163</v>
      </c>
      <c r="AG30" s="184">
        <f t="shared" si="19"/>
        <v>12696.85</v>
      </c>
      <c r="AH30" s="14">
        <f t="shared" si="7"/>
        <v>1907.275172981856</v>
      </c>
      <c r="AI30" s="184">
        <f t="shared" si="11"/>
        <v>158.94</v>
      </c>
      <c r="AJ30" s="14">
        <f t="shared" si="8"/>
        <v>1438.1916393297788</v>
      </c>
      <c r="AK30" s="184">
        <f t="shared" si="12"/>
        <v>119.85</v>
      </c>
      <c r="AM30" s="14">
        <f t="shared" si="20"/>
        <v>1014985.5019837187</v>
      </c>
      <c r="AN30" s="14">
        <f t="shared" si="13"/>
        <v>84582.13</v>
      </c>
      <c r="AO30" s="14">
        <f t="shared" si="14"/>
        <v>84582.13</v>
      </c>
    </row>
    <row r="31" spans="1:41" x14ac:dyDescent="0.25">
      <c r="A31">
        <v>60639</v>
      </c>
      <c r="B31" t="s">
        <v>40</v>
      </c>
      <c r="C31" t="s">
        <v>28</v>
      </c>
      <c r="D31" s="14">
        <f>'landesw Umlage § 2_IST'!F31*'Umlage Gesamt § 2_mtlAufte_IST'!$D$1</f>
        <v>416.89433040210014</v>
      </c>
      <c r="E31" s="14">
        <f>'landesw Umlage § 2_IST'!G31*'Umlage Gesamt § 2_mtlAufte_IST'!$E$1</f>
        <v>31369.619555707166</v>
      </c>
      <c r="F31" s="14">
        <f>'landesw Umlage § 2_IST'!H31*'Umlage Gesamt § 2_mtlAufte_IST'!$F$1</f>
        <v>3372.6763286669775</v>
      </c>
      <c r="G31" s="14">
        <f>'landesw Umlage § 2_IST'!I31*'Umlage Gesamt § 2_mtlAufte_IST'!$G$1</f>
        <v>53343.201901397588</v>
      </c>
      <c r="H31" s="14">
        <f>'landesw Umlage § 2_IST'!J31*'Umlage Gesamt § 2_mtlAufte_IST'!$H$1</f>
        <v>9133.2219139581339</v>
      </c>
      <c r="I31" s="14">
        <f>'landesw Umlage § 2_IST'!K31*'Umlage Gesamt § 2_mtlAufte_IST'!$I$1</f>
        <v>15235.340168520959</v>
      </c>
      <c r="J31" s="14">
        <f>'landesw Umlage § 2_IST'!L31*'Umlage Gesamt § 2_mtlAufte_IST'!$J$1</f>
        <v>231.97385812263522</v>
      </c>
      <c r="K31" s="14">
        <f>'landesw Umlage § 2_IST'!M31*'Umlage Gesamt § 2_mtlAufte_IST'!$K$1</f>
        <v>169.73840613528878</v>
      </c>
      <c r="M31" s="14">
        <f>'bezirksw Umlage § 2_IST'!F31*'Umlage Gesamt § 2_mtlAufte_IST'!$M$1</f>
        <v>767.23927169407079</v>
      </c>
      <c r="N31" s="14">
        <f>'bezirksw Umlage § 2_IST'!G31*'Umlage Gesamt § 2_mtlAufte_IST'!$N$1</f>
        <v>65603.937832674768</v>
      </c>
      <c r="O31" s="14">
        <f>'bezirksw Umlage § 2_IST'!H31*'Umlage Gesamt § 2_mtlAufte_IST'!$O$1</f>
        <v>11201.160872541994</v>
      </c>
      <c r="P31" s="14">
        <f>'bezirksw Umlage § 2_IST'!I31*'Umlage Gesamt § 2_mtlAufte_IST'!$P$1</f>
        <v>169614.48379727913</v>
      </c>
      <c r="Q31" s="14">
        <f>'bezirksw Umlage § 2_IST'!J31*'Umlage Gesamt § 2_mtlAufte_IST'!$Q$1</f>
        <v>7152.40921923317</v>
      </c>
      <c r="R31" s="14">
        <f>'bezirksw Umlage § 2_IST'!K31*'Umlage Gesamt § 2_mtlAufte_IST'!$R$1</f>
        <v>47174.809504538294</v>
      </c>
      <c r="S31" s="14">
        <f>'bezirksw Umlage § 2_IST'!L31*'Umlage Gesamt § 2_mtlAufte_IST'!$S$1</f>
        <v>549.27854882383224</v>
      </c>
      <c r="T31" s="14">
        <f>'bezirksw Umlage § 2_IST'!M31*'Umlage Gesamt § 2_mtlAufte_IST'!$T$1</f>
        <v>419.36939319711735</v>
      </c>
      <c r="V31" s="14">
        <f t="shared" si="9"/>
        <v>1184.133602096171</v>
      </c>
      <c r="W31" s="184">
        <f t="shared" si="10"/>
        <v>98.68</v>
      </c>
      <c r="X31" s="14">
        <f t="shared" si="2"/>
        <v>96973.557388381931</v>
      </c>
      <c r="Y31" s="184">
        <f t="shared" si="15"/>
        <v>8081.13</v>
      </c>
      <c r="Z31" s="14">
        <f t="shared" si="3"/>
        <v>14573.837201208971</v>
      </c>
      <c r="AA31" s="184">
        <f t="shared" si="16"/>
        <v>1214.49</v>
      </c>
      <c r="AB31" s="14">
        <f t="shared" si="4"/>
        <v>222957.68569867671</v>
      </c>
      <c r="AC31" s="184">
        <f t="shared" si="17"/>
        <v>18579.810000000001</v>
      </c>
      <c r="AD31" s="14">
        <f t="shared" si="5"/>
        <v>16285.631133191304</v>
      </c>
      <c r="AE31" s="184">
        <f t="shared" si="18"/>
        <v>1357.14</v>
      </c>
      <c r="AF31" s="14">
        <f t="shared" si="6"/>
        <v>62410.149673059255</v>
      </c>
      <c r="AG31" s="184">
        <f t="shared" si="19"/>
        <v>5200.8500000000004</v>
      </c>
      <c r="AH31" s="14">
        <f t="shared" si="7"/>
        <v>781.25240694646743</v>
      </c>
      <c r="AI31" s="184">
        <f t="shared" si="11"/>
        <v>65.099999999999994</v>
      </c>
      <c r="AJ31" s="14">
        <f t="shared" si="8"/>
        <v>589.1077993324061</v>
      </c>
      <c r="AK31" s="184">
        <f t="shared" si="12"/>
        <v>49.09</v>
      </c>
      <c r="AM31" s="14">
        <f t="shared" si="20"/>
        <v>415755.35490289319</v>
      </c>
      <c r="AN31" s="14">
        <f t="shared" si="13"/>
        <v>34646.28</v>
      </c>
      <c r="AO31" s="14">
        <f t="shared" si="14"/>
        <v>34646.28</v>
      </c>
    </row>
    <row r="32" spans="1:41" x14ac:dyDescent="0.25">
      <c r="A32">
        <v>60641</v>
      </c>
      <c r="B32" t="s">
        <v>41</v>
      </c>
      <c r="C32" t="s">
        <v>28</v>
      </c>
      <c r="D32" s="14">
        <f>'landesw Umlage § 2_IST'!F32*'Umlage Gesamt § 2_mtlAufte_IST'!$D$1</f>
        <v>308.70420526742896</v>
      </c>
      <c r="E32" s="14">
        <f>'landesw Umlage § 2_IST'!G32*'Umlage Gesamt § 2_mtlAufte_IST'!$E$1</f>
        <v>23228.748314101307</v>
      </c>
      <c r="F32" s="14">
        <f>'landesw Umlage § 2_IST'!H32*'Umlage Gesamt § 2_mtlAufte_IST'!$F$1</f>
        <v>2497.417906022366</v>
      </c>
      <c r="G32" s="14">
        <f>'landesw Umlage § 2_IST'!I32*'Umlage Gesamt § 2_mtlAufte_IST'!$G$1</f>
        <v>39499.867348898806</v>
      </c>
      <c r="H32" s="14">
        <f>'landesw Umlage § 2_IST'!J32*'Umlage Gesamt § 2_mtlAufte_IST'!$H$1</f>
        <v>6763.0183642941392</v>
      </c>
      <c r="I32" s="14">
        <f>'landesw Umlage § 2_IST'!K32*'Umlage Gesamt § 2_mtlAufte_IST'!$I$1</f>
        <v>11281.548430188263</v>
      </c>
      <c r="J32" s="14">
        <f>'landesw Umlage § 2_IST'!L32*'Umlage Gesamt § 2_mtlAufte_IST'!$J$1</f>
        <v>171.77327752454048</v>
      </c>
      <c r="K32" s="14">
        <f>'landesw Umlage § 2_IST'!M32*'Umlage Gesamt § 2_mtlAufte_IST'!$K$1</f>
        <v>125.68882795507177</v>
      </c>
      <c r="M32" s="14">
        <f>'bezirksw Umlage § 2_IST'!F32*'Umlage Gesamt § 2_mtlAufte_IST'!$M$1</f>
        <v>568.12955309282847</v>
      </c>
      <c r="N32" s="14">
        <f>'bezirksw Umlage § 2_IST'!G32*'Umlage Gesamt § 2_mtlAufte_IST'!$N$1</f>
        <v>48578.764483355168</v>
      </c>
      <c r="O32" s="14">
        <f>'bezirksw Umlage § 2_IST'!H32*'Umlage Gesamt § 2_mtlAufte_IST'!$O$1</f>
        <v>8294.2971709295234</v>
      </c>
      <c r="P32" s="14">
        <f>'bezirksw Umlage § 2_IST'!I32*'Umlage Gesamt § 2_mtlAufte_IST'!$P$1</f>
        <v>125597.06526107385</v>
      </c>
      <c r="Q32" s="14">
        <f>'bezirksw Umlage § 2_IST'!J32*'Umlage Gesamt § 2_mtlAufte_IST'!$Q$1</f>
        <v>5296.2552924171041</v>
      </c>
      <c r="R32" s="14">
        <f>'bezirksw Umlage § 2_IST'!K32*'Umlage Gesamt § 2_mtlAufte_IST'!$R$1</f>
        <v>34932.26224183615</v>
      </c>
      <c r="S32" s="14">
        <f>'bezirksw Umlage § 2_IST'!L32*'Umlage Gesamt § 2_mtlAufte_IST'!$S$1</f>
        <v>406.73279898424255</v>
      </c>
      <c r="T32" s="14">
        <f>'bezirksw Umlage § 2_IST'!M32*'Umlage Gesamt § 2_mtlAufte_IST'!$T$1</f>
        <v>310.53695337025351</v>
      </c>
      <c r="V32" s="14">
        <f t="shared" si="9"/>
        <v>876.83375836025743</v>
      </c>
      <c r="W32" s="184">
        <f t="shared" si="10"/>
        <v>73.069999999999993</v>
      </c>
      <c r="X32" s="14">
        <f t="shared" si="2"/>
        <v>71807.512797456468</v>
      </c>
      <c r="Y32" s="184">
        <f t="shared" si="15"/>
        <v>5983.96</v>
      </c>
      <c r="Z32" s="14">
        <f t="shared" si="3"/>
        <v>10791.715076951888</v>
      </c>
      <c r="AA32" s="184">
        <f t="shared" si="16"/>
        <v>899.31</v>
      </c>
      <c r="AB32" s="14">
        <f t="shared" si="4"/>
        <v>165096.93260997266</v>
      </c>
      <c r="AC32" s="184">
        <f t="shared" si="17"/>
        <v>13758.08</v>
      </c>
      <c r="AD32" s="14">
        <f t="shared" si="5"/>
        <v>12059.273656711244</v>
      </c>
      <c r="AE32" s="184">
        <f t="shared" si="18"/>
        <v>1004.94</v>
      </c>
      <c r="AF32" s="14">
        <f t="shared" si="6"/>
        <v>46213.81067202441</v>
      </c>
      <c r="AG32" s="184">
        <f t="shared" si="19"/>
        <v>3851.15</v>
      </c>
      <c r="AH32" s="14">
        <f t="shared" si="7"/>
        <v>578.50607650878305</v>
      </c>
      <c r="AI32" s="184">
        <f t="shared" si="11"/>
        <v>48.21</v>
      </c>
      <c r="AJ32" s="14">
        <f t="shared" si="8"/>
        <v>436.22578132532527</v>
      </c>
      <c r="AK32" s="184">
        <f t="shared" si="12"/>
        <v>36.35</v>
      </c>
      <c r="AM32" s="14">
        <f t="shared" si="20"/>
        <v>307860.81042931101</v>
      </c>
      <c r="AN32" s="14">
        <f t="shared" si="13"/>
        <v>25655.07</v>
      </c>
      <c r="AO32" s="14">
        <f t="shared" si="14"/>
        <v>25655.07</v>
      </c>
    </row>
    <row r="33" spans="1:41" x14ac:dyDescent="0.25">
      <c r="A33">
        <v>60642</v>
      </c>
      <c r="B33" t="s">
        <v>42</v>
      </c>
      <c r="C33" t="s">
        <v>28</v>
      </c>
      <c r="D33" s="14">
        <f>'landesw Umlage § 2_IST'!F33*'Umlage Gesamt § 2_mtlAufte_IST'!$D$1</f>
        <v>625.94613024228033</v>
      </c>
      <c r="E33" s="14">
        <f>'landesw Umlage § 2_IST'!G33*'Umlage Gesamt § 2_mtlAufte_IST'!$E$1</f>
        <v>47099.925655329913</v>
      </c>
      <c r="F33" s="14">
        <f>'landesw Umlage § 2_IST'!H33*'Umlage Gesamt § 2_mtlAufte_IST'!$F$1</f>
        <v>5063.9059889652099</v>
      </c>
      <c r="G33" s="14">
        <f>'landesw Umlage § 2_IST'!I33*'Umlage Gesamt § 2_mtlAufte_IST'!$G$1</f>
        <v>80092.168134566367</v>
      </c>
      <c r="H33" s="14">
        <f>'landesw Umlage § 2_IST'!J33*'Umlage Gesamt § 2_mtlAufte_IST'!$H$1</f>
        <v>13713.079062917588</v>
      </c>
      <c r="I33" s="14">
        <f>'landesw Umlage § 2_IST'!K33*'Umlage Gesamt § 2_mtlAufte_IST'!$I$1</f>
        <v>22875.106534100338</v>
      </c>
      <c r="J33" s="14">
        <f>'landesw Umlage § 2_IST'!L33*'Umlage Gesamt § 2_mtlAufte_IST'!$J$1</f>
        <v>348.29722598814175</v>
      </c>
      <c r="K33" s="14">
        <f>'landesw Umlage § 2_IST'!M33*'Umlage Gesamt § 2_mtlAufte_IST'!$K$1</f>
        <v>254.85378602150769</v>
      </c>
      <c r="M33" s="14">
        <f>'bezirksw Umlage § 2_IST'!F33*'Umlage Gesamt § 2_mtlAufte_IST'!$M$1</f>
        <v>1151.9716581983764</v>
      </c>
      <c r="N33" s="14">
        <f>'bezirksw Umlage § 2_IST'!G33*'Umlage Gesamt § 2_mtlAufte_IST'!$N$1</f>
        <v>98501.05415300469</v>
      </c>
      <c r="O33" s="14">
        <f>'bezirksw Umlage § 2_IST'!H33*'Umlage Gesamt § 2_mtlAufte_IST'!$O$1</f>
        <v>16817.986696116473</v>
      </c>
      <c r="P33" s="14">
        <f>'bezirksw Umlage § 2_IST'!I33*'Umlage Gesamt § 2_mtlAufte_IST'!$P$1</f>
        <v>254667.72278612398</v>
      </c>
      <c r="Q33" s="14">
        <f>'bezirksw Umlage § 2_IST'!J33*'Umlage Gesamt § 2_mtlAufte_IST'!$Q$1</f>
        <v>10738.987187400855</v>
      </c>
      <c r="R33" s="14">
        <f>'bezirksw Umlage § 2_IST'!K33*'Umlage Gesamt § 2_mtlAufte_IST'!$R$1</f>
        <v>70830.633330516837</v>
      </c>
      <c r="S33" s="14">
        <f>'bezirksw Umlage § 2_IST'!L33*'Umlage Gesamt § 2_mtlAufte_IST'!$S$1</f>
        <v>824.71445876885741</v>
      </c>
      <c r="T33" s="14">
        <f>'bezirksw Umlage § 2_IST'!M33*'Umlage Gesamt § 2_mtlAufte_IST'!$T$1</f>
        <v>629.66231409432112</v>
      </c>
      <c r="V33" s="14">
        <f t="shared" si="9"/>
        <v>1777.9177884406568</v>
      </c>
      <c r="W33" s="184">
        <f t="shared" si="10"/>
        <v>148.16</v>
      </c>
      <c r="X33" s="14">
        <f t="shared" si="2"/>
        <v>145600.97980833461</v>
      </c>
      <c r="Y33" s="184">
        <f t="shared" si="15"/>
        <v>12133.41</v>
      </c>
      <c r="Z33" s="14">
        <f t="shared" si="3"/>
        <v>21881.892685081682</v>
      </c>
      <c r="AA33" s="184">
        <f t="shared" si="16"/>
        <v>1823.49</v>
      </c>
      <c r="AB33" s="14">
        <f t="shared" si="4"/>
        <v>334759.89092069038</v>
      </c>
      <c r="AC33" s="184">
        <f t="shared" si="17"/>
        <v>27896.66</v>
      </c>
      <c r="AD33" s="14">
        <f t="shared" si="5"/>
        <v>24452.066250318443</v>
      </c>
      <c r="AE33" s="184">
        <f t="shared" si="18"/>
        <v>2037.67</v>
      </c>
      <c r="AF33" s="14">
        <f t="shared" si="6"/>
        <v>93705.739864617179</v>
      </c>
      <c r="AG33" s="184">
        <f t="shared" si="19"/>
        <v>7808.81</v>
      </c>
      <c r="AH33" s="14">
        <f t="shared" si="7"/>
        <v>1173.0116847569991</v>
      </c>
      <c r="AI33" s="184">
        <f t="shared" si="11"/>
        <v>97.75</v>
      </c>
      <c r="AJ33" s="14">
        <f t="shared" si="8"/>
        <v>884.51610011582875</v>
      </c>
      <c r="AK33" s="184">
        <f t="shared" si="12"/>
        <v>73.709999999999994</v>
      </c>
      <c r="AM33" s="14">
        <f t="shared" si="20"/>
        <v>624236.01510235574</v>
      </c>
      <c r="AN33" s="14">
        <f t="shared" si="13"/>
        <v>52019.67</v>
      </c>
      <c r="AO33" s="14">
        <f t="shared" si="14"/>
        <v>52019.67</v>
      </c>
    </row>
    <row r="34" spans="1:41" x14ac:dyDescent="0.25">
      <c r="A34">
        <v>60645</v>
      </c>
      <c r="B34" t="s">
        <v>43</v>
      </c>
      <c r="C34" t="s">
        <v>28</v>
      </c>
      <c r="D34" s="14">
        <f>'landesw Umlage § 2_IST'!F34*'Umlage Gesamt § 2_mtlAufte_IST'!$D$1</f>
        <v>893.94881945564703</v>
      </c>
      <c r="E34" s="14">
        <f>'landesw Umlage § 2_IST'!G34*'Umlage Gesamt § 2_mtlAufte_IST'!$E$1</f>
        <v>67266.048788789019</v>
      </c>
      <c r="F34" s="14">
        <f>'landesw Umlage § 2_IST'!H34*'Umlage Gesamt § 2_mtlAufte_IST'!$F$1</f>
        <v>7232.0485133723041</v>
      </c>
      <c r="G34" s="14">
        <f>'landesw Umlage § 2_IST'!I34*'Umlage Gesamt § 2_mtlAufte_IST'!$G$1</f>
        <v>114384.12299765441</v>
      </c>
      <c r="H34" s="14">
        <f>'landesw Umlage § 2_IST'!J34*'Umlage Gesamt § 2_mtlAufte_IST'!$H$1</f>
        <v>19584.418286366286</v>
      </c>
      <c r="I34" s="14">
        <f>'landesw Umlage § 2_IST'!K34*'Umlage Gesamt § 2_mtlAufte_IST'!$I$1</f>
        <v>32669.224224081463</v>
      </c>
      <c r="J34" s="14">
        <f>'landesw Umlage § 2_IST'!L34*'Umlage Gesamt § 2_mtlAufte_IST'!$J$1</f>
        <v>497.42282753830625</v>
      </c>
      <c r="K34" s="14">
        <f>'landesw Umlage § 2_IST'!M34*'Umlage Gesamt § 2_mtlAufte_IST'!$K$1</f>
        <v>363.97100347843968</v>
      </c>
      <c r="M34" s="14">
        <f>'bezirksw Umlage § 2_IST'!F34*'Umlage Gesamt § 2_mtlAufte_IST'!$M$1</f>
        <v>1645.1954156090146</v>
      </c>
      <c r="N34" s="14">
        <f>'bezirksw Umlage § 2_IST'!G34*'Umlage Gesamt § 2_mtlAufte_IST'!$N$1</f>
        <v>140674.88689662889</v>
      </c>
      <c r="O34" s="14">
        <f>'bezirksw Umlage § 2_IST'!H34*'Umlage Gesamt § 2_mtlAufte_IST'!$O$1</f>
        <v>24018.711237650496</v>
      </c>
      <c r="P34" s="14">
        <f>'bezirksw Umlage § 2_IST'!I34*'Umlage Gesamt § 2_mtlAufte_IST'!$P$1</f>
        <v>363705.2761233541</v>
      </c>
      <c r="Q34" s="14">
        <f>'bezirksw Umlage § 2_IST'!J34*'Umlage Gesamt § 2_mtlAufte_IST'!$Q$1</f>
        <v>15336.95066476483</v>
      </c>
      <c r="R34" s="14">
        <f>'bezirksw Umlage § 2_IST'!K34*'Umlage Gesamt § 2_mtlAufte_IST'!$R$1</f>
        <v>101157.20504990249</v>
      </c>
      <c r="S34" s="14">
        <f>'bezirksw Umlage § 2_IST'!L34*'Umlage Gesamt § 2_mtlAufte_IST'!$S$1</f>
        <v>1177.8210315303972</v>
      </c>
      <c r="T34" s="14">
        <f>'bezirksw Umlage § 2_IST'!M34*'Umlage Gesamt § 2_mtlAufte_IST'!$T$1</f>
        <v>899.25611030210723</v>
      </c>
      <c r="V34" s="14">
        <f t="shared" si="9"/>
        <v>2539.1442350646616</v>
      </c>
      <c r="W34" s="184">
        <f t="shared" si="10"/>
        <v>211.6</v>
      </c>
      <c r="X34" s="14">
        <f t="shared" si="2"/>
        <v>207940.93568541791</v>
      </c>
      <c r="Y34" s="184">
        <f t="shared" si="15"/>
        <v>17328.41</v>
      </c>
      <c r="Z34" s="14">
        <f t="shared" si="3"/>
        <v>31250.759751022801</v>
      </c>
      <c r="AA34" s="184">
        <f t="shared" si="16"/>
        <v>2604.23</v>
      </c>
      <c r="AB34" s="14">
        <f t="shared" si="4"/>
        <v>478089.39912100852</v>
      </c>
      <c r="AC34" s="184">
        <f t="shared" si="17"/>
        <v>39840.78</v>
      </c>
      <c r="AD34" s="14">
        <f t="shared" si="5"/>
        <v>34921.368951131117</v>
      </c>
      <c r="AE34" s="184">
        <f t="shared" si="18"/>
        <v>2910.11</v>
      </c>
      <c r="AF34" s="14">
        <f t="shared" si="6"/>
        <v>133826.42927398396</v>
      </c>
      <c r="AG34" s="184">
        <f t="shared" si="19"/>
        <v>11152.2</v>
      </c>
      <c r="AH34" s="14">
        <f t="shared" si="7"/>
        <v>1675.2438590687034</v>
      </c>
      <c r="AI34" s="184">
        <f t="shared" si="11"/>
        <v>139.6</v>
      </c>
      <c r="AJ34" s="14">
        <f t="shared" si="8"/>
        <v>1263.2271137805469</v>
      </c>
      <c r="AK34" s="184">
        <f t="shared" si="12"/>
        <v>105.27</v>
      </c>
      <c r="AM34" s="14">
        <f t="shared" si="20"/>
        <v>891506.50799047819</v>
      </c>
      <c r="AN34" s="14">
        <f t="shared" si="13"/>
        <v>74292.210000000006</v>
      </c>
      <c r="AO34" s="14">
        <f t="shared" si="14"/>
        <v>74292.210000000006</v>
      </c>
    </row>
    <row r="35" spans="1:41" x14ac:dyDescent="0.25">
      <c r="A35">
        <v>60646</v>
      </c>
      <c r="B35" t="s">
        <v>44</v>
      </c>
      <c r="C35" t="s">
        <v>28</v>
      </c>
      <c r="D35" s="14">
        <f>'landesw Umlage § 2_IST'!F35*'Umlage Gesamt § 2_mtlAufte_IST'!$D$1</f>
        <v>743.84828306905752</v>
      </c>
      <c r="E35" s="14">
        <f>'landesw Umlage § 2_IST'!G35*'Umlage Gesamt § 2_mtlAufte_IST'!$E$1</f>
        <v>55971.587871046657</v>
      </c>
      <c r="F35" s="14">
        <f>'landesw Umlage § 2_IST'!H35*'Umlage Gesamt § 2_mtlAufte_IST'!$F$1</f>
        <v>6017.7347434944759</v>
      </c>
      <c r="G35" s="14">
        <f>'landesw Umlage § 2_IST'!I35*'Umlage Gesamt § 2_mtlAufte_IST'!$G$1</f>
        <v>95178.19325940343</v>
      </c>
      <c r="H35" s="14">
        <f>'landesw Umlage § 2_IST'!J35*'Umlage Gesamt § 2_mtlAufte_IST'!$H$1</f>
        <v>16296.051407160667</v>
      </c>
      <c r="I35" s="14">
        <f>'landesw Umlage § 2_IST'!K35*'Umlage Gesamt § 2_mtlAufte_IST'!$I$1</f>
        <v>27183.822853615548</v>
      </c>
      <c r="J35" s="14">
        <f>'landesw Umlage § 2_IST'!L35*'Umlage Gesamt § 2_mtlAufte_IST'!$J$1</f>
        <v>413.90190150822474</v>
      </c>
      <c r="K35" s="14">
        <f>'landesw Umlage § 2_IST'!M35*'Umlage Gesamt § 2_mtlAufte_IST'!$K$1</f>
        <v>302.85761346966234</v>
      </c>
      <c r="M35" s="14">
        <f>'bezirksw Umlage § 2_IST'!F35*'Umlage Gesamt § 2_mtlAufte_IST'!$M$1</f>
        <v>1368.9550884569037</v>
      </c>
      <c r="N35" s="14">
        <f>'bezirksw Umlage § 2_IST'!G35*'Umlage Gesamt § 2_mtlAufte_IST'!$N$1</f>
        <v>117054.54586618306</v>
      </c>
      <c r="O35" s="14">
        <f>'bezirksw Umlage § 2_IST'!H35*'Umlage Gesamt § 2_mtlAufte_IST'!$O$1</f>
        <v>19985.794182867339</v>
      </c>
      <c r="P35" s="14">
        <f>'bezirksw Umlage § 2_IST'!I35*'Umlage Gesamt § 2_mtlAufte_IST'!$P$1</f>
        <v>302636.50367842702</v>
      </c>
      <c r="Q35" s="14">
        <f>'bezirksw Umlage § 2_IST'!J35*'Umlage Gesamt § 2_mtlAufte_IST'!$Q$1</f>
        <v>12761.764623669465</v>
      </c>
      <c r="R35" s="14">
        <f>'bezirksw Umlage § 2_IST'!K35*'Umlage Gesamt § 2_mtlAufte_IST'!$R$1</f>
        <v>84172.171447414556</v>
      </c>
      <c r="S35" s="14">
        <f>'bezirksw Umlage § 2_IST'!L35*'Umlage Gesamt § 2_mtlAufte_IST'!$S$1</f>
        <v>980.05627727100614</v>
      </c>
      <c r="T35" s="14">
        <f>'bezirksw Umlage § 2_IST'!M35*'Umlage Gesamt § 2_mtlAufte_IST'!$T$1</f>
        <v>748.26444101677032</v>
      </c>
      <c r="V35" s="14">
        <f t="shared" si="9"/>
        <v>2112.8033715259612</v>
      </c>
      <c r="W35" s="184">
        <f t="shared" si="10"/>
        <v>176.07</v>
      </c>
      <c r="X35" s="14">
        <f t="shared" si="2"/>
        <v>173026.13373722971</v>
      </c>
      <c r="Y35" s="184">
        <f t="shared" si="15"/>
        <v>14418.84</v>
      </c>
      <c r="Z35" s="14">
        <f t="shared" si="3"/>
        <v>26003.528926361814</v>
      </c>
      <c r="AA35" s="184">
        <f t="shared" si="16"/>
        <v>2166.96</v>
      </c>
      <c r="AB35" s="14">
        <f t="shared" si="4"/>
        <v>397814.69693783042</v>
      </c>
      <c r="AC35" s="184">
        <f t="shared" si="17"/>
        <v>33151.22</v>
      </c>
      <c r="AD35" s="14">
        <f t="shared" si="5"/>
        <v>29057.81603083013</v>
      </c>
      <c r="AE35" s="184">
        <f t="shared" si="18"/>
        <v>2421.48</v>
      </c>
      <c r="AF35" s="14">
        <f t="shared" si="6"/>
        <v>111355.99430103011</v>
      </c>
      <c r="AG35" s="184">
        <f t="shared" si="19"/>
        <v>9279.67</v>
      </c>
      <c r="AH35" s="14">
        <f t="shared" si="7"/>
        <v>1393.9581787792308</v>
      </c>
      <c r="AI35" s="184">
        <f t="shared" si="11"/>
        <v>116.16</v>
      </c>
      <c r="AJ35" s="14">
        <f t="shared" si="8"/>
        <v>1051.1220544864327</v>
      </c>
      <c r="AK35" s="184">
        <f t="shared" si="12"/>
        <v>87.59</v>
      </c>
      <c r="AM35" s="14">
        <f t="shared" si="20"/>
        <v>741816.05353807379</v>
      </c>
      <c r="AN35" s="14">
        <f t="shared" si="13"/>
        <v>61818</v>
      </c>
      <c r="AO35" s="14">
        <f t="shared" si="14"/>
        <v>61818</v>
      </c>
    </row>
    <row r="36" spans="1:41" x14ac:dyDescent="0.25">
      <c r="A36">
        <v>60647</v>
      </c>
      <c r="B36" t="s">
        <v>45</v>
      </c>
      <c r="C36" t="s">
        <v>28</v>
      </c>
      <c r="D36" s="14">
        <f>'landesw Umlage § 2_IST'!F36*'Umlage Gesamt § 2_mtlAufte_IST'!$D$1</f>
        <v>171.19170936499242</v>
      </c>
      <c r="E36" s="14">
        <f>'landesw Umlage § 2_IST'!G36*'Umlage Gesamt § 2_mtlAufte_IST'!$E$1</f>
        <v>12881.486751550101</v>
      </c>
      <c r="F36" s="14">
        <f>'landesw Umlage § 2_IST'!H36*'Umlage Gesamt § 2_mtlAufte_IST'!$F$1</f>
        <v>1384.9414197656795</v>
      </c>
      <c r="G36" s="14">
        <f>'landesw Umlage § 2_IST'!I36*'Umlage Gesamt § 2_mtlAufte_IST'!$G$1</f>
        <v>21904.624866676197</v>
      </c>
      <c r="H36" s="14">
        <f>'landesw Umlage § 2_IST'!J36*'Umlage Gesamt § 2_mtlAufte_IST'!$H$1</f>
        <v>3750.4272844206184</v>
      </c>
      <c r="I36" s="14">
        <f>'landesw Umlage § 2_IST'!K36*'Umlage Gesamt § 2_mtlAufte_IST'!$I$1</f>
        <v>6256.1750928361771</v>
      </c>
      <c r="J36" s="14">
        <f>'landesw Umlage § 2_IST'!L36*'Umlage Gesamt § 2_mtlAufte_IST'!$J$1</f>
        <v>95.256755498937579</v>
      </c>
      <c r="K36" s="14">
        <f>'landesw Umlage § 2_IST'!M36*'Umlage Gesamt § 2_mtlAufte_IST'!$K$1</f>
        <v>69.70065499130861</v>
      </c>
      <c r="M36" s="14">
        <f>'bezirksw Umlage § 2_IST'!F36*'Umlage Gesamt § 2_mtlAufte_IST'!$M$1</f>
        <v>315.05586148551316</v>
      </c>
      <c r="N36" s="14">
        <f>'bezirksw Umlage § 2_IST'!G36*'Umlage Gesamt § 2_mtlAufte_IST'!$N$1</f>
        <v>26939.321165193069</v>
      </c>
      <c r="O36" s="14">
        <f>'bezirksw Umlage § 2_IST'!H36*'Umlage Gesamt § 2_mtlAufte_IST'!$O$1</f>
        <v>4599.5969165453398</v>
      </c>
      <c r="P36" s="14">
        <f>'bezirksw Umlage § 2_IST'!I36*'Umlage Gesamt § 2_mtlAufte_IST'!$P$1</f>
        <v>69649.768051081046</v>
      </c>
      <c r="Q36" s="14">
        <f>'bezirksw Umlage § 2_IST'!J36*'Umlage Gesamt § 2_mtlAufte_IST'!$Q$1</f>
        <v>2937.0348096062498</v>
      </c>
      <c r="R36" s="14">
        <f>'bezirksw Umlage § 2_IST'!K36*'Umlage Gesamt § 2_mtlAufte_IST'!$R$1</f>
        <v>19371.66252719353</v>
      </c>
      <c r="S36" s="14">
        <f>'bezirksw Umlage § 2_IST'!L36*'Umlage Gesamt § 2_mtlAufte_IST'!$S$1</f>
        <v>225.55340006658099</v>
      </c>
      <c r="T36" s="14">
        <f>'bezirksw Umlage § 2_IST'!M36*'Umlage Gesamt § 2_mtlAufte_IST'!$T$1</f>
        <v>172.20805859251976</v>
      </c>
      <c r="V36" s="14">
        <f t="shared" si="9"/>
        <v>486.24757085050555</v>
      </c>
      <c r="W36" s="184">
        <f t="shared" si="10"/>
        <v>40.520000000000003</v>
      </c>
      <c r="X36" s="14">
        <f t="shared" si="2"/>
        <v>39820.807916743172</v>
      </c>
      <c r="Y36" s="184">
        <f t="shared" si="15"/>
        <v>3318.4</v>
      </c>
      <c r="Z36" s="14">
        <f t="shared" si="3"/>
        <v>5984.5383363110195</v>
      </c>
      <c r="AA36" s="184">
        <f t="shared" si="16"/>
        <v>498.71</v>
      </c>
      <c r="AB36" s="14">
        <f t="shared" si="4"/>
        <v>91554.392917757243</v>
      </c>
      <c r="AC36" s="184">
        <f t="shared" si="17"/>
        <v>7629.53</v>
      </c>
      <c r="AD36" s="14">
        <f t="shared" si="5"/>
        <v>6687.4620940268687</v>
      </c>
      <c r="AE36" s="184">
        <f t="shared" si="18"/>
        <v>557.29</v>
      </c>
      <c r="AF36" s="14">
        <f t="shared" si="6"/>
        <v>25627.837620029706</v>
      </c>
      <c r="AG36" s="184">
        <f t="shared" si="19"/>
        <v>2135.65</v>
      </c>
      <c r="AH36" s="14">
        <f t="shared" si="7"/>
        <v>320.81015556551858</v>
      </c>
      <c r="AI36" s="184">
        <f t="shared" si="11"/>
        <v>26.73</v>
      </c>
      <c r="AJ36" s="14">
        <f t="shared" si="8"/>
        <v>241.90871358382839</v>
      </c>
      <c r="AK36" s="184">
        <f t="shared" si="12"/>
        <v>20.16</v>
      </c>
      <c r="AM36" s="14">
        <f t="shared" si="20"/>
        <v>170724.00532486787</v>
      </c>
      <c r="AN36" s="14">
        <f t="shared" si="13"/>
        <v>14227</v>
      </c>
      <c r="AO36" s="14">
        <f t="shared" si="14"/>
        <v>14227</v>
      </c>
    </row>
    <row r="37" spans="1:41" x14ac:dyDescent="0.25">
      <c r="A37">
        <v>60648</v>
      </c>
      <c r="B37" t="s">
        <v>46</v>
      </c>
      <c r="C37" t="s">
        <v>28</v>
      </c>
      <c r="D37" s="14">
        <f>'landesw Umlage § 2_IST'!F37*'Umlage Gesamt § 2_mtlAufte_IST'!$D$1</f>
        <v>610.39529248722556</v>
      </c>
      <c r="E37" s="14">
        <f>'landesw Umlage § 2_IST'!G37*'Umlage Gesamt § 2_mtlAufte_IST'!$E$1</f>
        <v>45929.787736500257</v>
      </c>
      <c r="F37" s="14">
        <f>'landesw Umlage § 2_IST'!H37*'Umlage Gesamt § 2_mtlAufte_IST'!$F$1</f>
        <v>4938.0996669247361</v>
      </c>
      <c r="G37" s="14">
        <f>'landesw Umlage § 2_IST'!I37*'Umlage Gesamt § 2_mtlAufte_IST'!$G$1</f>
        <v>78102.379793468834</v>
      </c>
      <c r="H37" s="14">
        <f>'landesw Umlage § 2_IST'!J37*'Umlage Gesamt § 2_mtlAufte_IST'!$H$1</f>
        <v>13372.395005094386</v>
      </c>
      <c r="I37" s="14">
        <f>'landesw Umlage § 2_IST'!K37*'Umlage Gesamt § 2_mtlAufte_IST'!$I$1</f>
        <v>22306.803523418414</v>
      </c>
      <c r="J37" s="14">
        <f>'landesw Umlage § 2_IST'!L37*'Umlage Gesamt § 2_mtlAufte_IST'!$J$1</f>
        <v>339.64422313343789</v>
      </c>
      <c r="K37" s="14">
        <f>'landesw Umlage § 2_IST'!M37*'Umlage Gesamt § 2_mtlAufte_IST'!$K$1</f>
        <v>248.52226692393307</v>
      </c>
      <c r="M37" s="14">
        <f>'bezirksw Umlage § 2_IST'!F37*'Umlage Gesamt § 2_mtlAufte_IST'!$M$1</f>
        <v>1123.3523833286197</v>
      </c>
      <c r="N37" s="14">
        <f>'bezirksw Umlage § 2_IST'!G37*'Umlage Gesamt § 2_mtlAufte_IST'!$N$1</f>
        <v>96053.920385690959</v>
      </c>
      <c r="O37" s="14">
        <f>'bezirksw Umlage § 2_IST'!H37*'Umlage Gesamt § 2_mtlAufte_IST'!$O$1</f>
        <v>16400.165145918938</v>
      </c>
      <c r="P37" s="14">
        <f>'bezirksw Umlage § 2_IST'!I37*'Umlage Gesamt § 2_mtlAufte_IST'!$P$1</f>
        <v>248340.82619365939</v>
      </c>
      <c r="Q37" s="14">
        <f>'bezirksw Umlage § 2_IST'!J37*'Umlage Gesamt § 2_mtlAufte_IST'!$Q$1</f>
        <v>10472.190670358337</v>
      </c>
      <c r="R37" s="14">
        <f>'bezirksw Umlage § 2_IST'!K37*'Umlage Gesamt § 2_mtlAufte_IST'!$R$1</f>
        <v>69070.936075763777</v>
      </c>
      <c r="S37" s="14">
        <f>'bezirksw Umlage § 2_IST'!L37*'Umlage Gesamt § 2_mtlAufte_IST'!$S$1</f>
        <v>804.22547397778885</v>
      </c>
      <c r="T37" s="14">
        <f>'bezirksw Umlage § 2_IST'!M37*'Umlage Gesamt § 2_mtlAufte_IST'!$T$1</f>
        <v>614.01915246448084</v>
      </c>
      <c r="V37" s="14">
        <f t="shared" si="9"/>
        <v>1733.7476758158452</v>
      </c>
      <c r="W37" s="184">
        <f t="shared" si="10"/>
        <v>144.47999999999999</v>
      </c>
      <c r="X37" s="14">
        <f t="shared" si="2"/>
        <v>141983.70812219122</v>
      </c>
      <c r="Y37" s="184">
        <f t="shared" si="15"/>
        <v>11831.98</v>
      </c>
      <c r="Z37" s="14">
        <f t="shared" si="3"/>
        <v>21338.264812843674</v>
      </c>
      <c r="AA37" s="184">
        <f t="shared" si="16"/>
        <v>1778.19</v>
      </c>
      <c r="AB37" s="14">
        <f t="shared" si="4"/>
        <v>326443.2059871282</v>
      </c>
      <c r="AC37" s="184">
        <f t="shared" si="17"/>
        <v>27203.599999999999</v>
      </c>
      <c r="AD37" s="14">
        <f t="shared" si="5"/>
        <v>23844.585675452723</v>
      </c>
      <c r="AE37" s="184">
        <f t="shared" si="18"/>
        <v>1987.05</v>
      </c>
      <c r="AF37" s="14">
        <f t="shared" si="6"/>
        <v>91377.739599182183</v>
      </c>
      <c r="AG37" s="184">
        <f t="shared" si="19"/>
        <v>7614.81</v>
      </c>
      <c r="AH37" s="14">
        <f t="shared" si="7"/>
        <v>1143.8696971112267</v>
      </c>
      <c r="AI37" s="184">
        <f t="shared" si="11"/>
        <v>95.32</v>
      </c>
      <c r="AJ37" s="14">
        <f t="shared" si="8"/>
        <v>862.54141938841394</v>
      </c>
      <c r="AK37" s="184">
        <f t="shared" si="12"/>
        <v>71.88</v>
      </c>
      <c r="AM37" s="14">
        <f t="shared" si="20"/>
        <v>608727.66298911336</v>
      </c>
      <c r="AN37" s="14">
        <f t="shared" si="13"/>
        <v>50727.31</v>
      </c>
      <c r="AO37" s="14">
        <f t="shared" si="14"/>
        <v>50727.31</v>
      </c>
    </row>
    <row r="38" spans="1:41" x14ac:dyDescent="0.25">
      <c r="A38">
        <v>60651</v>
      </c>
      <c r="B38" t="s">
        <v>47</v>
      </c>
      <c r="C38" t="s">
        <v>28</v>
      </c>
      <c r="D38" s="14">
        <f>'landesw Umlage § 2_IST'!F38*'Umlage Gesamt § 2_mtlAufte_IST'!$D$1</f>
        <v>637.94501801379317</v>
      </c>
      <c r="E38" s="14">
        <f>'landesw Umlage § 2_IST'!G38*'Umlage Gesamt § 2_mtlAufte_IST'!$E$1</f>
        <v>48002.793641375545</v>
      </c>
      <c r="F38" s="14">
        <f>'landesw Umlage § 2_IST'!H38*'Umlage Gesamt § 2_mtlAufte_IST'!$F$1</f>
        <v>5160.977025451316</v>
      </c>
      <c r="G38" s="14">
        <f>'landesw Umlage § 2_IST'!I38*'Umlage Gesamt § 2_mtlAufte_IST'!$G$1</f>
        <v>81627.471079009571</v>
      </c>
      <c r="H38" s="14">
        <f>'landesw Umlage § 2_IST'!J38*'Umlage Gesamt § 2_mtlAufte_IST'!$H$1</f>
        <v>13975.947844635502</v>
      </c>
      <c r="I38" s="14">
        <f>'landesw Umlage § 2_IST'!K38*'Umlage Gesamt § 2_mtlAufte_IST'!$I$1</f>
        <v>23313.604070554204</v>
      </c>
      <c r="J38" s="14">
        <f>'landesw Umlage § 2_IST'!L38*'Umlage Gesamt § 2_mtlAufte_IST'!$J$1</f>
        <v>354.97380584676847</v>
      </c>
      <c r="K38" s="14">
        <f>'landesw Umlage § 2_IST'!M38*'Umlage Gesamt § 2_mtlAufte_IST'!$K$1</f>
        <v>259.73912970984333</v>
      </c>
      <c r="M38" s="14">
        <f>'bezirksw Umlage § 2_IST'!F38*'Umlage Gesamt § 2_mtlAufte_IST'!$M$1</f>
        <v>1174.054035538637</v>
      </c>
      <c r="N38" s="14">
        <f>'bezirksw Umlage § 2_IST'!G38*'Umlage Gesamt § 2_mtlAufte_IST'!$N$1</f>
        <v>100389.24075094746</v>
      </c>
      <c r="O38" s="14">
        <f>'bezirksw Umlage § 2_IST'!H38*'Umlage Gesamt § 2_mtlAufte_IST'!$O$1</f>
        <v>17140.374079247013</v>
      </c>
      <c r="P38" s="14">
        <f>'bezirksw Umlage § 2_IST'!I38*'Umlage Gesamt § 2_mtlAufte_IST'!$P$1</f>
        <v>259549.49979072771</v>
      </c>
      <c r="Q38" s="14">
        <f>'bezirksw Umlage § 2_IST'!J38*'Umlage Gesamt § 2_mtlAufte_IST'!$Q$1</f>
        <v>10944.845001381529</v>
      </c>
      <c r="R38" s="14">
        <f>'bezirksw Umlage § 2_IST'!K38*'Umlage Gesamt § 2_mtlAufte_IST'!$R$1</f>
        <v>72188.400044066278</v>
      </c>
      <c r="S38" s="14">
        <f>'bezirksw Umlage § 2_IST'!L38*'Umlage Gesamt § 2_mtlAufte_IST'!$S$1</f>
        <v>840.52357676832685</v>
      </c>
      <c r="T38" s="14">
        <f>'bezirksw Umlage § 2_IST'!M38*'Umlage Gesamt § 2_mtlAufte_IST'!$T$1</f>
        <v>641.73243814452417</v>
      </c>
      <c r="V38" s="14">
        <f t="shared" si="9"/>
        <v>1811.9990535524303</v>
      </c>
      <c r="W38" s="184">
        <f t="shared" si="10"/>
        <v>151</v>
      </c>
      <c r="X38" s="14">
        <f t="shared" si="2"/>
        <v>148392.034392323</v>
      </c>
      <c r="Y38" s="184">
        <f t="shared" si="15"/>
        <v>12366</v>
      </c>
      <c r="Z38" s="14">
        <f t="shared" si="3"/>
        <v>22301.351104698329</v>
      </c>
      <c r="AA38" s="184">
        <f t="shared" si="16"/>
        <v>1858.45</v>
      </c>
      <c r="AB38" s="14">
        <f t="shared" si="4"/>
        <v>341176.97086973727</v>
      </c>
      <c r="AC38" s="184">
        <f t="shared" si="17"/>
        <v>28431.41</v>
      </c>
      <c r="AD38" s="14">
        <f t="shared" si="5"/>
        <v>24920.79284601703</v>
      </c>
      <c r="AE38" s="184">
        <f t="shared" si="18"/>
        <v>2076.73</v>
      </c>
      <c r="AF38" s="14">
        <f t="shared" si="6"/>
        <v>95502.004114620475</v>
      </c>
      <c r="AG38" s="184">
        <f t="shared" si="19"/>
        <v>7958.5</v>
      </c>
      <c r="AH38" s="14">
        <f t="shared" si="7"/>
        <v>1195.4973826150954</v>
      </c>
      <c r="AI38" s="184">
        <f t="shared" si="11"/>
        <v>99.62</v>
      </c>
      <c r="AJ38" s="14">
        <f t="shared" si="8"/>
        <v>901.47156785436755</v>
      </c>
      <c r="AK38" s="184">
        <f t="shared" si="12"/>
        <v>75.12</v>
      </c>
      <c r="AM38" s="14">
        <f t="shared" si="20"/>
        <v>636202.12133141805</v>
      </c>
      <c r="AN38" s="14">
        <f t="shared" si="13"/>
        <v>53016.84</v>
      </c>
      <c r="AO38" s="14">
        <f t="shared" si="14"/>
        <v>53016.84</v>
      </c>
    </row>
    <row r="39" spans="1:41" x14ac:dyDescent="0.25">
      <c r="A39">
        <v>60653</v>
      </c>
      <c r="B39" t="s">
        <v>48</v>
      </c>
      <c r="C39" t="s">
        <v>28</v>
      </c>
      <c r="D39" s="14">
        <f>'landesw Umlage § 2_IST'!F39*'Umlage Gesamt § 2_mtlAufte_IST'!$D$1</f>
        <v>1225.2427137777445</v>
      </c>
      <c r="E39" s="14">
        <f>'landesw Umlage § 2_IST'!G39*'Umlage Gesamt § 2_mtlAufte_IST'!$E$1</f>
        <v>92194.580237007773</v>
      </c>
      <c r="F39" s="14">
        <f>'landesw Umlage § 2_IST'!H39*'Umlage Gesamt § 2_mtlAufte_IST'!$F$1</f>
        <v>9912.2170686374739</v>
      </c>
      <c r="G39" s="14">
        <f>'landesw Umlage § 2_IST'!I39*'Umlage Gesamt § 2_mtlAufte_IST'!$G$1</f>
        <v>156774.42625862409</v>
      </c>
      <c r="H39" s="14">
        <f>'landesw Umlage § 2_IST'!J39*'Umlage Gesamt § 2_mtlAufte_IST'!$H$1</f>
        <v>26842.326189946321</v>
      </c>
      <c r="I39" s="14">
        <f>'landesw Umlage § 2_IST'!K39*'Umlage Gesamt § 2_mtlAufte_IST'!$I$1</f>
        <v>44776.309419706282</v>
      </c>
      <c r="J39" s="14">
        <f>'landesw Umlage § 2_IST'!L39*'Umlage Gesamt § 2_mtlAufte_IST'!$J$1</f>
        <v>681.765758669668</v>
      </c>
      <c r="K39" s="14">
        <f>'landesw Umlage § 2_IST'!M39*'Umlage Gesamt § 2_mtlAufte_IST'!$K$1</f>
        <v>498.85721680340345</v>
      </c>
      <c r="M39" s="14">
        <f>'bezirksw Umlage § 2_IST'!F39*'Umlage Gesamt § 2_mtlAufte_IST'!$M$1</f>
        <v>2254.8983250998122</v>
      </c>
      <c r="N39" s="14">
        <f>'bezirksw Umlage § 2_IST'!G39*'Umlage Gesamt § 2_mtlAufte_IST'!$N$1</f>
        <v>192808.44320210483</v>
      </c>
      <c r="O39" s="14">
        <f>'bezirksw Umlage § 2_IST'!H39*'Umlage Gesamt § 2_mtlAufte_IST'!$O$1</f>
        <v>32919.950558448036</v>
      </c>
      <c r="P39" s="14">
        <f>'bezirksw Umlage § 2_IST'!I39*'Umlage Gesamt § 2_mtlAufte_IST'!$P$1</f>
        <v>498493.0119422478</v>
      </c>
      <c r="Q39" s="14">
        <f>'bezirksw Umlage § 2_IST'!J39*'Umlage Gesamt § 2_mtlAufte_IST'!$Q$1</f>
        <v>21020.763878870108</v>
      </c>
      <c r="R39" s="14">
        <f>'bezirksw Umlage § 2_IST'!K39*'Umlage Gesamt § 2_mtlAufte_IST'!$R$1</f>
        <v>138645.6648703742</v>
      </c>
      <c r="S39" s="14">
        <f>'bezirksw Umlage § 2_IST'!L39*'Umlage Gesamt § 2_mtlAufte_IST'!$S$1</f>
        <v>1614.3168441069861</v>
      </c>
      <c r="T39" s="14">
        <f>'bezirksw Umlage § 2_IST'!M39*'Umlage Gesamt § 2_mtlAufte_IST'!$T$1</f>
        <v>1232.516865606128</v>
      </c>
      <c r="V39" s="14">
        <f t="shared" si="9"/>
        <v>3480.1410388775566</v>
      </c>
      <c r="W39" s="184">
        <f t="shared" si="10"/>
        <v>290.01</v>
      </c>
      <c r="X39" s="14">
        <f t="shared" si="2"/>
        <v>285003.02343911259</v>
      </c>
      <c r="Y39" s="184">
        <f t="shared" si="15"/>
        <v>23750.25</v>
      </c>
      <c r="Z39" s="14">
        <f t="shared" si="3"/>
        <v>42832.16762708551</v>
      </c>
      <c r="AA39" s="184">
        <f t="shared" si="16"/>
        <v>3569.35</v>
      </c>
      <c r="AB39" s="14">
        <f t="shared" si="4"/>
        <v>655267.43820087193</v>
      </c>
      <c r="AC39" s="184">
        <f t="shared" si="17"/>
        <v>54605.62</v>
      </c>
      <c r="AD39" s="14">
        <f t="shared" si="5"/>
        <v>47863.090068816426</v>
      </c>
      <c r="AE39" s="184">
        <f t="shared" si="18"/>
        <v>3988.59</v>
      </c>
      <c r="AF39" s="14">
        <f t="shared" si="6"/>
        <v>183421.97429008048</v>
      </c>
      <c r="AG39" s="184">
        <f t="shared" si="19"/>
        <v>15285.16</v>
      </c>
      <c r="AH39" s="14">
        <f t="shared" si="7"/>
        <v>2296.0826027766543</v>
      </c>
      <c r="AI39" s="184">
        <f t="shared" si="11"/>
        <v>191.34</v>
      </c>
      <c r="AJ39" s="14">
        <f t="shared" si="8"/>
        <v>1731.3740824095314</v>
      </c>
      <c r="AK39" s="184">
        <f t="shared" si="12"/>
        <v>144.28</v>
      </c>
      <c r="AM39" s="14">
        <f t="shared" si="20"/>
        <v>1221895.2913500306</v>
      </c>
      <c r="AN39" s="14">
        <f t="shared" si="13"/>
        <v>101824.61</v>
      </c>
      <c r="AO39" s="14">
        <f t="shared" si="14"/>
        <v>101824.61</v>
      </c>
    </row>
    <row r="40" spans="1:41" x14ac:dyDescent="0.25">
      <c r="A40">
        <v>60654</v>
      </c>
      <c r="B40" t="s">
        <v>49</v>
      </c>
      <c r="C40" t="s">
        <v>28</v>
      </c>
      <c r="D40" s="14">
        <f>'landesw Umlage § 2_IST'!F40*'Umlage Gesamt § 2_mtlAufte_IST'!$D$1</f>
        <v>712.71386247427677</v>
      </c>
      <c r="E40" s="14">
        <f>'landesw Umlage § 2_IST'!G40*'Umlage Gesamt § 2_mtlAufte_IST'!$E$1</f>
        <v>53628.848097628223</v>
      </c>
      <c r="F40" s="14">
        <f>'landesw Umlage § 2_IST'!H40*'Umlage Gesamt § 2_mtlAufte_IST'!$F$1</f>
        <v>5765.8571915846223</v>
      </c>
      <c r="G40" s="14">
        <f>'landesw Umlage § 2_IST'!I40*'Umlage Gesamt § 2_mtlAufte_IST'!$G$1</f>
        <v>91194.426720125848</v>
      </c>
      <c r="H40" s="14">
        <f>'landesw Umlage § 2_IST'!J40*'Umlage Gesamt § 2_mtlAufte_IST'!$H$1</f>
        <v>15613.965919981281</v>
      </c>
      <c r="I40" s="14">
        <f>'landesw Umlage § 2_IST'!K40*'Umlage Gesamt § 2_mtlAufte_IST'!$I$1</f>
        <v>26046.020168091429</v>
      </c>
      <c r="J40" s="14">
        <f>'landesw Umlage § 2_IST'!L40*'Umlage Gesamt § 2_mtlAufte_IST'!$J$1</f>
        <v>396.57767534564283</v>
      </c>
      <c r="K40" s="14">
        <f>'landesw Umlage § 2_IST'!M40*'Umlage Gesamt § 2_mtlAufte_IST'!$K$1</f>
        <v>290.18124312275302</v>
      </c>
      <c r="M40" s="14">
        <f>'bezirksw Umlage § 2_IST'!F40*'Umlage Gesamt § 2_mtlAufte_IST'!$M$1</f>
        <v>1311.6562756888898</v>
      </c>
      <c r="N40" s="14">
        <f>'bezirksw Umlage § 2_IST'!G40*'Umlage Gesamt § 2_mtlAufte_IST'!$N$1</f>
        <v>112155.12545145521</v>
      </c>
      <c r="O40" s="14">
        <f>'bezirksw Umlage § 2_IST'!H40*'Umlage Gesamt § 2_mtlAufte_IST'!$O$1</f>
        <v>19149.271284081075</v>
      </c>
      <c r="P40" s="14">
        <f>'bezirksw Umlage § 2_IST'!I40*'Umlage Gesamt § 2_mtlAufte_IST'!$P$1</f>
        <v>289969.38807525329</v>
      </c>
      <c r="Q40" s="14">
        <f>'bezirksw Umlage § 2_IST'!J40*'Umlage Gesamt § 2_mtlAufte_IST'!$Q$1</f>
        <v>12227.609801552291</v>
      </c>
      <c r="R40" s="14">
        <f>'bezirksw Umlage § 2_IST'!K40*'Umlage Gesamt § 2_mtlAufte_IST'!$R$1</f>
        <v>80649.071578974719</v>
      </c>
      <c r="S40" s="14">
        <f>'bezirksw Umlage § 2_IST'!L40*'Umlage Gesamt § 2_mtlAufte_IST'!$S$1</f>
        <v>939.03516444781803</v>
      </c>
      <c r="T40" s="14">
        <f>'bezirksw Umlage § 2_IST'!M40*'Umlage Gesamt § 2_mtlAufte_IST'!$T$1</f>
        <v>716.94517826790172</v>
      </c>
      <c r="V40" s="14">
        <f t="shared" si="9"/>
        <v>2024.3701381631665</v>
      </c>
      <c r="W40" s="184">
        <f t="shared" si="10"/>
        <v>168.7</v>
      </c>
      <c r="X40" s="14">
        <f t="shared" si="2"/>
        <v>165783.97354908343</v>
      </c>
      <c r="Y40" s="184">
        <f t="shared" si="15"/>
        <v>13815.33</v>
      </c>
      <c r="Z40" s="14">
        <f t="shared" si="3"/>
        <v>24915.128475665697</v>
      </c>
      <c r="AA40" s="184">
        <f t="shared" si="16"/>
        <v>2076.2600000000002</v>
      </c>
      <c r="AB40" s="14">
        <f t="shared" si="4"/>
        <v>381163.81479537912</v>
      </c>
      <c r="AC40" s="184">
        <f t="shared" si="17"/>
        <v>31763.65</v>
      </c>
      <c r="AD40" s="14">
        <f t="shared" si="5"/>
        <v>27841.575721533573</v>
      </c>
      <c r="AE40" s="184">
        <f t="shared" si="18"/>
        <v>2320.13</v>
      </c>
      <c r="AF40" s="14">
        <f t="shared" si="6"/>
        <v>106695.09174706615</v>
      </c>
      <c r="AG40" s="184">
        <f t="shared" si="19"/>
        <v>8891.26</v>
      </c>
      <c r="AH40" s="14">
        <f t="shared" si="7"/>
        <v>1335.6128397934608</v>
      </c>
      <c r="AI40" s="184">
        <f t="shared" si="11"/>
        <v>111.3</v>
      </c>
      <c r="AJ40" s="14">
        <f t="shared" si="8"/>
        <v>1007.1264213906547</v>
      </c>
      <c r="AK40" s="184">
        <f t="shared" si="12"/>
        <v>83.93</v>
      </c>
      <c r="AM40" s="14">
        <f t="shared" si="20"/>
        <v>710766.69368807529</v>
      </c>
      <c r="AN40" s="14">
        <f t="shared" si="13"/>
        <v>59230.559999999998</v>
      </c>
      <c r="AO40" s="14">
        <f t="shared" si="14"/>
        <v>59230.559999999998</v>
      </c>
    </row>
    <row r="41" spans="1:41" x14ac:dyDescent="0.25">
      <c r="A41">
        <v>60655</v>
      </c>
      <c r="B41" t="s">
        <v>50</v>
      </c>
      <c r="C41" t="s">
        <v>28</v>
      </c>
      <c r="D41" s="14">
        <f>'landesw Umlage § 2_IST'!F41*'Umlage Gesamt § 2_mtlAufte_IST'!$D$1</f>
        <v>1149.8497770599049</v>
      </c>
      <c r="E41" s="14">
        <f>'landesw Umlage § 2_IST'!G41*'Umlage Gesamt § 2_mtlAufte_IST'!$E$1</f>
        <v>86521.565351569021</v>
      </c>
      <c r="F41" s="14">
        <f>'landesw Umlage § 2_IST'!H41*'Umlage Gesamt § 2_mtlAufte_IST'!$F$1</f>
        <v>9302.2879943521693</v>
      </c>
      <c r="G41" s="14">
        <f>'landesw Umlage § 2_IST'!I41*'Umlage Gesamt § 2_mtlAufte_IST'!$G$1</f>
        <v>147127.61565940097</v>
      </c>
      <c r="H41" s="14">
        <f>'landesw Umlage § 2_IST'!J41*'Umlage Gesamt § 2_mtlAufte_IST'!$H$1</f>
        <v>25190.635649744239</v>
      </c>
      <c r="I41" s="14">
        <f>'landesw Umlage § 2_IST'!K41*'Umlage Gesamt § 2_mtlAufte_IST'!$I$1</f>
        <v>42021.085965138824</v>
      </c>
      <c r="J41" s="14">
        <f>'landesw Umlage § 2_IST'!L41*'Umlage Gesamt § 2_mtlAufte_IST'!$J$1</f>
        <v>639.81462350128049</v>
      </c>
      <c r="K41" s="14">
        <f>'landesw Umlage § 2_IST'!M41*'Umlage Gesamt § 2_mtlAufte_IST'!$K$1</f>
        <v>468.16100440828205</v>
      </c>
      <c r="M41" s="14">
        <f>'bezirksw Umlage § 2_IST'!F41*'Umlage Gesamt § 2_mtlAufte_IST'!$M$1</f>
        <v>2116.1475251009715</v>
      </c>
      <c r="N41" s="14">
        <f>'bezirksw Umlage § 2_IST'!G41*'Umlage Gesamt § 2_mtlAufte_IST'!$N$1</f>
        <v>180944.34917931163</v>
      </c>
      <c r="O41" s="14">
        <f>'bezirksw Umlage § 2_IST'!H41*'Umlage Gesamt § 2_mtlAufte_IST'!$O$1</f>
        <v>30894.285176970247</v>
      </c>
      <c r="P41" s="14">
        <f>'bezirksw Umlage § 2_IST'!I41*'Umlage Gesamt § 2_mtlAufte_IST'!$P$1</f>
        <v>467819.21018767997</v>
      </c>
      <c r="Q41" s="14">
        <f>'bezirksw Umlage § 2_IST'!J41*'Umlage Gesamt § 2_mtlAufte_IST'!$Q$1</f>
        <v>19727.291897311534</v>
      </c>
      <c r="R41" s="14">
        <f>'bezirksw Umlage § 2_IST'!K41*'Umlage Gesamt § 2_mtlAufte_IST'!$R$1</f>
        <v>130114.3724821535</v>
      </c>
      <c r="S41" s="14">
        <f>'bezirksw Umlage § 2_IST'!L41*'Umlage Gesamt § 2_mtlAufte_IST'!$S$1</f>
        <v>1514.9829845363849</v>
      </c>
      <c r="T41" s="14">
        <f>'bezirksw Umlage § 2_IST'!M41*'Umlage Gesamt § 2_mtlAufte_IST'!$T$1</f>
        <v>1156.6763280478128</v>
      </c>
      <c r="V41" s="14">
        <f t="shared" si="9"/>
        <v>3265.9973021608766</v>
      </c>
      <c r="W41" s="184">
        <f t="shared" si="10"/>
        <v>272.17</v>
      </c>
      <c r="X41" s="14">
        <f t="shared" si="2"/>
        <v>267465.91453088063</v>
      </c>
      <c r="Y41" s="184">
        <f t="shared" si="15"/>
        <v>22288.83</v>
      </c>
      <c r="Z41" s="14">
        <f t="shared" si="3"/>
        <v>40196.573171322416</v>
      </c>
      <c r="AA41" s="184">
        <f t="shared" si="16"/>
        <v>3349.71</v>
      </c>
      <c r="AB41" s="14">
        <f t="shared" si="4"/>
        <v>614946.82584708091</v>
      </c>
      <c r="AC41" s="184">
        <f t="shared" si="17"/>
        <v>51245.57</v>
      </c>
      <c r="AD41" s="14">
        <f t="shared" si="5"/>
        <v>44917.927547055777</v>
      </c>
      <c r="AE41" s="184">
        <f t="shared" si="18"/>
        <v>3743.16</v>
      </c>
      <c r="AF41" s="14">
        <f t="shared" si="6"/>
        <v>172135.45844729233</v>
      </c>
      <c r="AG41" s="184">
        <f t="shared" si="19"/>
        <v>14344.62</v>
      </c>
      <c r="AH41" s="14">
        <f t="shared" si="7"/>
        <v>2154.7976080376657</v>
      </c>
      <c r="AI41" s="184">
        <f t="shared" si="11"/>
        <v>179.57</v>
      </c>
      <c r="AJ41" s="14">
        <f t="shared" si="8"/>
        <v>1624.8373324560948</v>
      </c>
      <c r="AK41" s="184">
        <f t="shared" si="12"/>
        <v>135.4</v>
      </c>
      <c r="AM41" s="14">
        <f t="shared" si="20"/>
        <v>1146708.3317862868</v>
      </c>
      <c r="AN41" s="14">
        <f t="shared" si="13"/>
        <v>95559.03</v>
      </c>
      <c r="AO41" s="14">
        <f t="shared" si="14"/>
        <v>95559.03</v>
      </c>
    </row>
    <row r="42" spans="1:41" x14ac:dyDescent="0.25">
      <c r="A42">
        <v>60656</v>
      </c>
      <c r="B42" t="s">
        <v>51</v>
      </c>
      <c r="C42" t="s">
        <v>28</v>
      </c>
      <c r="D42" s="14">
        <f>'landesw Umlage § 2_IST'!F42*'Umlage Gesamt § 2_mtlAufte_IST'!$D$1</f>
        <v>904.4339908721505</v>
      </c>
      <c r="E42" s="14">
        <f>'landesw Umlage § 2_IST'!G42*'Umlage Gesamt § 2_mtlAufte_IST'!$E$1</f>
        <v>68055.01571476004</v>
      </c>
      <c r="F42" s="14">
        <f>'landesw Umlage § 2_IST'!H42*'Umlage Gesamt § 2_mtlAufte_IST'!$F$1</f>
        <v>7316.8735802048241</v>
      </c>
      <c r="G42" s="14">
        <f>'landesw Umlage § 2_IST'!I42*'Umlage Gesamt § 2_mtlAufte_IST'!$G$1</f>
        <v>115725.7402254585</v>
      </c>
      <c r="H42" s="14">
        <f>'landesw Umlage § 2_IST'!J42*'Umlage Gesamt § 2_mtlAufte_IST'!$H$1</f>
        <v>19814.124929918988</v>
      </c>
      <c r="I42" s="14">
        <f>'landesw Umlage § 2_IST'!K42*'Umlage Gesamt § 2_mtlAufte_IST'!$I$1</f>
        <v>33052.403225584327</v>
      </c>
      <c r="J42" s="14">
        <f>'landesw Umlage § 2_IST'!L42*'Umlage Gesamt § 2_mtlAufte_IST'!$J$1</f>
        <v>503.25712531879543</v>
      </c>
      <c r="K42" s="14">
        <f>'landesw Umlage § 2_IST'!M42*'Umlage Gesamt § 2_mtlAufte_IST'!$K$1</f>
        <v>368.24003799031709</v>
      </c>
      <c r="M42" s="14">
        <f>'bezirksw Umlage § 2_IST'!F42*'Umlage Gesamt § 2_mtlAufte_IST'!$M$1</f>
        <v>1664.4919967676656</v>
      </c>
      <c r="N42" s="14">
        <f>'bezirksw Umlage § 2_IST'!G42*'Umlage Gesamt § 2_mtlAufte_IST'!$N$1</f>
        <v>142324.86983861271</v>
      </c>
      <c r="O42" s="14">
        <f>'bezirksw Umlage § 2_IST'!H42*'Umlage Gesamt § 2_mtlAufte_IST'!$O$1</f>
        <v>24300.427929981517</v>
      </c>
      <c r="P42" s="14">
        <f>'bezirksw Umlage § 2_IST'!I42*'Umlage Gesamt § 2_mtlAufte_IST'!$P$1</f>
        <v>367971.19390549546</v>
      </c>
      <c r="Q42" s="14">
        <f>'bezirksw Umlage § 2_IST'!J42*'Umlage Gesamt § 2_mtlAufte_IST'!$Q$1</f>
        <v>15516.838543384594</v>
      </c>
      <c r="R42" s="14">
        <f>'bezirksw Umlage § 2_IST'!K42*'Umlage Gesamt § 2_mtlAufte_IST'!$R$1</f>
        <v>102343.68308072365</v>
      </c>
      <c r="S42" s="14">
        <f>'bezirksw Umlage § 2_IST'!L42*'Umlage Gesamt § 2_mtlAufte_IST'!$S$1</f>
        <v>1191.63575463846</v>
      </c>
      <c r="T42" s="14">
        <f>'bezirksw Umlage § 2_IST'!M42*'Umlage Gesamt § 2_mtlAufte_IST'!$T$1</f>
        <v>909.80353120434347</v>
      </c>
      <c r="V42" s="14">
        <f t="shared" si="9"/>
        <v>2568.925987639816</v>
      </c>
      <c r="W42" s="184">
        <f t="shared" si="10"/>
        <v>214.08</v>
      </c>
      <c r="X42" s="14">
        <f t="shared" si="2"/>
        <v>210379.88555337273</v>
      </c>
      <c r="Y42" s="184">
        <f t="shared" si="15"/>
        <v>17531.66</v>
      </c>
      <c r="Z42" s="14">
        <f t="shared" si="3"/>
        <v>31617.301510186342</v>
      </c>
      <c r="AA42" s="184">
        <f t="shared" si="16"/>
        <v>2634.78</v>
      </c>
      <c r="AB42" s="14">
        <f t="shared" si="4"/>
        <v>483696.93413095397</v>
      </c>
      <c r="AC42" s="184">
        <f t="shared" si="17"/>
        <v>40308.080000000002</v>
      </c>
      <c r="AD42" s="14">
        <f t="shared" si="5"/>
        <v>35330.963473303578</v>
      </c>
      <c r="AE42" s="184">
        <f t="shared" si="18"/>
        <v>2944.25</v>
      </c>
      <c r="AF42" s="14">
        <f t="shared" si="6"/>
        <v>135396.08630630799</v>
      </c>
      <c r="AG42" s="184">
        <f t="shared" si="19"/>
        <v>11283.01</v>
      </c>
      <c r="AH42" s="14">
        <f t="shared" si="7"/>
        <v>1694.8928799572554</v>
      </c>
      <c r="AI42" s="184">
        <f t="shared" si="11"/>
        <v>141.24</v>
      </c>
      <c r="AJ42" s="14">
        <f t="shared" si="8"/>
        <v>1278.0435691946604</v>
      </c>
      <c r="AK42" s="184">
        <f t="shared" si="12"/>
        <v>106.5</v>
      </c>
      <c r="AM42" s="14">
        <f t="shared" si="20"/>
        <v>901963.03341091622</v>
      </c>
      <c r="AN42" s="14">
        <f t="shared" si="13"/>
        <v>75163.59</v>
      </c>
      <c r="AO42" s="14">
        <f t="shared" si="14"/>
        <v>75163.59</v>
      </c>
    </row>
    <row r="43" spans="1:41" x14ac:dyDescent="0.25">
      <c r="A43">
        <v>60659</v>
      </c>
      <c r="B43" t="s">
        <v>52</v>
      </c>
      <c r="C43" t="s">
        <v>28</v>
      </c>
      <c r="D43" s="14">
        <f>'landesw Umlage § 2_IST'!F43*'Umlage Gesamt § 2_mtlAufte_IST'!$D$1</f>
        <v>1183.4070381358524</v>
      </c>
      <c r="E43" s="14">
        <f>'landesw Umlage § 2_IST'!G43*'Umlage Gesamt § 2_mtlAufte_IST'!$E$1</f>
        <v>89046.614114570169</v>
      </c>
      <c r="F43" s="14">
        <f>'landesw Umlage § 2_IST'!H43*'Umlage Gesamt § 2_mtlAufte_IST'!$F$1</f>
        <v>9573.7663327037226</v>
      </c>
      <c r="G43" s="14">
        <f>'landesw Umlage § 2_IST'!I43*'Umlage Gesamt § 2_mtlAufte_IST'!$G$1</f>
        <v>151421.39377604183</v>
      </c>
      <c r="H43" s="14">
        <f>'landesw Umlage § 2_IST'!J43*'Umlage Gesamt § 2_mtlAufte_IST'!$H$1</f>
        <v>25925.80015038796</v>
      </c>
      <c r="I43" s="14">
        <f>'landesw Umlage § 2_IST'!K43*'Umlage Gesamt § 2_mtlAufte_IST'!$I$1</f>
        <v>43247.430989123241</v>
      </c>
      <c r="J43" s="14">
        <f>'landesw Umlage § 2_IST'!L43*'Umlage Gesamt § 2_mtlAufte_IST'!$J$1</f>
        <v>658.48699861443663</v>
      </c>
      <c r="K43" s="14">
        <f>'landesw Umlage § 2_IST'!M43*'Umlage Gesamt § 2_mtlAufte_IST'!$K$1</f>
        <v>481.82383355686579</v>
      </c>
      <c r="M43" s="14">
        <f>'bezirksw Umlage § 2_IST'!F43*'Umlage Gesamt § 2_mtlAufte_IST'!$M$1</f>
        <v>2177.9052576254821</v>
      </c>
      <c r="N43" s="14">
        <f>'bezirksw Umlage § 2_IST'!G43*'Umlage Gesamt § 2_mtlAufte_IST'!$N$1</f>
        <v>186225.03617579333</v>
      </c>
      <c r="O43" s="14">
        <f>'bezirksw Umlage § 2_IST'!H43*'Umlage Gesamt § 2_mtlAufte_IST'!$O$1</f>
        <v>31795.905209535915</v>
      </c>
      <c r="P43" s="14">
        <f>'bezirksw Umlage § 2_IST'!I43*'Umlage Gesamt § 2_mtlAufte_IST'!$P$1</f>
        <v>481472.06440029934</v>
      </c>
      <c r="Q43" s="14">
        <f>'bezirksw Umlage § 2_IST'!J43*'Umlage Gesamt § 2_mtlAufte_IST'!$Q$1</f>
        <v>20303.01395920747</v>
      </c>
      <c r="R43" s="14">
        <f>'bezirksw Umlage § 2_IST'!K43*'Umlage Gesamt § 2_mtlAufte_IST'!$R$1</f>
        <v>133911.63544139074</v>
      </c>
      <c r="S43" s="14">
        <f>'bezirksw Umlage § 2_IST'!L43*'Umlage Gesamt § 2_mtlAufte_IST'!$S$1</f>
        <v>1559.1963074868818</v>
      </c>
      <c r="T43" s="14">
        <f>'bezirksw Umlage § 2_IST'!M43*'Umlage Gesamt § 2_mtlAufte_IST'!$T$1</f>
        <v>1190.4328154560346</v>
      </c>
      <c r="V43" s="14">
        <f t="shared" si="9"/>
        <v>3361.3122957613346</v>
      </c>
      <c r="W43" s="184">
        <f t="shared" si="10"/>
        <v>280.11</v>
      </c>
      <c r="X43" s="14">
        <f t="shared" si="2"/>
        <v>275271.65029036347</v>
      </c>
      <c r="Y43" s="184">
        <f t="shared" si="15"/>
        <v>22939.3</v>
      </c>
      <c r="Z43" s="14">
        <f t="shared" si="3"/>
        <v>41369.671542239637</v>
      </c>
      <c r="AA43" s="184">
        <f t="shared" si="16"/>
        <v>3447.47</v>
      </c>
      <c r="AB43" s="14">
        <f t="shared" si="4"/>
        <v>632893.45817634114</v>
      </c>
      <c r="AC43" s="184">
        <f t="shared" si="17"/>
        <v>52741.120000000003</v>
      </c>
      <c r="AD43" s="14">
        <f t="shared" si="5"/>
        <v>46228.814109595434</v>
      </c>
      <c r="AE43" s="184">
        <f t="shared" si="18"/>
        <v>3852.4</v>
      </c>
      <c r="AF43" s="14">
        <f t="shared" si="6"/>
        <v>177159.06643051398</v>
      </c>
      <c r="AG43" s="184">
        <f t="shared" si="19"/>
        <v>14763.26</v>
      </c>
      <c r="AH43" s="14">
        <f t="shared" si="7"/>
        <v>2217.6833061013185</v>
      </c>
      <c r="AI43" s="184">
        <f t="shared" si="11"/>
        <v>184.81</v>
      </c>
      <c r="AJ43" s="14">
        <f t="shared" si="8"/>
        <v>1672.2566490129004</v>
      </c>
      <c r="AK43" s="184">
        <f t="shared" si="12"/>
        <v>139.35</v>
      </c>
      <c r="AM43" s="14">
        <f t="shared" si="20"/>
        <v>1180173.912799929</v>
      </c>
      <c r="AN43" s="14">
        <f t="shared" si="13"/>
        <v>98347.83</v>
      </c>
      <c r="AO43" s="14">
        <f t="shared" si="14"/>
        <v>98347.83</v>
      </c>
    </row>
    <row r="44" spans="1:41" x14ac:dyDescent="0.25">
      <c r="A44">
        <v>60660</v>
      </c>
      <c r="B44" t="s">
        <v>53</v>
      </c>
      <c r="C44" t="s">
        <v>28</v>
      </c>
      <c r="D44" s="14">
        <f>'landesw Umlage § 2_IST'!F44*'Umlage Gesamt § 2_mtlAufte_IST'!$D$1</f>
        <v>1428.8077045156476</v>
      </c>
      <c r="E44" s="14">
        <f>'landesw Umlage § 2_IST'!G44*'Umlage Gesamt § 2_mtlAufte_IST'!$E$1</f>
        <v>107512.02604671674</v>
      </c>
      <c r="F44" s="14">
        <f>'landesw Umlage § 2_IST'!H44*'Umlage Gesamt § 2_mtlAufte_IST'!$F$1</f>
        <v>11559.058427561313</v>
      </c>
      <c r="G44" s="14">
        <f>'landesw Umlage § 2_IST'!I44*'Umlage Gesamt § 2_mtlAufte_IST'!$G$1</f>
        <v>182821.3345735312</v>
      </c>
      <c r="H44" s="14">
        <f>'landesw Umlage § 2_IST'!J44*'Umlage Gesamt § 2_mtlAufte_IST'!$H$1</f>
        <v>31301.97962905372</v>
      </c>
      <c r="I44" s="14">
        <f>'landesw Umlage § 2_IST'!K44*'Umlage Gesamt § 2_mtlAufte_IST'!$I$1</f>
        <v>52215.561177585667</v>
      </c>
      <c r="J44" s="14">
        <f>'landesw Umlage § 2_IST'!L44*'Umlage Gesamt § 2_mtlAufte_IST'!$J$1</f>
        <v>795.03608363336775</v>
      </c>
      <c r="K44" s="14">
        <f>'landesw Umlage § 2_IST'!M44*'Umlage Gesamt § 2_mtlAufte_IST'!$K$1</f>
        <v>581.73864394939005</v>
      </c>
      <c r="M44" s="14">
        <f>'bezirksw Umlage § 2_IST'!F44*'Umlage Gesamt § 2_mtlAufte_IST'!$M$1</f>
        <v>2629.5329599376582</v>
      </c>
      <c r="N44" s="14">
        <f>'bezirksw Umlage § 2_IST'!G44*'Umlage Gesamt § 2_mtlAufte_IST'!$N$1</f>
        <v>224842.13621106869</v>
      </c>
      <c r="O44" s="14">
        <f>'bezirksw Umlage § 2_IST'!H44*'Umlage Gesamt § 2_mtlAufte_IST'!$O$1</f>
        <v>38389.356215928499</v>
      </c>
      <c r="P44" s="14">
        <f>'bezirksw Umlage § 2_IST'!I44*'Umlage Gesamt § 2_mtlAufte_IST'!$P$1</f>
        <v>581313.92915142421</v>
      </c>
      <c r="Q44" s="14">
        <f>'bezirksw Umlage § 2_IST'!J44*'Umlage Gesamt § 2_mtlAufte_IST'!$Q$1</f>
        <v>24513.207911540405</v>
      </c>
      <c r="R44" s="14">
        <f>'bezirksw Umlage § 2_IST'!K44*'Umlage Gesamt § 2_mtlAufte_IST'!$R$1</f>
        <v>161680.61391991228</v>
      </c>
      <c r="S44" s="14">
        <f>'bezirksw Umlage § 2_IST'!L44*'Umlage Gesamt § 2_mtlAufte_IST'!$S$1</f>
        <v>1882.5236163027278</v>
      </c>
      <c r="T44" s="14">
        <f>'bezirksw Umlage § 2_IST'!M44*'Umlage Gesamt § 2_mtlAufte_IST'!$T$1</f>
        <v>1437.2904027266538</v>
      </c>
      <c r="V44" s="14">
        <f t="shared" si="9"/>
        <v>4058.3406644533061</v>
      </c>
      <c r="W44" s="184">
        <f t="shared" si="10"/>
        <v>338.2</v>
      </c>
      <c r="X44" s="14">
        <f t="shared" si="2"/>
        <v>332354.16225778544</v>
      </c>
      <c r="Y44" s="184">
        <f t="shared" si="15"/>
        <v>27696.18</v>
      </c>
      <c r="Z44" s="14">
        <f t="shared" si="3"/>
        <v>49948.414643489814</v>
      </c>
      <c r="AA44" s="184">
        <f t="shared" si="16"/>
        <v>4162.37</v>
      </c>
      <c r="AB44" s="14">
        <f t="shared" si="4"/>
        <v>764135.26372495538</v>
      </c>
      <c r="AC44" s="184">
        <f t="shared" si="17"/>
        <v>63677.94</v>
      </c>
      <c r="AD44" s="14">
        <f t="shared" si="5"/>
        <v>55815.187540594125</v>
      </c>
      <c r="AE44" s="184">
        <f t="shared" si="18"/>
        <v>4651.2700000000004</v>
      </c>
      <c r="AF44" s="14">
        <f t="shared" si="6"/>
        <v>213896.17509749794</v>
      </c>
      <c r="AG44" s="184">
        <f t="shared" si="19"/>
        <v>17824.68</v>
      </c>
      <c r="AH44" s="14">
        <f t="shared" si="7"/>
        <v>2677.5596999360955</v>
      </c>
      <c r="AI44" s="184">
        <f t="shared" si="11"/>
        <v>223.13</v>
      </c>
      <c r="AJ44" s="14">
        <f t="shared" si="8"/>
        <v>2019.0290466760439</v>
      </c>
      <c r="AK44" s="184">
        <f t="shared" si="12"/>
        <v>168.25</v>
      </c>
      <c r="AM44" s="14">
        <f t="shared" si="20"/>
        <v>1424904.1326753879</v>
      </c>
      <c r="AN44" s="14">
        <f t="shared" si="13"/>
        <v>118742.01</v>
      </c>
      <c r="AO44" s="14">
        <f t="shared" si="14"/>
        <v>118742.01</v>
      </c>
    </row>
    <row r="45" spans="1:41" x14ac:dyDescent="0.25">
      <c r="A45">
        <v>60661</v>
      </c>
      <c r="B45" t="s">
        <v>54</v>
      </c>
      <c r="C45" t="s">
        <v>28</v>
      </c>
      <c r="D45" s="14">
        <f>'landesw Umlage § 2_IST'!F45*'Umlage Gesamt § 2_mtlAufte_IST'!$D$1</f>
        <v>1816.0125564306679</v>
      </c>
      <c r="E45" s="14">
        <f>'landesw Umlage § 2_IST'!G45*'Umlage Gesamt § 2_mtlAufte_IST'!$E$1</f>
        <v>136647.63190391965</v>
      </c>
      <c r="F45" s="14">
        <f>'landesw Umlage § 2_IST'!H45*'Umlage Gesamt § 2_mtlAufte_IST'!$F$1</f>
        <v>14691.546790114042</v>
      </c>
      <c r="G45" s="14">
        <f>'landesw Umlage § 2_IST'!I45*'Umlage Gesamt § 2_mtlAufte_IST'!$G$1</f>
        <v>232365.65572796355</v>
      </c>
      <c r="H45" s="14">
        <f>'landesw Umlage § 2_IST'!J45*'Umlage Gesamt § 2_mtlAufte_IST'!$H$1</f>
        <v>39784.771504132099</v>
      </c>
      <c r="I45" s="14">
        <f>'landesw Umlage § 2_IST'!K45*'Umlage Gesamt § 2_mtlAufte_IST'!$I$1</f>
        <v>66365.903851081035</v>
      </c>
      <c r="J45" s="14">
        <f>'landesw Umlage § 2_IST'!L45*'Umlage Gesamt § 2_mtlAufte_IST'!$J$1</f>
        <v>1010.4897293951054</v>
      </c>
      <c r="K45" s="14">
        <f>'landesw Umlage § 2_IST'!M45*'Umlage Gesamt § 2_mtlAufte_IST'!$K$1</f>
        <v>739.38898749931275</v>
      </c>
      <c r="M45" s="14">
        <f>'bezirksw Umlage § 2_IST'!F45*'Umlage Gesamt § 2_mtlAufte_IST'!$M$1</f>
        <v>3342.1326450740671</v>
      </c>
      <c r="N45" s="14">
        <f>'bezirksw Umlage § 2_IST'!G45*'Umlage Gesamt § 2_mtlAufte_IST'!$N$1</f>
        <v>285774.03473087418</v>
      </c>
      <c r="O45" s="14">
        <f>'bezirksw Umlage § 2_IST'!H45*'Umlage Gesamt § 2_mtlAufte_IST'!$O$1</f>
        <v>48792.817046747929</v>
      </c>
      <c r="P45" s="14">
        <f>'bezirksw Umlage § 2_IST'!I45*'Umlage Gesamt § 2_mtlAufte_IST'!$P$1</f>
        <v>738849.17559630412</v>
      </c>
      <c r="Q45" s="14">
        <f>'bezirksw Umlage § 2_IST'!J45*'Umlage Gesamt § 2_mtlAufte_IST'!$Q$1</f>
        <v>31156.252324971585</v>
      </c>
      <c r="R45" s="14">
        <f>'bezirksw Umlage § 2_IST'!K45*'Umlage Gesamt § 2_mtlAufte_IST'!$R$1</f>
        <v>205495.82990211563</v>
      </c>
      <c r="S45" s="14">
        <f>'bezirksw Umlage § 2_IST'!L45*'Umlage Gesamt § 2_mtlAufte_IST'!$S$1</f>
        <v>2392.6848337802917</v>
      </c>
      <c r="T45" s="14">
        <f>'bezirksw Umlage § 2_IST'!M45*'Umlage Gesamt § 2_mtlAufte_IST'!$T$1</f>
        <v>1826.794053769263</v>
      </c>
      <c r="V45" s="14">
        <f t="shared" si="9"/>
        <v>5158.1452015047353</v>
      </c>
      <c r="W45" s="184">
        <f t="shared" si="10"/>
        <v>429.85</v>
      </c>
      <c r="X45" s="14">
        <f t="shared" si="2"/>
        <v>422421.66663479386</v>
      </c>
      <c r="Y45" s="184">
        <f t="shared" si="15"/>
        <v>35201.81</v>
      </c>
      <c r="Z45" s="14">
        <f t="shared" si="3"/>
        <v>63484.363836861972</v>
      </c>
      <c r="AA45" s="184">
        <f t="shared" si="16"/>
        <v>5290.36</v>
      </c>
      <c r="AB45" s="14">
        <f t="shared" si="4"/>
        <v>971214.83132426767</v>
      </c>
      <c r="AC45" s="184">
        <f t="shared" si="17"/>
        <v>80934.570000000007</v>
      </c>
      <c r="AD45" s="14">
        <f t="shared" si="5"/>
        <v>70941.02382910368</v>
      </c>
      <c r="AE45" s="184">
        <f t="shared" si="18"/>
        <v>5911.75</v>
      </c>
      <c r="AF45" s="14">
        <f t="shared" si="6"/>
        <v>271861.73375319666</v>
      </c>
      <c r="AG45" s="184">
        <f t="shared" si="19"/>
        <v>22655.14</v>
      </c>
      <c r="AH45" s="14">
        <f t="shared" si="7"/>
        <v>3403.174563175397</v>
      </c>
      <c r="AI45" s="184">
        <f t="shared" si="11"/>
        <v>283.60000000000002</v>
      </c>
      <c r="AJ45" s="14">
        <f t="shared" si="8"/>
        <v>2566.1830412685758</v>
      </c>
      <c r="AK45" s="184">
        <f t="shared" si="12"/>
        <v>213.85</v>
      </c>
      <c r="AM45" s="14">
        <f t="shared" si="20"/>
        <v>1811051.1221841725</v>
      </c>
      <c r="AN45" s="14">
        <f t="shared" si="13"/>
        <v>150920.93</v>
      </c>
      <c r="AO45" s="14">
        <f t="shared" si="14"/>
        <v>150920.93</v>
      </c>
    </row>
    <row r="46" spans="1:41" x14ac:dyDescent="0.25">
      <c r="A46">
        <v>60662</v>
      </c>
      <c r="B46" t="s">
        <v>55</v>
      </c>
      <c r="C46" t="s">
        <v>28</v>
      </c>
      <c r="D46" s="14">
        <f>'landesw Umlage § 2_IST'!F46*'Umlage Gesamt § 2_mtlAufte_IST'!$D$1</f>
        <v>1478.2801467857694</v>
      </c>
      <c r="E46" s="14">
        <f>'landesw Umlage § 2_IST'!G46*'Umlage Gesamt § 2_mtlAufte_IST'!$E$1</f>
        <v>111234.62810515334</v>
      </c>
      <c r="F46" s="14">
        <f>'landesw Umlage § 2_IST'!H46*'Umlage Gesamt § 2_mtlAufte_IST'!$F$1</f>
        <v>11959.290627420807</v>
      </c>
      <c r="G46" s="14">
        <f>'landesw Umlage § 2_IST'!I46*'Umlage Gesamt § 2_mtlAufte_IST'!$G$1</f>
        <v>189151.5201484345</v>
      </c>
      <c r="H46" s="14">
        <f>'landesw Umlage § 2_IST'!J46*'Umlage Gesamt § 2_mtlAufte_IST'!$H$1</f>
        <v>32385.810136997297</v>
      </c>
      <c r="I46" s="14">
        <f>'landesw Umlage § 2_IST'!K46*'Umlage Gesamt § 2_mtlAufte_IST'!$I$1</f>
        <v>54023.5240880571</v>
      </c>
      <c r="J46" s="14">
        <f>'landesw Umlage § 2_IST'!L46*'Umlage Gesamt § 2_mtlAufte_IST'!$J$1</f>
        <v>822.56419439726437</v>
      </c>
      <c r="K46" s="14">
        <f>'landesw Umlage § 2_IST'!M46*'Umlage Gesamt § 2_mtlAufte_IST'!$K$1</f>
        <v>601.88133452148577</v>
      </c>
      <c r="M46" s="14">
        <f>'bezirksw Umlage § 2_IST'!F46*'Umlage Gesamt § 2_mtlAufte_IST'!$M$1</f>
        <v>2720.5804935888</v>
      </c>
      <c r="N46" s="14">
        <f>'bezirksw Umlage § 2_IST'!G46*'Umlage Gesamt § 2_mtlAufte_IST'!$N$1</f>
        <v>232627.29132217146</v>
      </c>
      <c r="O46" s="14">
        <f>'bezirksw Umlage § 2_IST'!H46*'Umlage Gesamt § 2_mtlAufte_IST'!$O$1</f>
        <v>39718.587016670499</v>
      </c>
      <c r="P46" s="14">
        <f>'bezirksw Umlage § 2_IST'!I46*'Umlage Gesamt § 2_mtlAufte_IST'!$P$1</f>
        <v>601441.91398092266</v>
      </c>
      <c r="Q46" s="14">
        <f>'bezirksw Umlage § 2_IST'!J46*'Umlage Gesamt § 2_mtlAufte_IST'!$Q$1</f>
        <v>25361.977315167242</v>
      </c>
      <c r="R46" s="14">
        <f>'bezirksw Umlage § 2_IST'!K46*'Umlage Gesamt § 2_mtlAufte_IST'!$R$1</f>
        <v>167278.80240466871</v>
      </c>
      <c r="S46" s="14">
        <f>'bezirksw Umlage § 2_IST'!L46*'Umlage Gesamt § 2_mtlAufte_IST'!$S$1</f>
        <v>1947.7059642389388</v>
      </c>
      <c r="T46" s="14">
        <f>'bezirksw Umlage § 2_IST'!M46*'Umlage Gesamt § 2_mtlAufte_IST'!$T$1</f>
        <v>1487.0565582768854</v>
      </c>
      <c r="V46" s="14">
        <f t="shared" si="9"/>
        <v>4198.8606403745689</v>
      </c>
      <c r="W46" s="184">
        <f t="shared" si="10"/>
        <v>349.91</v>
      </c>
      <c r="X46" s="14">
        <f t="shared" si="2"/>
        <v>343861.91942732478</v>
      </c>
      <c r="Y46" s="184">
        <f t="shared" si="15"/>
        <v>28655.16</v>
      </c>
      <c r="Z46" s="14">
        <f t="shared" si="3"/>
        <v>51677.877644091306</v>
      </c>
      <c r="AA46" s="184">
        <f t="shared" si="16"/>
        <v>4306.49</v>
      </c>
      <c r="AB46" s="14">
        <f t="shared" si="4"/>
        <v>790593.43412935711</v>
      </c>
      <c r="AC46" s="184">
        <f t="shared" si="17"/>
        <v>65882.789999999994</v>
      </c>
      <c r="AD46" s="14">
        <f t="shared" si="5"/>
        <v>57747.787452164543</v>
      </c>
      <c r="AE46" s="184">
        <f t="shared" si="18"/>
        <v>4812.32</v>
      </c>
      <c r="AF46" s="14">
        <f t="shared" si="6"/>
        <v>221302.32649272581</v>
      </c>
      <c r="AG46" s="184">
        <f t="shared" si="19"/>
        <v>18441.86</v>
      </c>
      <c r="AH46" s="14">
        <f t="shared" si="7"/>
        <v>2770.2701586362032</v>
      </c>
      <c r="AI46" s="184">
        <f t="shared" si="11"/>
        <v>230.86</v>
      </c>
      <c r="AJ46" s="14">
        <f t="shared" si="8"/>
        <v>2088.9378927983712</v>
      </c>
      <c r="AK46" s="184">
        <f t="shared" si="12"/>
        <v>174.08</v>
      </c>
      <c r="AM46" s="14">
        <f t="shared" si="20"/>
        <v>1474241.4138374727</v>
      </c>
      <c r="AN46" s="14">
        <f t="shared" si="13"/>
        <v>122853.45</v>
      </c>
      <c r="AO46" s="14">
        <f t="shared" si="14"/>
        <v>122853.45</v>
      </c>
    </row>
    <row r="47" spans="1:41" x14ac:dyDescent="0.25">
      <c r="A47">
        <v>60663</v>
      </c>
      <c r="B47" t="s">
        <v>56</v>
      </c>
      <c r="C47" t="s">
        <v>28</v>
      </c>
      <c r="D47" s="14">
        <f>'landesw Umlage § 2_IST'!F47*'Umlage Gesamt § 2_mtlAufte_IST'!$D$1</f>
        <v>2256.5033980707485</v>
      </c>
      <c r="E47" s="14">
        <f>'landesw Umlage § 2_IST'!G47*'Umlage Gesamt § 2_mtlAufte_IST'!$E$1</f>
        <v>169792.79390862933</v>
      </c>
      <c r="F47" s="14">
        <f>'landesw Umlage § 2_IST'!H47*'Umlage Gesamt § 2_mtlAufte_IST'!$F$1</f>
        <v>18255.11896237453</v>
      </c>
      <c r="G47" s="14">
        <f>'landesw Umlage § 2_IST'!I47*'Umlage Gesamt § 2_mtlAufte_IST'!$G$1</f>
        <v>288728.12023703952</v>
      </c>
      <c r="H47" s="14">
        <f>'landesw Umlage § 2_IST'!J47*'Umlage Gesamt § 2_mtlAufte_IST'!$H$1</f>
        <v>49434.940178493081</v>
      </c>
      <c r="I47" s="14">
        <f>'landesw Umlage § 2_IST'!K47*'Umlage Gesamt § 2_mtlAufte_IST'!$I$1</f>
        <v>82463.574949250804</v>
      </c>
      <c r="J47" s="14">
        <f>'landesw Umlage § 2_IST'!L47*'Umlage Gesamt § 2_mtlAufte_IST'!$J$1</f>
        <v>1255.5934704423391</v>
      </c>
      <c r="K47" s="14">
        <f>'landesw Umlage § 2_IST'!M47*'Umlage Gesamt § 2_mtlAufte_IST'!$K$1</f>
        <v>918.73470636544414</v>
      </c>
      <c r="M47" s="14">
        <f>'bezirksw Umlage § 2_IST'!F47*'Umlage Gesamt § 2_mtlAufte_IST'!$M$1</f>
        <v>4152.7981971862173</v>
      </c>
      <c r="N47" s="14">
        <f>'bezirksw Umlage § 2_IST'!G47*'Umlage Gesamt § 2_mtlAufte_IST'!$N$1</f>
        <v>355091.2014166048</v>
      </c>
      <c r="O47" s="14">
        <f>'bezirksw Umlage § 2_IST'!H47*'Umlage Gesamt § 2_mtlAufte_IST'!$O$1</f>
        <v>60627.971473849509</v>
      </c>
      <c r="P47" s="14">
        <f>'bezirksw Umlage § 2_IST'!I47*'Umlage Gesamt § 2_mtlAufte_IST'!$P$1</f>
        <v>918063.95803325647</v>
      </c>
      <c r="Q47" s="14">
        <f>'bezirksw Umlage § 2_IST'!J47*'Umlage Gesamt § 2_mtlAufte_IST'!$Q$1</f>
        <v>38713.492918038719</v>
      </c>
      <c r="R47" s="14">
        <f>'bezirksw Umlage § 2_IST'!K47*'Umlage Gesamt § 2_mtlAufte_IST'!$R$1</f>
        <v>255340.766682191</v>
      </c>
      <c r="S47" s="14">
        <f>'bezirksw Umlage § 2_IST'!L47*'Umlage Gesamt § 2_mtlAufte_IST'!$S$1</f>
        <v>2973.0529333725453</v>
      </c>
      <c r="T47" s="14">
        <f>'bezirksw Umlage § 2_IST'!M47*'Umlage Gesamt § 2_mtlAufte_IST'!$T$1</f>
        <v>2269.9000484929502</v>
      </c>
      <c r="V47" s="14">
        <f t="shared" si="9"/>
        <v>6409.3015952569658</v>
      </c>
      <c r="W47" s="184">
        <f t="shared" si="10"/>
        <v>534.11</v>
      </c>
      <c r="X47" s="14">
        <f t="shared" si="2"/>
        <v>524883.99532523414</v>
      </c>
      <c r="Y47" s="184">
        <f t="shared" si="15"/>
        <v>43740.33</v>
      </c>
      <c r="Z47" s="14">
        <f t="shared" si="3"/>
        <v>78883.09043622404</v>
      </c>
      <c r="AA47" s="184">
        <f t="shared" si="16"/>
        <v>6573.59</v>
      </c>
      <c r="AB47" s="14">
        <f t="shared" si="4"/>
        <v>1206792.0782702961</v>
      </c>
      <c r="AC47" s="184">
        <f t="shared" si="17"/>
        <v>100566.01</v>
      </c>
      <c r="AD47" s="14">
        <f t="shared" si="5"/>
        <v>88148.433096531808</v>
      </c>
      <c r="AE47" s="184">
        <f t="shared" si="18"/>
        <v>7345.7</v>
      </c>
      <c r="AF47" s="14">
        <f t="shared" si="6"/>
        <v>337804.34163144178</v>
      </c>
      <c r="AG47" s="184">
        <f t="shared" si="19"/>
        <v>28150.36</v>
      </c>
      <c r="AH47" s="14">
        <f t="shared" si="7"/>
        <v>4228.6464038148843</v>
      </c>
      <c r="AI47" s="184">
        <f t="shared" si="11"/>
        <v>352.39</v>
      </c>
      <c r="AJ47" s="14">
        <f t="shared" si="8"/>
        <v>3188.6347548583944</v>
      </c>
      <c r="AK47" s="184">
        <f t="shared" si="12"/>
        <v>265.72000000000003</v>
      </c>
      <c r="AM47" s="14">
        <f t="shared" si="20"/>
        <v>2250338.5215136581</v>
      </c>
      <c r="AN47" s="14">
        <f t="shared" si="13"/>
        <v>187528.21</v>
      </c>
      <c r="AO47" s="14">
        <f t="shared" si="14"/>
        <v>187528.21</v>
      </c>
    </row>
    <row r="48" spans="1:41" x14ac:dyDescent="0.25">
      <c r="A48">
        <v>60664</v>
      </c>
      <c r="B48" t="s">
        <v>57</v>
      </c>
      <c r="C48" t="s">
        <v>28</v>
      </c>
      <c r="D48" s="14">
        <f>'landesw Umlage § 2_IST'!F48*'Umlage Gesamt § 2_mtlAufte_IST'!$D$1</f>
        <v>3923.212431213843</v>
      </c>
      <c r="E48" s="14">
        <f>'landesw Umlage § 2_IST'!G48*'Umlage Gesamt § 2_mtlAufte_IST'!$E$1</f>
        <v>295205.93692098639</v>
      </c>
      <c r="F48" s="14">
        <f>'landesw Umlage § 2_IST'!H48*'Umlage Gesamt § 2_mtlAufte_IST'!$F$1</f>
        <v>31738.799820867738</v>
      </c>
      <c r="G48" s="14">
        <f>'landesw Umlage § 2_IST'!I48*'Umlage Gesamt § 2_mtlAufte_IST'!$G$1</f>
        <v>501989.8270587243</v>
      </c>
      <c r="H48" s="14">
        <f>'landesw Umlage § 2_IST'!J48*'Umlage Gesamt § 2_mtlAufte_IST'!$H$1</f>
        <v>85948.805576979692</v>
      </c>
      <c r="I48" s="14">
        <f>'landesw Umlage § 2_IST'!K48*'Umlage Gesamt § 2_mtlAufte_IST'!$I$1</f>
        <v>143373.20415286688</v>
      </c>
      <c r="J48" s="14">
        <f>'landesw Umlage § 2_IST'!L48*'Umlage Gesamt § 2_mtlAufte_IST'!$J$1</f>
        <v>2183.0057583790403</v>
      </c>
      <c r="K48" s="14">
        <f>'landesw Umlage § 2_IST'!M48*'Umlage Gesamt § 2_mtlAufte_IST'!$K$1</f>
        <v>1597.3348075088968</v>
      </c>
      <c r="M48" s="14">
        <f>'bezirksw Umlage § 2_IST'!F48*'Umlage Gesamt § 2_mtlAufte_IST'!$M$1</f>
        <v>7220.1573130591805</v>
      </c>
      <c r="N48" s="14">
        <f>'bezirksw Umlage § 2_IST'!G48*'Umlage Gesamt § 2_mtlAufte_IST'!$N$1</f>
        <v>617370.31586273923</v>
      </c>
      <c r="O48" s="14">
        <f>'bezirksw Umlage § 2_IST'!H48*'Umlage Gesamt § 2_mtlAufte_IST'!$O$1</f>
        <v>105409.28569788358</v>
      </c>
      <c r="P48" s="14">
        <f>'bezirksw Umlage § 2_IST'!I48*'Umlage Gesamt § 2_mtlAufte_IST'!$P$1</f>
        <v>1596168.6279244544</v>
      </c>
      <c r="Q48" s="14">
        <f>'bezirksw Umlage § 2_IST'!J48*'Umlage Gesamt § 2_mtlAufte_IST'!$Q$1</f>
        <v>67308.233083811487</v>
      </c>
      <c r="R48" s="14">
        <f>'bezirksw Umlage § 2_IST'!K48*'Umlage Gesamt § 2_mtlAufte_IST'!$R$1</f>
        <v>443941.7511623163</v>
      </c>
      <c r="S48" s="14">
        <f>'bezirksw Umlage § 2_IST'!L48*'Umlage Gesamt § 2_mtlAufte_IST'!$S$1</f>
        <v>5169.023116400489</v>
      </c>
      <c r="T48" s="14">
        <f>'bezirksw Umlage § 2_IST'!M48*'Umlage Gesamt § 2_mtlAufte_IST'!$T$1</f>
        <v>3946.504177868399</v>
      </c>
      <c r="V48" s="14">
        <f t="shared" si="9"/>
        <v>11143.369744273023</v>
      </c>
      <c r="W48" s="184">
        <f t="shared" si="10"/>
        <v>928.61</v>
      </c>
      <c r="X48" s="14">
        <f t="shared" si="2"/>
        <v>912576.25278372562</v>
      </c>
      <c r="Y48" s="184">
        <f t="shared" si="15"/>
        <v>76048.02</v>
      </c>
      <c r="Z48" s="14">
        <f t="shared" si="3"/>
        <v>137148.08551875132</v>
      </c>
      <c r="AA48" s="184">
        <f t="shared" si="16"/>
        <v>11429.01</v>
      </c>
      <c r="AB48" s="14">
        <f t="shared" si="4"/>
        <v>2098158.4549831785</v>
      </c>
      <c r="AC48" s="184">
        <f t="shared" si="17"/>
        <v>174846.54</v>
      </c>
      <c r="AD48" s="14">
        <f t="shared" si="5"/>
        <v>153257.03866079118</v>
      </c>
      <c r="AE48" s="184">
        <f t="shared" si="18"/>
        <v>12771.42</v>
      </c>
      <c r="AF48" s="14">
        <f t="shared" si="6"/>
        <v>587314.95531518315</v>
      </c>
      <c r="AG48" s="184">
        <f t="shared" si="19"/>
        <v>48942.91</v>
      </c>
      <c r="AH48" s="14">
        <f t="shared" si="7"/>
        <v>7352.0288747795294</v>
      </c>
      <c r="AI48" s="184">
        <f t="shared" si="11"/>
        <v>612.66999999999996</v>
      </c>
      <c r="AJ48" s="14">
        <f t="shared" si="8"/>
        <v>5543.838985377296</v>
      </c>
      <c r="AK48" s="184">
        <f t="shared" si="12"/>
        <v>461.99</v>
      </c>
      <c r="AM48" s="14">
        <f t="shared" si="20"/>
        <v>3912494.0248660604</v>
      </c>
      <c r="AN48" s="14">
        <f t="shared" si="13"/>
        <v>326041.17</v>
      </c>
      <c r="AO48" s="14">
        <f t="shared" si="14"/>
        <v>326041.17</v>
      </c>
    </row>
    <row r="49" spans="1:41" x14ac:dyDescent="0.25">
      <c r="A49">
        <v>60665</v>
      </c>
      <c r="B49" t="s">
        <v>58</v>
      </c>
      <c r="C49" t="s">
        <v>28</v>
      </c>
      <c r="D49" s="14">
        <f>'landesw Umlage § 2_IST'!F49*'Umlage Gesamt § 2_mtlAufte_IST'!$D$1</f>
        <v>1850.5913832425967</v>
      </c>
      <c r="E49" s="14">
        <f>'landesw Umlage § 2_IST'!G49*'Umlage Gesamt § 2_mtlAufte_IST'!$E$1</f>
        <v>139249.54937477291</v>
      </c>
      <c r="F49" s="14">
        <f>'landesw Umlage § 2_IST'!H49*'Umlage Gesamt § 2_mtlAufte_IST'!$F$1</f>
        <v>14971.289598199684</v>
      </c>
      <c r="G49" s="14">
        <f>'landesw Umlage § 2_IST'!I49*'Umlage Gesamt § 2_mtlAufte_IST'!$G$1</f>
        <v>236790.14703338163</v>
      </c>
      <c r="H49" s="14">
        <f>'landesw Umlage § 2_IST'!J49*'Umlage Gesamt § 2_mtlAufte_IST'!$H$1</f>
        <v>40542.316224140799</v>
      </c>
      <c r="I49" s="14">
        <f>'landesw Umlage § 2_IST'!K49*'Umlage Gesamt § 2_mtlAufte_IST'!$I$1</f>
        <v>67629.581840177183</v>
      </c>
      <c r="J49" s="14">
        <f>'landesw Umlage § 2_IST'!L49*'Umlage Gesamt § 2_mtlAufte_IST'!$J$1</f>
        <v>1029.730537628647</v>
      </c>
      <c r="K49" s="14">
        <f>'landesw Umlage § 2_IST'!M49*'Umlage Gesamt § 2_mtlAufte_IST'!$K$1</f>
        <v>753.46774684205536</v>
      </c>
      <c r="M49" s="14">
        <f>'bezirksw Umlage § 2_IST'!F49*'Umlage Gesamt § 2_mtlAufte_IST'!$M$1</f>
        <v>3405.7704351913635</v>
      </c>
      <c r="N49" s="14">
        <f>'bezirksw Umlage § 2_IST'!G49*'Umlage Gesamt § 2_mtlAufte_IST'!$N$1</f>
        <v>291215.47885487706</v>
      </c>
      <c r="O49" s="14">
        <f>'bezirksw Umlage § 2_IST'!H49*'Umlage Gesamt § 2_mtlAufte_IST'!$O$1</f>
        <v>49721.884615334449</v>
      </c>
      <c r="P49" s="14">
        <f>'bezirksw Umlage § 2_IST'!I49*'Umlage Gesamt § 2_mtlAufte_IST'!$P$1</f>
        <v>752917.6563414461</v>
      </c>
      <c r="Q49" s="14">
        <f>'bezirksw Umlage § 2_IST'!J49*'Umlage Gesamt § 2_mtlAufte_IST'!$Q$1</f>
        <v>31749.500785418055</v>
      </c>
      <c r="R49" s="14">
        <f>'bezirksw Umlage § 2_IST'!K49*'Umlage Gesamt § 2_mtlAufte_IST'!$R$1</f>
        <v>209408.69090497406</v>
      </c>
      <c r="S49" s="14">
        <f>'bezirksw Umlage § 2_IST'!L49*'Umlage Gesamt § 2_mtlAufte_IST'!$S$1</f>
        <v>2438.2441192543051</v>
      </c>
      <c r="T49" s="14">
        <f>'bezirksw Umlage § 2_IST'!M49*'Umlage Gesamt § 2_mtlAufte_IST'!$T$1</f>
        <v>1861.5781718540545</v>
      </c>
      <c r="V49" s="14">
        <f t="shared" si="9"/>
        <v>5256.3618184339603</v>
      </c>
      <c r="W49" s="184">
        <f t="shared" si="10"/>
        <v>438.03</v>
      </c>
      <c r="X49" s="14">
        <f t="shared" si="2"/>
        <v>430465.02822964999</v>
      </c>
      <c r="Y49" s="184">
        <f t="shared" si="15"/>
        <v>35872.089999999997</v>
      </c>
      <c r="Z49" s="14">
        <f t="shared" si="3"/>
        <v>64693.174213534134</v>
      </c>
      <c r="AA49" s="184">
        <f t="shared" si="16"/>
        <v>5391.1</v>
      </c>
      <c r="AB49" s="14">
        <f t="shared" si="4"/>
        <v>989707.80337482772</v>
      </c>
      <c r="AC49" s="184">
        <f t="shared" si="17"/>
        <v>82475.649999999994</v>
      </c>
      <c r="AD49" s="14">
        <f t="shared" si="5"/>
        <v>72291.817009558858</v>
      </c>
      <c r="AE49" s="184">
        <f t="shared" si="18"/>
        <v>6024.32</v>
      </c>
      <c r="AF49" s="14">
        <f t="shared" si="6"/>
        <v>277038.27274515125</v>
      </c>
      <c r="AG49" s="184">
        <f t="shared" si="19"/>
        <v>23086.52</v>
      </c>
      <c r="AH49" s="14">
        <f t="shared" si="7"/>
        <v>3467.9746568829523</v>
      </c>
      <c r="AI49" s="184">
        <f t="shared" si="11"/>
        <v>289</v>
      </c>
      <c r="AJ49" s="14">
        <f t="shared" si="8"/>
        <v>2615.0459186961098</v>
      </c>
      <c r="AK49" s="184">
        <f t="shared" si="12"/>
        <v>217.92</v>
      </c>
      <c r="AM49" s="14">
        <f t="shared" si="20"/>
        <v>1845535.4779667351</v>
      </c>
      <c r="AN49" s="14">
        <f t="shared" si="13"/>
        <v>153794.62</v>
      </c>
      <c r="AO49" s="14">
        <f t="shared" si="14"/>
        <v>153794.62</v>
      </c>
    </row>
    <row r="50" spans="1:41" x14ac:dyDescent="0.25">
      <c r="A50">
        <v>60666</v>
      </c>
      <c r="B50" t="s">
        <v>59</v>
      </c>
      <c r="C50" t="s">
        <v>28</v>
      </c>
      <c r="D50" s="14">
        <f>'landesw Umlage § 2_IST'!F50*'Umlage Gesamt § 2_mtlAufte_IST'!$D$1</f>
        <v>683.40359277260541</v>
      </c>
      <c r="E50" s="14">
        <f>'landesw Umlage § 2_IST'!G50*'Umlage Gesamt § 2_mtlAufte_IST'!$E$1</f>
        <v>51423.368333176215</v>
      </c>
      <c r="F50" s="14">
        <f>'landesw Umlage § 2_IST'!H50*'Umlage Gesamt § 2_mtlAufte_IST'!$F$1</f>
        <v>5528.7370256319555</v>
      </c>
      <c r="G50" s="14">
        <f>'landesw Umlage § 2_IST'!I50*'Umlage Gesamt § 2_mtlAufte_IST'!$G$1</f>
        <v>87444.0671674482</v>
      </c>
      <c r="H50" s="14">
        <f>'landesw Umlage § 2_IST'!J50*'Umlage Gesamt § 2_mtlAufte_IST'!$H$1</f>
        <v>14971.843497051877</v>
      </c>
      <c r="I50" s="14">
        <f>'landesw Umlage § 2_IST'!K50*'Umlage Gesamt § 2_mtlAufte_IST'!$I$1</f>
        <v>24974.880800699815</v>
      </c>
      <c r="J50" s="14">
        <f>'landesw Umlage § 2_IST'!L50*'Umlage Gesamt § 2_mtlAufte_IST'!$J$1</f>
        <v>380.26846735340717</v>
      </c>
      <c r="K50" s="14">
        <f>'landesw Umlage § 2_IST'!M50*'Umlage Gesamt § 2_mtlAufte_IST'!$K$1</f>
        <v>278.24757528476971</v>
      </c>
      <c r="M50" s="14">
        <f>'bezirksw Umlage § 2_IST'!F50*'Umlage Gesamt § 2_mtlAufte_IST'!$M$1</f>
        <v>1257.7145731059425</v>
      </c>
      <c r="N50" s="14">
        <f>'bezirksw Umlage § 2_IST'!G50*'Umlage Gesamt § 2_mtlAufte_IST'!$N$1</f>
        <v>107542.7597483459</v>
      </c>
      <c r="O50" s="14">
        <f>'bezirksw Umlage § 2_IST'!H50*'Umlage Gesamt § 2_mtlAufte_IST'!$O$1</f>
        <v>18361.759864030446</v>
      </c>
      <c r="P50" s="14">
        <f>'bezirksw Umlage § 2_IST'!I50*'Umlage Gesamt § 2_mtlAufte_IST'!$P$1</f>
        <v>278044.43274997221</v>
      </c>
      <c r="Q50" s="14">
        <f>'bezirksw Umlage § 2_IST'!J50*'Umlage Gesamt § 2_mtlAufte_IST'!$Q$1</f>
        <v>11724.750856384471</v>
      </c>
      <c r="R50" s="14">
        <f>'bezirksw Umlage § 2_IST'!K50*'Umlage Gesamt § 2_mtlAufte_IST'!$R$1</f>
        <v>77332.388456013199</v>
      </c>
      <c r="S50" s="14">
        <f>'bezirksw Umlage § 2_IST'!L50*'Umlage Gesamt § 2_mtlAufte_IST'!$S$1</f>
        <v>900.41745911265321</v>
      </c>
      <c r="T50" s="14">
        <f>'bezirksw Umlage § 2_IST'!M50*'Umlage Gesamt § 2_mtlAufte_IST'!$T$1</f>
        <v>687.46089622602767</v>
      </c>
      <c r="V50" s="14">
        <f t="shared" si="9"/>
        <v>1941.1181658785479</v>
      </c>
      <c r="W50" s="184">
        <f t="shared" si="10"/>
        <v>161.76</v>
      </c>
      <c r="X50" s="14">
        <f t="shared" si="2"/>
        <v>158966.12808152213</v>
      </c>
      <c r="Y50" s="184">
        <f t="shared" si="15"/>
        <v>13247.18</v>
      </c>
      <c r="Z50" s="14">
        <f t="shared" si="3"/>
        <v>23890.496889662401</v>
      </c>
      <c r="AA50" s="184">
        <f t="shared" si="16"/>
        <v>1990.87</v>
      </c>
      <c r="AB50" s="14">
        <f t="shared" si="4"/>
        <v>365488.49991742044</v>
      </c>
      <c r="AC50" s="184">
        <f t="shared" si="17"/>
        <v>30457.37</v>
      </c>
      <c r="AD50" s="14">
        <f t="shared" si="5"/>
        <v>26696.594353436347</v>
      </c>
      <c r="AE50" s="184">
        <f t="shared" si="18"/>
        <v>2224.7199999999998</v>
      </c>
      <c r="AF50" s="14">
        <f t="shared" si="6"/>
        <v>102307.26925671301</v>
      </c>
      <c r="AG50" s="184">
        <f t="shared" si="19"/>
        <v>8525.61</v>
      </c>
      <c r="AH50" s="14">
        <f t="shared" si="7"/>
        <v>1280.6859264660604</v>
      </c>
      <c r="AI50" s="184">
        <f t="shared" si="11"/>
        <v>106.72</v>
      </c>
      <c r="AJ50" s="14">
        <f t="shared" si="8"/>
        <v>965.70847151079738</v>
      </c>
      <c r="AK50" s="184">
        <f t="shared" si="12"/>
        <v>80.48</v>
      </c>
      <c r="AM50" s="14">
        <f t="shared" si="20"/>
        <v>681536.50106260972</v>
      </c>
      <c r="AN50" s="14">
        <f t="shared" si="13"/>
        <v>56794.71</v>
      </c>
      <c r="AO50" s="14">
        <f t="shared" si="14"/>
        <v>56794.71</v>
      </c>
    </row>
    <row r="51" spans="1:41" x14ac:dyDescent="0.25">
      <c r="A51">
        <v>60667</v>
      </c>
      <c r="B51" t="s">
        <v>60</v>
      </c>
      <c r="C51" t="s">
        <v>28</v>
      </c>
      <c r="D51" s="14">
        <f>'landesw Umlage § 2_IST'!F51*'Umlage Gesamt § 2_mtlAufte_IST'!$D$1</f>
        <v>3800.6152626572384</v>
      </c>
      <c r="E51" s="14">
        <f>'landesw Umlage § 2_IST'!G51*'Umlage Gesamt § 2_mtlAufte_IST'!$E$1</f>
        <v>285980.99367813091</v>
      </c>
      <c r="F51" s="14">
        <f>'landesw Umlage § 2_IST'!H51*'Umlage Gesamt § 2_mtlAufte_IST'!$F$1</f>
        <v>30746.988375618173</v>
      </c>
      <c r="G51" s="14">
        <f>'landesw Umlage § 2_IST'!I51*'Umlage Gesamt § 2_mtlAufte_IST'!$G$1</f>
        <v>486303.05696389714</v>
      </c>
      <c r="H51" s="14">
        <f>'landesw Umlage § 2_IST'!J51*'Umlage Gesamt § 2_mtlAufte_IST'!$H$1</f>
        <v>83262.975943915517</v>
      </c>
      <c r="I51" s="14">
        <f>'landesw Umlage § 2_IST'!K51*'Umlage Gesamt § 2_mtlAufte_IST'!$I$1</f>
        <v>138892.90919453569</v>
      </c>
      <c r="J51" s="14">
        <f>'landesw Umlage § 2_IST'!L51*'Umlage Gesamt § 2_mtlAufte_IST'!$J$1</f>
        <v>2114.7886200995235</v>
      </c>
      <c r="K51" s="14">
        <f>'landesw Umlage § 2_IST'!M51*'Umlage Gesamt § 2_mtlAufte_IST'!$K$1</f>
        <v>1547.419405763264</v>
      </c>
      <c r="M51" s="14">
        <f>'bezirksw Umlage § 2_IST'!F51*'Umlage Gesamt § 2_mtlAufte_IST'!$M$1</f>
        <v>6994.5333228638683</v>
      </c>
      <c r="N51" s="14">
        <f>'bezirksw Umlage § 2_IST'!G51*'Umlage Gesamt § 2_mtlAufte_IST'!$N$1</f>
        <v>598078.0001896238</v>
      </c>
      <c r="O51" s="14">
        <f>'bezirksw Umlage § 2_IST'!H51*'Umlage Gesamt § 2_mtlAufte_IST'!$O$1</f>
        <v>102115.33203294364</v>
      </c>
      <c r="P51" s="14">
        <f>'bezirksw Umlage § 2_IST'!I51*'Umlage Gesamt § 2_mtlAufte_IST'!$P$1</f>
        <v>1546289.6683337106</v>
      </c>
      <c r="Q51" s="14">
        <f>'bezirksw Umlage § 2_IST'!J51*'Umlage Gesamt § 2_mtlAufte_IST'!$Q$1</f>
        <v>65204.906042183458</v>
      </c>
      <c r="R51" s="14">
        <f>'bezirksw Umlage § 2_IST'!K51*'Umlage Gesamt § 2_mtlAufte_IST'!$R$1</f>
        <v>430068.93579714844</v>
      </c>
      <c r="S51" s="14">
        <f>'bezirksw Umlage § 2_IST'!L51*'Umlage Gesamt § 2_mtlAufte_IST'!$S$1</f>
        <v>5007.4953864125746</v>
      </c>
      <c r="T51" s="14">
        <f>'bezirksw Umlage § 2_IST'!M51*'Umlage Gesamt § 2_mtlAufte_IST'!$T$1</f>
        <v>3823.1791613451969</v>
      </c>
      <c r="V51" s="14">
        <f t="shared" si="9"/>
        <v>10795.148585521107</v>
      </c>
      <c r="W51" s="184">
        <f t="shared" si="10"/>
        <v>899.6</v>
      </c>
      <c r="X51" s="14">
        <f t="shared" si="2"/>
        <v>884058.9938677547</v>
      </c>
      <c r="Y51" s="184">
        <f t="shared" si="15"/>
        <v>73671.58</v>
      </c>
      <c r="Z51" s="14">
        <f t="shared" si="3"/>
        <v>132862.32040856182</v>
      </c>
      <c r="AA51" s="184">
        <f t="shared" si="16"/>
        <v>11071.86</v>
      </c>
      <c r="AB51" s="14">
        <f t="shared" si="4"/>
        <v>2032592.7252976077</v>
      </c>
      <c r="AC51" s="184">
        <f t="shared" si="17"/>
        <v>169382.73</v>
      </c>
      <c r="AD51" s="14">
        <f t="shared" si="5"/>
        <v>148467.88198609898</v>
      </c>
      <c r="AE51" s="184">
        <f t="shared" si="18"/>
        <v>12372.32</v>
      </c>
      <c r="AF51" s="14">
        <f t="shared" si="6"/>
        <v>568961.84499168419</v>
      </c>
      <c r="AG51" s="184">
        <f t="shared" si="19"/>
        <v>47413.49</v>
      </c>
      <c r="AH51" s="14">
        <f t="shared" si="7"/>
        <v>7122.2840065120981</v>
      </c>
      <c r="AI51" s="184">
        <f t="shared" si="11"/>
        <v>593.52</v>
      </c>
      <c r="AJ51" s="14">
        <f t="shared" si="8"/>
        <v>5370.5985671084609</v>
      </c>
      <c r="AK51" s="184">
        <f t="shared" si="12"/>
        <v>447.55</v>
      </c>
      <c r="AM51" s="14">
        <f t="shared" si="20"/>
        <v>3790231.7977108494</v>
      </c>
      <c r="AN51" s="14">
        <f t="shared" si="13"/>
        <v>315852.65000000002</v>
      </c>
      <c r="AO51" s="14">
        <f t="shared" si="14"/>
        <v>315852.65000000002</v>
      </c>
    </row>
    <row r="52" spans="1:41" x14ac:dyDescent="0.25">
      <c r="A52">
        <v>60668</v>
      </c>
      <c r="B52" t="s">
        <v>61</v>
      </c>
      <c r="C52" t="s">
        <v>28</v>
      </c>
      <c r="D52" s="14">
        <f>'landesw Umlage § 2_IST'!F52*'Umlage Gesamt § 2_mtlAufte_IST'!$D$1</f>
        <v>921.20659915059639</v>
      </c>
      <c r="E52" s="14">
        <f>'landesw Umlage § 2_IST'!G52*'Umlage Gesamt § 2_mtlAufte_IST'!$E$1</f>
        <v>69317.086945482399</v>
      </c>
      <c r="F52" s="14">
        <f>'landesw Umlage § 2_IST'!H52*'Umlage Gesamt § 2_mtlAufte_IST'!$F$1</f>
        <v>7452.5640292837479</v>
      </c>
      <c r="G52" s="14">
        <f>'landesw Umlage § 2_IST'!I52*'Umlage Gesamt § 2_mtlAufte_IST'!$G$1</f>
        <v>117871.85871295925</v>
      </c>
      <c r="H52" s="14">
        <f>'landesw Umlage § 2_IST'!J52*'Umlage Gesamt § 2_mtlAufte_IST'!$H$1</f>
        <v>20181.575246010321</v>
      </c>
      <c r="I52" s="14">
        <f>'landesw Umlage § 2_IST'!K52*'Umlage Gesamt § 2_mtlAufte_IST'!$I$1</f>
        <v>33665.355655014122</v>
      </c>
      <c r="J52" s="14">
        <f>'landesw Umlage § 2_IST'!L52*'Umlage Gesamt § 2_mtlAufte_IST'!$J$1</f>
        <v>512.5899618900628</v>
      </c>
      <c r="K52" s="14">
        <f>'landesw Umlage § 2_IST'!M52*'Umlage Gesamt § 2_mtlAufte_IST'!$K$1</f>
        <v>375.06900060338268</v>
      </c>
      <c r="M52" s="14">
        <f>'bezirksw Umlage § 2_IST'!F52*'Umlage Gesamt § 2_mtlAufte_IST'!$M$1</f>
        <v>1695.359779852057</v>
      </c>
      <c r="N52" s="14">
        <f>'bezirksw Umlage § 2_IST'!G52*'Umlage Gesamt § 2_mtlAufte_IST'!$N$1</f>
        <v>144964.26565320595</v>
      </c>
      <c r="O52" s="14">
        <f>'bezirksw Umlage § 2_IST'!H52*'Umlage Gesamt § 2_mtlAufte_IST'!$O$1</f>
        <v>24751.076139559693</v>
      </c>
      <c r="P52" s="14">
        <f>'bezirksw Umlage § 2_IST'!I52*'Umlage Gesamt § 2_mtlAufte_IST'!$P$1</f>
        <v>374795.17084070254</v>
      </c>
      <c r="Q52" s="14">
        <f>'bezirksw Umlage § 2_IST'!J52*'Umlage Gesamt § 2_mtlAufte_IST'!$Q$1</f>
        <v>15804.596253991102</v>
      </c>
      <c r="R52" s="14">
        <f>'bezirksw Umlage § 2_IST'!K52*'Umlage Gesamt § 2_mtlAufte_IST'!$R$1</f>
        <v>104241.63309521954</v>
      </c>
      <c r="S52" s="14">
        <f>'bezirksw Umlage § 2_IST'!L52*'Umlage Gesamt § 2_mtlAufte_IST'!$S$1</f>
        <v>1213.7344814939902</v>
      </c>
      <c r="T52" s="14">
        <f>'bezirksw Umlage § 2_IST'!M52*'Umlage Gesamt § 2_mtlAufte_IST'!$T$1</f>
        <v>926.67571689533224</v>
      </c>
      <c r="V52" s="14">
        <f t="shared" si="9"/>
        <v>2616.5663790026533</v>
      </c>
      <c r="W52" s="184">
        <f t="shared" si="10"/>
        <v>218.05</v>
      </c>
      <c r="X52" s="14">
        <f t="shared" si="2"/>
        <v>214281.35259868833</v>
      </c>
      <c r="Y52" s="184">
        <f t="shared" si="15"/>
        <v>17856.78</v>
      </c>
      <c r="Z52" s="14">
        <f t="shared" si="3"/>
        <v>32203.640168843442</v>
      </c>
      <c r="AA52" s="184">
        <f t="shared" si="16"/>
        <v>2683.64</v>
      </c>
      <c r="AB52" s="14">
        <f t="shared" si="4"/>
        <v>492667.02955366182</v>
      </c>
      <c r="AC52" s="184">
        <f t="shared" si="17"/>
        <v>41055.589999999997</v>
      </c>
      <c r="AD52" s="14">
        <f t="shared" si="5"/>
        <v>35986.171500001423</v>
      </c>
      <c r="AE52" s="184">
        <f t="shared" si="18"/>
        <v>2998.85</v>
      </c>
      <c r="AF52" s="14">
        <f t="shared" si="6"/>
        <v>137906.98875023366</v>
      </c>
      <c r="AG52" s="184">
        <f t="shared" si="19"/>
        <v>11492.25</v>
      </c>
      <c r="AH52" s="14">
        <f t="shared" si="7"/>
        <v>1726.324443384053</v>
      </c>
      <c r="AI52" s="184">
        <f t="shared" si="11"/>
        <v>143.86000000000001</v>
      </c>
      <c r="AJ52" s="14">
        <f t="shared" si="8"/>
        <v>1301.7447174987149</v>
      </c>
      <c r="AK52" s="184">
        <f t="shared" si="12"/>
        <v>108.48</v>
      </c>
      <c r="AM52" s="14">
        <f t="shared" si="20"/>
        <v>918689.81811131409</v>
      </c>
      <c r="AN52" s="14">
        <f t="shared" si="13"/>
        <v>76557.48</v>
      </c>
      <c r="AO52" s="14">
        <f t="shared" si="14"/>
        <v>76557.48</v>
      </c>
    </row>
    <row r="53" spans="1:41" x14ac:dyDescent="0.25">
      <c r="A53">
        <v>60669</v>
      </c>
      <c r="B53" t="s">
        <v>62</v>
      </c>
      <c r="C53" t="s">
        <v>28</v>
      </c>
      <c r="D53" s="14">
        <f>'landesw Umlage § 2_IST'!F53*'Umlage Gesamt § 2_mtlAufte_IST'!$D$1</f>
        <v>4958.6556128096017</v>
      </c>
      <c r="E53" s="14">
        <f>'landesw Umlage § 2_IST'!G53*'Umlage Gesamt § 2_mtlAufte_IST'!$E$1</f>
        <v>373118.86667198862</v>
      </c>
      <c r="F53" s="14">
        <f>'landesw Umlage § 2_IST'!H53*'Umlage Gesamt § 2_mtlAufte_IST'!$F$1</f>
        <v>40115.538129780092</v>
      </c>
      <c r="G53" s="14">
        <f>'landesw Umlage § 2_IST'!I53*'Umlage Gesamt § 2_mtlAufte_IST'!$G$1</f>
        <v>634478.6873414109</v>
      </c>
      <c r="H53" s="14">
        <f>'landesw Umlage § 2_IST'!J53*'Umlage Gesamt § 2_mtlAufte_IST'!$H$1</f>
        <v>108633.04872244912</v>
      </c>
      <c r="I53" s="14">
        <f>'landesw Umlage § 2_IST'!K53*'Umlage Gesamt § 2_mtlAufte_IST'!$I$1</f>
        <v>181213.31841292765</v>
      </c>
      <c r="J53" s="14">
        <f>'landesw Umlage § 2_IST'!L53*'Umlage Gesamt § 2_mtlAufte_IST'!$J$1</f>
        <v>2759.1607506282094</v>
      </c>
      <c r="K53" s="14">
        <f>'landesw Umlage § 2_IST'!M53*'Umlage Gesamt § 2_mtlAufte_IST'!$K$1</f>
        <v>2018.9151996389573</v>
      </c>
      <c r="M53" s="14">
        <f>'bezirksw Umlage § 2_IST'!F53*'Umlage Gesamt § 2_mtlAufte_IST'!$M$1</f>
        <v>9125.7545222173867</v>
      </c>
      <c r="N53" s="14">
        <f>'bezirksw Umlage § 2_IST'!G53*'Umlage Gesamt § 2_mtlAufte_IST'!$N$1</f>
        <v>780311.24635981885</v>
      </c>
      <c r="O53" s="14">
        <f>'bezirksw Umlage § 2_IST'!H53*'Umlage Gesamt § 2_mtlAufte_IST'!$O$1</f>
        <v>133229.68239227904</v>
      </c>
      <c r="P53" s="14">
        <f>'bezirksw Umlage § 2_IST'!I53*'Umlage Gesamt § 2_mtlAufte_IST'!$P$1</f>
        <v>2017441.2333311606</v>
      </c>
      <c r="Q53" s="14">
        <f>'bezirksw Umlage § 2_IST'!J53*'Umlage Gesamt § 2_mtlAufte_IST'!$Q$1</f>
        <v>85072.718753104535</v>
      </c>
      <c r="R53" s="14">
        <f>'bezirksw Umlage § 2_IST'!K53*'Umlage Gesamt § 2_mtlAufte_IST'!$R$1</f>
        <v>561110.13480869378</v>
      </c>
      <c r="S53" s="14">
        <f>'bezirksw Umlage § 2_IST'!L53*'Umlage Gesamt § 2_mtlAufte_IST'!$S$1</f>
        <v>6533.2698492065838</v>
      </c>
      <c r="T53" s="14">
        <f>'bezirksw Umlage § 2_IST'!M53*'Umlage Gesamt § 2_mtlAufte_IST'!$T$1</f>
        <v>4988.0946891547528</v>
      </c>
      <c r="V53" s="14">
        <f t="shared" si="9"/>
        <v>14084.410135026988</v>
      </c>
      <c r="W53" s="184">
        <f t="shared" si="10"/>
        <v>1173.7</v>
      </c>
      <c r="X53" s="14">
        <f t="shared" si="2"/>
        <v>1153430.1130318074</v>
      </c>
      <c r="Y53" s="184">
        <f t="shared" si="15"/>
        <v>96119.18</v>
      </c>
      <c r="Z53" s="14">
        <f t="shared" si="3"/>
        <v>173345.22052205913</v>
      </c>
      <c r="AA53" s="184">
        <f t="shared" si="16"/>
        <v>14445.44</v>
      </c>
      <c r="AB53" s="14">
        <f t="shared" si="4"/>
        <v>2651919.9206725713</v>
      </c>
      <c r="AC53" s="184">
        <f t="shared" si="17"/>
        <v>220993.33</v>
      </c>
      <c r="AD53" s="14">
        <f t="shared" si="5"/>
        <v>193705.76747555367</v>
      </c>
      <c r="AE53" s="184">
        <f t="shared" si="18"/>
        <v>16142.15</v>
      </c>
      <c r="AF53" s="14">
        <f t="shared" si="6"/>
        <v>742323.45322162146</v>
      </c>
      <c r="AG53" s="184">
        <f t="shared" si="19"/>
        <v>61860.29</v>
      </c>
      <c r="AH53" s="14">
        <f t="shared" si="7"/>
        <v>9292.4305998347936</v>
      </c>
      <c r="AI53" s="184">
        <f t="shared" si="11"/>
        <v>774.37</v>
      </c>
      <c r="AJ53" s="14">
        <f t="shared" si="8"/>
        <v>7007.0098887937102</v>
      </c>
      <c r="AK53" s="184">
        <f t="shared" si="12"/>
        <v>583.91999999999996</v>
      </c>
      <c r="AM53" s="14">
        <f t="shared" si="20"/>
        <v>4945108.3255472677</v>
      </c>
      <c r="AN53" s="14">
        <f t="shared" si="13"/>
        <v>412092.36</v>
      </c>
      <c r="AO53" s="14">
        <f t="shared" si="14"/>
        <v>412092.36</v>
      </c>
    </row>
    <row r="54" spans="1:41" x14ac:dyDescent="0.25">
      <c r="A54">
        <v>60670</v>
      </c>
      <c r="B54" t="s">
        <v>63</v>
      </c>
      <c r="C54" t="s">
        <v>28</v>
      </c>
      <c r="D54" s="14">
        <f>'landesw Umlage § 2_IST'!F54*'Umlage Gesamt § 2_mtlAufte_IST'!$D$1</f>
        <v>3714.9362479435226</v>
      </c>
      <c r="E54" s="14">
        <f>'landesw Umlage § 2_IST'!G54*'Umlage Gesamt § 2_mtlAufte_IST'!$E$1</f>
        <v>279533.99284488679</v>
      </c>
      <c r="F54" s="14">
        <f>'landesw Umlage § 2_IST'!H54*'Umlage Gesamt § 2_mtlAufte_IST'!$F$1</f>
        <v>30053.844900844251</v>
      </c>
      <c r="G54" s="14">
        <f>'landesw Umlage § 2_IST'!I54*'Umlage Gesamt § 2_mtlAufte_IST'!$G$1</f>
        <v>475340.1038909246</v>
      </c>
      <c r="H54" s="14">
        <f>'landesw Umlage § 2_IST'!J54*'Umlage Gesamt § 2_mtlAufte_IST'!$H$1</f>
        <v>81385.940451504546</v>
      </c>
      <c r="I54" s="14">
        <f>'landesw Umlage § 2_IST'!K54*'Umlage Gesamt § 2_mtlAufte_IST'!$I$1</f>
        <v>135761.78257737076</v>
      </c>
      <c r="J54" s="14">
        <f>'landesw Umlage § 2_IST'!L54*'Umlage Gesamt § 2_mtlAufte_IST'!$J$1</f>
        <v>2067.1139693454184</v>
      </c>
      <c r="K54" s="14">
        <f>'landesw Umlage § 2_IST'!M54*'Umlage Gesamt § 2_mtlAufte_IST'!$K$1</f>
        <v>1512.5352196849331</v>
      </c>
      <c r="M54" s="14">
        <f>'bezirksw Umlage § 2_IST'!F54*'Umlage Gesamt § 2_mtlAufte_IST'!$M$1</f>
        <v>6836.8523470035989</v>
      </c>
      <c r="N54" s="14">
        <f>'bezirksw Umlage § 2_IST'!G54*'Umlage Gesamt § 2_mtlAufte_IST'!$N$1</f>
        <v>584595.25325607345</v>
      </c>
      <c r="O54" s="14">
        <f>'bezirksw Umlage § 2_IST'!H54*'Umlage Gesamt § 2_mtlAufte_IST'!$O$1</f>
        <v>99813.299222174624</v>
      </c>
      <c r="P54" s="14">
        <f>'bezirksw Umlage § 2_IST'!I54*'Umlage Gesamt § 2_mtlAufte_IST'!$P$1</f>
        <v>1511430.9504449123</v>
      </c>
      <c r="Q54" s="14">
        <f>'bezirksw Umlage § 2_IST'!J54*'Umlage Gesamt § 2_mtlAufte_IST'!$Q$1</f>
        <v>63734.961909956655</v>
      </c>
      <c r="R54" s="14">
        <f>'bezirksw Umlage § 2_IST'!K54*'Umlage Gesamt § 2_mtlAufte_IST'!$R$1</f>
        <v>420373.69433450344</v>
      </c>
      <c r="S54" s="14">
        <f>'bezirksw Umlage § 2_IST'!L54*'Umlage Gesamt § 2_mtlAufte_IST'!$S$1</f>
        <v>4894.6091189950885</v>
      </c>
      <c r="T54" s="14">
        <f>'bezirksw Umlage § 2_IST'!M54*'Umlage Gesamt § 2_mtlAufte_IST'!$T$1</f>
        <v>3736.9914783043614</v>
      </c>
      <c r="V54" s="14">
        <f t="shared" si="9"/>
        <v>10551.788594947122</v>
      </c>
      <c r="W54" s="184">
        <f t="shared" si="10"/>
        <v>879.32</v>
      </c>
      <c r="X54" s="14">
        <f t="shared" si="2"/>
        <v>864129.2461009603</v>
      </c>
      <c r="Y54" s="184">
        <f t="shared" si="15"/>
        <v>72010.77</v>
      </c>
      <c r="Z54" s="14">
        <f t="shared" si="3"/>
        <v>129867.14412301888</v>
      </c>
      <c r="AA54" s="184">
        <f t="shared" si="16"/>
        <v>10822.26</v>
      </c>
      <c r="AB54" s="14">
        <f t="shared" si="4"/>
        <v>1986771.0543358368</v>
      </c>
      <c r="AC54" s="184">
        <f t="shared" si="17"/>
        <v>165564.25</v>
      </c>
      <c r="AD54" s="14">
        <f t="shared" si="5"/>
        <v>145120.90236146119</v>
      </c>
      <c r="AE54" s="184">
        <f t="shared" si="18"/>
        <v>12093.41</v>
      </c>
      <c r="AF54" s="14">
        <f t="shared" si="6"/>
        <v>556135.47691187426</v>
      </c>
      <c r="AG54" s="184">
        <f t="shared" si="19"/>
        <v>46344.62</v>
      </c>
      <c r="AH54" s="14">
        <f t="shared" si="7"/>
        <v>6961.7230883405064</v>
      </c>
      <c r="AI54" s="184">
        <f t="shared" si="11"/>
        <v>580.14</v>
      </c>
      <c r="AJ54" s="14">
        <f t="shared" si="8"/>
        <v>5249.5266979892949</v>
      </c>
      <c r="AK54" s="184">
        <f t="shared" si="12"/>
        <v>437.46</v>
      </c>
      <c r="AM54" s="14">
        <f t="shared" si="20"/>
        <v>3704786.8622144284</v>
      </c>
      <c r="AN54" s="14">
        <f t="shared" si="13"/>
        <v>308732.24</v>
      </c>
      <c r="AO54" s="14">
        <f t="shared" si="14"/>
        <v>308732.24</v>
      </c>
    </row>
    <row r="55" spans="1:41" x14ac:dyDescent="0.25">
      <c r="A55">
        <v>61001</v>
      </c>
      <c r="B55" t="s">
        <v>65</v>
      </c>
      <c r="C55" t="s">
        <v>66</v>
      </c>
      <c r="D55" s="14">
        <f>'landesw Umlage § 2_IST'!F55*'Umlage Gesamt § 2_mtlAufte_IST'!$D$1</f>
        <v>415.02314977261113</v>
      </c>
      <c r="E55" s="14">
        <f>'landesw Umlage § 2_IST'!G55*'Umlage Gesamt § 2_mtlAufte_IST'!$E$1</f>
        <v>31228.820748463939</v>
      </c>
      <c r="F55" s="14">
        <f>'landesw Umlage § 2_IST'!H55*'Umlage Gesamt § 2_mtlAufte_IST'!$F$1</f>
        <v>3357.5384720075913</v>
      </c>
      <c r="G55" s="14">
        <f>'landesw Umlage § 2_IST'!I55*'Umlage Gesamt § 2_mtlAufte_IST'!$G$1</f>
        <v>53103.777282654162</v>
      </c>
      <c r="H55" s="14">
        <f>'landesw Umlage § 2_IST'!J55*'Umlage Gesamt § 2_mtlAufte_IST'!$H$1</f>
        <v>9092.228533420337</v>
      </c>
      <c r="I55" s="14">
        <f>'landesw Umlage § 2_IST'!K55*'Umlage Gesamt § 2_mtlAufte_IST'!$I$1</f>
        <v>15166.958155794819</v>
      </c>
      <c r="J55" s="14">
        <f>'landesw Umlage § 2_IST'!L55*'Umlage Gesamt § 2_mtlAufte_IST'!$J$1</f>
        <v>230.93267104424956</v>
      </c>
      <c r="K55" s="14">
        <f>'landesw Umlage § 2_IST'!M55*'Umlage Gesamt § 2_mtlAufte_IST'!$K$1</f>
        <v>168.97655548278806</v>
      </c>
      <c r="M55" s="14">
        <f>'bezirksw Umlage § 2_IST'!F55*'Umlage Gesamt § 2_mtlAufte_IST'!$M$1</f>
        <v>1312.2075527545205</v>
      </c>
      <c r="N55" s="14">
        <f>'bezirksw Umlage § 2_IST'!G55*'Umlage Gesamt § 2_mtlAufte_IST'!$N$1</f>
        <v>99651.330625520641</v>
      </c>
      <c r="O55" s="14">
        <f>'bezirksw Umlage § 2_IST'!H55*'Umlage Gesamt § 2_mtlAufte_IST'!$O$1</f>
        <v>12335.757910324746</v>
      </c>
      <c r="P55" s="14">
        <f>'bezirksw Umlage § 2_IST'!I55*'Umlage Gesamt § 2_mtlAufte_IST'!$P$1</f>
        <v>213866.4329661176</v>
      </c>
      <c r="Q55" s="14">
        <f>'bezirksw Umlage § 2_IST'!J55*'Umlage Gesamt § 2_mtlAufte_IST'!$Q$1</f>
        <v>17827.202359665906</v>
      </c>
      <c r="R55" s="14">
        <f>'bezirksw Umlage § 2_IST'!K55*'Umlage Gesamt § 2_mtlAufte_IST'!$R$1</f>
        <v>65929.779080308406</v>
      </c>
      <c r="S55" s="14">
        <f>'bezirksw Umlage § 2_IST'!L55*'Umlage Gesamt § 2_mtlAufte_IST'!$S$1</f>
        <v>680.82899465197943</v>
      </c>
      <c r="T55" s="14">
        <f>'bezirksw Umlage § 2_IST'!M55*'Umlage Gesamt § 2_mtlAufte_IST'!$T$1</f>
        <v>586.64508335302355</v>
      </c>
      <c r="V55" s="14">
        <f t="shared" si="9"/>
        <v>1727.2307025271316</v>
      </c>
      <c r="W55" s="184">
        <f t="shared" si="10"/>
        <v>143.94</v>
      </c>
      <c r="X55" s="14">
        <f t="shared" si="2"/>
        <v>130880.15137398458</v>
      </c>
      <c r="Y55" s="184">
        <f t="shared" si="15"/>
        <v>10906.68</v>
      </c>
      <c r="Z55" s="14">
        <f t="shared" si="3"/>
        <v>15693.296382332337</v>
      </c>
      <c r="AA55" s="184">
        <f t="shared" si="16"/>
        <v>1307.77</v>
      </c>
      <c r="AB55" s="14">
        <f t="shared" si="4"/>
        <v>266970.21024877176</v>
      </c>
      <c r="AC55" s="184">
        <f t="shared" si="17"/>
        <v>22247.52</v>
      </c>
      <c r="AD55" s="14">
        <f t="shared" si="5"/>
        <v>26919.430893086243</v>
      </c>
      <c r="AE55" s="184">
        <f t="shared" si="18"/>
        <v>2243.29</v>
      </c>
      <c r="AF55" s="14">
        <f t="shared" si="6"/>
        <v>81096.737236103218</v>
      </c>
      <c r="AG55" s="184">
        <f t="shared" si="19"/>
        <v>6758.06</v>
      </c>
      <c r="AH55" s="14">
        <f t="shared" si="7"/>
        <v>911.76166569622899</v>
      </c>
      <c r="AI55" s="184">
        <f t="shared" si="11"/>
        <v>75.98</v>
      </c>
      <c r="AJ55" s="14">
        <f t="shared" si="8"/>
        <v>755.62163883581161</v>
      </c>
      <c r="AK55" s="184">
        <f t="shared" si="12"/>
        <v>62.97</v>
      </c>
      <c r="AM55" s="14">
        <f t="shared" si="20"/>
        <v>524954.44014133723</v>
      </c>
      <c r="AN55" s="14">
        <f t="shared" si="13"/>
        <v>43746.2</v>
      </c>
      <c r="AO55" s="14">
        <f t="shared" si="14"/>
        <v>43746.2</v>
      </c>
    </row>
    <row r="56" spans="1:41" x14ac:dyDescent="0.25">
      <c r="A56">
        <v>61002</v>
      </c>
      <c r="B56" t="s">
        <v>67</v>
      </c>
      <c r="C56" t="s">
        <v>66</v>
      </c>
      <c r="D56" s="14">
        <f>'landesw Umlage § 2_IST'!F56*'Umlage Gesamt § 2_mtlAufte_IST'!$D$1</f>
        <v>284.62115896625335</v>
      </c>
      <c r="E56" s="14">
        <f>'landesw Umlage § 2_IST'!G56*'Umlage Gesamt § 2_mtlAufte_IST'!$E$1</f>
        <v>21416.596060839209</v>
      </c>
      <c r="F56" s="14">
        <f>'landesw Umlage § 2_IST'!H56*'Umlage Gesamt § 2_mtlAufte_IST'!$F$1</f>
        <v>2302.5859923721518</v>
      </c>
      <c r="G56" s="14">
        <f>'landesw Umlage § 2_IST'!I56*'Umlage Gesamt § 2_mtlAufte_IST'!$G$1</f>
        <v>36418.350744906522</v>
      </c>
      <c r="H56" s="14">
        <f>'landesw Umlage § 2_IST'!J56*'Umlage Gesamt § 2_mtlAufte_IST'!$H$1</f>
        <v>6235.4127093536772</v>
      </c>
      <c r="I56" s="14">
        <f>'landesw Umlage § 2_IST'!K56*'Umlage Gesamt § 2_mtlAufte_IST'!$I$1</f>
        <v>10401.437150337664</v>
      </c>
      <c r="J56" s="14">
        <f>'landesw Umlage § 2_IST'!L56*'Umlage Gesamt § 2_mtlAufte_IST'!$J$1</f>
        <v>158.37267032405066</v>
      </c>
      <c r="K56" s="14">
        <f>'landesw Umlage § 2_IST'!M56*'Umlage Gesamt § 2_mtlAufte_IST'!$K$1</f>
        <v>115.88342261386418</v>
      </c>
      <c r="M56" s="14">
        <f>'bezirksw Umlage § 2_IST'!F56*'Umlage Gesamt § 2_mtlAufte_IST'!$M$1</f>
        <v>899.90651045343213</v>
      </c>
      <c r="N56" s="14">
        <f>'bezirksw Umlage § 2_IST'!G56*'Umlage Gesamt § 2_mtlAufte_IST'!$N$1</f>
        <v>68340.470238117647</v>
      </c>
      <c r="O56" s="14">
        <f>'bezirksw Umlage § 2_IST'!H56*'Umlage Gesamt § 2_mtlAufte_IST'!$O$1</f>
        <v>8459.8117360138167</v>
      </c>
      <c r="P56" s="14">
        <f>'bezirksw Umlage § 2_IST'!I56*'Umlage Gesamt § 2_mtlAufte_IST'!$P$1</f>
        <v>146668.7148611969</v>
      </c>
      <c r="Q56" s="14">
        <f>'bezirksw Umlage § 2_IST'!J56*'Umlage Gesamt § 2_mtlAufte_IST'!$Q$1</f>
        <v>12225.821618659225</v>
      </c>
      <c r="R56" s="14">
        <f>'bezirksw Umlage § 2_IST'!K56*'Umlage Gesamt § 2_mtlAufte_IST'!$R$1</f>
        <v>45214.369710479201</v>
      </c>
      <c r="S56" s="14">
        <f>'bezirksw Umlage § 2_IST'!L56*'Umlage Gesamt § 2_mtlAufte_IST'!$S$1</f>
        <v>466.90970761955214</v>
      </c>
      <c r="T56" s="14">
        <f>'bezirksw Umlage § 2_IST'!M56*'Umlage Gesamt § 2_mtlAufte_IST'!$T$1</f>
        <v>402.31877093428318</v>
      </c>
      <c r="V56" s="14">
        <f t="shared" si="9"/>
        <v>1184.5276694196855</v>
      </c>
      <c r="W56" s="184">
        <f t="shared" si="10"/>
        <v>98.71</v>
      </c>
      <c r="X56" s="14">
        <f t="shared" si="2"/>
        <v>89757.066298956852</v>
      </c>
      <c r="Y56" s="184">
        <f t="shared" si="15"/>
        <v>7479.76</v>
      </c>
      <c r="Z56" s="14">
        <f t="shared" si="3"/>
        <v>10762.397728385968</v>
      </c>
      <c r="AA56" s="184">
        <f t="shared" si="16"/>
        <v>896.87</v>
      </c>
      <c r="AB56" s="14">
        <f t="shared" si="4"/>
        <v>183087.06560610342</v>
      </c>
      <c r="AC56" s="184">
        <f t="shared" si="17"/>
        <v>15257.26</v>
      </c>
      <c r="AD56" s="14">
        <f t="shared" si="5"/>
        <v>18461.234328012903</v>
      </c>
      <c r="AE56" s="184">
        <f t="shared" si="18"/>
        <v>1538.44</v>
      </c>
      <c r="AF56" s="14">
        <f t="shared" si="6"/>
        <v>55615.806860816869</v>
      </c>
      <c r="AG56" s="184">
        <f t="shared" si="19"/>
        <v>4634.6499999999996</v>
      </c>
      <c r="AH56" s="14">
        <f t="shared" si="7"/>
        <v>625.2823779436028</v>
      </c>
      <c r="AI56" s="184">
        <f t="shared" si="11"/>
        <v>52.11</v>
      </c>
      <c r="AJ56" s="14">
        <f t="shared" si="8"/>
        <v>518.20219354814731</v>
      </c>
      <c r="AK56" s="184">
        <f t="shared" si="12"/>
        <v>43.18</v>
      </c>
      <c r="AM56" s="14">
        <f t="shared" si="20"/>
        <v>360011.58306318749</v>
      </c>
      <c r="AN56" s="14">
        <f t="shared" si="13"/>
        <v>30000.97</v>
      </c>
      <c r="AO56" s="14">
        <f t="shared" si="14"/>
        <v>30000.97</v>
      </c>
    </row>
    <row r="57" spans="1:41" x14ac:dyDescent="0.25">
      <c r="A57">
        <v>61007</v>
      </c>
      <c r="B57" t="s">
        <v>68</v>
      </c>
      <c r="C57" t="s">
        <v>66</v>
      </c>
      <c r="D57" s="14">
        <f>'landesw Umlage § 2_IST'!F57*'Umlage Gesamt § 2_mtlAufte_IST'!$D$1</f>
        <v>359.329437199457</v>
      </c>
      <c r="E57" s="14">
        <f>'landesw Umlage § 2_IST'!G57*'Umlage Gesamt § 2_mtlAufte_IST'!$E$1</f>
        <v>27038.093152385438</v>
      </c>
      <c r="F57" s="14">
        <f>'landesw Umlage § 2_IST'!H57*'Umlage Gesamt § 2_mtlAufte_IST'!$F$1</f>
        <v>2906.9761775530515</v>
      </c>
      <c r="G57" s="14">
        <f>'landesw Umlage § 2_IST'!I57*'Umlage Gesamt § 2_mtlAufte_IST'!$G$1</f>
        <v>45977.556708815442</v>
      </c>
      <c r="H57" s="14">
        <f>'landesw Umlage § 2_IST'!J57*'Umlage Gesamt § 2_mtlAufte_IST'!$H$1</f>
        <v>7872.1039141859992</v>
      </c>
      <c r="I57" s="14">
        <f>'landesw Umlage § 2_IST'!K57*'Umlage Gesamt § 2_mtlAufte_IST'!$I$1</f>
        <v>13131.639864271319</v>
      </c>
      <c r="J57" s="14">
        <f>'landesw Umlage § 2_IST'!L57*'Umlage Gesamt § 2_mtlAufte_IST'!$J$1</f>
        <v>199.94283876155419</v>
      </c>
      <c r="K57" s="14">
        <f>'landesw Umlage § 2_IST'!M57*'Umlage Gesamt § 2_mtlAufte_IST'!$K$1</f>
        <v>146.30087650484137</v>
      </c>
      <c r="M57" s="14">
        <f>'bezirksw Umlage § 2_IST'!F57*'Umlage Gesamt § 2_mtlAufte_IST'!$M$1</f>
        <v>1136.1168688505663</v>
      </c>
      <c r="N57" s="14">
        <f>'bezirksw Umlage § 2_IST'!G57*'Umlage Gesamt § 2_mtlAufte_IST'!$N$1</f>
        <v>86278.696909953491</v>
      </c>
      <c r="O57" s="14">
        <f>'bezirksw Umlage § 2_IST'!H57*'Umlage Gesamt § 2_mtlAufte_IST'!$O$1</f>
        <v>10680.370359519315</v>
      </c>
      <c r="P57" s="14">
        <f>'bezirksw Umlage § 2_IST'!I57*'Umlage Gesamt § 2_mtlAufte_IST'!$P$1</f>
        <v>185166.79138422833</v>
      </c>
      <c r="Q57" s="14">
        <f>'bezirksw Umlage § 2_IST'!J57*'Umlage Gesamt § 2_mtlAufte_IST'!$Q$1</f>
        <v>15434.894642020099</v>
      </c>
      <c r="R57" s="14">
        <f>'bezirksw Umlage § 2_IST'!K57*'Umlage Gesamt § 2_mtlAufte_IST'!$R$1</f>
        <v>57082.38305403362</v>
      </c>
      <c r="S57" s="14">
        <f>'bezirksw Umlage § 2_IST'!L57*'Umlage Gesamt § 2_mtlAufte_IST'!$S$1</f>
        <v>589.46567103884649</v>
      </c>
      <c r="T57" s="14">
        <f>'bezirksw Umlage § 2_IST'!M57*'Umlage Gesamt § 2_mtlAufte_IST'!$T$1</f>
        <v>507.92069732150128</v>
      </c>
      <c r="V57" s="14">
        <f t="shared" si="9"/>
        <v>1495.4463060500234</v>
      </c>
      <c r="W57" s="184">
        <f t="shared" si="10"/>
        <v>124.62</v>
      </c>
      <c r="X57" s="14">
        <f t="shared" si="2"/>
        <v>113316.79006233893</v>
      </c>
      <c r="Y57" s="184">
        <f t="shared" si="15"/>
        <v>9443.07</v>
      </c>
      <c r="Z57" s="14">
        <f t="shared" si="3"/>
        <v>13587.346537072366</v>
      </c>
      <c r="AA57" s="184">
        <f t="shared" si="16"/>
        <v>1132.28</v>
      </c>
      <c r="AB57" s="14">
        <f t="shared" si="4"/>
        <v>231144.34809304378</v>
      </c>
      <c r="AC57" s="184">
        <f t="shared" si="17"/>
        <v>19262.03</v>
      </c>
      <c r="AD57" s="14">
        <f t="shared" si="5"/>
        <v>23306.998556206097</v>
      </c>
      <c r="AE57" s="184">
        <f t="shared" si="18"/>
        <v>1942.25</v>
      </c>
      <c r="AF57" s="14">
        <f t="shared" si="6"/>
        <v>70214.022918304938</v>
      </c>
      <c r="AG57" s="184">
        <f t="shared" si="19"/>
        <v>5851.17</v>
      </c>
      <c r="AH57" s="14">
        <f t="shared" si="7"/>
        <v>789.40850980040068</v>
      </c>
      <c r="AI57" s="184">
        <f t="shared" si="11"/>
        <v>65.78</v>
      </c>
      <c r="AJ57" s="14">
        <f t="shared" si="8"/>
        <v>654.22157382634259</v>
      </c>
      <c r="AK57" s="184">
        <f t="shared" si="12"/>
        <v>54.52</v>
      </c>
      <c r="AM57" s="14">
        <f t="shared" si="20"/>
        <v>454508.58255664288</v>
      </c>
      <c r="AN57" s="14">
        <f t="shared" si="13"/>
        <v>37875.72</v>
      </c>
      <c r="AO57" s="14">
        <f t="shared" si="14"/>
        <v>37875.72</v>
      </c>
    </row>
    <row r="58" spans="1:41" x14ac:dyDescent="0.25">
      <c r="A58">
        <v>61008</v>
      </c>
      <c r="B58" t="s">
        <v>69</v>
      </c>
      <c r="C58" t="s">
        <v>66</v>
      </c>
      <c r="D58" s="14">
        <f>'landesw Umlage § 2_IST'!F58*'Umlage Gesamt § 2_mtlAufte_IST'!$D$1</f>
        <v>520.56590353801153</v>
      </c>
      <c r="E58" s="14">
        <f>'landesw Umlage § 2_IST'!G58*'Umlage Gesamt § 2_mtlAufte_IST'!$E$1</f>
        <v>39170.487955328914</v>
      </c>
      <c r="F58" s="14">
        <f>'landesw Umlage § 2_IST'!H58*'Umlage Gesamt § 2_mtlAufte_IST'!$F$1</f>
        <v>4211.3796526817532</v>
      </c>
      <c r="G58" s="14">
        <f>'landesw Umlage § 2_IST'!I58*'Umlage Gesamt § 2_mtlAufte_IST'!$G$1</f>
        <v>66608.370683833418</v>
      </c>
      <c r="H58" s="14">
        <f>'landesw Umlage § 2_IST'!J58*'Umlage Gesamt § 2_mtlAufte_IST'!$H$1</f>
        <v>11404.434100284017</v>
      </c>
      <c r="I58" s="14">
        <f>'landesw Umlage § 2_IST'!K58*'Umlage Gesamt § 2_mtlAufte_IST'!$I$1</f>
        <v>19024.002108365254</v>
      </c>
      <c r="J58" s="14">
        <f>'landesw Umlage § 2_IST'!L58*'Umlage Gesamt § 2_mtlAufte_IST'!$J$1</f>
        <v>289.66016624485087</v>
      </c>
      <c r="K58" s="14">
        <f>'landesw Umlage § 2_IST'!M58*'Umlage Gesamt § 2_mtlAufte_IST'!$K$1</f>
        <v>211.94825717513152</v>
      </c>
      <c r="M58" s="14">
        <f>'bezirksw Umlage § 2_IST'!F58*'Umlage Gesamt § 2_mtlAufte_IST'!$M$1</f>
        <v>1645.9094166272926</v>
      </c>
      <c r="N58" s="14">
        <f>'bezirksw Umlage § 2_IST'!G58*'Umlage Gesamt § 2_mtlAufte_IST'!$N$1</f>
        <v>124993.23229140672</v>
      </c>
      <c r="O58" s="14">
        <f>'bezirksw Umlage § 2_IST'!H58*'Umlage Gesamt § 2_mtlAufte_IST'!$O$1</f>
        <v>15472.81149481112</v>
      </c>
      <c r="P58" s="14">
        <f>'bezirksw Umlage § 2_IST'!I58*'Umlage Gesamt § 2_mtlAufte_IST'!$P$1</f>
        <v>268253.88649875682</v>
      </c>
      <c r="Q58" s="14">
        <f>'bezirksw Umlage § 2_IST'!J58*'Umlage Gesamt § 2_mtlAufte_IST'!$Q$1</f>
        <v>22360.761584020169</v>
      </c>
      <c r="R58" s="14">
        <f>'bezirksw Umlage § 2_IST'!K58*'Umlage Gesamt § 2_mtlAufte_IST'!$R$1</f>
        <v>82696.097882266098</v>
      </c>
      <c r="S58" s="14">
        <f>'bezirksw Umlage § 2_IST'!L58*'Umlage Gesamt § 2_mtlAufte_IST'!$S$1</f>
        <v>853.96769059766052</v>
      </c>
      <c r="T58" s="14">
        <f>'bezirksw Umlage § 2_IST'!M58*'Umlage Gesamt § 2_mtlAufte_IST'!$T$1</f>
        <v>735.83227354695487</v>
      </c>
      <c r="V58" s="14">
        <f t="shared" si="9"/>
        <v>2166.4753201653039</v>
      </c>
      <c r="W58" s="184">
        <f t="shared" si="10"/>
        <v>180.54</v>
      </c>
      <c r="X58" s="14">
        <f t="shared" si="2"/>
        <v>164163.72024673564</v>
      </c>
      <c r="Y58" s="184">
        <f t="shared" si="15"/>
        <v>13680.31</v>
      </c>
      <c r="Z58" s="14">
        <f t="shared" si="3"/>
        <v>19684.191147492871</v>
      </c>
      <c r="AA58" s="184">
        <f t="shared" si="16"/>
        <v>1640.35</v>
      </c>
      <c r="AB58" s="14">
        <f t="shared" si="4"/>
        <v>334862.25718259026</v>
      </c>
      <c r="AC58" s="184">
        <f t="shared" si="17"/>
        <v>27905.19</v>
      </c>
      <c r="AD58" s="14">
        <f t="shared" si="5"/>
        <v>33765.195684304184</v>
      </c>
      <c r="AE58" s="184">
        <f t="shared" si="18"/>
        <v>2813.77</v>
      </c>
      <c r="AF58" s="14">
        <f t="shared" si="6"/>
        <v>101720.09999063135</v>
      </c>
      <c r="AG58" s="184">
        <f t="shared" si="19"/>
        <v>8476.67</v>
      </c>
      <c r="AH58" s="14">
        <f t="shared" si="7"/>
        <v>1143.6278568425114</v>
      </c>
      <c r="AI58" s="184">
        <f t="shared" si="11"/>
        <v>95.3</v>
      </c>
      <c r="AJ58" s="14">
        <f t="shared" si="8"/>
        <v>947.78053072208638</v>
      </c>
      <c r="AK58" s="184">
        <f t="shared" si="12"/>
        <v>78.98</v>
      </c>
      <c r="AM58" s="14">
        <f t="shared" si="20"/>
        <v>658453.34795948421</v>
      </c>
      <c r="AN58" s="14">
        <f t="shared" si="13"/>
        <v>54871.11</v>
      </c>
      <c r="AO58" s="14">
        <f t="shared" si="14"/>
        <v>54871.11</v>
      </c>
    </row>
    <row r="59" spans="1:41" x14ac:dyDescent="0.25">
      <c r="A59">
        <v>61012</v>
      </c>
      <c r="B59" t="s">
        <v>70</v>
      </c>
      <c r="C59" t="s">
        <v>66</v>
      </c>
      <c r="D59" s="14">
        <f>'landesw Umlage § 2_IST'!F59*'Umlage Gesamt § 2_mtlAufte_IST'!$D$1</f>
        <v>877.74120525537489</v>
      </c>
      <c r="E59" s="14">
        <f>'landesw Umlage § 2_IST'!G59*'Umlage Gesamt § 2_mtlAufte_IST'!$E$1</f>
        <v>66046.491087253889</v>
      </c>
      <c r="F59" s="14">
        <f>'landesw Umlage § 2_IST'!H59*'Umlage Gesamt § 2_mtlAufte_IST'!$F$1</f>
        <v>7100.9288680062909</v>
      </c>
      <c r="G59" s="14">
        <f>'landesw Umlage § 2_IST'!I59*'Umlage Gesamt § 2_mtlAufte_IST'!$G$1</f>
        <v>112310.297633344</v>
      </c>
      <c r="H59" s="14">
        <f>'landesw Umlage § 2_IST'!J59*'Umlage Gesamt § 2_mtlAufte_IST'!$H$1</f>
        <v>19229.345726266631</v>
      </c>
      <c r="I59" s="14">
        <f>'landesw Umlage § 2_IST'!K59*'Umlage Gesamt § 2_mtlAufte_IST'!$I$1</f>
        <v>32076.919417673729</v>
      </c>
      <c r="J59" s="14">
        <f>'landesw Umlage § 2_IST'!L59*'Umlage Gesamt § 2_mtlAufte_IST'!$J$1</f>
        <v>488.4043724459234</v>
      </c>
      <c r="K59" s="14">
        <f>'landesw Umlage § 2_IST'!M59*'Umlage Gesamt § 2_mtlAufte_IST'!$K$1</f>
        <v>357.37207804101183</v>
      </c>
      <c r="M59" s="14">
        <f>'bezirksw Umlage § 2_IST'!F59*'Umlage Gesamt § 2_mtlAufte_IST'!$M$1</f>
        <v>2775.2154055286114</v>
      </c>
      <c r="N59" s="14">
        <f>'bezirksw Umlage § 2_IST'!G59*'Umlage Gesamt § 2_mtlAufte_IST'!$N$1</f>
        <v>210754.69909683254</v>
      </c>
      <c r="O59" s="14">
        <f>'bezirksw Umlage § 2_IST'!H59*'Umlage Gesamt § 2_mtlAufte_IST'!$O$1</f>
        <v>26089.154356520477</v>
      </c>
      <c r="P59" s="14">
        <f>'bezirksw Umlage § 2_IST'!I59*'Umlage Gesamt § 2_mtlAufte_IST'!$P$1</f>
        <v>452310.62589688867</v>
      </c>
      <c r="Q59" s="14">
        <f>'bezirksw Umlage § 2_IST'!J59*'Umlage Gesamt § 2_mtlAufte_IST'!$Q$1</f>
        <v>37703.125943885025</v>
      </c>
      <c r="R59" s="14">
        <f>'bezirksw Umlage § 2_IST'!K59*'Umlage Gesamt § 2_mtlAufte_IST'!$R$1</f>
        <v>139436.27911810885</v>
      </c>
      <c r="S59" s="14">
        <f>'bezirksw Umlage § 2_IST'!L59*'Umlage Gesamt § 2_mtlAufte_IST'!$S$1</f>
        <v>1439.8995879291331</v>
      </c>
      <c r="T59" s="14">
        <f>'bezirksw Umlage § 2_IST'!M59*'Umlage Gesamt § 2_mtlAufte_IST'!$T$1</f>
        <v>1240.7080491812226</v>
      </c>
      <c r="V59" s="14">
        <f t="shared" si="9"/>
        <v>3652.9566107839864</v>
      </c>
      <c r="W59" s="184">
        <f t="shared" si="10"/>
        <v>304.41000000000003</v>
      </c>
      <c r="X59" s="14">
        <f t="shared" si="2"/>
        <v>276801.19018408644</v>
      </c>
      <c r="Y59" s="184">
        <f t="shared" si="15"/>
        <v>23066.77</v>
      </c>
      <c r="Z59" s="14">
        <f t="shared" si="3"/>
        <v>33190.083224526767</v>
      </c>
      <c r="AA59" s="184">
        <f t="shared" si="16"/>
        <v>2765.84</v>
      </c>
      <c r="AB59" s="14">
        <f t="shared" si="4"/>
        <v>564620.92353023263</v>
      </c>
      <c r="AC59" s="184">
        <f t="shared" si="17"/>
        <v>47051.74</v>
      </c>
      <c r="AD59" s="14">
        <f t="shared" si="5"/>
        <v>56932.471670151659</v>
      </c>
      <c r="AE59" s="184">
        <f t="shared" si="18"/>
        <v>4744.37</v>
      </c>
      <c r="AF59" s="14">
        <f t="shared" si="6"/>
        <v>171513.19853578258</v>
      </c>
      <c r="AG59" s="184">
        <f t="shared" si="19"/>
        <v>14292.77</v>
      </c>
      <c r="AH59" s="14">
        <f t="shared" si="7"/>
        <v>1928.3039603750565</v>
      </c>
      <c r="AI59" s="184">
        <f t="shared" si="11"/>
        <v>160.69</v>
      </c>
      <c r="AJ59" s="14">
        <f t="shared" si="8"/>
        <v>1598.0801272222343</v>
      </c>
      <c r="AK59" s="184">
        <f t="shared" si="12"/>
        <v>133.16999999999999</v>
      </c>
      <c r="AM59" s="14">
        <f t="shared" si="20"/>
        <v>1110237.2078431614</v>
      </c>
      <c r="AN59" s="14">
        <f t="shared" si="13"/>
        <v>92519.77</v>
      </c>
      <c r="AO59" s="14">
        <f t="shared" si="14"/>
        <v>92519.77</v>
      </c>
    </row>
    <row r="60" spans="1:41" x14ac:dyDescent="0.25">
      <c r="A60">
        <v>61013</v>
      </c>
      <c r="B60" t="s">
        <v>71</v>
      </c>
      <c r="C60" t="s">
        <v>66</v>
      </c>
      <c r="D60" s="14">
        <f>'landesw Umlage § 2_IST'!F60*'Umlage Gesamt § 2_mtlAufte_IST'!$D$1</f>
        <v>634.79112872811527</v>
      </c>
      <c r="E60" s="14">
        <f>'landesw Umlage § 2_IST'!G60*'Umlage Gesamt § 2_mtlAufte_IST'!$E$1</f>
        <v>47765.476173140574</v>
      </c>
      <c r="F60" s="14">
        <f>'landesw Umlage § 2_IST'!H60*'Umlage Gesamt § 2_mtlAufte_IST'!$F$1</f>
        <v>5135.4620520843655</v>
      </c>
      <c r="G60" s="14">
        <f>'landesw Umlage § 2_IST'!I60*'Umlage Gesamt § 2_mtlAufte_IST'!$G$1</f>
        <v>81223.919049941906</v>
      </c>
      <c r="H60" s="14">
        <f>'landesw Umlage § 2_IST'!J60*'Umlage Gesamt § 2_mtlAufte_IST'!$H$1</f>
        <v>13906.853187698411</v>
      </c>
      <c r="I60" s="14">
        <f>'landesw Umlage § 2_IST'!K60*'Umlage Gesamt § 2_mtlAufte_IST'!$I$1</f>
        <v>23198.345664245797</v>
      </c>
      <c r="J60" s="14">
        <f>'landesw Umlage § 2_IST'!L60*'Umlage Gesamt § 2_mtlAufte_IST'!$J$1</f>
        <v>353.2188770498604</v>
      </c>
      <c r="K60" s="14">
        <f>'landesw Umlage § 2_IST'!M60*'Umlage Gesamt § 2_mtlAufte_IST'!$K$1</f>
        <v>258.45502459869488</v>
      </c>
      <c r="M60" s="14">
        <f>'bezirksw Umlage § 2_IST'!F60*'Umlage Gesamt § 2_mtlAufte_IST'!$M$1</f>
        <v>2007.0632541702403</v>
      </c>
      <c r="N60" s="14">
        <f>'bezirksw Umlage § 2_IST'!G60*'Umlage Gesamt § 2_mtlAufte_IST'!$N$1</f>
        <v>152419.88472616873</v>
      </c>
      <c r="O60" s="14">
        <f>'bezirksw Umlage § 2_IST'!H60*'Umlage Gesamt § 2_mtlAufte_IST'!$O$1</f>
        <v>18867.93469690108</v>
      </c>
      <c r="P60" s="14">
        <f>'bezirksw Umlage § 2_IST'!I60*'Umlage Gesamt § 2_mtlAufte_IST'!$P$1</f>
        <v>327115.52224014496</v>
      </c>
      <c r="Q60" s="14">
        <f>'bezirksw Umlage § 2_IST'!J60*'Umlage Gesamt § 2_mtlAufte_IST'!$Q$1</f>
        <v>27267.273919917752</v>
      </c>
      <c r="R60" s="14">
        <f>'bezirksw Umlage § 2_IST'!K60*'Umlage Gesamt § 2_mtlAufte_IST'!$R$1</f>
        <v>100841.69738992761</v>
      </c>
      <c r="S60" s="14">
        <f>'bezirksw Umlage § 2_IST'!L60*'Umlage Gesamt § 2_mtlAufte_IST'!$S$1</f>
        <v>1041.3496360931899</v>
      </c>
      <c r="T60" s="14">
        <f>'bezirksw Umlage § 2_IST'!M60*'Umlage Gesamt § 2_mtlAufte_IST'!$T$1</f>
        <v>897.29234339939683</v>
      </c>
      <c r="V60" s="14">
        <f t="shared" si="9"/>
        <v>2641.8543828983557</v>
      </c>
      <c r="W60" s="184">
        <f t="shared" si="10"/>
        <v>220.15</v>
      </c>
      <c r="X60" s="14">
        <f t="shared" si="2"/>
        <v>200185.36089930931</v>
      </c>
      <c r="Y60" s="184">
        <f t="shared" si="15"/>
        <v>16682.11</v>
      </c>
      <c r="Z60" s="14">
        <f t="shared" si="3"/>
        <v>24003.396748985448</v>
      </c>
      <c r="AA60" s="184">
        <f t="shared" si="16"/>
        <v>2000.28</v>
      </c>
      <c r="AB60" s="14">
        <f t="shared" si="4"/>
        <v>408339.44129008683</v>
      </c>
      <c r="AC60" s="184">
        <f t="shared" si="17"/>
        <v>34028.29</v>
      </c>
      <c r="AD60" s="14">
        <f t="shared" si="5"/>
        <v>41174.127107616165</v>
      </c>
      <c r="AE60" s="184">
        <f t="shared" si="18"/>
        <v>3431.18</v>
      </c>
      <c r="AF60" s="14">
        <f t="shared" si="6"/>
        <v>124040.04305417341</v>
      </c>
      <c r="AG60" s="184">
        <f t="shared" si="19"/>
        <v>10336.67</v>
      </c>
      <c r="AH60" s="14">
        <f t="shared" si="7"/>
        <v>1394.5685131430503</v>
      </c>
      <c r="AI60" s="184">
        <f t="shared" si="11"/>
        <v>116.21</v>
      </c>
      <c r="AJ60" s="14">
        <f t="shared" si="8"/>
        <v>1155.7473679980917</v>
      </c>
      <c r="AK60" s="184">
        <f t="shared" si="12"/>
        <v>96.31</v>
      </c>
      <c r="AM60" s="14">
        <f t="shared" si="20"/>
        <v>802934.53936421068</v>
      </c>
      <c r="AN60" s="14">
        <f t="shared" si="13"/>
        <v>66911.210000000006</v>
      </c>
      <c r="AO60" s="14">
        <f t="shared" si="14"/>
        <v>66911.210000000006</v>
      </c>
    </row>
    <row r="61" spans="1:41" x14ac:dyDescent="0.25">
      <c r="A61">
        <v>61016</v>
      </c>
      <c r="B61" t="s">
        <v>72</v>
      </c>
      <c r="C61" t="s">
        <v>66</v>
      </c>
      <c r="D61" s="14">
        <f>'landesw Umlage § 2_IST'!F61*'Umlage Gesamt § 2_mtlAufte_IST'!$D$1</f>
        <v>532.62801307269581</v>
      </c>
      <c r="E61" s="14">
        <f>'landesw Umlage § 2_IST'!G61*'Umlage Gesamt § 2_mtlAufte_IST'!$E$1</f>
        <v>40078.113124463154</v>
      </c>
      <c r="F61" s="14">
        <f>'landesw Umlage § 2_IST'!H61*'Umlage Gesamt § 2_mtlAufte_IST'!$F$1</f>
        <v>4308.9621534132457</v>
      </c>
      <c r="G61" s="14">
        <f>'landesw Umlage § 2_IST'!I61*'Umlage Gesamt § 2_mtlAufte_IST'!$G$1</f>
        <v>68151.763091316709</v>
      </c>
      <c r="H61" s="14">
        <f>'landesw Umlage § 2_IST'!J61*'Umlage Gesamt § 2_mtlAufte_IST'!$H$1</f>
        <v>11668.687929364602</v>
      </c>
      <c r="I61" s="14">
        <f>'landesw Umlage § 2_IST'!K61*'Umlage Gesamt § 2_mtlAufte_IST'!$I$1</f>
        <v>19464.81007457968</v>
      </c>
      <c r="J61" s="14">
        <f>'landesw Umlage § 2_IST'!L61*'Umlage Gesamt § 2_mtlAufte_IST'!$J$1</f>
        <v>296.37192479325739</v>
      </c>
      <c r="K61" s="14">
        <f>'landesw Umlage § 2_IST'!M61*'Umlage Gesamt § 2_mtlAufte_IST'!$K$1</f>
        <v>216.85934158607043</v>
      </c>
      <c r="M61" s="14">
        <f>'bezirksw Umlage § 2_IST'!F61*'Umlage Gesamt § 2_mtlAufte_IST'!$M$1</f>
        <v>1684.0470271250131</v>
      </c>
      <c r="N61" s="14">
        <f>'bezirksw Umlage § 2_IST'!G61*'Umlage Gesamt § 2_mtlAufte_IST'!$N$1</f>
        <v>127889.46896143499</v>
      </c>
      <c r="O61" s="14">
        <f>'bezirksw Umlage § 2_IST'!H61*'Umlage Gesamt § 2_mtlAufte_IST'!$O$1</f>
        <v>15831.334298151629</v>
      </c>
      <c r="P61" s="14">
        <f>'bezirksw Umlage § 2_IST'!I61*'Umlage Gesamt § 2_mtlAufte_IST'!$P$1</f>
        <v>274469.63697350241</v>
      </c>
      <c r="Q61" s="14">
        <f>'bezirksw Umlage § 2_IST'!J61*'Umlage Gesamt § 2_mtlAufte_IST'!$Q$1</f>
        <v>22878.886097501134</v>
      </c>
      <c r="R61" s="14">
        <f>'bezirksw Umlage § 2_IST'!K61*'Umlage Gesamt § 2_mtlAufte_IST'!$R$1</f>
        <v>84612.261395795242</v>
      </c>
      <c r="S61" s="14">
        <f>'bezirksw Umlage § 2_IST'!L61*'Umlage Gesamt § 2_mtlAufte_IST'!$S$1</f>
        <v>873.75510224537368</v>
      </c>
      <c r="T61" s="14">
        <f>'bezirksw Umlage § 2_IST'!M61*'Umlage Gesamt § 2_mtlAufte_IST'!$T$1</f>
        <v>752.88235197574886</v>
      </c>
      <c r="V61" s="14">
        <f t="shared" si="9"/>
        <v>2216.6750401977088</v>
      </c>
      <c r="W61" s="184">
        <f t="shared" si="10"/>
        <v>184.72</v>
      </c>
      <c r="X61" s="14">
        <f t="shared" si="2"/>
        <v>167967.58208589815</v>
      </c>
      <c r="Y61" s="184">
        <f t="shared" si="15"/>
        <v>13997.3</v>
      </c>
      <c r="Z61" s="14">
        <f t="shared" si="3"/>
        <v>20140.296451564875</v>
      </c>
      <c r="AA61" s="184">
        <f t="shared" si="16"/>
        <v>1678.36</v>
      </c>
      <c r="AB61" s="14">
        <f t="shared" si="4"/>
        <v>342621.40006481914</v>
      </c>
      <c r="AC61" s="184">
        <f t="shared" si="17"/>
        <v>28551.78</v>
      </c>
      <c r="AD61" s="14">
        <f t="shared" si="5"/>
        <v>34547.574026865739</v>
      </c>
      <c r="AE61" s="184">
        <f t="shared" si="18"/>
        <v>2878.96</v>
      </c>
      <c r="AF61" s="14">
        <f t="shared" si="6"/>
        <v>104077.07147037493</v>
      </c>
      <c r="AG61" s="184">
        <f t="shared" si="19"/>
        <v>8673.09</v>
      </c>
      <c r="AH61" s="14">
        <f t="shared" si="7"/>
        <v>1170.127027038631</v>
      </c>
      <c r="AI61" s="184">
        <f t="shared" si="11"/>
        <v>97.51</v>
      </c>
      <c r="AJ61" s="14">
        <f t="shared" si="8"/>
        <v>969.74169356181926</v>
      </c>
      <c r="AK61" s="184">
        <f t="shared" si="12"/>
        <v>80.81</v>
      </c>
      <c r="AM61" s="14">
        <f t="shared" si="20"/>
        <v>673710.46786032093</v>
      </c>
      <c r="AN61" s="14">
        <f t="shared" si="13"/>
        <v>56142.54</v>
      </c>
      <c r="AO61" s="14">
        <f t="shared" si="14"/>
        <v>56142.54</v>
      </c>
    </row>
    <row r="62" spans="1:41" x14ac:dyDescent="0.25">
      <c r="A62">
        <v>61017</v>
      </c>
      <c r="B62" t="s">
        <v>73</v>
      </c>
      <c r="C62" t="s">
        <v>66</v>
      </c>
      <c r="D62" s="14">
        <f>'landesw Umlage § 2_IST'!F62*'Umlage Gesamt § 2_mtlAufte_IST'!$D$1</f>
        <v>373.09551559790378</v>
      </c>
      <c r="E62" s="14">
        <f>'landesw Umlage § 2_IST'!G62*'Umlage Gesamt § 2_mtlAufte_IST'!$E$1</f>
        <v>28073.935116743171</v>
      </c>
      <c r="F62" s="14">
        <f>'landesw Umlage § 2_IST'!H62*'Umlage Gesamt § 2_mtlAufte_IST'!$F$1</f>
        <v>3018.3437912796144</v>
      </c>
      <c r="G62" s="14">
        <f>'landesw Umlage § 2_IST'!I62*'Umlage Gesamt § 2_mtlAufte_IST'!$G$1</f>
        <v>47738.978358974469</v>
      </c>
      <c r="H62" s="14">
        <f>'landesw Umlage § 2_IST'!J62*'Umlage Gesamt § 2_mtlAufte_IST'!$H$1</f>
        <v>8173.6878881793427</v>
      </c>
      <c r="I62" s="14">
        <f>'landesw Umlage § 2_IST'!K62*'Umlage Gesamt § 2_mtlAufte_IST'!$I$1</f>
        <v>13634.719114556581</v>
      </c>
      <c r="J62" s="14">
        <f>'landesw Umlage § 2_IST'!L62*'Umlage Gesamt § 2_mtlAufte_IST'!$J$1</f>
        <v>207.60274220573467</v>
      </c>
      <c r="K62" s="14">
        <f>'landesw Umlage § 2_IST'!M62*'Umlage Gesamt § 2_mtlAufte_IST'!$K$1</f>
        <v>151.90573134619186</v>
      </c>
      <c r="M62" s="14">
        <f>'bezirksw Umlage § 2_IST'!F62*'Umlage Gesamt § 2_mtlAufte_IST'!$M$1</f>
        <v>1179.6420361964117</v>
      </c>
      <c r="N62" s="14">
        <f>'bezirksw Umlage § 2_IST'!G62*'Umlage Gesamt § 2_mtlAufte_IST'!$N$1</f>
        <v>89584.074045306188</v>
      </c>
      <c r="O62" s="14">
        <f>'bezirksw Umlage § 2_IST'!H62*'Umlage Gesamt § 2_mtlAufte_IST'!$O$1</f>
        <v>11089.540331340961</v>
      </c>
      <c r="P62" s="14">
        <f>'bezirksw Umlage § 2_IST'!I62*'Umlage Gesamt § 2_mtlAufte_IST'!$P$1</f>
        <v>192260.61755903519</v>
      </c>
      <c r="Q62" s="14">
        <f>'bezirksw Umlage § 2_IST'!J62*'Umlage Gesamt § 2_mtlAufte_IST'!$Q$1</f>
        <v>16026.212657515367</v>
      </c>
      <c r="R62" s="14">
        <f>'bezirksw Umlage § 2_IST'!K62*'Umlage Gesamt § 2_mtlAufte_IST'!$R$1</f>
        <v>59269.235782873118</v>
      </c>
      <c r="S62" s="14">
        <f>'bezirksw Umlage § 2_IST'!L62*'Umlage Gesamt § 2_mtlAufte_IST'!$S$1</f>
        <v>612.04837593482614</v>
      </c>
      <c r="T62" s="14">
        <f>'bezirksw Umlage § 2_IST'!M62*'Umlage Gesamt § 2_mtlAufte_IST'!$T$1</f>
        <v>527.3793762263424</v>
      </c>
      <c r="V62" s="14">
        <f t="shared" si="9"/>
        <v>1552.7375517943156</v>
      </c>
      <c r="W62" s="184">
        <f t="shared" si="10"/>
        <v>129.38999999999999</v>
      </c>
      <c r="X62" s="14">
        <f t="shared" si="2"/>
        <v>117658.00916204936</v>
      </c>
      <c r="Y62" s="184">
        <f t="shared" si="15"/>
        <v>9804.83</v>
      </c>
      <c r="Z62" s="14">
        <f t="shared" si="3"/>
        <v>14107.884122620575</v>
      </c>
      <c r="AA62" s="184">
        <f t="shared" si="16"/>
        <v>1175.6600000000001</v>
      </c>
      <c r="AB62" s="14">
        <f t="shared" si="4"/>
        <v>239999.59591800967</v>
      </c>
      <c r="AC62" s="184">
        <f t="shared" si="17"/>
        <v>19999.97</v>
      </c>
      <c r="AD62" s="14">
        <f t="shared" si="5"/>
        <v>24199.900545694709</v>
      </c>
      <c r="AE62" s="184">
        <f t="shared" si="18"/>
        <v>2016.66</v>
      </c>
      <c r="AF62" s="14">
        <f t="shared" si="6"/>
        <v>72903.954897429707</v>
      </c>
      <c r="AG62" s="184">
        <f t="shared" si="19"/>
        <v>6075.33</v>
      </c>
      <c r="AH62" s="14">
        <f t="shared" si="7"/>
        <v>819.65111814056081</v>
      </c>
      <c r="AI62" s="184">
        <f t="shared" si="11"/>
        <v>68.3</v>
      </c>
      <c r="AJ62" s="14">
        <f t="shared" si="8"/>
        <v>679.28510757253423</v>
      </c>
      <c r="AK62" s="184">
        <f t="shared" si="12"/>
        <v>56.61</v>
      </c>
      <c r="AM62" s="14">
        <f t="shared" si="20"/>
        <v>471921.01842331141</v>
      </c>
      <c r="AN62" s="14">
        <f t="shared" si="13"/>
        <v>39326.75</v>
      </c>
      <c r="AO62" s="14">
        <f t="shared" si="14"/>
        <v>39326.75</v>
      </c>
    </row>
    <row r="63" spans="1:41" x14ac:dyDescent="0.25">
      <c r="A63">
        <v>61019</v>
      </c>
      <c r="B63" t="s">
        <v>74</v>
      </c>
      <c r="C63" t="s">
        <v>66</v>
      </c>
      <c r="D63" s="14">
        <f>'landesw Umlage § 2_IST'!F63*'Umlage Gesamt § 2_mtlAufte_IST'!$D$1</f>
        <v>461.76247579014915</v>
      </c>
      <c r="E63" s="14">
        <f>'landesw Umlage § 2_IST'!G63*'Umlage Gesamt § 2_mtlAufte_IST'!$E$1</f>
        <v>34745.766814979565</v>
      </c>
      <c r="F63" s="14">
        <f>'landesw Umlage § 2_IST'!H63*'Umlage Gesamt § 2_mtlAufte_IST'!$F$1</f>
        <v>3735.6597535447049</v>
      </c>
      <c r="G63" s="14">
        <f>'landesw Umlage § 2_IST'!I63*'Umlage Gesamt § 2_mtlAufte_IST'!$G$1</f>
        <v>59084.250325029258</v>
      </c>
      <c r="H63" s="14">
        <f>'landesw Umlage § 2_IST'!J63*'Umlage Gesamt § 2_mtlAufte_IST'!$H$1</f>
        <v>10116.182580037568</v>
      </c>
      <c r="I63" s="14">
        <f>'landesw Umlage § 2_IST'!K63*'Umlage Gesamt § 2_mtlAufte_IST'!$I$1</f>
        <v>16875.039746728842</v>
      </c>
      <c r="J63" s="14">
        <f>'landesw Umlage § 2_IST'!L63*'Umlage Gesamt § 2_mtlAufte_IST'!$J$1</f>
        <v>256.93998510842118</v>
      </c>
      <c r="K63" s="14">
        <f>'landesw Umlage § 2_IST'!M63*'Umlage Gesamt § 2_mtlAufte_IST'!$K$1</f>
        <v>188.00645856255079</v>
      </c>
      <c r="M63" s="14">
        <f>'bezirksw Umlage § 2_IST'!F63*'Umlage Gesamt § 2_mtlAufte_IST'!$M$1</f>
        <v>1459.9865300103011</v>
      </c>
      <c r="N63" s="14">
        <f>'bezirksw Umlage § 2_IST'!G63*'Umlage Gesamt § 2_mtlAufte_IST'!$N$1</f>
        <v>110873.92395010885</v>
      </c>
      <c r="O63" s="14">
        <f>'bezirksw Umlage § 2_IST'!H63*'Umlage Gesamt § 2_mtlAufte_IST'!$O$1</f>
        <v>13724.993693822576</v>
      </c>
      <c r="P63" s="14">
        <f>'bezirksw Umlage § 2_IST'!I63*'Umlage Gesamt § 2_mtlAufte_IST'!$P$1</f>
        <v>237951.77119384788</v>
      </c>
      <c r="Q63" s="14">
        <f>'bezirksw Umlage § 2_IST'!J63*'Umlage Gesamt § 2_mtlAufte_IST'!$Q$1</f>
        <v>19834.876928001599</v>
      </c>
      <c r="R63" s="14">
        <f>'bezirksw Umlage § 2_IST'!K63*'Umlage Gesamt § 2_mtlAufte_IST'!$R$1</f>
        <v>73354.698486339446</v>
      </c>
      <c r="S63" s="14">
        <f>'bezirksw Umlage § 2_IST'!L63*'Umlage Gesamt § 2_mtlAufte_IST'!$S$1</f>
        <v>757.50300274204938</v>
      </c>
      <c r="T63" s="14">
        <f>'bezirksw Umlage § 2_IST'!M63*'Umlage Gesamt § 2_mtlAufte_IST'!$T$1</f>
        <v>652.71223122765559</v>
      </c>
      <c r="V63" s="14">
        <f t="shared" si="9"/>
        <v>1921.7490058004503</v>
      </c>
      <c r="W63" s="184">
        <f t="shared" si="10"/>
        <v>160.15</v>
      </c>
      <c r="X63" s="14">
        <f t="shared" si="2"/>
        <v>145619.69076508842</v>
      </c>
      <c r="Y63" s="184">
        <f t="shared" si="15"/>
        <v>12134.97</v>
      </c>
      <c r="Z63" s="14">
        <f t="shared" si="3"/>
        <v>17460.65344736728</v>
      </c>
      <c r="AA63" s="184">
        <f t="shared" si="16"/>
        <v>1455.05</v>
      </c>
      <c r="AB63" s="14">
        <f t="shared" si="4"/>
        <v>297036.02151887713</v>
      </c>
      <c r="AC63" s="184">
        <f t="shared" si="17"/>
        <v>24753</v>
      </c>
      <c r="AD63" s="14">
        <f t="shared" si="5"/>
        <v>29951.059508039165</v>
      </c>
      <c r="AE63" s="184">
        <f t="shared" si="18"/>
        <v>2495.92</v>
      </c>
      <c r="AF63" s="14">
        <f t="shared" si="6"/>
        <v>90229.738233068289</v>
      </c>
      <c r="AG63" s="184">
        <f t="shared" si="19"/>
        <v>7519.14</v>
      </c>
      <c r="AH63" s="14">
        <f t="shared" si="7"/>
        <v>1014.4429878504706</v>
      </c>
      <c r="AI63" s="184">
        <f t="shared" si="11"/>
        <v>84.54</v>
      </c>
      <c r="AJ63" s="14">
        <f t="shared" si="8"/>
        <v>840.71868979020633</v>
      </c>
      <c r="AK63" s="184">
        <f t="shared" si="12"/>
        <v>70.06</v>
      </c>
      <c r="AM63" s="14">
        <f t="shared" si="20"/>
        <v>584074.07415588142</v>
      </c>
      <c r="AN63" s="14">
        <f t="shared" si="13"/>
        <v>48672.84</v>
      </c>
      <c r="AO63" s="14">
        <f t="shared" si="14"/>
        <v>48672.84</v>
      </c>
    </row>
    <row r="64" spans="1:41" x14ac:dyDescent="0.25">
      <c r="A64">
        <v>61020</v>
      </c>
      <c r="B64" t="s">
        <v>75</v>
      </c>
      <c r="C64" t="s">
        <v>66</v>
      </c>
      <c r="D64" s="14">
        <f>'landesw Umlage § 2_IST'!F64*'Umlage Gesamt § 2_mtlAufte_IST'!$D$1</f>
        <v>449.83385206290257</v>
      </c>
      <c r="E64" s="14">
        <f>'landesw Umlage § 2_IST'!G64*'Umlage Gesamt § 2_mtlAufte_IST'!$E$1</f>
        <v>33848.18591531612</v>
      </c>
      <c r="F64" s="14">
        <f>'landesw Umlage § 2_IST'!H64*'Umlage Gesamt § 2_mtlAufte_IST'!$F$1</f>
        <v>3639.1571533782408</v>
      </c>
      <c r="G64" s="14">
        <f>'landesw Umlage § 2_IST'!I64*'Umlage Gesamt § 2_mtlAufte_IST'!$G$1</f>
        <v>57557.937930052365</v>
      </c>
      <c r="H64" s="14">
        <f>'landesw Umlage § 2_IST'!J64*'Umlage Gesamt § 2_mtlAufte_IST'!$H$1</f>
        <v>9854.853126302929</v>
      </c>
      <c r="I64" s="14">
        <f>'landesw Umlage § 2_IST'!K64*'Umlage Gesamt § 2_mtlAufte_IST'!$I$1</f>
        <v>16439.109999131641</v>
      </c>
      <c r="J64" s="14">
        <f>'landesw Umlage § 2_IST'!L64*'Umlage Gesamt § 2_mtlAufte_IST'!$J$1</f>
        <v>250.30250249877847</v>
      </c>
      <c r="K64" s="14">
        <f>'landesw Umlage § 2_IST'!M64*'Umlage Gesamt § 2_mtlAufte_IST'!$K$1</f>
        <v>183.14972285953095</v>
      </c>
      <c r="M64" s="14">
        <f>'bezirksw Umlage § 2_IST'!F64*'Umlage Gesamt § 2_mtlAufte_IST'!$M$1</f>
        <v>1422.2709708723694</v>
      </c>
      <c r="N64" s="14">
        <f>'bezirksw Umlage § 2_IST'!G64*'Umlage Gesamt § 2_mtlAufte_IST'!$N$1</f>
        <v>108009.73859658686</v>
      </c>
      <c r="O64" s="14">
        <f>'bezirksw Umlage § 2_IST'!H64*'Umlage Gesamt § 2_mtlAufte_IST'!$O$1</f>
        <v>13370.43849712261</v>
      </c>
      <c r="P64" s="14">
        <f>'bezirksw Umlage § 2_IST'!I64*'Umlage Gesamt § 2_mtlAufte_IST'!$P$1</f>
        <v>231804.80756509863</v>
      </c>
      <c r="Q64" s="14">
        <f>'bezirksw Umlage § 2_IST'!J64*'Umlage Gesamt § 2_mtlAufte_IST'!$Q$1</f>
        <v>19322.486259735389</v>
      </c>
      <c r="R64" s="14">
        <f>'bezirksw Umlage § 2_IST'!K64*'Umlage Gesamt § 2_mtlAufte_IST'!$R$1</f>
        <v>71459.740271357034</v>
      </c>
      <c r="S64" s="14">
        <f>'bezirksw Umlage § 2_IST'!L64*'Umlage Gesamt § 2_mtlAufte_IST'!$S$1</f>
        <v>737.93456926007946</v>
      </c>
      <c r="T64" s="14">
        <f>'bezirksw Umlage § 2_IST'!M64*'Umlage Gesamt § 2_mtlAufte_IST'!$T$1</f>
        <v>635.85083815936184</v>
      </c>
      <c r="V64" s="14">
        <f t="shared" si="9"/>
        <v>1872.1048229352718</v>
      </c>
      <c r="W64" s="184">
        <f t="shared" si="10"/>
        <v>156.01</v>
      </c>
      <c r="X64" s="14">
        <f t="shared" si="2"/>
        <v>141857.92451190297</v>
      </c>
      <c r="Y64" s="184">
        <f t="shared" si="15"/>
        <v>11821.49</v>
      </c>
      <c r="Z64" s="14">
        <f t="shared" si="3"/>
        <v>17009.595650500851</v>
      </c>
      <c r="AA64" s="184">
        <f t="shared" si="16"/>
        <v>1417.47</v>
      </c>
      <c r="AB64" s="14">
        <f t="shared" si="4"/>
        <v>289362.74549515097</v>
      </c>
      <c r="AC64" s="184">
        <f t="shared" si="17"/>
        <v>24113.56</v>
      </c>
      <c r="AD64" s="14">
        <f t="shared" si="5"/>
        <v>29177.339386038318</v>
      </c>
      <c r="AE64" s="184">
        <f t="shared" si="18"/>
        <v>2431.44</v>
      </c>
      <c r="AF64" s="14">
        <f t="shared" si="6"/>
        <v>87898.850270488678</v>
      </c>
      <c r="AG64" s="184">
        <f t="shared" si="19"/>
        <v>7324.9</v>
      </c>
      <c r="AH64" s="14">
        <f t="shared" si="7"/>
        <v>988.23707175885795</v>
      </c>
      <c r="AI64" s="184">
        <f t="shared" si="11"/>
        <v>82.35</v>
      </c>
      <c r="AJ64" s="14">
        <f t="shared" si="8"/>
        <v>819.00056101889277</v>
      </c>
      <c r="AK64" s="184">
        <f t="shared" si="12"/>
        <v>68.25</v>
      </c>
      <c r="AM64" s="14">
        <f t="shared" si="20"/>
        <v>568985.79776979482</v>
      </c>
      <c r="AN64" s="14">
        <f t="shared" si="13"/>
        <v>47415.48</v>
      </c>
      <c r="AO64" s="14">
        <f t="shared" si="14"/>
        <v>47415.48</v>
      </c>
    </row>
    <row r="65" spans="1:41" x14ac:dyDescent="0.25">
      <c r="A65">
        <v>61021</v>
      </c>
      <c r="B65" t="s">
        <v>76</v>
      </c>
      <c r="C65" t="s">
        <v>66</v>
      </c>
      <c r="D65" s="14">
        <f>'landesw Umlage § 2_IST'!F65*'Umlage Gesamt § 2_mtlAufte_IST'!$D$1</f>
        <v>1179.0219088728343</v>
      </c>
      <c r="E65" s="14">
        <f>'landesw Umlage § 2_IST'!G65*'Umlage Gesamt § 2_mtlAufte_IST'!$E$1</f>
        <v>88716.650796165719</v>
      </c>
      <c r="F65" s="14">
        <f>'landesw Umlage § 2_IST'!H65*'Umlage Gesamt § 2_mtlAufte_IST'!$F$1</f>
        <v>9538.2906243887137</v>
      </c>
      <c r="G65" s="14">
        <f>'landesw Umlage § 2_IST'!I65*'Umlage Gesamt § 2_mtlAufte_IST'!$G$1</f>
        <v>150860.2999482239</v>
      </c>
      <c r="H65" s="14">
        <f>'landesw Umlage § 2_IST'!J65*'Umlage Gesamt § 2_mtlAufte_IST'!$H$1</f>
        <v>25829.731780636066</v>
      </c>
      <c r="I65" s="14">
        <f>'landesw Umlage § 2_IST'!K65*'Umlage Gesamt § 2_mtlAufte_IST'!$I$1</f>
        <v>43087.17710430648</v>
      </c>
      <c r="J65" s="14">
        <f>'landesw Umlage § 2_IST'!L65*'Umlage Gesamt § 2_mtlAufte_IST'!$J$1</f>
        <v>656.04696698213388</v>
      </c>
      <c r="K65" s="14">
        <f>'landesw Umlage § 2_IST'!M65*'Umlage Gesamt § 2_mtlAufte_IST'!$K$1</f>
        <v>480.03842944478782</v>
      </c>
      <c r="M65" s="14">
        <f>'bezirksw Umlage § 2_IST'!F65*'Umlage Gesamt § 2_mtlAufte_IST'!$M$1</f>
        <v>3727.7955567867584</v>
      </c>
      <c r="N65" s="14">
        <f>'bezirksw Umlage § 2_IST'!G65*'Umlage Gesamt § 2_mtlAufte_IST'!$N$1</f>
        <v>283095.29750374646</v>
      </c>
      <c r="O65" s="14">
        <f>'bezirksw Umlage § 2_IST'!H65*'Umlage Gesamt § 2_mtlAufte_IST'!$O$1</f>
        <v>35044.138734894412</v>
      </c>
      <c r="P65" s="14">
        <f>'bezirksw Umlage § 2_IST'!I65*'Umlage Gesamt § 2_mtlAufte_IST'!$P$1</f>
        <v>607564.20497914241</v>
      </c>
      <c r="Q65" s="14">
        <f>'bezirksw Umlage § 2_IST'!J65*'Umlage Gesamt § 2_mtlAufte_IST'!$Q$1</f>
        <v>50644.553604953362</v>
      </c>
      <c r="R65" s="14">
        <f>'bezirksw Umlage § 2_IST'!K65*'Umlage Gesamt § 2_mtlAufte_IST'!$R$1</f>
        <v>187297.1520393953</v>
      </c>
      <c r="S65" s="14">
        <f>'bezirksw Umlage § 2_IST'!L65*'Umlage Gesamt § 2_mtlAufte_IST'!$S$1</f>
        <v>1934.1386169189625</v>
      </c>
      <c r="T65" s="14">
        <f>'bezirksw Umlage § 2_IST'!M65*'Umlage Gesamt § 2_mtlAufte_IST'!$T$1</f>
        <v>1666.5754823187708</v>
      </c>
      <c r="V65" s="14">
        <f t="shared" si="9"/>
        <v>4906.8174656595929</v>
      </c>
      <c r="W65" s="184">
        <f t="shared" si="10"/>
        <v>408.9</v>
      </c>
      <c r="X65" s="14">
        <f t="shared" si="2"/>
        <v>371811.94829991215</v>
      </c>
      <c r="Y65" s="184">
        <f t="shared" si="15"/>
        <v>30984.33</v>
      </c>
      <c r="Z65" s="14">
        <f t="shared" si="3"/>
        <v>44582.429359283124</v>
      </c>
      <c r="AA65" s="184">
        <f t="shared" si="16"/>
        <v>3715.2</v>
      </c>
      <c r="AB65" s="14">
        <f t="shared" si="4"/>
        <v>758424.50492736627</v>
      </c>
      <c r="AC65" s="184">
        <f t="shared" si="17"/>
        <v>63202.04</v>
      </c>
      <c r="AD65" s="14">
        <f t="shared" si="5"/>
        <v>76474.285385589435</v>
      </c>
      <c r="AE65" s="184">
        <f t="shared" si="18"/>
        <v>6372.86</v>
      </c>
      <c r="AF65" s="14">
        <f t="shared" si="6"/>
        <v>230384.32914370176</v>
      </c>
      <c r="AG65" s="184">
        <f t="shared" si="19"/>
        <v>19198.689999999999</v>
      </c>
      <c r="AH65" s="14">
        <f t="shared" si="7"/>
        <v>2590.1855839010964</v>
      </c>
      <c r="AI65" s="184">
        <f t="shared" si="11"/>
        <v>215.85</v>
      </c>
      <c r="AJ65" s="14">
        <f t="shared" si="8"/>
        <v>2146.6139117635585</v>
      </c>
      <c r="AK65" s="184">
        <f t="shared" si="12"/>
        <v>178.88</v>
      </c>
      <c r="AM65" s="14">
        <f t="shared" si="20"/>
        <v>1491321.1140771769</v>
      </c>
      <c r="AN65" s="14">
        <f t="shared" si="13"/>
        <v>124276.76</v>
      </c>
      <c r="AO65" s="14">
        <f t="shared" si="14"/>
        <v>124276.76</v>
      </c>
    </row>
    <row r="66" spans="1:41" x14ac:dyDescent="0.25">
      <c r="A66">
        <v>61024</v>
      </c>
      <c r="B66" t="s">
        <v>77</v>
      </c>
      <c r="C66" t="s">
        <v>66</v>
      </c>
      <c r="D66" s="14">
        <f>'landesw Umlage § 2_IST'!F66*'Umlage Gesamt § 2_mtlAufte_IST'!$D$1</f>
        <v>552.72215302998802</v>
      </c>
      <c r="E66" s="14">
        <f>'landesw Umlage § 2_IST'!G66*'Umlage Gesamt § 2_mtlAufte_IST'!$E$1</f>
        <v>41590.116238421113</v>
      </c>
      <c r="F66" s="14">
        <f>'landesw Umlage § 2_IST'!H66*'Umlage Gesamt § 2_mtlAufte_IST'!$F$1</f>
        <v>4471.5238033006763</v>
      </c>
      <c r="G66" s="14">
        <f>'landesw Umlage § 2_IST'!I66*'Umlage Gesamt § 2_mtlAufte_IST'!$G$1</f>
        <v>70722.884084358127</v>
      </c>
      <c r="H66" s="14">
        <f>'landesw Umlage § 2_IST'!J66*'Umlage Gesamt § 2_mtlAufte_IST'!$H$1</f>
        <v>12108.905572101725</v>
      </c>
      <c r="I66" s="14">
        <f>'landesw Umlage § 2_IST'!K66*'Umlage Gesamt § 2_mtlAufte_IST'!$I$1</f>
        <v>20199.147376187837</v>
      </c>
      <c r="J66" s="14">
        <f>'landesw Umlage § 2_IST'!L66*'Umlage Gesamt § 2_mtlAufte_IST'!$J$1</f>
        <v>307.5529719594623</v>
      </c>
      <c r="K66" s="14">
        <f>'landesw Umlage § 2_IST'!M66*'Umlage Gesamt § 2_mtlAufte_IST'!$K$1</f>
        <v>225.04066486221214</v>
      </c>
      <c r="M66" s="14">
        <f>'bezirksw Umlage § 2_IST'!F66*'Umlage Gesamt § 2_mtlAufte_IST'!$M$1</f>
        <v>1747.5800667458439</v>
      </c>
      <c r="N66" s="14">
        <f>'bezirksw Umlage § 2_IST'!G66*'Umlage Gesamt § 2_mtlAufte_IST'!$N$1</f>
        <v>132714.27881991331</v>
      </c>
      <c r="O66" s="14">
        <f>'bezirksw Umlage § 2_IST'!H66*'Umlage Gesamt § 2_mtlAufte_IST'!$O$1</f>
        <v>16428.593622276439</v>
      </c>
      <c r="P66" s="14">
        <f>'bezirksw Umlage § 2_IST'!I66*'Umlage Gesamt § 2_mtlAufte_IST'!$P$1</f>
        <v>284824.3895663218</v>
      </c>
      <c r="Q66" s="14">
        <f>'bezirksw Umlage § 2_IST'!J66*'Umlage Gesamt § 2_mtlAufte_IST'!$Q$1</f>
        <v>23742.024212708358</v>
      </c>
      <c r="R66" s="14">
        <f>'bezirksw Umlage § 2_IST'!K66*'Umlage Gesamt § 2_mtlAufte_IST'!$R$1</f>
        <v>87804.377808865029</v>
      </c>
      <c r="S66" s="14">
        <f>'bezirksw Umlage § 2_IST'!L66*'Umlage Gesamt § 2_mtlAufte_IST'!$S$1</f>
        <v>906.71874081111378</v>
      </c>
      <c r="T66" s="14">
        <f>'bezirksw Umlage § 2_IST'!M66*'Umlage Gesamt § 2_mtlAufte_IST'!$T$1</f>
        <v>781.28589625180098</v>
      </c>
      <c r="V66" s="14">
        <f t="shared" si="9"/>
        <v>2300.3022197758319</v>
      </c>
      <c r="W66" s="184">
        <f t="shared" si="10"/>
        <v>191.69</v>
      </c>
      <c r="X66" s="14">
        <f t="shared" si="2"/>
        <v>174304.39505833443</v>
      </c>
      <c r="Y66" s="184">
        <f t="shared" si="15"/>
        <v>14525.37</v>
      </c>
      <c r="Z66" s="14">
        <f t="shared" si="3"/>
        <v>20900.117425577115</v>
      </c>
      <c r="AA66" s="184">
        <f t="shared" si="16"/>
        <v>1741.68</v>
      </c>
      <c r="AB66" s="14">
        <f t="shared" si="4"/>
        <v>355547.27365067991</v>
      </c>
      <c r="AC66" s="184">
        <f t="shared" si="17"/>
        <v>29628.94</v>
      </c>
      <c r="AD66" s="14">
        <f t="shared" si="5"/>
        <v>35850.929784810083</v>
      </c>
      <c r="AE66" s="184">
        <f t="shared" si="18"/>
        <v>2987.58</v>
      </c>
      <c r="AF66" s="14">
        <f t="shared" si="6"/>
        <v>108003.52518505286</v>
      </c>
      <c r="AG66" s="184">
        <f t="shared" si="19"/>
        <v>9000.2900000000009</v>
      </c>
      <c r="AH66" s="14">
        <f t="shared" si="7"/>
        <v>1214.271712770576</v>
      </c>
      <c r="AI66" s="184">
        <f t="shared" si="11"/>
        <v>101.19</v>
      </c>
      <c r="AJ66" s="14">
        <f t="shared" si="8"/>
        <v>1006.3265611140131</v>
      </c>
      <c r="AK66" s="184">
        <f t="shared" si="12"/>
        <v>83.86</v>
      </c>
      <c r="AM66" s="14">
        <f t="shared" si="20"/>
        <v>699127.14159811486</v>
      </c>
      <c r="AN66" s="14">
        <f t="shared" si="13"/>
        <v>58260.6</v>
      </c>
      <c r="AO66" s="14">
        <f t="shared" si="14"/>
        <v>58260.6</v>
      </c>
    </row>
    <row r="67" spans="1:41" x14ac:dyDescent="0.25">
      <c r="A67">
        <v>61027</v>
      </c>
      <c r="B67" t="s">
        <v>78</v>
      </c>
      <c r="C67" t="s">
        <v>66</v>
      </c>
      <c r="D67" s="14">
        <f>'landesw Umlage § 2_IST'!F67*'Umlage Gesamt § 2_mtlAufte_IST'!$D$1</f>
        <v>448.2850395713802</v>
      </c>
      <c r="E67" s="14">
        <f>'landesw Umlage § 2_IST'!G67*'Umlage Gesamt § 2_mtlAufte_IST'!$E$1</f>
        <v>33731.644012298828</v>
      </c>
      <c r="F67" s="14">
        <f>'landesw Umlage § 2_IST'!H67*'Umlage Gesamt § 2_mtlAufte_IST'!$F$1</f>
        <v>3626.627255879604</v>
      </c>
      <c r="G67" s="14">
        <f>'landesw Umlage § 2_IST'!I67*'Umlage Gesamt § 2_mtlAufte_IST'!$G$1</f>
        <v>57359.761530380543</v>
      </c>
      <c r="H67" s="14">
        <f>'landesw Umlage § 2_IST'!J67*'Umlage Gesamt § 2_mtlAufte_IST'!$H$1</f>
        <v>9820.9221103197178</v>
      </c>
      <c r="I67" s="14">
        <f>'landesw Umlage § 2_IST'!K67*'Umlage Gesamt § 2_mtlAufte_IST'!$I$1</f>
        <v>16382.508881186865</v>
      </c>
      <c r="J67" s="14">
        <f>'landesw Umlage § 2_IST'!L67*'Umlage Gesamt § 2_mtlAufte_IST'!$J$1</f>
        <v>249.44069176410036</v>
      </c>
      <c r="K67" s="14">
        <f>'landesw Umlage § 2_IST'!M67*'Umlage Gesamt § 2_mtlAufte_IST'!$K$1</f>
        <v>182.51912430123474</v>
      </c>
      <c r="M67" s="14">
        <f>'bezirksw Umlage § 2_IST'!F67*'Umlage Gesamt § 2_mtlAufte_IST'!$M$1</f>
        <v>1417.3739827157094</v>
      </c>
      <c r="N67" s="14">
        <f>'bezirksw Umlage § 2_IST'!G67*'Umlage Gesamt § 2_mtlAufte_IST'!$N$1</f>
        <v>107637.85277346063</v>
      </c>
      <c r="O67" s="14">
        <f>'bezirksw Umlage § 2_IST'!H67*'Umlage Gesamt § 2_mtlAufte_IST'!$O$1</f>
        <v>13324.403050776124</v>
      </c>
      <c r="P67" s="14">
        <f>'bezirksw Umlage § 2_IST'!I67*'Umlage Gesamt § 2_mtlAufte_IST'!$P$1</f>
        <v>231006.68581435594</v>
      </c>
      <c r="Q67" s="14">
        <f>'bezirksw Umlage § 2_IST'!J67*'Umlage Gesamt § 2_mtlAufte_IST'!$Q$1</f>
        <v>19255.957455935706</v>
      </c>
      <c r="R67" s="14">
        <f>'bezirksw Umlage § 2_IST'!K67*'Umlage Gesamt § 2_mtlAufte_IST'!$R$1</f>
        <v>71213.698898824354</v>
      </c>
      <c r="S67" s="14">
        <f>'bezirksw Umlage § 2_IST'!L67*'Umlage Gesamt § 2_mtlAufte_IST'!$S$1</f>
        <v>735.3938038784728</v>
      </c>
      <c r="T67" s="14">
        <f>'bezirksw Umlage § 2_IST'!M67*'Umlage Gesamt § 2_mtlAufte_IST'!$T$1</f>
        <v>633.66155490206609</v>
      </c>
      <c r="V67" s="14">
        <f t="shared" si="9"/>
        <v>1865.6590222870896</v>
      </c>
      <c r="W67" s="184">
        <f t="shared" si="10"/>
        <v>155.47</v>
      </c>
      <c r="X67" s="14">
        <f t="shared" ref="X67:X130" si="21">E67+N67</f>
        <v>141369.49678575946</v>
      </c>
      <c r="Y67" s="184">
        <f t="shared" si="15"/>
        <v>11780.79</v>
      </c>
      <c r="Z67" s="14">
        <f t="shared" ref="Z67:Z130" si="22">F67+O67</f>
        <v>16951.030306655728</v>
      </c>
      <c r="AA67" s="184">
        <f t="shared" si="16"/>
        <v>1412.59</v>
      </c>
      <c r="AB67" s="14">
        <f t="shared" ref="AB67:AB130" si="23">G67+P67</f>
        <v>288366.44734473649</v>
      </c>
      <c r="AC67" s="184">
        <f t="shared" si="17"/>
        <v>24030.54</v>
      </c>
      <c r="AD67" s="14">
        <f t="shared" ref="AD67:AD130" si="24">H67+Q67</f>
        <v>29076.879566255426</v>
      </c>
      <c r="AE67" s="184">
        <f t="shared" si="18"/>
        <v>2423.0700000000002</v>
      </c>
      <c r="AF67" s="14">
        <f t="shared" ref="AF67:AF130" si="25">I67+R67</f>
        <v>87596.207780011217</v>
      </c>
      <c r="AG67" s="184">
        <f t="shared" si="19"/>
        <v>7299.68</v>
      </c>
      <c r="AH67" s="14">
        <f t="shared" ref="AH67:AH130" si="26">J67+S67</f>
        <v>984.83449564257319</v>
      </c>
      <c r="AI67" s="184">
        <f t="shared" si="11"/>
        <v>82.07</v>
      </c>
      <c r="AJ67" s="14">
        <f t="shared" ref="AJ67:AJ130" si="27">K67+T67</f>
        <v>816.18067920330077</v>
      </c>
      <c r="AK67" s="184">
        <f t="shared" si="12"/>
        <v>68.02</v>
      </c>
      <c r="AM67" s="14">
        <f t="shared" si="20"/>
        <v>567026.73598055122</v>
      </c>
      <c r="AN67" s="14">
        <f t="shared" si="13"/>
        <v>47252.23</v>
      </c>
      <c r="AO67" s="14">
        <f t="shared" si="14"/>
        <v>47252.23</v>
      </c>
    </row>
    <row r="68" spans="1:41" x14ac:dyDescent="0.25">
      <c r="A68">
        <v>61030</v>
      </c>
      <c r="B68" t="s">
        <v>79</v>
      </c>
      <c r="C68" t="s">
        <v>66</v>
      </c>
      <c r="D68" s="14">
        <f>'landesw Umlage § 2_IST'!F68*'Umlage Gesamt § 2_mtlAufte_IST'!$D$1</f>
        <v>439.88830250367903</v>
      </c>
      <c r="E68" s="14">
        <f>'landesw Umlage § 2_IST'!G68*'Umlage Gesamt § 2_mtlAufte_IST'!$E$1</f>
        <v>33099.823361082403</v>
      </c>
      <c r="F68" s="14">
        <f>'landesw Umlage § 2_IST'!H68*'Umlage Gesamt § 2_mtlAufte_IST'!$F$1</f>
        <v>3558.6976289188297</v>
      </c>
      <c r="G68" s="14">
        <f>'landesw Umlage § 2_IST'!I68*'Umlage Gesamt § 2_mtlAufte_IST'!$G$1</f>
        <v>56285.367354083355</v>
      </c>
      <c r="H68" s="14">
        <f>'landesw Umlage § 2_IST'!J68*'Umlage Gesamt § 2_mtlAufte_IST'!$H$1</f>
        <v>9636.9683901563712</v>
      </c>
      <c r="I68" s="14">
        <f>'landesw Umlage § 2_IST'!K68*'Umlage Gesamt § 2_mtlAufte_IST'!$I$1</f>
        <v>16075.651396680732</v>
      </c>
      <c r="J68" s="14">
        <f>'landesw Umlage § 2_IST'!L68*'Umlage Gesamt § 2_mtlAufte_IST'!$J$1</f>
        <v>244.76846825039297</v>
      </c>
      <c r="K68" s="14">
        <f>'landesw Umlage § 2_IST'!M68*'Umlage Gesamt § 2_mtlAufte_IST'!$K$1</f>
        <v>179.1003952308873</v>
      </c>
      <c r="M68" s="14">
        <f>'bezirksw Umlage § 2_IST'!F68*'Umlage Gesamt § 2_mtlAufte_IST'!$M$1</f>
        <v>1390.8254352316278</v>
      </c>
      <c r="N68" s="14">
        <f>'bezirksw Umlage § 2_IST'!G68*'Umlage Gesamt § 2_mtlAufte_IST'!$N$1</f>
        <v>105621.70976513083</v>
      </c>
      <c r="O68" s="14">
        <f>'bezirksw Umlage § 2_IST'!H68*'Umlage Gesamt § 2_mtlAufte_IST'!$O$1</f>
        <v>13074.826332560373</v>
      </c>
      <c r="P68" s="14">
        <f>'bezirksw Umlage § 2_IST'!I68*'Umlage Gesamt § 2_mtlAufte_IST'!$P$1</f>
        <v>226679.74596483784</v>
      </c>
      <c r="Q68" s="14">
        <f>'bezirksw Umlage § 2_IST'!J68*'Umlage Gesamt § 2_mtlAufte_IST'!$Q$1</f>
        <v>18895.277983118754</v>
      </c>
      <c r="R68" s="14">
        <f>'bezirksw Umlage § 2_IST'!K68*'Umlage Gesamt § 2_mtlAufte_IST'!$R$1</f>
        <v>69879.809403329258</v>
      </c>
      <c r="S68" s="14">
        <f>'bezirksw Umlage § 2_IST'!L68*'Umlage Gesamt § 2_mtlAufte_IST'!$S$1</f>
        <v>721.61929019341176</v>
      </c>
      <c r="T68" s="14">
        <f>'bezirksw Umlage § 2_IST'!M68*'Umlage Gesamt § 2_mtlAufte_IST'!$T$1</f>
        <v>621.79256754636356</v>
      </c>
      <c r="V68" s="14">
        <f t="shared" ref="V68:V131" si="28">D68+M68</f>
        <v>1830.7137377353069</v>
      </c>
      <c r="W68" s="184">
        <f t="shared" ref="W68:W131" si="29">ROUND(V68/12,2)</f>
        <v>152.56</v>
      </c>
      <c r="X68" s="14">
        <f t="shared" si="21"/>
        <v>138721.53312621324</v>
      </c>
      <c r="Y68" s="184">
        <f t="shared" si="15"/>
        <v>11560.13</v>
      </c>
      <c r="Z68" s="14">
        <f t="shared" si="22"/>
        <v>16633.523961479201</v>
      </c>
      <c r="AA68" s="184">
        <f t="shared" si="16"/>
        <v>1386.13</v>
      </c>
      <c r="AB68" s="14">
        <f t="shared" si="23"/>
        <v>282965.11331892118</v>
      </c>
      <c r="AC68" s="184">
        <f t="shared" si="17"/>
        <v>23580.43</v>
      </c>
      <c r="AD68" s="14">
        <f t="shared" si="24"/>
        <v>28532.246373275128</v>
      </c>
      <c r="AE68" s="184">
        <f t="shared" si="18"/>
        <v>2377.69</v>
      </c>
      <c r="AF68" s="14">
        <f t="shared" si="25"/>
        <v>85955.460800009983</v>
      </c>
      <c r="AG68" s="184">
        <f t="shared" si="19"/>
        <v>7162.96</v>
      </c>
      <c r="AH68" s="14">
        <f t="shared" si="26"/>
        <v>966.38775844380473</v>
      </c>
      <c r="AI68" s="184">
        <f t="shared" ref="AI68:AI131" si="30">ROUND(AH68/12,2)</f>
        <v>80.53</v>
      </c>
      <c r="AJ68" s="14">
        <f t="shared" si="27"/>
        <v>800.89296277725089</v>
      </c>
      <c r="AK68" s="184">
        <f t="shared" ref="AK68:AK131" si="31">ROUND(AJ68/12,2)</f>
        <v>66.739999999999995</v>
      </c>
      <c r="AM68" s="14">
        <f t="shared" si="20"/>
        <v>556405.8720388551</v>
      </c>
      <c r="AN68" s="14">
        <f t="shared" ref="AN68:AN131" si="32">ROUND(AM68/12,2)</f>
        <v>46367.16</v>
      </c>
      <c r="AO68" s="14">
        <f t="shared" ref="AO68:AO131" si="33">ROUND(AM68/12,2)</f>
        <v>46367.16</v>
      </c>
    </row>
    <row r="69" spans="1:41" x14ac:dyDescent="0.25">
      <c r="A69">
        <v>61032</v>
      </c>
      <c r="B69" t="s">
        <v>80</v>
      </c>
      <c r="C69" t="s">
        <v>66</v>
      </c>
      <c r="D69" s="14">
        <f>'landesw Umlage § 2_IST'!F69*'Umlage Gesamt § 2_mtlAufte_IST'!$D$1</f>
        <v>537.76991351777576</v>
      </c>
      <c r="E69" s="14">
        <f>'landesw Umlage § 2_IST'!G69*'Umlage Gesamt § 2_mtlAufte_IST'!$E$1</f>
        <v>40465.020426848168</v>
      </c>
      <c r="F69" s="14">
        <f>'landesw Umlage § 2_IST'!H69*'Umlage Gesamt § 2_mtlAufte_IST'!$F$1</f>
        <v>4350.5601427616666</v>
      </c>
      <c r="G69" s="14">
        <f>'landesw Umlage § 2_IST'!I69*'Umlage Gesamt § 2_mtlAufte_IST'!$G$1</f>
        <v>68809.688646059178</v>
      </c>
      <c r="H69" s="14">
        <f>'landesw Umlage § 2_IST'!J69*'Umlage Gesamt § 2_mtlAufte_IST'!$H$1</f>
        <v>11781.335462323614</v>
      </c>
      <c r="I69" s="14">
        <f>'landesw Umlage § 2_IST'!K69*'Umlage Gesamt § 2_mtlAufte_IST'!$I$1</f>
        <v>19652.720047636652</v>
      </c>
      <c r="J69" s="14">
        <f>'landesw Umlage § 2_IST'!L69*'Umlage Gesamt § 2_mtlAufte_IST'!$J$1</f>
        <v>299.23304905747386</v>
      </c>
      <c r="K69" s="14">
        <f>'landesw Umlage § 2_IST'!M69*'Umlage Gesamt § 2_mtlAufte_IST'!$K$1</f>
        <v>218.95286486620813</v>
      </c>
      <c r="M69" s="14">
        <f>'bezirksw Umlage § 2_IST'!F69*'Umlage Gesamt § 2_mtlAufte_IST'!$M$1</f>
        <v>1700.304531322653</v>
      </c>
      <c r="N69" s="14">
        <f>'bezirksw Umlage § 2_IST'!G69*'Umlage Gesamt § 2_mtlAufte_IST'!$N$1</f>
        <v>129124.09219046912</v>
      </c>
      <c r="O69" s="14">
        <f>'bezirksw Umlage § 2_IST'!H69*'Umlage Gesamt § 2_mtlAufte_IST'!$O$1</f>
        <v>15984.167312705762</v>
      </c>
      <c r="P69" s="14">
        <f>'bezirksw Umlage § 2_IST'!I69*'Umlage Gesamt § 2_mtlAufte_IST'!$P$1</f>
        <v>277119.32026817807</v>
      </c>
      <c r="Q69" s="14">
        <f>'bezirksw Umlage § 2_IST'!J69*'Umlage Gesamt § 2_mtlAufte_IST'!$Q$1</f>
        <v>23099.754981075272</v>
      </c>
      <c r="R69" s="14">
        <f>'bezirksw Umlage § 2_IST'!K69*'Umlage Gesamt § 2_mtlAufte_IST'!$R$1</f>
        <v>85429.093807632526</v>
      </c>
      <c r="S69" s="14">
        <f>'bezirksw Umlage § 2_IST'!L69*'Umlage Gesamt § 2_mtlAufte_IST'!$S$1</f>
        <v>882.19018571612082</v>
      </c>
      <c r="T69" s="14">
        <f>'bezirksw Umlage § 2_IST'!M69*'Umlage Gesamt § 2_mtlAufte_IST'!$T$1</f>
        <v>760.15055042889458</v>
      </c>
      <c r="V69" s="14">
        <f t="shared" si="28"/>
        <v>2238.0744448404289</v>
      </c>
      <c r="W69" s="184">
        <f t="shared" si="29"/>
        <v>186.51</v>
      </c>
      <c r="X69" s="14">
        <f t="shared" si="21"/>
        <v>169589.1126173173</v>
      </c>
      <c r="Y69" s="184">
        <f t="shared" ref="Y69:Y132" si="34">ROUND(X69/12,2)</f>
        <v>14132.43</v>
      </c>
      <c r="Z69" s="14">
        <f t="shared" si="22"/>
        <v>20334.72745546743</v>
      </c>
      <c r="AA69" s="184">
        <f t="shared" ref="AA69:AA132" si="35">ROUND(Z69/12,2)</f>
        <v>1694.56</v>
      </c>
      <c r="AB69" s="14">
        <f t="shared" si="23"/>
        <v>345929.00891423726</v>
      </c>
      <c r="AC69" s="184">
        <f t="shared" ref="AC69:AC132" si="36">ROUND(AB69/12,2)</f>
        <v>28827.42</v>
      </c>
      <c r="AD69" s="14">
        <f t="shared" si="24"/>
        <v>34881.090443398884</v>
      </c>
      <c r="AE69" s="184">
        <f t="shared" ref="AE69:AE132" si="37">ROUND(AD69/12,2)</f>
        <v>2906.76</v>
      </c>
      <c r="AF69" s="14">
        <f t="shared" si="25"/>
        <v>105081.81385526918</v>
      </c>
      <c r="AG69" s="184">
        <f t="shared" ref="AG69:AG132" si="38">ROUND(AF69/12,2)</f>
        <v>8756.82</v>
      </c>
      <c r="AH69" s="14">
        <f t="shared" si="26"/>
        <v>1181.4232347735947</v>
      </c>
      <c r="AI69" s="184">
        <f t="shared" si="30"/>
        <v>98.45</v>
      </c>
      <c r="AJ69" s="14">
        <f t="shared" si="27"/>
        <v>979.10341529510265</v>
      </c>
      <c r="AK69" s="184">
        <f t="shared" si="31"/>
        <v>81.59</v>
      </c>
      <c r="AM69" s="14">
        <f t="shared" ref="AM69:AM132" si="39">SUM(V69+X69+Z69+AB69+AD69+AF69+AH69+AJ69)</f>
        <v>680214.35438059922</v>
      </c>
      <c r="AN69" s="14">
        <f t="shared" si="32"/>
        <v>56684.53</v>
      </c>
      <c r="AO69" s="14">
        <f t="shared" si="33"/>
        <v>56684.53</v>
      </c>
    </row>
    <row r="70" spans="1:41" x14ac:dyDescent="0.25">
      <c r="A70">
        <v>61033</v>
      </c>
      <c r="B70" t="s">
        <v>81</v>
      </c>
      <c r="C70" t="s">
        <v>66</v>
      </c>
      <c r="D70" s="14">
        <f>'landesw Umlage § 2_IST'!F70*'Umlage Gesamt § 2_mtlAufte_IST'!$D$1</f>
        <v>601.6958265027705</v>
      </c>
      <c r="E70" s="14">
        <f>'landesw Umlage § 2_IST'!G70*'Umlage Gesamt § 2_mtlAufte_IST'!$E$1</f>
        <v>45275.187953368273</v>
      </c>
      <c r="F70" s="14">
        <f>'landesw Umlage § 2_IST'!H70*'Umlage Gesamt § 2_mtlAufte_IST'!$F$1</f>
        <v>4867.7209621591528</v>
      </c>
      <c r="G70" s="14">
        <f>'landesw Umlage § 2_IST'!I70*'Umlage Gesamt § 2_mtlAufte_IST'!$G$1</f>
        <v>76989.250310523988</v>
      </c>
      <c r="H70" s="14">
        <f>'landesw Umlage § 2_IST'!J70*'Umlage Gesamt § 2_mtlAufte_IST'!$H$1</f>
        <v>13181.809171767452</v>
      </c>
      <c r="I70" s="14">
        <f>'landesw Umlage § 2_IST'!K70*'Umlage Gesamt § 2_mtlAufte_IST'!$I$1</f>
        <v>21988.8828564959</v>
      </c>
      <c r="J70" s="14">
        <f>'landesw Umlage § 2_IST'!L70*'Umlage Gesamt § 2_mtlAufte_IST'!$J$1</f>
        <v>334.80355119128359</v>
      </c>
      <c r="K70" s="14">
        <f>'landesw Umlage § 2_IST'!M70*'Umlage Gesamt § 2_mtlAufte_IST'!$K$1</f>
        <v>244.98028186262192</v>
      </c>
      <c r="M70" s="14">
        <f>'bezirksw Umlage § 2_IST'!F70*'Umlage Gesamt § 2_mtlAufte_IST'!$M$1</f>
        <v>1902.4235357242096</v>
      </c>
      <c r="N70" s="14">
        <f>'bezirksw Umlage § 2_IST'!G70*'Umlage Gesamt § 2_mtlAufte_IST'!$N$1</f>
        <v>144473.3619695073</v>
      </c>
      <c r="O70" s="14">
        <f>'bezirksw Umlage § 2_IST'!H70*'Umlage Gesamt § 2_mtlAufte_IST'!$O$1</f>
        <v>17884.241048861048</v>
      </c>
      <c r="P70" s="14">
        <f>'bezirksw Umlage § 2_IST'!I70*'Umlage Gesamt § 2_mtlAufte_IST'!$P$1</f>
        <v>310061.1139770202</v>
      </c>
      <c r="Q70" s="14">
        <f>'bezirksw Umlage § 2_IST'!J70*'Umlage Gesamt § 2_mtlAufte_IST'!$Q$1</f>
        <v>25845.67454588578</v>
      </c>
      <c r="R70" s="14">
        <f>'bezirksw Umlage § 2_IST'!K70*'Umlage Gesamt § 2_mtlAufte_IST'!$R$1</f>
        <v>95584.241352816171</v>
      </c>
      <c r="S70" s="14">
        <f>'bezirksw Umlage § 2_IST'!L70*'Umlage Gesamt § 2_mtlAufte_IST'!$S$1</f>
        <v>987.05810716491158</v>
      </c>
      <c r="T70" s="14">
        <f>'bezirksw Umlage § 2_IST'!M70*'Umlage Gesamt § 2_mtlAufte_IST'!$T$1</f>
        <v>850.5113473435905</v>
      </c>
      <c r="V70" s="14">
        <f t="shared" si="28"/>
        <v>2504.1193622269802</v>
      </c>
      <c r="W70" s="184">
        <f t="shared" si="29"/>
        <v>208.68</v>
      </c>
      <c r="X70" s="14">
        <f t="shared" si="21"/>
        <v>189748.54992287557</v>
      </c>
      <c r="Y70" s="184">
        <f t="shared" si="34"/>
        <v>15812.38</v>
      </c>
      <c r="Z70" s="14">
        <f t="shared" si="22"/>
        <v>22751.962011020201</v>
      </c>
      <c r="AA70" s="184">
        <f t="shared" si="35"/>
        <v>1896</v>
      </c>
      <c r="AB70" s="14">
        <f t="shared" si="23"/>
        <v>387050.36428754416</v>
      </c>
      <c r="AC70" s="184">
        <f t="shared" si="36"/>
        <v>32254.2</v>
      </c>
      <c r="AD70" s="14">
        <f t="shared" si="24"/>
        <v>39027.483717653231</v>
      </c>
      <c r="AE70" s="184">
        <f t="shared" si="37"/>
        <v>3252.29</v>
      </c>
      <c r="AF70" s="14">
        <f t="shared" si="25"/>
        <v>117573.12420931207</v>
      </c>
      <c r="AG70" s="184">
        <f t="shared" si="38"/>
        <v>9797.76</v>
      </c>
      <c r="AH70" s="14">
        <f t="shared" si="26"/>
        <v>1321.8616583561952</v>
      </c>
      <c r="AI70" s="184">
        <f t="shared" si="30"/>
        <v>110.16</v>
      </c>
      <c r="AJ70" s="14">
        <f t="shared" si="27"/>
        <v>1095.4916292062123</v>
      </c>
      <c r="AK70" s="184">
        <f t="shared" si="31"/>
        <v>91.29</v>
      </c>
      <c r="AM70" s="14">
        <f t="shared" si="39"/>
        <v>761072.95679819456</v>
      </c>
      <c r="AN70" s="14">
        <f t="shared" si="32"/>
        <v>63422.75</v>
      </c>
      <c r="AO70" s="14">
        <f t="shared" si="33"/>
        <v>63422.75</v>
      </c>
    </row>
    <row r="71" spans="1:41" x14ac:dyDescent="0.25">
      <c r="A71">
        <v>61043</v>
      </c>
      <c r="B71" t="s">
        <v>82</v>
      </c>
      <c r="C71" t="s">
        <v>66</v>
      </c>
      <c r="D71" s="14">
        <f>'landesw Umlage § 2_IST'!F71*'Umlage Gesamt § 2_mtlAufte_IST'!$D$1</f>
        <v>1164.0654761802791</v>
      </c>
      <c r="E71" s="14">
        <f>'landesw Umlage § 2_IST'!G71*'Umlage Gesamt § 2_mtlAufte_IST'!$E$1</f>
        <v>87591.239464657643</v>
      </c>
      <c r="F71" s="14">
        <f>'landesw Umlage § 2_IST'!H71*'Umlage Gesamt § 2_mtlAufte_IST'!$F$1</f>
        <v>9417.2930410087029</v>
      </c>
      <c r="G71" s="14">
        <f>'landesw Umlage § 2_IST'!I71*'Umlage Gesamt § 2_mtlAufte_IST'!$G$1</f>
        <v>148946.56797668539</v>
      </c>
      <c r="H71" s="14">
        <f>'landesw Umlage § 2_IST'!J71*'Umlage Gesamt § 2_mtlAufte_IST'!$H$1</f>
        <v>25502.069807659529</v>
      </c>
      <c r="I71" s="14">
        <f>'landesw Umlage § 2_IST'!K71*'Umlage Gesamt § 2_mtlAufte_IST'!$I$1</f>
        <v>42540.596536614699</v>
      </c>
      <c r="J71" s="14">
        <f>'landesw Umlage § 2_IST'!L71*'Umlage Gesamt § 2_mtlAufte_IST'!$J$1</f>
        <v>647.72471085527047</v>
      </c>
      <c r="K71" s="14">
        <f>'landesw Umlage § 2_IST'!M71*'Umlage Gesamt § 2_mtlAufte_IST'!$K$1</f>
        <v>473.94892219661909</v>
      </c>
      <c r="M71" s="14">
        <f>'bezirksw Umlage § 2_IST'!F71*'Umlage Gesamt § 2_mtlAufte_IST'!$M$1</f>
        <v>3680.5067634936886</v>
      </c>
      <c r="N71" s="14">
        <f>'bezirksw Umlage § 2_IST'!G71*'Umlage Gesamt § 2_mtlAufte_IST'!$N$1</f>
        <v>279504.10404853616</v>
      </c>
      <c r="O71" s="14">
        <f>'bezirksw Umlage § 2_IST'!H71*'Umlage Gesamt § 2_mtlAufte_IST'!$O$1</f>
        <v>34599.58779117353</v>
      </c>
      <c r="P71" s="14">
        <f>'bezirksw Umlage § 2_IST'!I71*'Umlage Gesamt § 2_mtlAufte_IST'!$P$1</f>
        <v>599856.97488461121</v>
      </c>
      <c r="Q71" s="14">
        <f>'bezirksw Umlage § 2_IST'!J71*'Umlage Gesamt § 2_mtlAufte_IST'!$Q$1</f>
        <v>50002.104256441133</v>
      </c>
      <c r="R71" s="14">
        <f>'bezirksw Umlage § 2_IST'!K71*'Umlage Gesamt § 2_mtlAufte_IST'!$R$1</f>
        <v>184921.20191760105</v>
      </c>
      <c r="S71" s="14">
        <f>'bezirksw Umlage § 2_IST'!L71*'Umlage Gesamt § 2_mtlAufte_IST'!$S$1</f>
        <v>1909.603183078148</v>
      </c>
      <c r="T71" s="14">
        <f>'bezirksw Umlage § 2_IST'!M71*'Umlage Gesamt § 2_mtlAufte_IST'!$T$1</f>
        <v>1645.4342093358173</v>
      </c>
      <c r="V71" s="14">
        <f t="shared" si="28"/>
        <v>4844.5722396739675</v>
      </c>
      <c r="W71" s="184">
        <f t="shared" si="29"/>
        <v>403.71</v>
      </c>
      <c r="X71" s="14">
        <f t="shared" si="21"/>
        <v>367095.34351319377</v>
      </c>
      <c r="Y71" s="184">
        <f t="shared" si="34"/>
        <v>30591.279999999999</v>
      </c>
      <c r="Z71" s="14">
        <f t="shared" si="22"/>
        <v>44016.880832182229</v>
      </c>
      <c r="AA71" s="184">
        <f t="shared" si="35"/>
        <v>3668.07</v>
      </c>
      <c r="AB71" s="14">
        <f t="shared" si="23"/>
        <v>748803.54286129656</v>
      </c>
      <c r="AC71" s="184">
        <f t="shared" si="36"/>
        <v>62400.3</v>
      </c>
      <c r="AD71" s="14">
        <f t="shared" si="24"/>
        <v>75504.174064100662</v>
      </c>
      <c r="AE71" s="184">
        <f t="shared" si="37"/>
        <v>6292.01</v>
      </c>
      <c r="AF71" s="14">
        <f t="shared" si="25"/>
        <v>227461.79845421575</v>
      </c>
      <c r="AG71" s="184">
        <f t="shared" si="38"/>
        <v>18955.150000000001</v>
      </c>
      <c r="AH71" s="14">
        <f t="shared" si="26"/>
        <v>2557.3278939334186</v>
      </c>
      <c r="AI71" s="184">
        <f t="shared" si="30"/>
        <v>213.11</v>
      </c>
      <c r="AJ71" s="14">
        <f t="shared" si="27"/>
        <v>2119.3831315324364</v>
      </c>
      <c r="AK71" s="184">
        <f t="shared" si="31"/>
        <v>176.62</v>
      </c>
      <c r="AM71" s="14">
        <f t="shared" si="39"/>
        <v>1472403.022990129</v>
      </c>
      <c r="AN71" s="14">
        <f t="shared" si="32"/>
        <v>122700.25</v>
      </c>
      <c r="AO71" s="14">
        <f t="shared" si="33"/>
        <v>122700.25</v>
      </c>
    </row>
    <row r="72" spans="1:41" x14ac:dyDescent="0.25">
      <c r="A72">
        <v>61045</v>
      </c>
      <c r="B72" t="s">
        <v>83</v>
      </c>
      <c r="C72" t="s">
        <v>66</v>
      </c>
      <c r="D72" s="14">
        <f>'landesw Umlage § 2_IST'!F72*'Umlage Gesamt § 2_mtlAufte_IST'!$D$1</f>
        <v>1865.6771868581454</v>
      </c>
      <c r="E72" s="14">
        <f>'landesw Umlage § 2_IST'!G72*'Umlage Gesamt § 2_mtlAufte_IST'!$E$1</f>
        <v>140384.69534726776</v>
      </c>
      <c r="F72" s="14">
        <f>'landesw Umlage § 2_IST'!H72*'Umlage Gesamt § 2_mtlAufte_IST'!$F$1</f>
        <v>15093.333792717767</v>
      </c>
      <c r="G72" s="14">
        <f>'landesw Umlage § 2_IST'!I72*'Umlage Gesamt § 2_mtlAufte_IST'!$G$1</f>
        <v>238720.43250244253</v>
      </c>
      <c r="H72" s="14">
        <f>'landesw Umlage § 2_IST'!J72*'Umlage Gesamt § 2_mtlAufte_IST'!$H$1</f>
        <v>40872.812424552794</v>
      </c>
      <c r="I72" s="14">
        <f>'landesw Umlage § 2_IST'!K72*'Umlage Gesamt § 2_mtlAufte_IST'!$I$1</f>
        <v>68180.89024865735</v>
      </c>
      <c r="J72" s="14">
        <f>'landesw Umlage § 2_IST'!L72*'Umlage Gesamt § 2_mtlAufte_IST'!$J$1</f>
        <v>1038.1247800358392</v>
      </c>
      <c r="K72" s="14">
        <f>'landesw Umlage § 2_IST'!M72*'Umlage Gesamt § 2_mtlAufte_IST'!$K$1</f>
        <v>759.609927424131</v>
      </c>
      <c r="M72" s="14">
        <f>'bezirksw Umlage § 2_IST'!F72*'Umlage Gesamt § 2_mtlAufte_IST'!$M$1</f>
        <v>5898.8412982225109</v>
      </c>
      <c r="N72" s="14">
        <f>'bezirksw Umlage § 2_IST'!G72*'Umlage Gesamt § 2_mtlAufte_IST'!$N$1</f>
        <v>447968.29837071802</v>
      </c>
      <c r="O72" s="14">
        <f>'bezirksw Umlage § 2_IST'!H72*'Umlage Gesamt § 2_mtlAufte_IST'!$O$1</f>
        <v>55453.634643049008</v>
      </c>
      <c r="P72" s="14">
        <f>'bezirksw Umlage § 2_IST'!I72*'Umlage Gesamt § 2_mtlAufte_IST'!$P$1</f>
        <v>961405.94865184114</v>
      </c>
      <c r="Q72" s="14">
        <f>'bezirksw Umlage § 2_IST'!J72*'Umlage Gesamt § 2_mtlAufte_IST'!$Q$1</f>
        <v>80139.637430237897</v>
      </c>
      <c r="R72" s="14">
        <f>'bezirksw Umlage § 2_IST'!K72*'Umlage Gesamt § 2_mtlAufte_IST'!$R$1</f>
        <v>296377.88839519391</v>
      </c>
      <c r="S72" s="14">
        <f>'bezirksw Umlage § 2_IST'!L72*'Umlage Gesamt § 2_mtlAufte_IST'!$S$1</f>
        <v>3060.5693300956914</v>
      </c>
      <c r="T72" s="14">
        <f>'bezirksw Umlage § 2_IST'!M72*'Umlage Gesamt § 2_mtlAufte_IST'!$T$1</f>
        <v>2637.1790330103186</v>
      </c>
      <c r="V72" s="14">
        <f t="shared" si="28"/>
        <v>7764.5184850806563</v>
      </c>
      <c r="W72" s="184">
        <f t="shared" si="29"/>
        <v>647.04</v>
      </c>
      <c r="X72" s="14">
        <f t="shared" si="21"/>
        <v>588352.99371798581</v>
      </c>
      <c r="Y72" s="184">
        <f t="shared" si="34"/>
        <v>49029.42</v>
      </c>
      <c r="Z72" s="14">
        <f t="shared" si="22"/>
        <v>70546.968435766772</v>
      </c>
      <c r="AA72" s="184">
        <f t="shared" si="35"/>
        <v>5878.91</v>
      </c>
      <c r="AB72" s="14">
        <f t="shared" si="23"/>
        <v>1200126.3811542836</v>
      </c>
      <c r="AC72" s="184">
        <f t="shared" si="36"/>
        <v>100010.53</v>
      </c>
      <c r="AD72" s="14">
        <f t="shared" si="24"/>
        <v>121012.4498547907</v>
      </c>
      <c r="AE72" s="184">
        <f t="shared" si="37"/>
        <v>10084.370000000001</v>
      </c>
      <c r="AF72" s="14">
        <f t="shared" si="25"/>
        <v>364558.77864385128</v>
      </c>
      <c r="AG72" s="184">
        <f t="shared" si="38"/>
        <v>30379.9</v>
      </c>
      <c r="AH72" s="14">
        <f t="shared" si="26"/>
        <v>4098.6941101315306</v>
      </c>
      <c r="AI72" s="184">
        <f t="shared" si="30"/>
        <v>341.56</v>
      </c>
      <c r="AJ72" s="14">
        <f t="shared" si="27"/>
        <v>3396.7889604344496</v>
      </c>
      <c r="AK72" s="184">
        <f t="shared" si="31"/>
        <v>283.07</v>
      </c>
      <c r="AM72" s="14">
        <f t="shared" si="39"/>
        <v>2359857.5733623249</v>
      </c>
      <c r="AN72" s="14">
        <f t="shared" si="32"/>
        <v>196654.8</v>
      </c>
      <c r="AO72" s="14">
        <f t="shared" si="33"/>
        <v>196654.8</v>
      </c>
    </row>
    <row r="73" spans="1:41" x14ac:dyDescent="0.25">
      <c r="A73">
        <v>61049</v>
      </c>
      <c r="B73" t="s">
        <v>84</v>
      </c>
      <c r="C73" t="s">
        <v>66</v>
      </c>
      <c r="D73" s="14">
        <f>'landesw Umlage § 2_IST'!F73*'Umlage Gesamt § 2_mtlAufte_IST'!$D$1</f>
        <v>796.73440694081569</v>
      </c>
      <c r="E73" s="14">
        <f>'landesw Umlage § 2_IST'!G73*'Umlage Gesamt § 2_mtlAufte_IST'!$E$1</f>
        <v>59951.055723326899</v>
      </c>
      <c r="F73" s="14">
        <f>'landesw Umlage § 2_IST'!H73*'Umlage Gesamt § 2_mtlAufte_IST'!$F$1</f>
        <v>6445.5836373021466</v>
      </c>
      <c r="G73" s="14">
        <f>'landesw Umlage § 2_IST'!I73*'Umlage Gesamt § 2_mtlAufte_IST'!$G$1</f>
        <v>101945.17227001391</v>
      </c>
      <c r="H73" s="14">
        <f>'landesw Umlage § 2_IST'!J73*'Umlage Gesamt § 2_mtlAufte_IST'!$H$1</f>
        <v>17454.668040358738</v>
      </c>
      <c r="I73" s="14">
        <f>'landesw Umlage § 2_IST'!K73*'Umlage Gesamt § 2_mtlAufte_IST'!$I$1</f>
        <v>29116.538241238177</v>
      </c>
      <c r="J73" s="14">
        <f>'landesw Umlage § 2_IST'!L73*'Umlage Gesamt § 2_mtlAufte_IST'!$J$1</f>
        <v>443.32949814608378</v>
      </c>
      <c r="K73" s="14">
        <f>'landesw Umlage § 2_IST'!M73*'Umlage Gesamt § 2_mtlAufte_IST'!$K$1</f>
        <v>324.39018351926563</v>
      </c>
      <c r="M73" s="14">
        <f>'bezirksw Umlage § 2_IST'!F73*'Umlage Gesamt § 2_mtlAufte_IST'!$M$1</f>
        <v>2519.0905782001437</v>
      </c>
      <c r="N73" s="14">
        <f>'bezirksw Umlage § 2_IST'!G73*'Umlage Gesamt § 2_mtlAufte_IST'!$N$1</f>
        <v>191304.13291472476</v>
      </c>
      <c r="O73" s="14">
        <f>'bezirksw Umlage § 2_IST'!H73*'Umlage Gesamt § 2_mtlAufte_IST'!$O$1</f>
        <v>23681.384443814626</v>
      </c>
      <c r="P73" s="14">
        <f>'bezirksw Umlage § 2_IST'!I73*'Umlage Gesamt § 2_mtlAufte_IST'!$P$1</f>
        <v>410566.84603537351</v>
      </c>
      <c r="Q73" s="14">
        <f>'bezirksw Umlage § 2_IST'!J73*'Umlage Gesamt § 2_mtlAufte_IST'!$Q$1</f>
        <v>34223.501766646914</v>
      </c>
      <c r="R73" s="14">
        <f>'bezirksw Umlage § 2_IST'!K73*'Umlage Gesamt § 2_mtlAufte_IST'!$R$1</f>
        <v>126567.69499260125</v>
      </c>
      <c r="S73" s="14">
        <f>'bezirksw Umlage § 2_IST'!L73*'Umlage Gesamt § 2_mtlAufte_IST'!$S$1</f>
        <v>1307.0111524606673</v>
      </c>
      <c r="T73" s="14">
        <f>'bezirksw Umlage § 2_IST'!M73*'Umlage Gesamt § 2_mtlAufte_IST'!$T$1</f>
        <v>1126.2030150031453</v>
      </c>
      <c r="V73" s="14">
        <f t="shared" si="28"/>
        <v>3315.8249851409591</v>
      </c>
      <c r="W73" s="184">
        <f t="shared" si="29"/>
        <v>276.32</v>
      </c>
      <c r="X73" s="14">
        <f t="shared" si="21"/>
        <v>251255.18863805165</v>
      </c>
      <c r="Y73" s="184">
        <f t="shared" si="34"/>
        <v>20937.93</v>
      </c>
      <c r="Z73" s="14">
        <f t="shared" si="22"/>
        <v>30126.968081116771</v>
      </c>
      <c r="AA73" s="184">
        <f t="shared" si="35"/>
        <v>2510.58</v>
      </c>
      <c r="AB73" s="14">
        <f t="shared" si="23"/>
        <v>512512.01830538741</v>
      </c>
      <c r="AC73" s="184">
        <f t="shared" si="36"/>
        <v>42709.33</v>
      </c>
      <c r="AD73" s="14">
        <f t="shared" si="24"/>
        <v>51678.169807005652</v>
      </c>
      <c r="AE73" s="184">
        <f t="shared" si="37"/>
        <v>4306.51</v>
      </c>
      <c r="AF73" s="14">
        <f t="shared" si="25"/>
        <v>155684.23323383942</v>
      </c>
      <c r="AG73" s="184">
        <f t="shared" si="38"/>
        <v>12973.69</v>
      </c>
      <c r="AH73" s="14">
        <f t="shared" si="26"/>
        <v>1750.3406506067511</v>
      </c>
      <c r="AI73" s="184">
        <f t="shared" si="30"/>
        <v>145.86000000000001</v>
      </c>
      <c r="AJ73" s="14">
        <f t="shared" si="27"/>
        <v>1450.5931985224111</v>
      </c>
      <c r="AK73" s="184">
        <f t="shared" si="31"/>
        <v>120.88</v>
      </c>
      <c r="AM73" s="14">
        <f t="shared" si="39"/>
        <v>1007773.3368996711</v>
      </c>
      <c r="AN73" s="14">
        <f t="shared" si="32"/>
        <v>83981.11</v>
      </c>
      <c r="AO73" s="14">
        <f t="shared" si="33"/>
        <v>83981.11</v>
      </c>
    </row>
    <row r="74" spans="1:41" x14ac:dyDescent="0.25">
      <c r="A74">
        <v>61050</v>
      </c>
      <c r="B74" t="s">
        <v>85</v>
      </c>
      <c r="C74" t="s">
        <v>66</v>
      </c>
      <c r="D74" s="14">
        <f>'landesw Umlage § 2_IST'!F74*'Umlage Gesamt § 2_mtlAufte_IST'!$D$1</f>
        <v>966.08088641690711</v>
      </c>
      <c r="E74" s="14">
        <f>'landesw Umlage § 2_IST'!G74*'Umlage Gesamt § 2_mtlAufte_IST'!$E$1</f>
        <v>72693.696356361048</v>
      </c>
      <c r="F74" s="14">
        <f>'landesw Umlage § 2_IST'!H74*'Umlage Gesamt § 2_mtlAufte_IST'!$F$1</f>
        <v>7815.5971419742291</v>
      </c>
      <c r="G74" s="14">
        <f>'landesw Umlage § 2_IST'!I74*'Umlage Gesamt § 2_mtlAufte_IST'!$G$1</f>
        <v>123613.69301307874</v>
      </c>
      <c r="H74" s="14">
        <f>'landesw Umlage § 2_IST'!J74*'Umlage Gesamt § 2_mtlAufte_IST'!$H$1</f>
        <v>21164.670466899075</v>
      </c>
      <c r="I74" s="14">
        <f>'landesw Umlage § 2_IST'!K74*'Umlage Gesamt § 2_mtlAufte_IST'!$I$1</f>
        <v>35305.279687232927</v>
      </c>
      <c r="J74" s="14">
        <f>'landesw Umlage § 2_IST'!L74*'Umlage Gesamt § 2_mtlAufte_IST'!$J$1</f>
        <v>537.55950642099776</v>
      </c>
      <c r="K74" s="14">
        <f>'landesw Umlage § 2_IST'!M74*'Umlage Gesamt § 2_mtlAufte_IST'!$K$1</f>
        <v>393.33955369460386</v>
      </c>
      <c r="M74" s="14">
        <f>'bezirksw Umlage § 2_IST'!F74*'Umlage Gesamt § 2_mtlAufte_IST'!$M$1</f>
        <v>3054.525118472578</v>
      </c>
      <c r="N74" s="14">
        <f>'bezirksw Umlage § 2_IST'!G74*'Umlage Gesamt § 2_mtlAufte_IST'!$N$1</f>
        <v>231965.96593725856</v>
      </c>
      <c r="O74" s="14">
        <f>'bezirksw Umlage § 2_IST'!H74*'Umlage Gesamt § 2_mtlAufte_IST'!$O$1</f>
        <v>28714.879984792053</v>
      </c>
      <c r="P74" s="14">
        <f>'bezirksw Umlage § 2_IST'!I74*'Umlage Gesamt § 2_mtlAufte_IST'!$P$1</f>
        <v>497833.12870120769</v>
      </c>
      <c r="Q74" s="14">
        <f>'bezirksw Umlage § 2_IST'!J74*'Umlage Gesamt § 2_mtlAufte_IST'!$Q$1</f>
        <v>41497.732035901463</v>
      </c>
      <c r="R74" s="14">
        <f>'bezirksw Umlage § 2_IST'!K74*'Umlage Gesamt § 2_mtlAufte_IST'!$R$1</f>
        <v>153469.75090443151</v>
      </c>
      <c r="S74" s="14">
        <f>'bezirksw Umlage § 2_IST'!L74*'Umlage Gesamt § 2_mtlAufte_IST'!$S$1</f>
        <v>1584.817326484284</v>
      </c>
      <c r="T74" s="14">
        <f>'bezirksw Umlage § 2_IST'!M74*'Umlage Gesamt § 2_mtlAufte_IST'!$T$1</f>
        <v>1365.5782874963161</v>
      </c>
      <c r="V74" s="14">
        <f t="shared" si="28"/>
        <v>4020.6060048894851</v>
      </c>
      <c r="W74" s="184">
        <f t="shared" si="29"/>
        <v>335.05</v>
      </c>
      <c r="X74" s="14">
        <f t="shared" si="21"/>
        <v>304659.66229361959</v>
      </c>
      <c r="Y74" s="184">
        <f t="shared" si="34"/>
        <v>25388.31</v>
      </c>
      <c r="Z74" s="14">
        <f t="shared" si="22"/>
        <v>36530.47712676628</v>
      </c>
      <c r="AA74" s="184">
        <f t="shared" si="35"/>
        <v>3044.21</v>
      </c>
      <c r="AB74" s="14">
        <f t="shared" si="23"/>
        <v>621446.82171428646</v>
      </c>
      <c r="AC74" s="184">
        <f t="shared" si="36"/>
        <v>51787.24</v>
      </c>
      <c r="AD74" s="14">
        <f t="shared" si="24"/>
        <v>62662.402502800542</v>
      </c>
      <c r="AE74" s="184">
        <f t="shared" si="37"/>
        <v>5221.87</v>
      </c>
      <c r="AF74" s="14">
        <f t="shared" si="25"/>
        <v>188775.03059166443</v>
      </c>
      <c r="AG74" s="184">
        <f t="shared" si="38"/>
        <v>15731.25</v>
      </c>
      <c r="AH74" s="14">
        <f t="shared" si="26"/>
        <v>2122.3768329052818</v>
      </c>
      <c r="AI74" s="184">
        <f t="shared" si="30"/>
        <v>176.86</v>
      </c>
      <c r="AJ74" s="14">
        <f t="shared" si="27"/>
        <v>1758.9178411909199</v>
      </c>
      <c r="AK74" s="184">
        <f t="shared" si="31"/>
        <v>146.58000000000001</v>
      </c>
      <c r="AM74" s="14">
        <f t="shared" si="39"/>
        <v>1221976.2949081229</v>
      </c>
      <c r="AN74" s="14">
        <f t="shared" si="32"/>
        <v>101831.36</v>
      </c>
      <c r="AO74" s="14">
        <f t="shared" si="33"/>
        <v>101831.36</v>
      </c>
    </row>
    <row r="75" spans="1:41" x14ac:dyDescent="0.25">
      <c r="A75">
        <v>61051</v>
      </c>
      <c r="B75" t="s">
        <v>86</v>
      </c>
      <c r="C75" t="s">
        <v>66</v>
      </c>
      <c r="D75" s="14">
        <f>'landesw Umlage § 2_IST'!F75*'Umlage Gesamt § 2_mtlAufte_IST'!$D$1</f>
        <v>885.86184053647833</v>
      </c>
      <c r="E75" s="14">
        <f>'landesw Umlage § 2_IST'!G75*'Umlage Gesamt § 2_mtlAufte_IST'!$E$1</f>
        <v>66657.53619087323</v>
      </c>
      <c r="F75" s="14">
        <f>'landesw Umlage § 2_IST'!H75*'Umlage Gesamt § 2_mtlAufte_IST'!$F$1</f>
        <v>7166.6248307215892</v>
      </c>
      <c r="G75" s="14">
        <f>'landesw Umlage § 2_IST'!I75*'Umlage Gesamt § 2_mtlAufte_IST'!$G$1</f>
        <v>113349.36354472184</v>
      </c>
      <c r="H75" s="14">
        <f>'landesw Umlage § 2_IST'!J75*'Umlage Gesamt § 2_mtlAufte_IST'!$H$1</f>
        <v>19407.250674105813</v>
      </c>
      <c r="I75" s="14">
        <f>'landesw Umlage § 2_IST'!K75*'Umlage Gesamt § 2_mtlAufte_IST'!$I$1</f>
        <v>32373.686804202527</v>
      </c>
      <c r="J75" s="14">
        <f>'landesw Umlage § 2_IST'!L75*'Umlage Gesamt § 2_mtlAufte_IST'!$J$1</f>
        <v>492.92296375117678</v>
      </c>
      <c r="K75" s="14">
        <f>'landesw Umlage § 2_IST'!M75*'Umlage Gesamt § 2_mtlAufte_IST'!$K$1</f>
        <v>360.67839234874305</v>
      </c>
      <c r="M75" s="14">
        <f>'bezirksw Umlage § 2_IST'!F75*'Umlage Gesamt § 2_mtlAufte_IST'!$M$1</f>
        <v>2800.8909827942825</v>
      </c>
      <c r="N75" s="14">
        <f>'bezirksw Umlage § 2_IST'!G75*'Umlage Gesamt § 2_mtlAufte_IST'!$N$1</f>
        <v>212704.54722393071</v>
      </c>
      <c r="O75" s="14">
        <f>'bezirksw Umlage § 2_IST'!H75*'Umlage Gesamt § 2_mtlAufte_IST'!$O$1</f>
        <v>26330.524484814807</v>
      </c>
      <c r="P75" s="14">
        <f>'bezirksw Umlage § 2_IST'!I75*'Umlage Gesamt § 2_mtlAufte_IST'!$P$1</f>
        <v>456495.28716684412</v>
      </c>
      <c r="Q75" s="14">
        <f>'bezirksw Umlage § 2_IST'!J75*'Umlage Gesamt § 2_mtlAufte_IST'!$Q$1</f>
        <v>38051.945542320893</v>
      </c>
      <c r="R75" s="14">
        <f>'bezirksw Umlage § 2_IST'!K75*'Umlage Gesamt § 2_mtlAufte_IST'!$R$1</f>
        <v>140726.30761499691</v>
      </c>
      <c r="S75" s="14">
        <f>'bezirksw Umlage § 2_IST'!L75*'Umlage Gesamt § 2_mtlAufte_IST'!$S$1</f>
        <v>1453.2211675986002</v>
      </c>
      <c r="T75" s="14">
        <f>'bezirksw Umlage § 2_IST'!M75*'Umlage Gesamt § 2_mtlAufte_IST'!$T$1</f>
        <v>1252.1867601012582</v>
      </c>
      <c r="V75" s="14">
        <f t="shared" si="28"/>
        <v>3686.7528233307607</v>
      </c>
      <c r="W75" s="184">
        <f t="shared" si="29"/>
        <v>307.23</v>
      </c>
      <c r="X75" s="14">
        <f t="shared" si="21"/>
        <v>279362.08341480396</v>
      </c>
      <c r="Y75" s="184">
        <f t="shared" si="34"/>
        <v>23280.17</v>
      </c>
      <c r="Z75" s="14">
        <f t="shared" si="22"/>
        <v>33497.149315536393</v>
      </c>
      <c r="AA75" s="184">
        <f t="shared" si="35"/>
        <v>2791.43</v>
      </c>
      <c r="AB75" s="14">
        <f t="shared" si="23"/>
        <v>569844.65071156598</v>
      </c>
      <c r="AC75" s="184">
        <f t="shared" si="36"/>
        <v>47487.05</v>
      </c>
      <c r="AD75" s="14">
        <f t="shared" si="24"/>
        <v>57459.196216426702</v>
      </c>
      <c r="AE75" s="184">
        <f t="shared" si="37"/>
        <v>4788.2700000000004</v>
      </c>
      <c r="AF75" s="14">
        <f t="shared" si="25"/>
        <v>173099.99441919944</v>
      </c>
      <c r="AG75" s="184">
        <f t="shared" si="38"/>
        <v>14425</v>
      </c>
      <c r="AH75" s="14">
        <f t="shared" si="26"/>
        <v>1946.1441313497771</v>
      </c>
      <c r="AI75" s="184">
        <f t="shared" si="30"/>
        <v>162.18</v>
      </c>
      <c r="AJ75" s="14">
        <f t="shared" si="27"/>
        <v>1612.8651524500012</v>
      </c>
      <c r="AK75" s="184">
        <f t="shared" si="31"/>
        <v>134.41</v>
      </c>
      <c r="AM75" s="14">
        <f t="shared" si="39"/>
        <v>1120508.8361846632</v>
      </c>
      <c r="AN75" s="14">
        <f t="shared" si="32"/>
        <v>93375.74</v>
      </c>
      <c r="AO75" s="14">
        <f t="shared" si="33"/>
        <v>93375.74</v>
      </c>
    </row>
    <row r="76" spans="1:41" x14ac:dyDescent="0.25">
      <c r="A76">
        <v>61052</v>
      </c>
      <c r="B76" t="s">
        <v>87</v>
      </c>
      <c r="C76" t="s">
        <v>66</v>
      </c>
      <c r="D76" s="14">
        <f>'landesw Umlage § 2_IST'!F76*'Umlage Gesamt § 2_mtlAufte_IST'!$D$1</f>
        <v>745.66897154354353</v>
      </c>
      <c r="E76" s="14">
        <f>'landesw Umlage § 2_IST'!G76*'Umlage Gesamt § 2_mtlAufte_IST'!$E$1</f>
        <v>56108.58734695462</v>
      </c>
      <c r="F76" s="14">
        <f>'landesw Umlage § 2_IST'!H76*'Umlage Gesamt § 2_mtlAufte_IST'!$F$1</f>
        <v>6032.464118475069</v>
      </c>
      <c r="G76" s="14">
        <f>'landesw Umlage § 2_IST'!I76*'Umlage Gesamt § 2_mtlAufte_IST'!$G$1</f>
        <v>95411.157216481923</v>
      </c>
      <c r="H76" s="14">
        <f>'landesw Umlage § 2_IST'!J76*'Umlage Gesamt § 2_mtlAufte_IST'!$H$1</f>
        <v>16335.938617566308</v>
      </c>
      <c r="I76" s="14">
        <f>'landesw Umlage § 2_IST'!K76*'Umlage Gesamt § 2_mtlAufte_IST'!$I$1</f>
        <v>27250.359638183825</v>
      </c>
      <c r="J76" s="14">
        <f>'landesw Umlage § 2_IST'!L76*'Umlage Gesamt § 2_mtlAufte_IST'!$J$1</f>
        <v>414.91499307379866</v>
      </c>
      <c r="K76" s="14">
        <f>'landesw Umlage § 2_IST'!M76*'Umlage Gesamt § 2_mtlAufte_IST'!$K$1</f>
        <v>303.59890625584649</v>
      </c>
      <c r="M76" s="14">
        <f>'bezirksw Umlage § 2_IST'!F76*'Umlage Gesamt § 2_mtlAufte_IST'!$M$1</f>
        <v>2357.6334400869755</v>
      </c>
      <c r="N76" s="14">
        <f>'bezirksw Umlage § 2_IST'!G76*'Umlage Gesamt § 2_mtlAufte_IST'!$N$1</f>
        <v>179042.79619387482</v>
      </c>
      <c r="O76" s="14">
        <f>'bezirksw Umlage § 2_IST'!H76*'Umlage Gesamt § 2_mtlAufte_IST'!$O$1</f>
        <v>22163.56345240436</v>
      </c>
      <c r="P76" s="14">
        <f>'bezirksw Umlage § 2_IST'!I76*'Umlage Gesamt § 2_mtlAufte_IST'!$P$1</f>
        <v>384252.21148484311</v>
      </c>
      <c r="Q76" s="14">
        <f>'bezirksw Umlage § 2_IST'!J76*'Umlage Gesamt § 2_mtlAufte_IST'!$Q$1</f>
        <v>32030.000389891436</v>
      </c>
      <c r="R76" s="14">
        <f>'bezirksw Umlage § 2_IST'!K76*'Umlage Gesamt § 2_mtlAufte_IST'!$R$1</f>
        <v>118455.53817381531</v>
      </c>
      <c r="S76" s="14">
        <f>'bezirksw Umlage § 2_IST'!L76*'Umlage Gesamt § 2_mtlAufte_IST'!$S$1</f>
        <v>1223.2403337435935</v>
      </c>
      <c r="T76" s="14">
        <f>'bezirksw Umlage § 2_IST'!M76*'Umlage Gesamt § 2_mtlAufte_IST'!$T$1</f>
        <v>1054.0208087298217</v>
      </c>
      <c r="V76" s="14">
        <f t="shared" si="28"/>
        <v>3103.3024116305191</v>
      </c>
      <c r="W76" s="184">
        <f t="shared" si="29"/>
        <v>258.61</v>
      </c>
      <c r="X76" s="14">
        <f t="shared" si="21"/>
        <v>235151.38354082944</v>
      </c>
      <c r="Y76" s="184">
        <f t="shared" si="34"/>
        <v>19595.95</v>
      </c>
      <c r="Z76" s="14">
        <f t="shared" si="22"/>
        <v>28196.027570879429</v>
      </c>
      <c r="AA76" s="184">
        <f t="shared" si="35"/>
        <v>2349.67</v>
      </c>
      <c r="AB76" s="14">
        <f t="shared" si="23"/>
        <v>479663.36870132503</v>
      </c>
      <c r="AC76" s="184">
        <f t="shared" si="36"/>
        <v>39971.949999999997</v>
      </c>
      <c r="AD76" s="14">
        <f t="shared" si="24"/>
        <v>48365.939007457746</v>
      </c>
      <c r="AE76" s="184">
        <f t="shared" si="37"/>
        <v>4030.49</v>
      </c>
      <c r="AF76" s="14">
        <f t="shared" si="25"/>
        <v>145705.89781199914</v>
      </c>
      <c r="AG76" s="184">
        <f t="shared" si="38"/>
        <v>12142.16</v>
      </c>
      <c r="AH76" s="14">
        <f t="shared" si="26"/>
        <v>1638.1553268173921</v>
      </c>
      <c r="AI76" s="184">
        <f t="shared" si="30"/>
        <v>136.51</v>
      </c>
      <c r="AJ76" s="14">
        <f t="shared" si="27"/>
        <v>1357.6197149856682</v>
      </c>
      <c r="AK76" s="184">
        <f t="shared" si="31"/>
        <v>113.13</v>
      </c>
      <c r="AM76" s="14">
        <f t="shared" si="39"/>
        <v>943181.6940859243</v>
      </c>
      <c r="AN76" s="14">
        <f t="shared" si="32"/>
        <v>78598.47</v>
      </c>
      <c r="AO76" s="14">
        <f t="shared" si="33"/>
        <v>78598.47</v>
      </c>
    </row>
    <row r="77" spans="1:41" x14ac:dyDescent="0.25">
      <c r="A77">
        <v>61053</v>
      </c>
      <c r="B77" t="s">
        <v>66</v>
      </c>
      <c r="C77" t="s">
        <v>66</v>
      </c>
      <c r="D77" s="14">
        <f>'landesw Umlage § 2_IST'!F77*'Umlage Gesamt § 2_mtlAufte_IST'!$D$1</f>
        <v>4729.7949027955638</v>
      </c>
      <c r="E77" s="14">
        <f>'landesw Umlage § 2_IST'!G77*'Umlage Gesamt § 2_mtlAufte_IST'!$E$1</f>
        <v>355898.01985100913</v>
      </c>
      <c r="F77" s="14">
        <f>'landesw Umlage § 2_IST'!H77*'Umlage Gesamt § 2_mtlAufte_IST'!$F$1</f>
        <v>38264.054329360493</v>
      </c>
      <c r="G77" s="14">
        <f>'landesw Umlage § 2_IST'!I77*'Umlage Gesamt § 2_mtlAufte_IST'!$G$1</f>
        <v>605195.09634174174</v>
      </c>
      <c r="H77" s="14">
        <f>'landesw Umlage § 2_IST'!J77*'Umlage Gesamt § 2_mtlAufte_IST'!$H$1</f>
        <v>103619.22267706211</v>
      </c>
      <c r="I77" s="14">
        <f>'landesw Umlage § 2_IST'!K77*'Umlage Gesamt § 2_mtlAufte_IST'!$I$1</f>
        <v>172849.63842497946</v>
      </c>
      <c r="J77" s="14">
        <f>'landesw Umlage § 2_IST'!L77*'Umlage Gesamt § 2_mtlAufte_IST'!$J$1</f>
        <v>2631.8150469256998</v>
      </c>
      <c r="K77" s="14">
        <f>'landesw Umlage § 2_IST'!M77*'Umlage Gesamt § 2_mtlAufte_IST'!$K$1</f>
        <v>1925.734627700487</v>
      </c>
      <c r="M77" s="14">
        <f>'bezirksw Umlage § 2_IST'!F77*'Umlage Gesamt § 2_mtlAufte_IST'!$M$1</f>
        <v>14954.521447366642</v>
      </c>
      <c r="N77" s="14">
        <f>'bezirksw Umlage § 2_IST'!G77*'Umlage Gesamt § 2_mtlAufte_IST'!$N$1</f>
        <v>1135672.4460011984</v>
      </c>
      <c r="O77" s="14">
        <f>'bezirksw Umlage § 2_IST'!H77*'Umlage Gesamt § 2_mtlAufte_IST'!$O$1</f>
        <v>140583.97686572728</v>
      </c>
      <c r="P77" s="14">
        <f>'bezirksw Umlage § 2_IST'!I77*'Umlage Gesamt § 2_mtlAufte_IST'!$P$1</f>
        <v>2437320.3400254454</v>
      </c>
      <c r="Q77" s="14">
        <f>'bezirksw Umlage § 2_IST'!J77*'Umlage Gesamt § 2_mtlAufte_IST'!$Q$1</f>
        <v>203167.00622134149</v>
      </c>
      <c r="R77" s="14">
        <f>'bezirksw Umlage § 2_IST'!K77*'Umlage Gesamt § 2_mtlAufte_IST'!$R$1</f>
        <v>751366.11826914363</v>
      </c>
      <c r="S77" s="14">
        <f>'bezirksw Umlage § 2_IST'!L77*'Umlage Gesamt § 2_mtlAufte_IST'!$S$1</f>
        <v>7759.0406953074307</v>
      </c>
      <c r="T77" s="14">
        <f>'bezirksw Umlage § 2_IST'!M77*'Umlage Gesamt § 2_mtlAufte_IST'!$T$1</f>
        <v>6685.6774773008638</v>
      </c>
      <c r="V77" s="14">
        <f t="shared" si="28"/>
        <v>19684.316350162204</v>
      </c>
      <c r="W77" s="184">
        <f t="shared" si="29"/>
        <v>1640.36</v>
      </c>
      <c r="X77" s="14">
        <f t="shared" si="21"/>
        <v>1491570.4658522075</v>
      </c>
      <c r="Y77" s="184">
        <f t="shared" si="34"/>
        <v>124297.54</v>
      </c>
      <c r="Z77" s="14">
        <f t="shared" si="22"/>
        <v>178848.03119508777</v>
      </c>
      <c r="AA77" s="184">
        <f t="shared" si="35"/>
        <v>14904</v>
      </c>
      <c r="AB77" s="14">
        <f t="shared" si="23"/>
        <v>3042515.4363671872</v>
      </c>
      <c r="AC77" s="184">
        <f t="shared" si="36"/>
        <v>253542.95</v>
      </c>
      <c r="AD77" s="14">
        <f t="shared" si="24"/>
        <v>306786.22889840358</v>
      </c>
      <c r="AE77" s="184">
        <f t="shared" si="37"/>
        <v>25565.52</v>
      </c>
      <c r="AF77" s="14">
        <f t="shared" si="25"/>
        <v>924215.75669412315</v>
      </c>
      <c r="AG77" s="184">
        <f t="shared" si="38"/>
        <v>77017.98</v>
      </c>
      <c r="AH77" s="14">
        <f t="shared" si="26"/>
        <v>10390.855742233131</v>
      </c>
      <c r="AI77" s="184">
        <f t="shared" si="30"/>
        <v>865.9</v>
      </c>
      <c r="AJ77" s="14">
        <f t="shared" si="27"/>
        <v>8611.4121050013509</v>
      </c>
      <c r="AK77" s="184">
        <f t="shared" si="31"/>
        <v>717.62</v>
      </c>
      <c r="AM77" s="14">
        <f t="shared" si="39"/>
        <v>5982622.5032044053</v>
      </c>
      <c r="AN77" s="14">
        <f t="shared" si="32"/>
        <v>498551.88</v>
      </c>
      <c r="AO77" s="14">
        <f t="shared" si="33"/>
        <v>498551.88</v>
      </c>
    </row>
    <row r="78" spans="1:41" x14ac:dyDescent="0.25">
      <c r="A78">
        <v>61054</v>
      </c>
      <c r="B78" t="s">
        <v>88</v>
      </c>
      <c r="C78" t="s">
        <v>66</v>
      </c>
      <c r="D78" s="14">
        <f>'landesw Umlage § 2_IST'!F78*'Umlage Gesamt § 2_mtlAufte_IST'!$D$1</f>
        <v>993.10380886469204</v>
      </c>
      <c r="E78" s="14">
        <f>'landesw Umlage § 2_IST'!G78*'Umlage Gesamt § 2_mtlAufte_IST'!$E$1</f>
        <v>74727.06245096054</v>
      </c>
      <c r="F78" s="14">
        <f>'landesw Umlage § 2_IST'!H78*'Umlage Gesamt § 2_mtlAufte_IST'!$F$1</f>
        <v>8034.2126620825074</v>
      </c>
      <c r="G78" s="14">
        <f>'landesw Umlage § 2_IST'!I78*'Umlage Gesamt § 2_mtlAufte_IST'!$G$1</f>
        <v>127071.37785783943</v>
      </c>
      <c r="H78" s="14">
        <f>'landesw Umlage § 2_IST'!J78*'Umlage Gesamt § 2_mtlAufte_IST'!$H$1</f>
        <v>21756.682229786933</v>
      </c>
      <c r="I78" s="14">
        <f>'landesw Umlage § 2_IST'!K78*'Umlage Gesamt § 2_mtlAufte_IST'!$I$1</f>
        <v>36292.82829563562</v>
      </c>
      <c r="J78" s="14">
        <f>'landesw Umlage § 2_IST'!L78*'Umlage Gesamt § 2_mtlAufte_IST'!$J$1</f>
        <v>552.59595839652661</v>
      </c>
      <c r="K78" s="14">
        <f>'landesw Umlage § 2_IST'!M78*'Umlage Gesamt § 2_mtlAufte_IST'!$K$1</f>
        <v>404.34192875924066</v>
      </c>
      <c r="M78" s="14">
        <f>'bezirksw Umlage § 2_IST'!F78*'Umlage Gesamt § 2_mtlAufte_IST'!$M$1</f>
        <v>3139.9653715112613</v>
      </c>
      <c r="N78" s="14">
        <f>'bezirksw Umlage § 2_IST'!G78*'Umlage Gesamt § 2_mtlAufte_IST'!$N$1</f>
        <v>238454.44779854128</v>
      </c>
      <c r="O78" s="14">
        <f>'bezirksw Umlage § 2_IST'!H78*'Umlage Gesamt § 2_mtlAufte_IST'!$O$1</f>
        <v>29518.08392541077</v>
      </c>
      <c r="P78" s="14">
        <f>'bezirksw Umlage § 2_IST'!I78*'Umlage Gesamt § 2_mtlAufte_IST'!$P$1</f>
        <v>511758.36645094352</v>
      </c>
      <c r="Q78" s="14">
        <f>'bezirksw Umlage § 2_IST'!J78*'Umlage Gesamt § 2_mtlAufte_IST'!$Q$1</f>
        <v>42658.494049032932</v>
      </c>
      <c r="R78" s="14">
        <f>'bezirksw Umlage § 2_IST'!K78*'Umlage Gesamt § 2_mtlAufte_IST'!$R$1</f>
        <v>157762.56037316335</v>
      </c>
      <c r="S78" s="14">
        <f>'bezirksw Umlage § 2_IST'!L78*'Umlage Gesamt § 2_mtlAufte_IST'!$S$1</f>
        <v>1629.147357550657</v>
      </c>
      <c r="T78" s="14">
        <f>'bezirksw Umlage § 2_IST'!M78*'Umlage Gesamt § 2_mtlAufte_IST'!$T$1</f>
        <v>1403.7758304538806</v>
      </c>
      <c r="V78" s="14">
        <f t="shared" si="28"/>
        <v>4133.0691803759537</v>
      </c>
      <c r="W78" s="184">
        <f t="shared" si="29"/>
        <v>344.42</v>
      </c>
      <c r="X78" s="14">
        <f t="shared" si="21"/>
        <v>313181.51024950179</v>
      </c>
      <c r="Y78" s="184">
        <f t="shared" si="34"/>
        <v>26098.46</v>
      </c>
      <c r="Z78" s="14">
        <f t="shared" si="22"/>
        <v>37552.296587493278</v>
      </c>
      <c r="AA78" s="184">
        <f t="shared" si="35"/>
        <v>3129.36</v>
      </c>
      <c r="AB78" s="14">
        <f t="shared" si="23"/>
        <v>638829.74430878297</v>
      </c>
      <c r="AC78" s="184">
        <f t="shared" si="36"/>
        <v>53235.81</v>
      </c>
      <c r="AD78" s="14">
        <f t="shared" si="24"/>
        <v>64415.176278819868</v>
      </c>
      <c r="AE78" s="184">
        <f t="shared" si="37"/>
        <v>5367.93</v>
      </c>
      <c r="AF78" s="14">
        <f t="shared" si="25"/>
        <v>194055.38866879896</v>
      </c>
      <c r="AG78" s="184">
        <f t="shared" si="38"/>
        <v>16171.28</v>
      </c>
      <c r="AH78" s="14">
        <f t="shared" si="26"/>
        <v>2181.7433159471839</v>
      </c>
      <c r="AI78" s="184">
        <f t="shared" si="30"/>
        <v>181.81</v>
      </c>
      <c r="AJ78" s="14">
        <f t="shared" si="27"/>
        <v>1808.1177592131212</v>
      </c>
      <c r="AK78" s="184">
        <f t="shared" si="31"/>
        <v>150.68</v>
      </c>
      <c r="AM78" s="14">
        <f t="shared" si="39"/>
        <v>1256157.0463489329</v>
      </c>
      <c r="AN78" s="14">
        <f t="shared" si="32"/>
        <v>104679.75</v>
      </c>
      <c r="AO78" s="14">
        <f t="shared" si="33"/>
        <v>104679.75</v>
      </c>
    </row>
    <row r="79" spans="1:41" x14ac:dyDescent="0.25">
      <c r="A79">
        <v>61055</v>
      </c>
      <c r="B79" t="s">
        <v>89</v>
      </c>
      <c r="C79" t="s">
        <v>66</v>
      </c>
      <c r="D79" s="14">
        <f>'landesw Umlage § 2_IST'!F79*'Umlage Gesamt § 2_mtlAufte_IST'!$D$1</f>
        <v>407.28793692641841</v>
      </c>
      <c r="E79" s="14">
        <f>'landesw Umlage § 2_IST'!G79*'Umlage Gesamt § 2_mtlAufte_IST'!$E$1</f>
        <v>30646.777130999904</v>
      </c>
      <c r="F79" s="14">
        <f>'landesw Umlage § 2_IST'!H79*'Umlage Gesamt § 2_mtlAufte_IST'!$F$1</f>
        <v>3294.9605778961691</v>
      </c>
      <c r="G79" s="14">
        <f>'landesw Umlage § 2_IST'!I79*'Umlage Gesamt § 2_mtlAufte_IST'!$G$1</f>
        <v>52114.027625452625</v>
      </c>
      <c r="H79" s="14">
        <f>'landesw Umlage § 2_IST'!J79*'Umlage Gesamt § 2_mtlAufte_IST'!$H$1</f>
        <v>8922.7673286881036</v>
      </c>
      <c r="I79" s="14">
        <f>'landesw Umlage § 2_IST'!K79*'Umlage Gesamt § 2_mtlAufte_IST'!$I$1</f>
        <v>14884.275973780032</v>
      </c>
      <c r="J79" s="14">
        <f>'landesw Umlage § 2_IST'!L79*'Umlage Gesamt § 2_mtlAufte_IST'!$J$1</f>
        <v>226.62854158871008</v>
      </c>
      <c r="K79" s="14">
        <f>'landesw Umlage § 2_IST'!M79*'Umlage Gesamt § 2_mtlAufte_IST'!$K$1</f>
        <v>165.82716580803861</v>
      </c>
      <c r="M79" s="14">
        <f>'bezirksw Umlage § 2_IST'!F79*'Umlage Gesamt § 2_mtlAufte_IST'!$M$1</f>
        <v>1287.7505924030336</v>
      </c>
      <c r="N79" s="14">
        <f>'bezirksw Umlage § 2_IST'!G79*'Umlage Gesamt § 2_mtlAufte_IST'!$N$1</f>
        <v>97794.026392691565</v>
      </c>
      <c r="O79" s="14">
        <f>'bezirksw Umlage § 2_IST'!H79*'Umlage Gesamt § 2_mtlAufte_IST'!$O$1</f>
        <v>12105.84371612197</v>
      </c>
      <c r="P79" s="14">
        <f>'bezirksw Umlage § 2_IST'!I79*'Umlage Gesamt § 2_mtlAufte_IST'!$P$1</f>
        <v>209880.38452386728</v>
      </c>
      <c r="Q79" s="14">
        <f>'bezirksw Umlage § 2_IST'!J79*'Umlage Gesamt § 2_mtlAufte_IST'!$Q$1</f>
        <v>17494.93847323037</v>
      </c>
      <c r="R79" s="14">
        <f>'bezirksw Umlage § 2_IST'!K79*'Umlage Gesamt § 2_mtlAufte_IST'!$R$1</f>
        <v>64700.978049888625</v>
      </c>
      <c r="S79" s="14">
        <f>'bezirksw Umlage § 2_IST'!L79*'Umlage Gesamt § 2_mtlAufte_IST'!$S$1</f>
        <v>668.13968518001889</v>
      </c>
      <c r="T79" s="14">
        <f>'bezirksw Umlage § 2_IST'!M79*'Umlage Gesamt § 2_mtlAufte_IST'!$T$1</f>
        <v>575.71117620255654</v>
      </c>
      <c r="V79" s="14">
        <f t="shared" si="28"/>
        <v>1695.0385293294521</v>
      </c>
      <c r="W79" s="184">
        <f t="shared" si="29"/>
        <v>141.25</v>
      </c>
      <c r="X79" s="14">
        <f t="shared" si="21"/>
        <v>128440.80352369147</v>
      </c>
      <c r="Y79" s="184">
        <f t="shared" si="34"/>
        <v>10703.4</v>
      </c>
      <c r="Z79" s="14">
        <f t="shared" si="22"/>
        <v>15400.804294018139</v>
      </c>
      <c r="AA79" s="184">
        <f t="shared" si="35"/>
        <v>1283.4000000000001</v>
      </c>
      <c r="AB79" s="14">
        <f t="shared" si="23"/>
        <v>261994.41214931989</v>
      </c>
      <c r="AC79" s="184">
        <f t="shared" si="36"/>
        <v>21832.87</v>
      </c>
      <c r="AD79" s="14">
        <f t="shared" si="24"/>
        <v>26417.705801918473</v>
      </c>
      <c r="AE79" s="184">
        <f t="shared" si="37"/>
        <v>2201.48</v>
      </c>
      <c r="AF79" s="14">
        <f t="shared" si="25"/>
        <v>79585.254023668662</v>
      </c>
      <c r="AG79" s="184">
        <f t="shared" si="38"/>
        <v>6632.1</v>
      </c>
      <c r="AH79" s="14">
        <f t="shared" si="26"/>
        <v>894.76822676872894</v>
      </c>
      <c r="AI79" s="184">
        <f t="shared" si="30"/>
        <v>74.56</v>
      </c>
      <c r="AJ79" s="14">
        <f t="shared" si="27"/>
        <v>741.53834201059522</v>
      </c>
      <c r="AK79" s="184">
        <f t="shared" si="31"/>
        <v>61.79</v>
      </c>
      <c r="AM79" s="14">
        <f t="shared" si="39"/>
        <v>515170.32489072531</v>
      </c>
      <c r="AN79" s="14">
        <f t="shared" si="32"/>
        <v>42930.86</v>
      </c>
      <c r="AO79" s="14">
        <f t="shared" si="33"/>
        <v>42930.86</v>
      </c>
    </row>
    <row r="80" spans="1:41" x14ac:dyDescent="0.25">
      <c r="A80">
        <v>61057</v>
      </c>
      <c r="B80" t="s">
        <v>90</v>
      </c>
      <c r="C80" t="s">
        <v>66</v>
      </c>
      <c r="D80" s="14">
        <f>'landesw Umlage § 2_IST'!F80*'Umlage Gesamt § 2_mtlAufte_IST'!$D$1</f>
        <v>778.84684549342512</v>
      </c>
      <c r="E80" s="14">
        <f>'landesw Umlage § 2_IST'!G80*'Umlage Gesamt § 2_mtlAufte_IST'!$E$1</f>
        <v>58605.088756487217</v>
      </c>
      <c r="F80" s="14">
        <f>'landesw Umlage § 2_IST'!H80*'Umlage Gesamt § 2_mtlAufte_IST'!$F$1</f>
        <v>6300.8732138886126</v>
      </c>
      <c r="G80" s="14">
        <f>'landesw Umlage § 2_IST'!I80*'Umlage Gesamt § 2_mtlAufte_IST'!$G$1</f>
        <v>99656.391319475457</v>
      </c>
      <c r="H80" s="14">
        <f>'landesw Umlage § 2_IST'!J80*'Umlage Gesamt § 2_mtlAufte_IST'!$H$1</f>
        <v>17062.791595214941</v>
      </c>
      <c r="I80" s="14">
        <f>'landesw Umlage § 2_IST'!K80*'Umlage Gesamt § 2_mtlAufte_IST'!$I$1</f>
        <v>28462.840017101949</v>
      </c>
      <c r="J80" s="14">
        <f>'landesw Umlage § 2_IST'!L80*'Umlage Gesamt § 2_mtlAufte_IST'!$J$1</f>
        <v>433.37626458362519</v>
      </c>
      <c r="K80" s="14">
        <f>'landesw Umlage § 2_IST'!M80*'Umlage Gesamt § 2_mtlAufte_IST'!$K$1</f>
        <v>317.10726804570032</v>
      </c>
      <c r="M80" s="14">
        <f>'bezirksw Umlage § 2_IST'!F80*'Umlage Gesamt § 2_mtlAufte_IST'!$M$1</f>
        <v>2462.5342312963944</v>
      </c>
      <c r="N80" s="14">
        <f>'bezirksw Umlage § 2_IST'!G80*'Umlage Gesamt § 2_mtlAufte_IST'!$N$1</f>
        <v>187009.14527161408</v>
      </c>
      <c r="O80" s="14">
        <f>'bezirksw Umlage § 2_IST'!H80*'Umlage Gesamt § 2_mtlAufte_IST'!$O$1</f>
        <v>23149.711384752827</v>
      </c>
      <c r="P80" s="14">
        <f>'bezirksw Umlage § 2_IST'!I80*'Umlage Gesamt § 2_mtlAufte_IST'!$P$1</f>
        <v>401349.16995317989</v>
      </c>
      <c r="Q80" s="14">
        <f>'bezirksw Umlage § 2_IST'!J80*'Umlage Gesamt § 2_mtlAufte_IST'!$Q$1</f>
        <v>33455.14660906521</v>
      </c>
      <c r="R80" s="14">
        <f>'bezirksw Umlage § 2_IST'!K80*'Umlage Gesamt § 2_mtlAufte_IST'!$R$1</f>
        <v>123726.11139622102</v>
      </c>
      <c r="S80" s="14">
        <f>'bezirksw Umlage § 2_IST'!L80*'Umlage Gesamt § 2_mtlAufte_IST'!$S$1</f>
        <v>1277.6673183066571</v>
      </c>
      <c r="T80" s="14">
        <f>'bezirksw Umlage § 2_IST'!M80*'Umlage Gesamt § 2_mtlAufte_IST'!$T$1</f>
        <v>1100.9185218802045</v>
      </c>
      <c r="V80" s="14">
        <f t="shared" si="28"/>
        <v>3241.3810767898194</v>
      </c>
      <c r="W80" s="184">
        <f t="shared" si="29"/>
        <v>270.12</v>
      </c>
      <c r="X80" s="14">
        <f t="shared" si="21"/>
        <v>245614.23402810129</v>
      </c>
      <c r="Y80" s="184">
        <f t="shared" si="34"/>
        <v>20467.849999999999</v>
      </c>
      <c r="Z80" s="14">
        <f t="shared" si="22"/>
        <v>29450.584598641439</v>
      </c>
      <c r="AA80" s="184">
        <f t="shared" si="35"/>
        <v>2454.2199999999998</v>
      </c>
      <c r="AB80" s="14">
        <f t="shared" si="23"/>
        <v>501005.56127265538</v>
      </c>
      <c r="AC80" s="184">
        <f t="shared" si="36"/>
        <v>41750.46</v>
      </c>
      <c r="AD80" s="14">
        <f t="shared" si="24"/>
        <v>50517.938204280152</v>
      </c>
      <c r="AE80" s="184">
        <f t="shared" si="37"/>
        <v>4209.83</v>
      </c>
      <c r="AF80" s="14">
        <f t="shared" si="25"/>
        <v>152188.95141332297</v>
      </c>
      <c r="AG80" s="184">
        <f t="shared" si="38"/>
        <v>12682.41</v>
      </c>
      <c r="AH80" s="14">
        <f t="shared" si="26"/>
        <v>1711.0435828902823</v>
      </c>
      <c r="AI80" s="184">
        <f t="shared" si="30"/>
        <v>142.59</v>
      </c>
      <c r="AJ80" s="14">
        <f t="shared" si="27"/>
        <v>1418.0257899259047</v>
      </c>
      <c r="AK80" s="184">
        <f t="shared" si="31"/>
        <v>118.17</v>
      </c>
      <c r="AM80" s="14">
        <f t="shared" si="39"/>
        <v>985147.71996660717</v>
      </c>
      <c r="AN80" s="14">
        <f t="shared" si="32"/>
        <v>82095.64</v>
      </c>
      <c r="AO80" s="14">
        <f t="shared" si="33"/>
        <v>82095.64</v>
      </c>
    </row>
    <row r="81" spans="1:41" x14ac:dyDescent="0.25">
      <c r="A81">
        <v>61059</v>
      </c>
      <c r="B81" t="s">
        <v>91</v>
      </c>
      <c r="C81" t="s">
        <v>66</v>
      </c>
      <c r="D81" s="14">
        <f>'landesw Umlage § 2_IST'!F81*'Umlage Gesamt § 2_mtlAufte_IST'!$D$1</f>
        <v>1668.9906843703641</v>
      </c>
      <c r="E81" s="14">
        <f>'landesw Umlage § 2_IST'!G81*'Umlage Gesamt § 2_mtlAufte_IST'!$E$1</f>
        <v>125584.82807914414</v>
      </c>
      <c r="F81" s="14">
        <f>'landesw Umlage § 2_IST'!H81*'Umlage Gesamt § 2_mtlAufte_IST'!$F$1</f>
        <v>13502.139423465927</v>
      </c>
      <c r="G81" s="14">
        <f>'landesw Umlage § 2_IST'!I81*'Umlage Gesamt § 2_mtlAufte_IST'!$G$1</f>
        <v>213553.65270151338</v>
      </c>
      <c r="H81" s="14">
        <f>'landesw Umlage § 2_IST'!J81*'Umlage Gesamt § 2_mtlAufte_IST'!$H$1</f>
        <v>36563.851271330706</v>
      </c>
      <c r="I81" s="14">
        <f>'landesw Umlage § 2_IST'!K81*'Umlage Gesamt § 2_mtlAufte_IST'!$I$1</f>
        <v>60993.0118021749</v>
      </c>
      <c r="J81" s="14">
        <f>'landesw Umlage § 2_IST'!L81*'Umlage Gesamt § 2_mtlAufte_IST'!$J$1</f>
        <v>928.68187449492927</v>
      </c>
      <c r="K81" s="14">
        <f>'landesw Umlage § 2_IST'!M81*'Umlage Gesamt § 2_mtlAufte_IST'!$K$1</f>
        <v>679.52907478120824</v>
      </c>
      <c r="M81" s="14">
        <f>'bezirksw Umlage § 2_IST'!F81*'Umlage Gesamt § 2_mtlAufte_IST'!$M$1</f>
        <v>5276.9639060077743</v>
      </c>
      <c r="N81" s="14">
        <f>'bezirksw Umlage § 2_IST'!G81*'Umlage Gesamt § 2_mtlAufte_IST'!$N$1</f>
        <v>400741.84437718563</v>
      </c>
      <c r="O81" s="14">
        <f>'bezirksw Umlage § 2_IST'!H81*'Umlage Gesamt § 2_mtlAufte_IST'!$O$1</f>
        <v>49607.509962420721</v>
      </c>
      <c r="P81" s="14">
        <f>'bezirksw Umlage § 2_IST'!I81*'Umlage Gesamt § 2_mtlAufte_IST'!$P$1</f>
        <v>860051.02249244461</v>
      </c>
      <c r="Q81" s="14">
        <f>'bezirksw Umlage § 2_IST'!J81*'Umlage Gesamt § 2_mtlAufte_IST'!$Q$1</f>
        <v>71691.024182553447</v>
      </c>
      <c r="R81" s="14">
        <f>'bezirksw Umlage § 2_IST'!K81*'Umlage Gesamt § 2_mtlAufte_IST'!$R$1</f>
        <v>265132.64902914222</v>
      </c>
      <c r="S81" s="14">
        <f>'bezirksw Umlage § 2_IST'!L81*'Umlage Gesamt § 2_mtlAufte_IST'!$S$1</f>
        <v>2737.9129341241933</v>
      </c>
      <c r="T81" s="14">
        <f>'bezirksw Umlage § 2_IST'!M81*'Umlage Gesamt § 2_mtlAufte_IST'!$T$1</f>
        <v>2359.1579883780419</v>
      </c>
      <c r="V81" s="14">
        <f t="shared" si="28"/>
        <v>6945.9545903781382</v>
      </c>
      <c r="W81" s="184">
        <f t="shared" si="29"/>
        <v>578.83000000000004</v>
      </c>
      <c r="X81" s="14">
        <f t="shared" si="21"/>
        <v>526326.6724563298</v>
      </c>
      <c r="Y81" s="184">
        <f t="shared" si="34"/>
        <v>43860.56</v>
      </c>
      <c r="Z81" s="14">
        <f t="shared" si="22"/>
        <v>63109.649385886645</v>
      </c>
      <c r="AA81" s="184">
        <f t="shared" si="35"/>
        <v>5259.14</v>
      </c>
      <c r="AB81" s="14">
        <f t="shared" si="23"/>
        <v>1073604.675193958</v>
      </c>
      <c r="AC81" s="184">
        <f t="shared" si="36"/>
        <v>89467.06</v>
      </c>
      <c r="AD81" s="14">
        <f t="shared" si="24"/>
        <v>108254.87545388416</v>
      </c>
      <c r="AE81" s="184">
        <f t="shared" si="37"/>
        <v>9021.24</v>
      </c>
      <c r="AF81" s="14">
        <f t="shared" si="25"/>
        <v>326125.66083131713</v>
      </c>
      <c r="AG81" s="184">
        <f t="shared" si="38"/>
        <v>27177.14</v>
      </c>
      <c r="AH81" s="14">
        <f t="shared" si="26"/>
        <v>3666.5948086191224</v>
      </c>
      <c r="AI81" s="184">
        <f t="shared" si="30"/>
        <v>305.55</v>
      </c>
      <c r="AJ81" s="14">
        <f t="shared" si="27"/>
        <v>3038.6870631592501</v>
      </c>
      <c r="AK81" s="184">
        <f t="shared" si="31"/>
        <v>253.22</v>
      </c>
      <c r="AM81" s="14">
        <f t="shared" si="39"/>
        <v>2111072.7697835322</v>
      </c>
      <c r="AN81" s="14">
        <f t="shared" si="32"/>
        <v>175922.73</v>
      </c>
      <c r="AO81" s="14">
        <f t="shared" si="33"/>
        <v>175922.73</v>
      </c>
    </row>
    <row r="82" spans="1:41" x14ac:dyDescent="0.25">
      <c r="A82">
        <v>61060</v>
      </c>
      <c r="B82" t="s">
        <v>92</v>
      </c>
      <c r="C82" t="s">
        <v>66</v>
      </c>
      <c r="D82" s="14">
        <f>'landesw Umlage § 2_IST'!F82*'Umlage Gesamt § 2_mtlAufte_IST'!$D$1</f>
        <v>1235.1532280972649</v>
      </c>
      <c r="E82" s="14">
        <f>'landesw Umlage § 2_IST'!G82*'Umlage Gesamt § 2_mtlAufte_IST'!$E$1</f>
        <v>92940.306530538539</v>
      </c>
      <c r="F82" s="14">
        <f>'landesw Umlage § 2_IST'!H82*'Umlage Gesamt § 2_mtlAufte_IST'!$F$1</f>
        <v>9992.3931579072014</v>
      </c>
      <c r="G82" s="14">
        <f>'landesw Umlage § 2_IST'!I82*'Umlage Gesamt § 2_mtlAufte_IST'!$G$1</f>
        <v>158042.51394353691</v>
      </c>
      <c r="H82" s="14">
        <f>'landesw Umlage § 2_IST'!J82*'Umlage Gesamt § 2_mtlAufte_IST'!$H$1</f>
        <v>27059.443382387723</v>
      </c>
      <c r="I82" s="14">
        <f>'landesw Umlage § 2_IST'!K82*'Umlage Gesamt § 2_mtlAufte_IST'!$I$1</f>
        <v>45138.487664628112</v>
      </c>
      <c r="J82" s="14">
        <f>'landesw Umlage § 2_IST'!L82*'Umlage Gesamt § 2_mtlAufte_IST'!$J$1</f>
        <v>687.28029814652155</v>
      </c>
      <c r="K82" s="14">
        <f>'landesw Umlage § 2_IST'!M82*'Umlage Gesamt § 2_mtlAufte_IST'!$K$1</f>
        <v>502.89227984432773</v>
      </c>
      <c r="M82" s="14">
        <f>'bezirksw Umlage § 2_IST'!F82*'Umlage Gesamt § 2_mtlAufte_IST'!$M$1</f>
        <v>3905.2698520705962</v>
      </c>
      <c r="N82" s="14">
        <f>'bezirksw Umlage § 2_IST'!G82*'Umlage Gesamt § 2_mtlAufte_IST'!$N$1</f>
        <v>296573.00508113112</v>
      </c>
      <c r="O82" s="14">
        <f>'bezirksw Umlage § 2_IST'!H82*'Umlage Gesamt § 2_mtlAufte_IST'!$O$1</f>
        <v>36712.533294376481</v>
      </c>
      <c r="P82" s="14">
        <f>'bezirksw Umlage § 2_IST'!I82*'Umlage Gesamt § 2_mtlAufte_IST'!$P$1</f>
        <v>636489.3505446096</v>
      </c>
      <c r="Q82" s="14">
        <f>'bezirksw Umlage § 2_IST'!J82*'Umlage Gesamt § 2_mtlAufte_IST'!$Q$1</f>
        <v>53055.658592897249</v>
      </c>
      <c r="R82" s="14">
        <f>'bezirksw Umlage § 2_IST'!K82*'Umlage Gesamt § 2_mtlAufte_IST'!$R$1</f>
        <v>196214.06541634933</v>
      </c>
      <c r="S82" s="14">
        <f>'bezirksw Umlage § 2_IST'!L82*'Umlage Gesamt § 2_mtlAufte_IST'!$S$1</f>
        <v>2026.2198168640662</v>
      </c>
      <c r="T82" s="14">
        <f>'bezirksw Umlage § 2_IST'!M82*'Umlage Gesamt § 2_mtlAufte_IST'!$T$1</f>
        <v>1745.9184357496169</v>
      </c>
      <c r="V82" s="14">
        <f t="shared" si="28"/>
        <v>5140.4230801678614</v>
      </c>
      <c r="W82" s="184">
        <f t="shared" si="29"/>
        <v>428.37</v>
      </c>
      <c r="X82" s="14">
        <f t="shared" si="21"/>
        <v>389513.31161166966</v>
      </c>
      <c r="Y82" s="184">
        <f t="shared" si="34"/>
        <v>32459.439999999999</v>
      </c>
      <c r="Z82" s="14">
        <f t="shared" si="22"/>
        <v>46704.926452283682</v>
      </c>
      <c r="AA82" s="184">
        <f t="shared" si="35"/>
        <v>3892.08</v>
      </c>
      <c r="AB82" s="14">
        <f t="shared" si="23"/>
        <v>794531.8644881465</v>
      </c>
      <c r="AC82" s="184">
        <f t="shared" si="36"/>
        <v>66210.990000000005</v>
      </c>
      <c r="AD82" s="14">
        <f t="shared" si="24"/>
        <v>80115.101975284968</v>
      </c>
      <c r="AE82" s="184">
        <f t="shared" si="37"/>
        <v>6676.26</v>
      </c>
      <c r="AF82" s="14">
        <f t="shared" si="25"/>
        <v>241352.55308097744</v>
      </c>
      <c r="AG82" s="184">
        <f t="shared" si="38"/>
        <v>20112.71</v>
      </c>
      <c r="AH82" s="14">
        <f t="shared" si="26"/>
        <v>2713.5001150105877</v>
      </c>
      <c r="AI82" s="184">
        <f t="shared" si="30"/>
        <v>226.13</v>
      </c>
      <c r="AJ82" s="14">
        <f t="shared" si="27"/>
        <v>2248.8107155939447</v>
      </c>
      <c r="AK82" s="184">
        <f t="shared" si="31"/>
        <v>187.4</v>
      </c>
      <c r="AM82" s="14">
        <f t="shared" si="39"/>
        <v>1562320.4915191347</v>
      </c>
      <c r="AN82" s="14">
        <f t="shared" si="32"/>
        <v>130193.37</v>
      </c>
      <c r="AO82" s="14">
        <f t="shared" si="33"/>
        <v>130193.37</v>
      </c>
    </row>
    <row r="83" spans="1:41" x14ac:dyDescent="0.25">
      <c r="A83">
        <v>61061</v>
      </c>
      <c r="B83" t="s">
        <v>93</v>
      </c>
      <c r="C83" t="s">
        <v>66</v>
      </c>
      <c r="D83" s="14">
        <f>'landesw Umlage § 2_IST'!F83*'Umlage Gesamt § 2_mtlAufte_IST'!$D$1</f>
        <v>1893.8316546807034</v>
      </c>
      <c r="E83" s="14">
        <f>'landesw Umlage § 2_IST'!G83*'Umlage Gesamt § 2_mtlAufte_IST'!$E$1</f>
        <v>142503.20567465739</v>
      </c>
      <c r="F83" s="14">
        <f>'landesw Umlage § 2_IST'!H83*'Umlage Gesamt § 2_mtlAufte_IST'!$F$1</f>
        <v>15321.103518153399</v>
      </c>
      <c r="G83" s="14">
        <f>'landesw Umlage § 2_IST'!I83*'Umlage Gesamt § 2_mtlAufte_IST'!$G$1</f>
        <v>242322.90284555455</v>
      </c>
      <c r="H83" s="14">
        <f>'landesw Umlage § 2_IST'!J83*'Umlage Gesamt § 2_mtlAufte_IST'!$H$1</f>
        <v>41489.613814595206</v>
      </c>
      <c r="I83" s="14">
        <f>'landesw Umlage § 2_IST'!K83*'Umlage Gesamt § 2_mtlAufte_IST'!$I$1</f>
        <v>69209.791011415698</v>
      </c>
      <c r="J83" s="14">
        <f>'landesw Umlage § 2_IST'!L83*'Umlage Gesamt § 2_mtlAufte_IST'!$J$1</f>
        <v>1053.7908614572129</v>
      </c>
      <c r="K83" s="14">
        <f>'landesw Umlage § 2_IST'!M83*'Umlage Gesamt § 2_mtlAufte_IST'!$K$1</f>
        <v>771.0730108610752</v>
      </c>
      <c r="M83" s="14">
        <f>'bezirksw Umlage § 2_IST'!F83*'Umlage Gesamt § 2_mtlAufte_IST'!$M$1</f>
        <v>5987.8592369586677</v>
      </c>
      <c r="N83" s="14">
        <f>'bezirksw Umlage § 2_IST'!G83*'Umlage Gesamt § 2_mtlAufte_IST'!$N$1</f>
        <v>454728.47592493054</v>
      </c>
      <c r="O83" s="14">
        <f>'bezirksw Umlage § 2_IST'!H83*'Umlage Gesamt § 2_mtlAufte_IST'!$O$1</f>
        <v>56290.471574539202</v>
      </c>
      <c r="P83" s="14">
        <f>'bezirksw Umlage § 2_IST'!I83*'Umlage Gesamt § 2_mtlAufte_IST'!$P$1</f>
        <v>975914.28537611535</v>
      </c>
      <c r="Q83" s="14">
        <f>'bezirksw Umlage § 2_IST'!J83*'Umlage Gesamt § 2_mtlAufte_IST'!$Q$1</f>
        <v>81349.004655840719</v>
      </c>
      <c r="R83" s="14">
        <f>'bezirksw Umlage § 2_IST'!K83*'Umlage Gesamt § 2_mtlAufte_IST'!$R$1</f>
        <v>300850.45298510155</v>
      </c>
      <c r="S83" s="14">
        <f>'bezirksw Umlage § 2_IST'!L83*'Umlage Gesamt § 2_mtlAufte_IST'!$S$1</f>
        <v>3106.7556164103135</v>
      </c>
      <c r="T83" s="14">
        <f>'bezirksw Umlage § 2_IST'!M83*'Umlage Gesamt § 2_mtlAufte_IST'!$T$1</f>
        <v>2676.9760422411869</v>
      </c>
      <c r="V83" s="14">
        <f t="shared" si="28"/>
        <v>7881.6908916393713</v>
      </c>
      <c r="W83" s="184">
        <f t="shared" si="29"/>
        <v>656.81</v>
      </c>
      <c r="X83" s="14">
        <f t="shared" si="21"/>
        <v>597231.6815995879</v>
      </c>
      <c r="Y83" s="184">
        <f t="shared" si="34"/>
        <v>49769.31</v>
      </c>
      <c r="Z83" s="14">
        <f t="shared" si="22"/>
        <v>71611.575092692598</v>
      </c>
      <c r="AA83" s="184">
        <f t="shared" si="35"/>
        <v>5967.63</v>
      </c>
      <c r="AB83" s="14">
        <f t="shared" si="23"/>
        <v>1218237.18822167</v>
      </c>
      <c r="AC83" s="184">
        <f t="shared" si="36"/>
        <v>101519.77</v>
      </c>
      <c r="AD83" s="14">
        <f t="shared" si="24"/>
        <v>122838.61847043593</v>
      </c>
      <c r="AE83" s="184">
        <f t="shared" si="37"/>
        <v>10236.549999999999</v>
      </c>
      <c r="AF83" s="14">
        <f t="shared" si="25"/>
        <v>370060.24399651727</v>
      </c>
      <c r="AG83" s="184">
        <f t="shared" si="38"/>
        <v>30838.35</v>
      </c>
      <c r="AH83" s="14">
        <f t="shared" si="26"/>
        <v>4160.5464778675268</v>
      </c>
      <c r="AI83" s="184">
        <f t="shared" si="30"/>
        <v>346.71</v>
      </c>
      <c r="AJ83" s="14">
        <f t="shared" si="27"/>
        <v>3448.049053102262</v>
      </c>
      <c r="AK83" s="184">
        <f t="shared" si="31"/>
        <v>287.33999999999997</v>
      </c>
      <c r="AM83" s="14">
        <f t="shared" si="39"/>
        <v>2395469.5938035129</v>
      </c>
      <c r="AN83" s="14">
        <f t="shared" si="32"/>
        <v>199622.47</v>
      </c>
      <c r="AO83" s="14">
        <f t="shared" si="33"/>
        <v>199622.47</v>
      </c>
    </row>
    <row r="84" spans="1:41" x14ac:dyDescent="0.25">
      <c r="A84">
        <v>61101</v>
      </c>
      <c r="B84" t="s">
        <v>95</v>
      </c>
      <c r="C84" t="s">
        <v>96</v>
      </c>
      <c r="D84" s="14">
        <f>'landesw Umlage § 2_IST'!F84*'Umlage Gesamt § 2_mtlAufte_IST'!$D$1</f>
        <v>1157.8555218094698</v>
      </c>
      <c r="E84" s="14">
        <f>'landesw Umlage § 2_IST'!G84*'Umlage Gesamt § 2_mtlAufte_IST'!$E$1</f>
        <v>87123.965405346971</v>
      </c>
      <c r="F84" s="14">
        <f>'landesw Umlage § 2_IST'!H84*'Umlage Gesamt § 2_mtlAufte_IST'!$F$1</f>
        <v>9367.0544923377965</v>
      </c>
      <c r="G84" s="14">
        <f>'landesw Umlage § 2_IST'!I84*'Umlage Gesamt § 2_mtlAufte_IST'!$G$1</f>
        <v>148151.98089395618</v>
      </c>
      <c r="H84" s="14">
        <f>'landesw Umlage § 2_IST'!J84*'Umlage Gesamt § 2_mtlAufte_IST'!$H$1</f>
        <v>25366.023603122634</v>
      </c>
      <c r="I84" s="14">
        <f>'landesw Umlage § 2_IST'!K84*'Umlage Gesamt § 2_mtlAufte_IST'!$I$1</f>
        <v>42313.654694591991</v>
      </c>
      <c r="J84" s="14">
        <f>'landesw Umlage § 2_IST'!L84*'Umlage Gesamt § 2_mtlAufte_IST'!$J$1</f>
        <v>644.26928589716954</v>
      </c>
      <c r="K84" s="14">
        <f>'landesw Umlage § 2_IST'!M84*'Umlage Gesamt § 2_mtlAufte_IST'!$K$1</f>
        <v>471.4205410693022</v>
      </c>
      <c r="M84" s="14">
        <f>'bezirksw Umlage § 2_IST'!F84*'Umlage Gesamt § 2_mtlAufte_IST'!$M$1</f>
        <v>3027.0822998380772</v>
      </c>
      <c r="N84" s="14">
        <f>'bezirksw Umlage § 2_IST'!G84*'Umlage Gesamt § 2_mtlAufte_IST'!$N$1</f>
        <v>367667.07894580124</v>
      </c>
      <c r="O84" s="14">
        <f>'bezirksw Umlage § 2_IST'!H84*'Umlage Gesamt § 2_mtlAufte_IST'!$O$1</f>
        <v>33454.737072818374</v>
      </c>
      <c r="P84" s="14">
        <f>'bezirksw Umlage § 2_IST'!I84*'Umlage Gesamt § 2_mtlAufte_IST'!$P$1</f>
        <v>402913.21952703781</v>
      </c>
      <c r="Q84" s="14">
        <f>'bezirksw Umlage § 2_IST'!J84*'Umlage Gesamt § 2_mtlAufte_IST'!$Q$1</f>
        <v>71526.856637534584</v>
      </c>
      <c r="R84" s="14">
        <f>'bezirksw Umlage § 2_IST'!K84*'Umlage Gesamt § 2_mtlAufte_IST'!$R$1</f>
        <v>126342.66069592809</v>
      </c>
      <c r="S84" s="14">
        <f>'bezirksw Umlage § 2_IST'!L84*'Umlage Gesamt § 2_mtlAufte_IST'!$S$1</f>
        <v>1638.8138227919983</v>
      </c>
      <c r="T84" s="14">
        <f>'bezirksw Umlage § 2_IST'!M84*'Umlage Gesamt § 2_mtlAufte_IST'!$T$1</f>
        <v>1654.685860167016</v>
      </c>
      <c r="V84" s="14">
        <f t="shared" si="28"/>
        <v>4184.937821647547</v>
      </c>
      <c r="W84" s="184">
        <f t="shared" si="29"/>
        <v>348.74</v>
      </c>
      <c r="X84" s="14">
        <f t="shared" si="21"/>
        <v>454791.04435114819</v>
      </c>
      <c r="Y84" s="184">
        <f t="shared" si="34"/>
        <v>37899.25</v>
      </c>
      <c r="Z84" s="14">
        <f t="shared" si="22"/>
        <v>42821.791565156171</v>
      </c>
      <c r="AA84" s="184">
        <f t="shared" si="35"/>
        <v>3568.48</v>
      </c>
      <c r="AB84" s="14">
        <f t="shared" si="23"/>
        <v>551065.20042099396</v>
      </c>
      <c r="AC84" s="184">
        <f t="shared" si="36"/>
        <v>45922.1</v>
      </c>
      <c r="AD84" s="14">
        <f t="shared" si="24"/>
        <v>96892.880240657221</v>
      </c>
      <c r="AE84" s="184">
        <f t="shared" si="37"/>
        <v>8074.41</v>
      </c>
      <c r="AF84" s="14">
        <f t="shared" si="25"/>
        <v>168656.31539052009</v>
      </c>
      <c r="AG84" s="184">
        <f t="shared" si="38"/>
        <v>14054.69</v>
      </c>
      <c r="AH84" s="14">
        <f t="shared" si="26"/>
        <v>2283.0831086891676</v>
      </c>
      <c r="AI84" s="184">
        <f t="shared" si="30"/>
        <v>190.26</v>
      </c>
      <c r="AJ84" s="14">
        <f t="shared" si="27"/>
        <v>2126.1064012363181</v>
      </c>
      <c r="AK84" s="184">
        <f t="shared" si="31"/>
        <v>177.18</v>
      </c>
      <c r="AM84" s="14">
        <f t="shared" si="39"/>
        <v>1322821.3593000486</v>
      </c>
      <c r="AN84" s="14">
        <f t="shared" si="32"/>
        <v>110235.11</v>
      </c>
      <c r="AO84" s="14">
        <f t="shared" si="33"/>
        <v>110235.11</v>
      </c>
    </row>
    <row r="85" spans="1:41" x14ac:dyDescent="0.25">
      <c r="A85">
        <v>61105</v>
      </c>
      <c r="B85" t="s">
        <v>97</v>
      </c>
      <c r="C85" t="s">
        <v>96</v>
      </c>
      <c r="D85" s="14">
        <f>'landesw Umlage § 2_IST'!F85*'Umlage Gesamt § 2_mtlAufte_IST'!$D$1</f>
        <v>302.45169272600009</v>
      </c>
      <c r="E85" s="14">
        <f>'landesw Umlage § 2_IST'!G85*'Umlage Gesamt § 2_mtlAufte_IST'!$E$1</f>
        <v>22758.271923830584</v>
      </c>
      <c r="F85" s="14">
        <f>'landesw Umlage § 2_IST'!H85*'Umlage Gesamt § 2_mtlAufte_IST'!$F$1</f>
        <v>2446.835061629085</v>
      </c>
      <c r="G85" s="14">
        <f>'landesw Umlage § 2_IST'!I85*'Umlage Gesamt § 2_mtlAufte_IST'!$G$1</f>
        <v>38699.834787729727</v>
      </c>
      <c r="H85" s="14">
        <f>'landesw Umlage § 2_IST'!J85*'Umlage Gesamt § 2_mtlAufte_IST'!$H$1</f>
        <v>6626.0398054694197</v>
      </c>
      <c r="I85" s="14">
        <f>'landesw Umlage § 2_IST'!K85*'Umlage Gesamt § 2_mtlAufte_IST'!$I$1</f>
        <v>11053.051306265437</v>
      </c>
      <c r="J85" s="14">
        <f>'landesw Umlage § 2_IST'!L85*'Umlage Gesamt § 2_mtlAufte_IST'!$J$1</f>
        <v>168.29417178617157</v>
      </c>
      <c r="K85" s="14">
        <f>'landesw Umlage § 2_IST'!M85*'Umlage Gesamt § 2_mtlAufte_IST'!$K$1</f>
        <v>123.14311928088709</v>
      </c>
      <c r="M85" s="14">
        <f>'bezirksw Umlage § 2_IST'!F85*'Umlage Gesamt § 2_mtlAufte_IST'!$M$1</f>
        <v>790.72574113231803</v>
      </c>
      <c r="N85" s="14">
        <f>'bezirksw Umlage § 2_IST'!G85*'Umlage Gesamt § 2_mtlAufte_IST'!$N$1</f>
        <v>96040.938003213319</v>
      </c>
      <c r="O85" s="14">
        <f>'bezirksw Umlage § 2_IST'!H85*'Umlage Gesamt § 2_mtlAufte_IST'!$O$1</f>
        <v>8738.9502980167345</v>
      </c>
      <c r="P85" s="14">
        <f>'bezirksw Umlage § 2_IST'!I85*'Umlage Gesamt § 2_mtlAufte_IST'!$P$1</f>
        <v>105247.83357874589</v>
      </c>
      <c r="Q85" s="14">
        <f>'bezirksw Umlage § 2_IST'!J85*'Umlage Gesamt § 2_mtlAufte_IST'!$Q$1</f>
        <v>18684.039984180465</v>
      </c>
      <c r="R85" s="14">
        <f>'bezirksw Umlage § 2_IST'!K85*'Umlage Gesamt § 2_mtlAufte_IST'!$R$1</f>
        <v>33002.866826832113</v>
      </c>
      <c r="S85" s="14">
        <f>'bezirksw Umlage § 2_IST'!L85*'Umlage Gesamt § 2_mtlAufte_IST'!$S$1</f>
        <v>428.08623824810013</v>
      </c>
      <c r="T85" s="14">
        <f>'bezirksw Umlage § 2_IST'!M85*'Umlage Gesamt § 2_mtlAufte_IST'!$T$1</f>
        <v>432.23228624861605</v>
      </c>
      <c r="V85" s="14">
        <f t="shared" si="28"/>
        <v>1093.1774338583182</v>
      </c>
      <c r="W85" s="184">
        <f t="shared" si="29"/>
        <v>91.1</v>
      </c>
      <c r="X85" s="14">
        <f t="shared" si="21"/>
        <v>118799.20992704391</v>
      </c>
      <c r="Y85" s="184">
        <f t="shared" si="34"/>
        <v>9899.93</v>
      </c>
      <c r="Z85" s="14">
        <f t="shared" si="22"/>
        <v>11185.785359645819</v>
      </c>
      <c r="AA85" s="184">
        <f t="shared" si="35"/>
        <v>932.15</v>
      </c>
      <c r="AB85" s="14">
        <f t="shared" si="23"/>
        <v>143947.66836647561</v>
      </c>
      <c r="AC85" s="184">
        <f t="shared" si="36"/>
        <v>11995.64</v>
      </c>
      <c r="AD85" s="14">
        <f t="shared" si="24"/>
        <v>25310.079789649884</v>
      </c>
      <c r="AE85" s="184">
        <f t="shared" si="37"/>
        <v>2109.17</v>
      </c>
      <c r="AF85" s="14">
        <f t="shared" si="25"/>
        <v>44055.918133097548</v>
      </c>
      <c r="AG85" s="184">
        <f t="shared" si="38"/>
        <v>3671.33</v>
      </c>
      <c r="AH85" s="14">
        <f t="shared" si="26"/>
        <v>596.38041003427168</v>
      </c>
      <c r="AI85" s="184">
        <f t="shared" si="30"/>
        <v>49.7</v>
      </c>
      <c r="AJ85" s="14">
        <f t="shared" si="27"/>
        <v>555.37540552950315</v>
      </c>
      <c r="AK85" s="184">
        <f t="shared" si="31"/>
        <v>46.28</v>
      </c>
      <c r="AM85" s="14">
        <f t="shared" si="39"/>
        <v>345543.59482533485</v>
      </c>
      <c r="AN85" s="14">
        <f t="shared" si="32"/>
        <v>28795.3</v>
      </c>
      <c r="AO85" s="14">
        <f t="shared" si="33"/>
        <v>28795.3</v>
      </c>
    </row>
    <row r="86" spans="1:41" x14ac:dyDescent="0.25">
      <c r="A86">
        <v>61106</v>
      </c>
      <c r="B86" t="s">
        <v>98</v>
      </c>
      <c r="C86" t="s">
        <v>96</v>
      </c>
      <c r="D86" s="14">
        <f>'landesw Umlage § 2_IST'!F86*'Umlage Gesamt § 2_mtlAufte_IST'!$D$1</f>
        <v>480.54274749852635</v>
      </c>
      <c r="E86" s="14">
        <f>'landesw Umlage § 2_IST'!G86*'Umlage Gesamt § 2_mtlAufte_IST'!$E$1</f>
        <v>36158.906634070845</v>
      </c>
      <c r="F86" s="14">
        <f>'landesw Umlage § 2_IST'!H86*'Umlage Gesamt § 2_mtlAufte_IST'!$F$1</f>
        <v>3887.5922055300462</v>
      </c>
      <c r="G86" s="14">
        <f>'landesw Umlage § 2_IST'!I86*'Umlage Gesamt § 2_mtlAufte_IST'!$G$1</f>
        <v>61487.256920338004</v>
      </c>
      <c r="H86" s="14">
        <f>'landesw Umlage § 2_IST'!J86*'Umlage Gesamt § 2_mtlAufte_IST'!$H$1</f>
        <v>10527.616309423145</v>
      </c>
      <c r="I86" s="14">
        <f>'landesw Umlage § 2_IST'!K86*'Umlage Gesamt § 2_mtlAufte_IST'!$I$1</f>
        <v>17561.361932157477</v>
      </c>
      <c r="J86" s="14">
        <f>'landesw Umlage § 2_IST'!L86*'Umlage Gesamt § 2_mtlAufte_IST'!$J$1</f>
        <v>267.38995232333082</v>
      </c>
      <c r="K86" s="14">
        <f>'landesw Umlage § 2_IST'!M86*'Umlage Gesamt § 2_mtlAufte_IST'!$K$1</f>
        <v>195.65284076087187</v>
      </c>
      <c r="M86" s="14">
        <f>'bezirksw Umlage § 2_IST'!F86*'Umlage Gesamt § 2_mtlAufte_IST'!$M$1</f>
        <v>1256.3246604335109</v>
      </c>
      <c r="N86" s="14">
        <f>'bezirksw Umlage § 2_IST'!G86*'Umlage Gesamt § 2_mtlAufte_IST'!$N$1</f>
        <v>152592.22325533492</v>
      </c>
      <c r="O86" s="14">
        <f>'bezirksw Umlage § 2_IST'!H86*'Umlage Gesamt § 2_mtlAufte_IST'!$O$1</f>
        <v>13884.660881254924</v>
      </c>
      <c r="P86" s="14">
        <f>'bezirksw Umlage § 2_IST'!I86*'Umlage Gesamt § 2_mtlAufte_IST'!$P$1</f>
        <v>167220.36719436245</v>
      </c>
      <c r="Q86" s="14">
        <f>'bezirksw Umlage § 2_IST'!J86*'Umlage Gesamt § 2_mtlAufte_IST'!$Q$1</f>
        <v>29685.66592386135</v>
      </c>
      <c r="R86" s="14">
        <f>'bezirksw Umlage § 2_IST'!K86*'Umlage Gesamt § 2_mtlAufte_IST'!$R$1</f>
        <v>52435.772990238387</v>
      </c>
      <c r="S86" s="14">
        <f>'bezirksw Umlage § 2_IST'!L86*'Umlage Gesamt § 2_mtlAufte_IST'!$S$1</f>
        <v>680.15402803651341</v>
      </c>
      <c r="T86" s="14">
        <f>'bezirksw Umlage § 2_IST'!M86*'Umlage Gesamt § 2_mtlAufte_IST'!$T$1</f>
        <v>686.74137188462214</v>
      </c>
      <c r="V86" s="14">
        <f t="shared" si="28"/>
        <v>1736.8674079320372</v>
      </c>
      <c r="W86" s="184">
        <f t="shared" si="29"/>
        <v>144.74</v>
      </c>
      <c r="X86" s="14">
        <f t="shared" si="21"/>
        <v>188751.12988940577</v>
      </c>
      <c r="Y86" s="184">
        <f t="shared" si="34"/>
        <v>15729.26</v>
      </c>
      <c r="Z86" s="14">
        <f t="shared" si="22"/>
        <v>17772.253086784971</v>
      </c>
      <c r="AA86" s="184">
        <f t="shared" si="35"/>
        <v>1481.02</v>
      </c>
      <c r="AB86" s="14">
        <f t="shared" si="23"/>
        <v>228707.62411470045</v>
      </c>
      <c r="AC86" s="184">
        <f t="shared" si="36"/>
        <v>19058.97</v>
      </c>
      <c r="AD86" s="14">
        <f t="shared" si="24"/>
        <v>40213.282233284495</v>
      </c>
      <c r="AE86" s="184">
        <f t="shared" si="37"/>
        <v>3351.11</v>
      </c>
      <c r="AF86" s="14">
        <f t="shared" si="25"/>
        <v>69997.134922395868</v>
      </c>
      <c r="AG86" s="184">
        <f t="shared" si="38"/>
        <v>5833.09</v>
      </c>
      <c r="AH86" s="14">
        <f t="shared" si="26"/>
        <v>947.54398035984423</v>
      </c>
      <c r="AI86" s="184">
        <f t="shared" si="30"/>
        <v>78.959999999999994</v>
      </c>
      <c r="AJ86" s="14">
        <f t="shared" si="27"/>
        <v>882.39421264549401</v>
      </c>
      <c r="AK86" s="184">
        <f t="shared" si="31"/>
        <v>73.53</v>
      </c>
      <c r="AM86" s="14">
        <f t="shared" si="39"/>
        <v>549008.22984750883</v>
      </c>
      <c r="AN86" s="14">
        <f t="shared" si="32"/>
        <v>45750.69</v>
      </c>
      <c r="AO86" s="14">
        <f t="shared" si="33"/>
        <v>45750.69</v>
      </c>
    </row>
    <row r="87" spans="1:41" x14ac:dyDescent="0.25">
      <c r="A87">
        <v>61107</v>
      </c>
      <c r="B87" t="s">
        <v>99</v>
      </c>
      <c r="C87" t="s">
        <v>96</v>
      </c>
      <c r="D87" s="14">
        <f>'landesw Umlage § 2_IST'!F87*'Umlage Gesamt § 2_mtlAufte_IST'!$D$1</f>
        <v>352.61020715670361</v>
      </c>
      <c r="E87" s="14">
        <f>'landesw Umlage § 2_IST'!G87*'Umlage Gesamt § 2_mtlAufte_IST'!$E$1</f>
        <v>26532.498149581847</v>
      </c>
      <c r="F87" s="14">
        <f>'landesw Umlage § 2_IST'!H87*'Umlage Gesamt § 2_mtlAufte_IST'!$F$1</f>
        <v>2852.6175872354406</v>
      </c>
      <c r="G87" s="14">
        <f>'landesw Umlage § 2_IST'!I87*'Umlage Gesamt § 2_mtlAufte_IST'!$G$1</f>
        <v>45117.805883116212</v>
      </c>
      <c r="H87" s="14">
        <f>'landesw Umlage § 2_IST'!J87*'Umlage Gesamt § 2_mtlAufte_IST'!$H$1</f>
        <v>7724.9006192594152</v>
      </c>
      <c r="I87" s="14">
        <f>'landesw Umlage § 2_IST'!K87*'Umlage Gesamt § 2_mtlAufte_IST'!$I$1</f>
        <v>12886.086619944019</v>
      </c>
      <c r="J87" s="14">
        <f>'landesw Umlage § 2_IST'!L87*'Umlage Gesamt § 2_mtlAufte_IST'!$J$1</f>
        <v>196.20403589722247</v>
      </c>
      <c r="K87" s="14">
        <f>'landesw Umlage § 2_IST'!M87*'Umlage Gesamt § 2_mtlAufte_IST'!$K$1</f>
        <v>143.56514393487987</v>
      </c>
      <c r="M87" s="14">
        <f>'bezirksw Umlage § 2_IST'!F87*'Umlage Gesamt § 2_mtlAufte_IST'!$M$1</f>
        <v>921.85950381634666</v>
      </c>
      <c r="N87" s="14">
        <f>'bezirksw Umlage § 2_IST'!G87*'Umlage Gesamt § 2_mtlAufte_IST'!$N$1</f>
        <v>111968.34357120458</v>
      </c>
      <c r="O87" s="14">
        <f>'bezirksw Umlage § 2_IST'!H87*'Umlage Gesamt § 2_mtlAufte_IST'!$O$1</f>
        <v>10188.215668898198</v>
      </c>
      <c r="P87" s="14">
        <f>'bezirksw Umlage § 2_IST'!I87*'Umlage Gesamt § 2_mtlAufte_IST'!$P$1</f>
        <v>122702.10844750081</v>
      </c>
      <c r="Q87" s="14">
        <f>'bezirksw Umlage § 2_IST'!J87*'Umlage Gesamt § 2_mtlAufte_IST'!$Q$1</f>
        <v>21782.596585810599</v>
      </c>
      <c r="R87" s="14">
        <f>'bezirksw Umlage § 2_IST'!K87*'Umlage Gesamt § 2_mtlAufte_IST'!$R$1</f>
        <v>38476.054154925194</v>
      </c>
      <c r="S87" s="14">
        <f>'bezirksw Umlage § 2_IST'!L87*'Umlage Gesamt § 2_mtlAufte_IST'!$S$1</f>
        <v>499.07995484867212</v>
      </c>
      <c r="T87" s="14">
        <f>'bezirksw Umlage § 2_IST'!M87*'Umlage Gesamt § 2_mtlAufte_IST'!$T$1</f>
        <v>503.91358243120294</v>
      </c>
      <c r="V87" s="14">
        <f t="shared" si="28"/>
        <v>1274.4697109730503</v>
      </c>
      <c r="W87" s="184">
        <f t="shared" si="29"/>
        <v>106.21</v>
      </c>
      <c r="X87" s="14">
        <f t="shared" si="21"/>
        <v>138500.84172078641</v>
      </c>
      <c r="Y87" s="184">
        <f t="shared" si="34"/>
        <v>11541.74</v>
      </c>
      <c r="Z87" s="14">
        <f t="shared" si="22"/>
        <v>13040.833256133639</v>
      </c>
      <c r="AA87" s="184">
        <f t="shared" si="35"/>
        <v>1086.74</v>
      </c>
      <c r="AB87" s="14">
        <f t="shared" si="23"/>
        <v>167819.91433061703</v>
      </c>
      <c r="AC87" s="184">
        <f t="shared" si="36"/>
        <v>13984.99</v>
      </c>
      <c r="AD87" s="14">
        <f t="shared" si="24"/>
        <v>29507.497205070016</v>
      </c>
      <c r="AE87" s="184">
        <f t="shared" si="37"/>
        <v>2458.96</v>
      </c>
      <c r="AF87" s="14">
        <f t="shared" si="25"/>
        <v>51362.140774869215</v>
      </c>
      <c r="AG87" s="184">
        <f t="shared" si="38"/>
        <v>4280.18</v>
      </c>
      <c r="AH87" s="14">
        <f t="shared" si="26"/>
        <v>695.28399074589458</v>
      </c>
      <c r="AI87" s="184">
        <f t="shared" si="30"/>
        <v>57.94</v>
      </c>
      <c r="AJ87" s="14">
        <f t="shared" si="27"/>
        <v>647.47872636608281</v>
      </c>
      <c r="AK87" s="184">
        <f t="shared" si="31"/>
        <v>53.96</v>
      </c>
      <c r="AM87" s="14">
        <f t="shared" si="39"/>
        <v>402848.45971556136</v>
      </c>
      <c r="AN87" s="14">
        <f t="shared" si="32"/>
        <v>33570.699999999997</v>
      </c>
      <c r="AO87" s="14">
        <f t="shared" si="33"/>
        <v>33570.699999999997</v>
      </c>
    </row>
    <row r="88" spans="1:41" x14ac:dyDescent="0.25">
      <c r="A88">
        <v>61108</v>
      </c>
      <c r="B88" t="s">
        <v>96</v>
      </c>
      <c r="C88" t="s">
        <v>96</v>
      </c>
      <c r="D88" s="14">
        <f>'landesw Umlage § 2_IST'!F88*'Umlage Gesamt § 2_mtlAufte_IST'!$D$1</f>
        <v>11721.969369567963</v>
      </c>
      <c r="E88" s="14">
        <f>'landesw Umlage § 2_IST'!G88*'Umlage Gesamt § 2_mtlAufte_IST'!$E$1</f>
        <v>882030.9914321329</v>
      </c>
      <c r="F88" s="14">
        <f>'landesw Umlage § 2_IST'!H88*'Umlage Gesamt § 2_mtlAufte_IST'!$F$1</f>
        <v>94830.765820129483</v>
      </c>
      <c r="G88" s="14">
        <f>'landesw Umlage § 2_IST'!I88*'Umlage Gesamt § 2_mtlAufte_IST'!$G$1</f>
        <v>1499870.1905103005</v>
      </c>
      <c r="H88" s="14">
        <f>'landesw Umlage § 2_IST'!J88*'Umlage Gesamt § 2_mtlAufte_IST'!$H$1</f>
        <v>256802.11917879517</v>
      </c>
      <c r="I88" s="14">
        <f>'landesw Umlage § 2_IST'!K88*'Umlage Gesamt § 2_mtlAufte_IST'!$I$1</f>
        <v>428377.5953923394</v>
      </c>
      <c r="J88" s="14">
        <f>'landesw Umlage § 2_IST'!L88*'Umlage Gesamt § 2_mtlAufte_IST'!$J$1</f>
        <v>6522.4932582588472</v>
      </c>
      <c r="K88" s="14">
        <f>'landesw Umlage § 2_IST'!M88*'Umlage Gesamt § 2_mtlAufte_IST'!$K$1</f>
        <v>4772.5964410167926</v>
      </c>
      <c r="M88" s="14">
        <f>'bezirksw Umlage § 2_IST'!F88*'Umlage Gesamt § 2_mtlAufte_IST'!$M$1</f>
        <v>30645.763076217576</v>
      </c>
      <c r="N88" s="14">
        <f>'bezirksw Umlage § 2_IST'!G88*'Umlage Gesamt § 2_mtlAufte_IST'!$N$1</f>
        <v>3722210.7218230306</v>
      </c>
      <c r="O88" s="14">
        <f>'bezirksw Umlage § 2_IST'!H88*'Umlage Gesamt § 2_mtlAufte_IST'!$O$1</f>
        <v>338691.13706144912</v>
      </c>
      <c r="P88" s="14">
        <f>'bezirksw Umlage § 2_IST'!I88*'Umlage Gesamt § 2_mtlAufte_IST'!$P$1</f>
        <v>4079037.7805592306</v>
      </c>
      <c r="Q88" s="14">
        <f>'bezirksw Umlage § 2_IST'!J88*'Umlage Gesamt § 2_mtlAufte_IST'!$Q$1</f>
        <v>724128.01667722035</v>
      </c>
      <c r="R88" s="14">
        <f>'bezirksw Umlage § 2_IST'!K88*'Umlage Gesamt § 2_mtlAufte_IST'!$R$1</f>
        <v>1279075.6453213945</v>
      </c>
      <c r="S88" s="14">
        <f>'bezirksw Umlage § 2_IST'!L88*'Umlage Gesamt § 2_mtlAufte_IST'!$S$1</f>
        <v>16591.124774506621</v>
      </c>
      <c r="T88" s="14">
        <f>'bezirksw Umlage § 2_IST'!M88*'Umlage Gesamt § 2_mtlAufte_IST'!$T$1</f>
        <v>16751.81108850531</v>
      </c>
      <c r="V88" s="14">
        <f t="shared" si="28"/>
        <v>42367.732445785543</v>
      </c>
      <c r="W88" s="184">
        <f t="shared" si="29"/>
        <v>3530.64</v>
      </c>
      <c r="X88" s="14">
        <f t="shared" si="21"/>
        <v>4604241.7132551633</v>
      </c>
      <c r="Y88" s="184">
        <f t="shared" si="34"/>
        <v>383686.81</v>
      </c>
      <c r="Z88" s="14">
        <f t="shared" si="22"/>
        <v>433521.9028815786</v>
      </c>
      <c r="AA88" s="184">
        <f t="shared" si="35"/>
        <v>36126.83</v>
      </c>
      <c r="AB88" s="14">
        <f t="shared" si="23"/>
        <v>5578907.9710695315</v>
      </c>
      <c r="AC88" s="184">
        <f t="shared" si="36"/>
        <v>464909</v>
      </c>
      <c r="AD88" s="14">
        <f t="shared" si="24"/>
        <v>980930.13585601549</v>
      </c>
      <c r="AE88" s="184">
        <f t="shared" si="37"/>
        <v>81744.179999999993</v>
      </c>
      <c r="AF88" s="14">
        <f t="shared" si="25"/>
        <v>1707453.2407137339</v>
      </c>
      <c r="AG88" s="184">
        <f t="shared" si="38"/>
        <v>142287.76999999999</v>
      </c>
      <c r="AH88" s="14">
        <f t="shared" si="26"/>
        <v>23113.618032765469</v>
      </c>
      <c r="AI88" s="184">
        <f t="shared" si="30"/>
        <v>1926.13</v>
      </c>
      <c r="AJ88" s="14">
        <f t="shared" si="27"/>
        <v>21524.407529522105</v>
      </c>
      <c r="AK88" s="184">
        <f t="shared" si="31"/>
        <v>1793.7</v>
      </c>
      <c r="AM88" s="14">
        <f t="shared" si="39"/>
        <v>13392060.721784094</v>
      </c>
      <c r="AN88" s="14">
        <f t="shared" si="32"/>
        <v>1116005.06</v>
      </c>
      <c r="AO88" s="14">
        <f t="shared" si="33"/>
        <v>1116005.06</v>
      </c>
    </row>
    <row r="89" spans="1:41" x14ac:dyDescent="0.25">
      <c r="A89">
        <v>61109</v>
      </c>
      <c r="B89" t="s">
        <v>100</v>
      </c>
      <c r="C89" t="s">
        <v>96</v>
      </c>
      <c r="D89" s="14">
        <f>'landesw Umlage § 2_IST'!F89*'Umlage Gesamt § 2_mtlAufte_IST'!$D$1</f>
        <v>483.14684515966059</v>
      </c>
      <c r="E89" s="14">
        <f>'landesw Umlage § 2_IST'!G89*'Umlage Gesamt § 2_mtlAufte_IST'!$E$1</f>
        <v>36354.854496534928</v>
      </c>
      <c r="F89" s="14">
        <f>'landesw Umlage § 2_IST'!H89*'Umlage Gesamt § 2_mtlAufte_IST'!$F$1</f>
        <v>3908.6593630775551</v>
      </c>
      <c r="G89" s="14">
        <f>'landesw Umlage § 2_IST'!I89*'Umlage Gesamt § 2_mtlAufte_IST'!$G$1</f>
        <v>61820.461037493682</v>
      </c>
      <c r="H89" s="14">
        <f>'landesw Umlage § 2_IST'!J89*'Umlage Gesamt § 2_mtlAufte_IST'!$H$1</f>
        <v>10584.66626210976</v>
      </c>
      <c r="I89" s="14">
        <f>'landesw Umlage § 2_IST'!K89*'Umlage Gesamt § 2_mtlAufte_IST'!$I$1</f>
        <v>17656.528286809418</v>
      </c>
      <c r="J89" s="14">
        <f>'landesw Umlage § 2_IST'!L89*'Umlage Gesamt § 2_mtlAufte_IST'!$J$1</f>
        <v>268.83895879170564</v>
      </c>
      <c r="K89" s="14">
        <f>'landesw Umlage § 2_IST'!M89*'Umlage Gesamt § 2_mtlAufte_IST'!$K$1</f>
        <v>196.71309837098428</v>
      </c>
      <c r="M89" s="14">
        <f>'bezirksw Umlage § 2_IST'!F89*'Umlage Gesamt § 2_mtlAufte_IST'!$M$1</f>
        <v>1263.1327792260436</v>
      </c>
      <c r="N89" s="14">
        <f>'bezirksw Umlage § 2_IST'!G89*'Umlage Gesamt § 2_mtlAufte_IST'!$N$1</f>
        <v>153419.13210736727</v>
      </c>
      <c r="O89" s="14">
        <f>'bezirksw Umlage § 2_IST'!H89*'Umlage Gesamt § 2_mtlAufte_IST'!$O$1</f>
        <v>13959.902913550141</v>
      </c>
      <c r="P89" s="14">
        <f>'bezirksw Umlage § 2_IST'!I89*'Umlage Gesamt § 2_mtlAufte_IST'!$P$1</f>
        <v>168126.54706987116</v>
      </c>
      <c r="Q89" s="14">
        <f>'bezirksw Umlage § 2_IST'!J89*'Umlage Gesamt § 2_mtlAufte_IST'!$Q$1</f>
        <v>29846.534803069175</v>
      </c>
      <c r="R89" s="14">
        <f>'bezirksw Umlage § 2_IST'!K89*'Umlage Gesamt § 2_mtlAufte_IST'!$R$1</f>
        <v>52719.926428230006</v>
      </c>
      <c r="S89" s="14">
        <f>'bezirksw Umlage § 2_IST'!L89*'Umlage Gesamt § 2_mtlAufte_IST'!$S$1</f>
        <v>683.83983439368103</v>
      </c>
      <c r="T89" s="14">
        <f>'bezirksw Umlage § 2_IST'!M89*'Umlage Gesamt § 2_mtlAufte_IST'!$T$1</f>
        <v>690.46287555862</v>
      </c>
      <c r="V89" s="14">
        <f t="shared" si="28"/>
        <v>1746.2796243857042</v>
      </c>
      <c r="W89" s="184">
        <f t="shared" si="29"/>
        <v>145.52000000000001</v>
      </c>
      <c r="X89" s="14">
        <f t="shared" si="21"/>
        <v>189773.98660390219</v>
      </c>
      <c r="Y89" s="184">
        <f t="shared" si="34"/>
        <v>15814.5</v>
      </c>
      <c r="Z89" s="14">
        <f t="shared" si="22"/>
        <v>17868.562276627694</v>
      </c>
      <c r="AA89" s="184">
        <f t="shared" si="35"/>
        <v>1489.05</v>
      </c>
      <c r="AB89" s="14">
        <f t="shared" si="23"/>
        <v>229947.00810736485</v>
      </c>
      <c r="AC89" s="184">
        <f t="shared" si="36"/>
        <v>19162.25</v>
      </c>
      <c r="AD89" s="14">
        <f t="shared" si="24"/>
        <v>40431.201065178931</v>
      </c>
      <c r="AE89" s="184">
        <f t="shared" si="37"/>
        <v>3369.27</v>
      </c>
      <c r="AF89" s="14">
        <f t="shared" si="25"/>
        <v>70376.454715039421</v>
      </c>
      <c r="AG89" s="184">
        <f t="shared" si="38"/>
        <v>5864.7</v>
      </c>
      <c r="AH89" s="14">
        <f t="shared" si="26"/>
        <v>952.67879318538667</v>
      </c>
      <c r="AI89" s="184">
        <f t="shared" si="30"/>
        <v>79.39</v>
      </c>
      <c r="AJ89" s="14">
        <f t="shared" si="27"/>
        <v>887.17597392960431</v>
      </c>
      <c r="AK89" s="184">
        <f t="shared" si="31"/>
        <v>73.930000000000007</v>
      </c>
      <c r="AM89" s="14">
        <f t="shared" si="39"/>
        <v>551983.34715961386</v>
      </c>
      <c r="AN89" s="14">
        <f t="shared" si="32"/>
        <v>45998.61</v>
      </c>
      <c r="AO89" s="14">
        <f t="shared" si="33"/>
        <v>45998.61</v>
      </c>
    </row>
    <row r="90" spans="1:41" x14ac:dyDescent="0.25">
      <c r="A90">
        <v>61110</v>
      </c>
      <c r="B90" t="s">
        <v>101</v>
      </c>
      <c r="C90" t="s">
        <v>96</v>
      </c>
      <c r="D90" s="14">
        <f>'landesw Umlage § 2_IST'!F90*'Umlage Gesamt § 2_mtlAufte_IST'!$D$1</f>
        <v>940.36555332195303</v>
      </c>
      <c r="E90" s="14">
        <f>'landesw Umlage § 2_IST'!G90*'Umlage Gesamt § 2_mtlAufte_IST'!$E$1</f>
        <v>70758.721094982597</v>
      </c>
      <c r="F90" s="14">
        <f>'landesw Umlage § 2_IST'!H90*'Umlage Gesamt § 2_mtlAufte_IST'!$F$1</f>
        <v>7607.5600234807089</v>
      </c>
      <c r="G90" s="14">
        <f>'landesw Umlage § 2_IST'!I90*'Umlage Gesamt § 2_mtlAufte_IST'!$G$1</f>
        <v>120323.31915761573</v>
      </c>
      <c r="H90" s="14">
        <f>'landesw Umlage § 2_IST'!J90*'Umlage Gesamt § 2_mtlAufte_IST'!$H$1</f>
        <v>20601.305060799554</v>
      </c>
      <c r="I90" s="14">
        <f>'landesw Umlage § 2_IST'!K90*'Umlage Gesamt § 2_mtlAufte_IST'!$I$1</f>
        <v>34365.516733703262</v>
      </c>
      <c r="J90" s="14">
        <f>'landesw Umlage § 2_IST'!L90*'Umlage Gesamt § 2_mtlAufte_IST'!$J$1</f>
        <v>523.25064061034595</v>
      </c>
      <c r="K90" s="14">
        <f>'landesw Umlage § 2_IST'!M90*'Umlage Gesamt § 2_mtlAufte_IST'!$K$1</f>
        <v>382.86956325706166</v>
      </c>
      <c r="M90" s="14">
        <f>'bezirksw Umlage § 2_IST'!F90*'Umlage Gesamt § 2_mtlAufte_IST'!$M$1</f>
        <v>2458.4793769345069</v>
      </c>
      <c r="N90" s="14">
        <f>'bezirksw Umlage § 2_IST'!G90*'Umlage Gesamt § 2_mtlAufte_IST'!$N$1</f>
        <v>298605.00694492331</v>
      </c>
      <c r="O90" s="14">
        <f>'bezirksw Umlage § 2_IST'!H90*'Umlage Gesamt § 2_mtlAufte_IST'!$O$1</f>
        <v>27170.645858782835</v>
      </c>
      <c r="P90" s="14">
        <f>'bezirksw Umlage § 2_IST'!I90*'Umlage Gesamt § 2_mtlAufte_IST'!$P$1</f>
        <v>327230.56157227512</v>
      </c>
      <c r="Q90" s="14">
        <f>'bezirksw Umlage § 2_IST'!J90*'Umlage Gesamt § 2_mtlAufte_IST'!$Q$1</f>
        <v>58091.351513546928</v>
      </c>
      <c r="R90" s="14">
        <f>'bezirksw Umlage § 2_IST'!K90*'Umlage Gesamt § 2_mtlAufte_IST'!$R$1</f>
        <v>102610.63128828316</v>
      </c>
      <c r="S90" s="14">
        <f>'bezirksw Umlage § 2_IST'!L90*'Umlage Gesamt § 2_mtlAufte_IST'!$S$1</f>
        <v>1330.9813169548927</v>
      </c>
      <c r="T90" s="14">
        <f>'bezirksw Umlage § 2_IST'!M90*'Umlage Gesamt § 2_mtlAufte_IST'!$T$1</f>
        <v>1343.8719729368927</v>
      </c>
      <c r="V90" s="14">
        <f t="shared" si="28"/>
        <v>3398.84493025646</v>
      </c>
      <c r="W90" s="184">
        <f t="shared" si="29"/>
        <v>283.24</v>
      </c>
      <c r="X90" s="14">
        <f t="shared" si="21"/>
        <v>369363.72803990589</v>
      </c>
      <c r="Y90" s="184">
        <f t="shared" si="34"/>
        <v>30780.31</v>
      </c>
      <c r="Z90" s="14">
        <f t="shared" si="22"/>
        <v>34778.205882263544</v>
      </c>
      <c r="AA90" s="184">
        <f t="shared" si="35"/>
        <v>2898.18</v>
      </c>
      <c r="AB90" s="14">
        <f t="shared" si="23"/>
        <v>447553.88072989084</v>
      </c>
      <c r="AC90" s="184">
        <f t="shared" si="36"/>
        <v>37296.160000000003</v>
      </c>
      <c r="AD90" s="14">
        <f t="shared" si="24"/>
        <v>78692.656574346474</v>
      </c>
      <c r="AE90" s="184">
        <f t="shared" si="37"/>
        <v>6557.72</v>
      </c>
      <c r="AF90" s="14">
        <f t="shared" si="25"/>
        <v>136976.14802198642</v>
      </c>
      <c r="AG90" s="184">
        <f t="shared" si="38"/>
        <v>11414.68</v>
      </c>
      <c r="AH90" s="14">
        <f t="shared" si="26"/>
        <v>1854.2319575652386</v>
      </c>
      <c r="AI90" s="184">
        <f t="shared" si="30"/>
        <v>154.52000000000001</v>
      </c>
      <c r="AJ90" s="14">
        <f t="shared" si="27"/>
        <v>1726.7415361939543</v>
      </c>
      <c r="AK90" s="184">
        <f t="shared" si="31"/>
        <v>143.9</v>
      </c>
      <c r="AM90" s="14">
        <f t="shared" si="39"/>
        <v>1074344.437672409</v>
      </c>
      <c r="AN90" s="14">
        <f t="shared" si="32"/>
        <v>89528.7</v>
      </c>
      <c r="AO90" s="14">
        <f t="shared" si="33"/>
        <v>89528.7</v>
      </c>
    </row>
    <row r="91" spans="1:41" x14ac:dyDescent="0.25">
      <c r="A91">
        <v>61111</v>
      </c>
      <c r="B91" t="s">
        <v>102</v>
      </c>
      <c r="C91" t="s">
        <v>96</v>
      </c>
      <c r="D91" s="14">
        <f>'landesw Umlage § 2_IST'!F91*'Umlage Gesamt § 2_mtlAufte_IST'!$D$1</f>
        <v>392.99863966143232</v>
      </c>
      <c r="E91" s="14">
        <f>'landesw Umlage § 2_IST'!G91*'Umlage Gesamt § 2_mtlAufte_IST'!$E$1</f>
        <v>29571.565053904305</v>
      </c>
      <c r="F91" s="14">
        <f>'landesw Umlage § 2_IST'!H91*'Umlage Gesamt § 2_mtlAufte_IST'!$F$1</f>
        <v>3179.3601220386345</v>
      </c>
      <c r="G91" s="14">
        <f>'landesw Umlage § 2_IST'!I91*'Umlage Gesamt § 2_mtlAufte_IST'!$G$1</f>
        <v>50285.658147988026</v>
      </c>
      <c r="H91" s="14">
        <f>'landesw Umlage § 2_IST'!J91*'Umlage Gesamt § 2_mtlAufte_IST'!$H$1</f>
        <v>8609.7208001115287</v>
      </c>
      <c r="I91" s="14">
        <f>'landesw Umlage § 2_IST'!K91*'Umlage Gesamt § 2_mtlAufte_IST'!$I$1</f>
        <v>14362.075769255296</v>
      </c>
      <c r="J91" s="14">
        <f>'landesw Umlage § 2_IST'!L91*'Umlage Gesamt § 2_mtlAufte_IST'!$J$1</f>
        <v>218.67750178151735</v>
      </c>
      <c r="K91" s="14">
        <f>'landesw Umlage § 2_IST'!M91*'Umlage Gesamt § 2_mtlAufte_IST'!$K$1</f>
        <v>160.00928255639374</v>
      </c>
      <c r="M91" s="14">
        <f>'bezirksw Umlage § 2_IST'!F91*'Umlage Gesamt § 2_mtlAufte_IST'!$M$1</f>
        <v>1027.4504923726784</v>
      </c>
      <c r="N91" s="14">
        <f>'bezirksw Umlage § 2_IST'!G91*'Umlage Gesamt § 2_mtlAufte_IST'!$N$1</f>
        <v>124793.34351507216</v>
      </c>
      <c r="O91" s="14">
        <f>'bezirksw Umlage § 2_IST'!H91*'Umlage Gesamt § 2_mtlAufte_IST'!$O$1</f>
        <v>11355.18716471779</v>
      </c>
      <c r="P91" s="14">
        <f>'bezirksw Umlage § 2_IST'!I91*'Umlage Gesamt § 2_mtlAufte_IST'!$P$1</f>
        <v>136756.56780413937</v>
      </c>
      <c r="Q91" s="14">
        <f>'bezirksw Umlage § 2_IST'!J91*'Umlage Gesamt § 2_mtlAufte_IST'!$Q$1</f>
        <v>24277.603576895148</v>
      </c>
      <c r="R91" s="14">
        <f>'bezirksw Umlage § 2_IST'!K91*'Umlage Gesamt § 2_mtlAufte_IST'!$R$1</f>
        <v>42883.151524043249</v>
      </c>
      <c r="S91" s="14">
        <f>'bezirksw Umlage § 2_IST'!L91*'Umlage Gesamt § 2_mtlAufte_IST'!$S$1</f>
        <v>556.24522307333984</v>
      </c>
      <c r="T91" s="14">
        <f>'bezirksw Umlage § 2_IST'!M91*'Umlage Gesamt § 2_mtlAufte_IST'!$T$1</f>
        <v>561.63250065637476</v>
      </c>
      <c r="V91" s="14">
        <f t="shared" si="28"/>
        <v>1420.4491320341108</v>
      </c>
      <c r="W91" s="184">
        <f t="shared" si="29"/>
        <v>118.37</v>
      </c>
      <c r="X91" s="14">
        <f t="shared" si="21"/>
        <v>154364.90856897648</v>
      </c>
      <c r="Y91" s="184">
        <f t="shared" si="34"/>
        <v>12863.74</v>
      </c>
      <c r="Z91" s="14">
        <f t="shared" si="22"/>
        <v>14534.547286756424</v>
      </c>
      <c r="AA91" s="184">
        <f t="shared" si="35"/>
        <v>1211.21</v>
      </c>
      <c r="AB91" s="14">
        <f t="shared" si="23"/>
        <v>187042.2259521274</v>
      </c>
      <c r="AC91" s="184">
        <f t="shared" si="36"/>
        <v>15586.85</v>
      </c>
      <c r="AD91" s="14">
        <f t="shared" si="24"/>
        <v>32887.324377006677</v>
      </c>
      <c r="AE91" s="184">
        <f t="shared" si="37"/>
        <v>2740.61</v>
      </c>
      <c r="AF91" s="14">
        <f t="shared" si="25"/>
        <v>57245.227293298543</v>
      </c>
      <c r="AG91" s="184">
        <f t="shared" si="38"/>
        <v>4770.4399999999996</v>
      </c>
      <c r="AH91" s="14">
        <f t="shared" si="26"/>
        <v>774.92272485485717</v>
      </c>
      <c r="AI91" s="184">
        <f t="shared" si="30"/>
        <v>64.58</v>
      </c>
      <c r="AJ91" s="14">
        <f t="shared" si="27"/>
        <v>721.64178321276847</v>
      </c>
      <c r="AK91" s="184">
        <f t="shared" si="31"/>
        <v>60.14</v>
      </c>
      <c r="AM91" s="14">
        <f t="shared" si="39"/>
        <v>448991.24711826723</v>
      </c>
      <c r="AN91" s="14">
        <f t="shared" si="32"/>
        <v>37415.94</v>
      </c>
      <c r="AO91" s="14">
        <f t="shared" si="33"/>
        <v>37415.94</v>
      </c>
    </row>
    <row r="92" spans="1:41" x14ac:dyDescent="0.25">
      <c r="A92">
        <v>61112</v>
      </c>
      <c r="B92" t="s">
        <v>103</v>
      </c>
      <c r="C92" t="s">
        <v>96</v>
      </c>
      <c r="D92" s="14">
        <f>'landesw Umlage § 2_IST'!F92*'Umlage Gesamt § 2_mtlAufte_IST'!$D$1</f>
        <v>148.77593724980471</v>
      </c>
      <c r="E92" s="14">
        <f>'landesw Umlage § 2_IST'!G92*'Umlage Gesamt § 2_mtlAufte_IST'!$E$1</f>
        <v>11194.790166776096</v>
      </c>
      <c r="F92" s="14">
        <f>'landesw Umlage § 2_IST'!H92*'Umlage Gesamt § 2_mtlAufte_IST'!$F$1</f>
        <v>1203.5977590620942</v>
      </c>
      <c r="G92" s="14">
        <f>'landesw Umlage § 2_IST'!I92*'Umlage Gesamt § 2_mtlAufte_IST'!$G$1</f>
        <v>19036.442282943579</v>
      </c>
      <c r="H92" s="14">
        <f>'landesw Umlage § 2_IST'!J92*'Umlage Gesamt § 2_mtlAufte_IST'!$H$1</f>
        <v>3259.3478761128563</v>
      </c>
      <c r="I92" s="14">
        <f>'landesw Umlage § 2_IST'!K92*'Umlage Gesamt § 2_mtlAufte_IST'!$I$1</f>
        <v>5436.9940956143182</v>
      </c>
      <c r="J92" s="14">
        <f>'landesw Umlage § 2_IST'!L92*'Umlage Gesamt § 2_mtlAufte_IST'!$J$1</f>
        <v>82.783875056206384</v>
      </c>
      <c r="K92" s="14">
        <f>'landesw Umlage § 2_IST'!M92*'Umlage Gesamt § 2_mtlAufte_IST'!$K$1</f>
        <v>60.574079853061917</v>
      </c>
      <c r="M92" s="14">
        <f>'bezirksw Umlage § 2_IST'!F92*'Umlage Gesamt § 2_mtlAufte_IST'!$M$1</f>
        <v>388.95786029235916</v>
      </c>
      <c r="N92" s="14">
        <f>'bezirksw Umlage § 2_IST'!G92*'Umlage Gesamt § 2_mtlAufte_IST'!$N$1</f>
        <v>47242.521399021876</v>
      </c>
      <c r="O92" s="14">
        <f>'bezirksw Umlage § 2_IST'!H92*'Umlage Gesamt § 2_mtlAufte_IST'!$O$1</f>
        <v>4298.688195290546</v>
      </c>
      <c r="P92" s="14">
        <f>'bezirksw Umlage § 2_IST'!I92*'Umlage Gesamt § 2_mtlAufte_IST'!$P$1</f>
        <v>51771.391798341647</v>
      </c>
      <c r="Q92" s="14">
        <f>'bezirksw Umlage § 2_IST'!J92*'Umlage Gesamt § 2_mtlAufte_IST'!$Q$1</f>
        <v>9190.6761546132911</v>
      </c>
      <c r="R92" s="14">
        <f>'bezirksw Umlage § 2_IST'!K92*'Umlage Gesamt § 2_mtlAufte_IST'!$R$1</f>
        <v>16234.104692350258</v>
      </c>
      <c r="S92" s="14">
        <f>'bezirksw Umlage § 2_IST'!L92*'Umlage Gesamt § 2_mtlAufte_IST'!$S$1</f>
        <v>210.57554925573515</v>
      </c>
      <c r="T92" s="14">
        <f>'bezirksw Umlage § 2_IST'!M92*'Umlage Gesamt § 2_mtlAufte_IST'!$T$1</f>
        <v>212.61498957627003</v>
      </c>
      <c r="V92" s="14">
        <f t="shared" si="28"/>
        <v>537.73379754216387</v>
      </c>
      <c r="W92" s="184">
        <f t="shared" si="29"/>
        <v>44.81</v>
      </c>
      <c r="X92" s="14">
        <f t="shared" si="21"/>
        <v>58437.311565797972</v>
      </c>
      <c r="Y92" s="184">
        <f t="shared" si="34"/>
        <v>4869.78</v>
      </c>
      <c r="Z92" s="14">
        <f t="shared" si="22"/>
        <v>5502.2859543526401</v>
      </c>
      <c r="AA92" s="184">
        <f t="shared" si="35"/>
        <v>458.52</v>
      </c>
      <c r="AB92" s="14">
        <f t="shared" si="23"/>
        <v>70807.834081285226</v>
      </c>
      <c r="AC92" s="184">
        <f t="shared" si="36"/>
        <v>5900.65</v>
      </c>
      <c r="AD92" s="14">
        <f t="shared" si="24"/>
        <v>12450.024030726148</v>
      </c>
      <c r="AE92" s="184">
        <f t="shared" si="37"/>
        <v>1037.5</v>
      </c>
      <c r="AF92" s="14">
        <f t="shared" si="25"/>
        <v>21671.098787964576</v>
      </c>
      <c r="AG92" s="184">
        <f t="shared" si="38"/>
        <v>1805.92</v>
      </c>
      <c r="AH92" s="14">
        <f t="shared" si="26"/>
        <v>293.35942431194155</v>
      </c>
      <c r="AI92" s="184">
        <f t="shared" si="30"/>
        <v>24.45</v>
      </c>
      <c r="AJ92" s="14">
        <f t="shared" si="27"/>
        <v>273.18906942933194</v>
      </c>
      <c r="AK92" s="184">
        <f t="shared" si="31"/>
        <v>22.77</v>
      </c>
      <c r="AM92" s="14">
        <f t="shared" si="39"/>
        <v>169972.83671140997</v>
      </c>
      <c r="AN92" s="14">
        <f t="shared" si="32"/>
        <v>14164.4</v>
      </c>
      <c r="AO92" s="14">
        <f t="shared" si="33"/>
        <v>14164.4</v>
      </c>
    </row>
    <row r="93" spans="1:41" x14ac:dyDescent="0.25">
      <c r="A93">
        <v>61113</v>
      </c>
      <c r="B93" t="s">
        <v>104</v>
      </c>
      <c r="C93" t="s">
        <v>96</v>
      </c>
      <c r="D93" s="14">
        <f>'landesw Umlage § 2_IST'!F93*'Umlage Gesamt § 2_mtlAufte_IST'!$D$1</f>
        <v>898.08803217583431</v>
      </c>
      <c r="E93" s="14">
        <f>'landesw Umlage § 2_IST'!G93*'Umlage Gesamt § 2_mtlAufte_IST'!$E$1</f>
        <v>67577.507877635784</v>
      </c>
      <c r="F93" s="14">
        <f>'landesw Umlage § 2_IST'!H93*'Umlage Gesamt § 2_mtlAufte_IST'!$F$1</f>
        <v>7265.5347561504868</v>
      </c>
      <c r="G93" s="14">
        <f>'landesw Umlage § 2_IST'!I93*'Umlage Gesamt § 2_mtlAufte_IST'!$G$1</f>
        <v>114913.75087633728</v>
      </c>
      <c r="H93" s="14">
        <f>'landesw Umlage § 2_IST'!J93*'Umlage Gesamt § 2_mtlAufte_IST'!$H$1</f>
        <v>19675.09917494082</v>
      </c>
      <c r="I93" s="14">
        <f>'landesw Umlage § 2_IST'!K93*'Umlage Gesamt § 2_mtlAufte_IST'!$I$1</f>
        <v>32820.491126082976</v>
      </c>
      <c r="J93" s="14">
        <f>'landesw Umlage § 2_IST'!L93*'Umlage Gesamt § 2_mtlAufte_IST'!$J$1</f>
        <v>499.72602303479096</v>
      </c>
      <c r="K93" s="14">
        <f>'landesw Umlage § 2_IST'!M93*'Umlage Gesamt § 2_mtlAufte_IST'!$K$1</f>
        <v>365.65628274117717</v>
      </c>
      <c r="M93" s="14">
        <f>'bezirksw Umlage § 2_IST'!F93*'Umlage Gesamt § 2_mtlAufte_IST'!$M$1</f>
        <v>2347.9495797950108</v>
      </c>
      <c r="N93" s="14">
        <f>'bezirksw Umlage § 2_IST'!G93*'Umlage Gesamt § 2_mtlAufte_IST'!$N$1</f>
        <v>285180.14312376978</v>
      </c>
      <c r="O93" s="14">
        <f>'bezirksw Umlage § 2_IST'!H93*'Umlage Gesamt § 2_mtlAufte_IST'!$O$1</f>
        <v>25949.091591093587</v>
      </c>
      <c r="P93" s="14">
        <f>'bezirksw Umlage § 2_IST'!I93*'Umlage Gesamt § 2_mtlAufte_IST'!$P$1</f>
        <v>312518.73281838663</v>
      </c>
      <c r="Q93" s="14">
        <f>'bezirksw Umlage § 2_IST'!J93*'Umlage Gesamt § 2_mtlAufte_IST'!$Q$1</f>
        <v>55479.645530331538</v>
      </c>
      <c r="R93" s="14">
        <f>'bezirksw Umlage § 2_IST'!K93*'Umlage Gesamt § 2_mtlAufte_IST'!$R$1</f>
        <v>97997.400700686616</v>
      </c>
      <c r="S93" s="14">
        <f>'bezirksw Umlage § 2_IST'!L93*'Umlage Gesamt § 2_mtlAufte_IST'!$S$1</f>
        <v>1271.142256949061</v>
      </c>
      <c r="T93" s="14">
        <f>'bezirksw Umlage § 2_IST'!M93*'Umlage Gesamt § 2_mtlAufte_IST'!$T$1</f>
        <v>1283.4533670523961</v>
      </c>
      <c r="V93" s="14">
        <f t="shared" si="28"/>
        <v>3246.0376119708453</v>
      </c>
      <c r="W93" s="184">
        <f t="shared" si="29"/>
        <v>270.5</v>
      </c>
      <c r="X93" s="14">
        <f t="shared" si="21"/>
        <v>352757.65100140555</v>
      </c>
      <c r="Y93" s="184">
        <f t="shared" si="34"/>
        <v>29396.47</v>
      </c>
      <c r="Z93" s="14">
        <f t="shared" si="22"/>
        <v>33214.626347244077</v>
      </c>
      <c r="AA93" s="184">
        <f t="shared" si="35"/>
        <v>2767.89</v>
      </c>
      <c r="AB93" s="14">
        <f t="shared" si="23"/>
        <v>427432.48369472392</v>
      </c>
      <c r="AC93" s="184">
        <f t="shared" si="36"/>
        <v>35619.370000000003</v>
      </c>
      <c r="AD93" s="14">
        <f t="shared" si="24"/>
        <v>75154.744705272358</v>
      </c>
      <c r="AE93" s="184">
        <f t="shared" si="37"/>
        <v>6262.9</v>
      </c>
      <c r="AF93" s="14">
        <f t="shared" si="25"/>
        <v>130817.8918267696</v>
      </c>
      <c r="AG93" s="184">
        <f t="shared" si="38"/>
        <v>10901.49</v>
      </c>
      <c r="AH93" s="14">
        <f t="shared" si="26"/>
        <v>1770.8682799838521</v>
      </c>
      <c r="AI93" s="184">
        <f t="shared" si="30"/>
        <v>147.57</v>
      </c>
      <c r="AJ93" s="14">
        <f t="shared" si="27"/>
        <v>1649.1096497935732</v>
      </c>
      <c r="AK93" s="184">
        <f t="shared" si="31"/>
        <v>137.43</v>
      </c>
      <c r="AM93" s="14">
        <f t="shared" si="39"/>
        <v>1026043.4131171638</v>
      </c>
      <c r="AN93" s="14">
        <f t="shared" si="32"/>
        <v>85503.62</v>
      </c>
      <c r="AO93" s="14">
        <f t="shared" si="33"/>
        <v>85503.62</v>
      </c>
    </row>
    <row r="94" spans="1:41" x14ac:dyDescent="0.25">
      <c r="A94">
        <v>61114</v>
      </c>
      <c r="B94" t="s">
        <v>105</v>
      </c>
      <c r="C94" t="s">
        <v>96</v>
      </c>
      <c r="D94" s="14">
        <f>'landesw Umlage § 2_IST'!F94*'Umlage Gesamt § 2_mtlAufte_IST'!$D$1</f>
        <v>804.7287531124872</v>
      </c>
      <c r="E94" s="14">
        <f>'landesw Umlage § 2_IST'!G94*'Umlage Gesamt § 2_mtlAufte_IST'!$E$1</f>
        <v>60552.598080019736</v>
      </c>
      <c r="F94" s="14">
        <f>'landesw Umlage § 2_IST'!H94*'Umlage Gesamt § 2_mtlAufte_IST'!$F$1</f>
        <v>6510.2579207599256</v>
      </c>
      <c r="G94" s="14">
        <f>'landesw Umlage § 2_IST'!I94*'Umlage Gesamt § 2_mtlAufte_IST'!$G$1</f>
        <v>102968.07901353769</v>
      </c>
      <c r="H94" s="14">
        <f>'landesw Umlage § 2_IST'!J94*'Umlage Gesamt § 2_mtlAufte_IST'!$H$1</f>
        <v>17629.806276401563</v>
      </c>
      <c r="I94" s="14">
        <f>'landesw Umlage § 2_IST'!K94*'Umlage Gesamt § 2_mtlAufte_IST'!$I$1</f>
        <v>29408.690411388478</v>
      </c>
      <c r="J94" s="14">
        <f>'landesw Umlage § 2_IST'!L94*'Umlage Gesamt § 2_mtlAufte_IST'!$J$1</f>
        <v>447.77781799447774</v>
      </c>
      <c r="K94" s="14">
        <f>'landesw Umlage § 2_IST'!M94*'Umlage Gesamt § 2_mtlAufte_IST'!$K$1</f>
        <v>327.64507925259085</v>
      </c>
      <c r="M94" s="14">
        <f>'bezirksw Umlage § 2_IST'!F94*'Umlage Gesamt § 2_mtlAufte_IST'!$M$1</f>
        <v>2103.8723043015616</v>
      </c>
      <c r="N94" s="14">
        <f>'bezirksw Umlage § 2_IST'!G94*'Umlage Gesamt § 2_mtlAufte_IST'!$N$1</f>
        <v>255534.70569297165</v>
      </c>
      <c r="O94" s="14">
        <f>'bezirksw Umlage § 2_IST'!H94*'Umlage Gesamt § 2_mtlAufte_IST'!$O$1</f>
        <v>23251.596026628755</v>
      </c>
      <c r="P94" s="14">
        <f>'bezirksw Umlage § 2_IST'!I94*'Umlage Gesamt § 2_mtlAufte_IST'!$P$1</f>
        <v>280031.35681023716</v>
      </c>
      <c r="Q94" s="14">
        <f>'bezirksw Umlage § 2_IST'!J94*'Umlage Gesamt § 2_mtlAufte_IST'!$Q$1</f>
        <v>49712.349314555104</v>
      </c>
      <c r="R94" s="14">
        <f>'bezirksw Umlage § 2_IST'!K94*'Umlage Gesamt § 2_mtlAufte_IST'!$R$1</f>
        <v>87810.24047616779</v>
      </c>
      <c r="S94" s="14">
        <f>'bezirksw Umlage § 2_IST'!L94*'Umlage Gesamt § 2_mtlAufte_IST'!$S$1</f>
        <v>1139.0027333789646</v>
      </c>
      <c r="T94" s="14">
        <f>'bezirksw Umlage § 2_IST'!M94*'Umlage Gesamt § 2_mtlAufte_IST'!$T$1</f>
        <v>1150.0340620772047</v>
      </c>
      <c r="V94" s="14">
        <f t="shared" si="28"/>
        <v>2908.6010574140487</v>
      </c>
      <c r="W94" s="184">
        <f t="shared" si="29"/>
        <v>242.38</v>
      </c>
      <c r="X94" s="14">
        <f t="shared" si="21"/>
        <v>316087.30377299141</v>
      </c>
      <c r="Y94" s="184">
        <f t="shared" si="34"/>
        <v>26340.61</v>
      </c>
      <c r="Z94" s="14">
        <f t="shared" si="22"/>
        <v>29761.853947388681</v>
      </c>
      <c r="AA94" s="184">
        <f t="shared" si="35"/>
        <v>2480.15</v>
      </c>
      <c r="AB94" s="14">
        <f t="shared" si="23"/>
        <v>382999.43582377484</v>
      </c>
      <c r="AC94" s="184">
        <f t="shared" si="36"/>
        <v>31916.62</v>
      </c>
      <c r="AD94" s="14">
        <f t="shared" si="24"/>
        <v>67342.155590956667</v>
      </c>
      <c r="AE94" s="184">
        <f t="shared" si="37"/>
        <v>5611.85</v>
      </c>
      <c r="AF94" s="14">
        <f t="shared" si="25"/>
        <v>117218.93088755627</v>
      </c>
      <c r="AG94" s="184">
        <f t="shared" si="38"/>
        <v>9768.24</v>
      </c>
      <c r="AH94" s="14">
        <f t="shared" si="26"/>
        <v>1586.7805513734424</v>
      </c>
      <c r="AI94" s="184">
        <f t="shared" si="30"/>
        <v>132.22999999999999</v>
      </c>
      <c r="AJ94" s="14">
        <f t="shared" si="27"/>
        <v>1477.6791413297956</v>
      </c>
      <c r="AK94" s="184">
        <f t="shared" si="31"/>
        <v>123.14</v>
      </c>
      <c r="AM94" s="14">
        <f t="shared" si="39"/>
        <v>919382.74077278527</v>
      </c>
      <c r="AN94" s="14">
        <f t="shared" si="32"/>
        <v>76615.23</v>
      </c>
      <c r="AO94" s="14">
        <f t="shared" si="33"/>
        <v>76615.23</v>
      </c>
    </row>
    <row r="95" spans="1:41" x14ac:dyDescent="0.25">
      <c r="A95">
        <v>61115</v>
      </c>
      <c r="B95" t="s">
        <v>106</v>
      </c>
      <c r="C95" t="s">
        <v>96</v>
      </c>
      <c r="D95" s="14">
        <f>'landesw Umlage § 2_IST'!F95*'Umlage Gesamt § 2_mtlAufte_IST'!$D$1</f>
        <v>506.43037506795292</v>
      </c>
      <c r="E95" s="14">
        <f>'landesw Umlage § 2_IST'!G95*'Umlage Gesamt § 2_mtlAufte_IST'!$E$1</f>
        <v>38106.846360834417</v>
      </c>
      <c r="F95" s="14">
        <f>'landesw Umlage § 2_IST'!H95*'Umlage Gesamt § 2_mtlAufte_IST'!$F$1</f>
        <v>4097.0231868162136</v>
      </c>
      <c r="G95" s="14">
        <f>'landesw Umlage § 2_IST'!I95*'Umlage Gesamt § 2_mtlAufte_IST'!$G$1</f>
        <v>64799.676503622293</v>
      </c>
      <c r="H95" s="14">
        <f>'landesw Umlage § 2_IST'!J95*'Umlage Gesamt § 2_mtlAufte_IST'!$H$1</f>
        <v>11094.756301922986</v>
      </c>
      <c r="I95" s="14">
        <f>'landesw Umlage § 2_IST'!K95*'Umlage Gesamt § 2_mtlAufte_IST'!$I$1</f>
        <v>18507.421361163826</v>
      </c>
      <c r="J95" s="14">
        <f>'landesw Umlage § 2_IST'!L95*'Umlage Gesamt § 2_mtlAufte_IST'!$J$1</f>
        <v>281.79468850463036</v>
      </c>
      <c r="K95" s="14">
        <f>'landesw Umlage § 2_IST'!M95*'Umlage Gesamt § 2_mtlAufte_IST'!$K$1</f>
        <v>206.19298084390019</v>
      </c>
      <c r="M95" s="14">
        <f>'bezirksw Umlage § 2_IST'!F95*'Umlage Gesamt § 2_mtlAufte_IST'!$M$1</f>
        <v>1324.0049346336509</v>
      </c>
      <c r="N95" s="14">
        <f>'bezirksw Umlage § 2_IST'!G95*'Umlage Gesamt § 2_mtlAufte_IST'!$N$1</f>
        <v>160812.61710414023</v>
      </c>
      <c r="O95" s="14">
        <f>'bezirksw Umlage § 2_IST'!H95*'Umlage Gesamt § 2_mtlAufte_IST'!$O$1</f>
        <v>14632.650382069965</v>
      </c>
      <c r="P95" s="14">
        <f>'bezirksw Umlage § 2_IST'!I95*'Umlage Gesamt § 2_mtlAufte_IST'!$P$1</f>
        <v>176228.80319820344</v>
      </c>
      <c r="Q95" s="14">
        <f>'bezirksw Umlage § 2_IST'!J95*'Umlage Gesamt § 2_mtlAufte_IST'!$Q$1</f>
        <v>31284.881534933895</v>
      </c>
      <c r="R95" s="14">
        <f>'bezirksw Umlage § 2_IST'!K95*'Umlage Gesamt § 2_mtlAufte_IST'!$R$1</f>
        <v>55260.574258288849</v>
      </c>
      <c r="S95" s="14">
        <f>'bezirksw Umlage § 2_IST'!L95*'Umlage Gesamt § 2_mtlAufte_IST'!$S$1</f>
        <v>716.79504334537205</v>
      </c>
      <c r="T95" s="14">
        <f>'bezirksw Umlage § 2_IST'!M95*'Umlage Gesamt § 2_mtlAufte_IST'!$T$1</f>
        <v>723.73725823273651</v>
      </c>
      <c r="V95" s="14">
        <f t="shared" si="28"/>
        <v>1830.4353097016037</v>
      </c>
      <c r="W95" s="184">
        <f t="shared" si="29"/>
        <v>152.54</v>
      </c>
      <c r="X95" s="14">
        <f t="shared" si="21"/>
        <v>198919.46346497466</v>
      </c>
      <c r="Y95" s="184">
        <f t="shared" si="34"/>
        <v>16576.62</v>
      </c>
      <c r="Z95" s="14">
        <f t="shared" si="22"/>
        <v>18729.673568886181</v>
      </c>
      <c r="AA95" s="184">
        <f t="shared" si="35"/>
        <v>1560.81</v>
      </c>
      <c r="AB95" s="14">
        <f t="shared" si="23"/>
        <v>241028.47970182574</v>
      </c>
      <c r="AC95" s="184">
        <f t="shared" si="36"/>
        <v>20085.71</v>
      </c>
      <c r="AD95" s="14">
        <f t="shared" si="24"/>
        <v>42379.637836856884</v>
      </c>
      <c r="AE95" s="184">
        <f t="shared" si="37"/>
        <v>3531.64</v>
      </c>
      <c r="AF95" s="14">
        <f t="shared" si="25"/>
        <v>73767.995619452675</v>
      </c>
      <c r="AG95" s="184">
        <f t="shared" si="38"/>
        <v>6147.33</v>
      </c>
      <c r="AH95" s="14">
        <f t="shared" si="26"/>
        <v>998.58973185000241</v>
      </c>
      <c r="AI95" s="184">
        <f t="shared" si="30"/>
        <v>83.22</v>
      </c>
      <c r="AJ95" s="14">
        <f t="shared" si="27"/>
        <v>929.93023907663667</v>
      </c>
      <c r="AK95" s="184">
        <f t="shared" si="31"/>
        <v>77.489999999999995</v>
      </c>
      <c r="AM95" s="14">
        <f t="shared" si="39"/>
        <v>578584.20547262428</v>
      </c>
      <c r="AN95" s="14">
        <f t="shared" si="32"/>
        <v>48215.35</v>
      </c>
      <c r="AO95" s="14">
        <f t="shared" si="33"/>
        <v>48215.35</v>
      </c>
    </row>
    <row r="96" spans="1:41" x14ac:dyDescent="0.25">
      <c r="A96">
        <v>61116</v>
      </c>
      <c r="B96" t="s">
        <v>107</v>
      </c>
      <c r="C96" t="s">
        <v>96</v>
      </c>
      <c r="D96" s="14">
        <f>'landesw Umlage § 2_IST'!F96*'Umlage Gesamt § 2_mtlAufte_IST'!$D$1</f>
        <v>633.16881378696814</v>
      </c>
      <c r="E96" s="14">
        <f>'landesw Umlage § 2_IST'!G96*'Umlage Gesamt § 2_mtlAufte_IST'!$E$1</f>
        <v>47643.403506778719</v>
      </c>
      <c r="F96" s="14">
        <f>'landesw Umlage § 2_IST'!H96*'Umlage Gesamt § 2_mtlAufte_IST'!$F$1</f>
        <v>5122.3375195574481</v>
      </c>
      <c r="G96" s="14">
        <f>'landesw Umlage § 2_IST'!I96*'Umlage Gesamt § 2_mtlAufte_IST'!$G$1</f>
        <v>81016.337734624438</v>
      </c>
      <c r="H96" s="14">
        <f>'landesw Umlage § 2_IST'!J96*'Umlage Gesamt § 2_mtlAufte_IST'!$H$1</f>
        <v>13871.311897516949</v>
      </c>
      <c r="I96" s="14">
        <f>'landesw Umlage § 2_IST'!K96*'Umlage Gesamt § 2_mtlAufte_IST'!$I$1</f>
        <v>23139.058410410966</v>
      </c>
      <c r="J96" s="14">
        <f>'landesw Umlage § 2_IST'!L96*'Umlage Gesamt § 2_mtlAufte_IST'!$J$1</f>
        <v>352.31616710985014</v>
      </c>
      <c r="K96" s="14">
        <f>'landesw Umlage § 2_IST'!M96*'Umlage Gesamt § 2_mtlAufte_IST'!$K$1</f>
        <v>257.79449953927713</v>
      </c>
      <c r="M96" s="14">
        <f>'bezirksw Umlage § 2_IST'!F96*'Umlage Gesamt § 2_mtlAufte_IST'!$M$1</f>
        <v>1655.3482476196168</v>
      </c>
      <c r="N96" s="14">
        <f>'bezirksw Umlage § 2_IST'!G96*'Umlage Gesamt § 2_mtlAufte_IST'!$N$1</f>
        <v>201057.32007118245</v>
      </c>
      <c r="O96" s="14">
        <f>'bezirksw Umlage § 2_IST'!H96*'Umlage Gesamt § 2_mtlAufte_IST'!$O$1</f>
        <v>18294.593573166887</v>
      </c>
      <c r="P96" s="14">
        <f>'bezirksw Umlage § 2_IST'!I96*'Umlage Gesamt § 2_mtlAufte_IST'!$P$1</f>
        <v>220331.53572419781</v>
      </c>
      <c r="Q96" s="14">
        <f>'bezirksw Umlage § 2_IST'!J96*'Umlage Gesamt § 2_mtlAufte_IST'!$Q$1</f>
        <v>39114.184903071815</v>
      </c>
      <c r="R96" s="14">
        <f>'bezirksw Umlage § 2_IST'!K96*'Umlage Gesamt § 2_mtlAufte_IST'!$R$1</f>
        <v>69089.995337685948</v>
      </c>
      <c r="S96" s="14">
        <f>'bezirksw Umlage § 2_IST'!L96*'Umlage Gesamt § 2_mtlAufte_IST'!$S$1</f>
        <v>896.17900044496685</v>
      </c>
      <c r="T96" s="14">
        <f>'bezirksw Umlage § 2_IST'!M96*'Umlage Gesamt § 2_mtlAufte_IST'!$T$1</f>
        <v>904.85856269416445</v>
      </c>
      <c r="V96" s="14">
        <f t="shared" si="28"/>
        <v>2288.5170614065851</v>
      </c>
      <c r="W96" s="184">
        <f t="shared" si="29"/>
        <v>190.71</v>
      </c>
      <c r="X96" s="14">
        <f t="shared" si="21"/>
        <v>248700.72357796115</v>
      </c>
      <c r="Y96" s="184">
        <f t="shared" si="34"/>
        <v>20725.060000000001</v>
      </c>
      <c r="Z96" s="14">
        <f t="shared" si="22"/>
        <v>23416.931092724335</v>
      </c>
      <c r="AA96" s="184">
        <f t="shared" si="35"/>
        <v>1951.41</v>
      </c>
      <c r="AB96" s="14">
        <f t="shared" si="23"/>
        <v>301347.87345882226</v>
      </c>
      <c r="AC96" s="184">
        <f t="shared" si="36"/>
        <v>25112.32</v>
      </c>
      <c r="AD96" s="14">
        <f t="shared" si="24"/>
        <v>52985.496800588764</v>
      </c>
      <c r="AE96" s="184">
        <f t="shared" si="37"/>
        <v>4415.46</v>
      </c>
      <c r="AF96" s="14">
        <f t="shared" si="25"/>
        <v>92229.053748096921</v>
      </c>
      <c r="AG96" s="184">
        <f t="shared" si="38"/>
        <v>7685.75</v>
      </c>
      <c r="AH96" s="14">
        <f t="shared" si="26"/>
        <v>1248.495167554817</v>
      </c>
      <c r="AI96" s="184">
        <f t="shared" si="30"/>
        <v>104.04</v>
      </c>
      <c r="AJ96" s="14">
        <f t="shared" si="27"/>
        <v>1162.6530622334417</v>
      </c>
      <c r="AK96" s="184">
        <f t="shared" si="31"/>
        <v>96.89</v>
      </c>
      <c r="AM96" s="14">
        <f t="shared" si="39"/>
        <v>723379.74396938831</v>
      </c>
      <c r="AN96" s="14">
        <f t="shared" si="32"/>
        <v>60281.65</v>
      </c>
      <c r="AO96" s="14">
        <f t="shared" si="33"/>
        <v>60281.65</v>
      </c>
    </row>
    <row r="97" spans="1:41" x14ac:dyDescent="0.25">
      <c r="A97">
        <v>61118</v>
      </c>
      <c r="B97" t="s">
        <v>108</v>
      </c>
      <c r="C97" t="s">
        <v>96</v>
      </c>
      <c r="D97" s="14">
        <f>'landesw Umlage § 2_IST'!F97*'Umlage Gesamt § 2_mtlAufte_IST'!$D$1</f>
        <v>285.47078690907762</v>
      </c>
      <c r="E97" s="14">
        <f>'landesw Umlage § 2_IST'!G97*'Umlage Gesamt § 2_mtlAufte_IST'!$E$1</f>
        <v>21480.52714213885</v>
      </c>
      <c r="F97" s="14">
        <f>'landesw Umlage § 2_IST'!H97*'Umlage Gesamt § 2_mtlAufte_IST'!$F$1</f>
        <v>2309.4594848664574</v>
      </c>
      <c r="G97" s="14">
        <f>'landesw Umlage § 2_IST'!I97*'Umlage Gesamt § 2_mtlAufte_IST'!$G$1</f>
        <v>36527.063844581993</v>
      </c>
      <c r="H97" s="14">
        <f>'landesw Umlage § 2_IST'!J97*'Umlage Gesamt § 2_mtlAufte_IST'!$H$1</f>
        <v>6254.0261564078246</v>
      </c>
      <c r="I97" s="14">
        <f>'landesw Umlage § 2_IST'!K97*'Umlage Gesamt § 2_mtlAufte_IST'!$I$1</f>
        <v>10432.48667483737</v>
      </c>
      <c r="J97" s="14">
        <f>'landesw Umlage § 2_IST'!L97*'Umlage Gesamt § 2_mtlAufte_IST'!$J$1</f>
        <v>158.84543154312419</v>
      </c>
      <c r="K97" s="14">
        <f>'landesw Umlage § 2_IST'!M97*'Umlage Gesamt § 2_mtlAufte_IST'!$K$1</f>
        <v>116.22934838523148</v>
      </c>
      <c r="M97" s="14">
        <f>'bezirksw Umlage § 2_IST'!F97*'Umlage Gesamt § 2_mtlAufte_IST'!$M$1</f>
        <v>746.33108353868943</v>
      </c>
      <c r="N97" s="14">
        <f>'bezirksw Umlage § 2_IST'!G97*'Umlage Gesamt § 2_mtlAufte_IST'!$N$1</f>
        <v>90648.797168746547</v>
      </c>
      <c r="O97" s="14">
        <f>'bezirksw Umlage § 2_IST'!H97*'Umlage Gesamt § 2_mtlAufte_IST'!$O$1</f>
        <v>8248.3089972129583</v>
      </c>
      <c r="P97" s="14">
        <f>'bezirksw Umlage § 2_IST'!I97*'Umlage Gesamt § 2_mtlAufte_IST'!$P$1</f>
        <v>99338.779034108593</v>
      </c>
      <c r="Q97" s="14">
        <f>'bezirksw Umlage § 2_IST'!J97*'Umlage Gesamt § 2_mtlAufte_IST'!$Q$1</f>
        <v>17635.039661545776</v>
      </c>
      <c r="R97" s="14">
        <f>'bezirksw Umlage § 2_IST'!K97*'Umlage Gesamt § 2_mtlAufte_IST'!$R$1</f>
        <v>31149.947544999653</v>
      </c>
      <c r="S97" s="14">
        <f>'bezirksw Umlage § 2_IST'!L97*'Umlage Gesamt § 2_mtlAufte_IST'!$S$1</f>
        <v>404.05168242302466</v>
      </c>
      <c r="T97" s="14">
        <f>'bezirksw Umlage § 2_IST'!M97*'Umlage Gesamt § 2_mtlAufte_IST'!$T$1</f>
        <v>407.96495390979499</v>
      </c>
      <c r="V97" s="14">
        <f t="shared" si="28"/>
        <v>1031.801870447767</v>
      </c>
      <c r="W97" s="184">
        <f t="shared" si="29"/>
        <v>85.98</v>
      </c>
      <c r="X97" s="14">
        <f t="shared" si="21"/>
        <v>112129.32431088539</v>
      </c>
      <c r="Y97" s="184">
        <f t="shared" si="34"/>
        <v>9344.11</v>
      </c>
      <c r="Z97" s="14">
        <f t="shared" si="22"/>
        <v>10557.768482079417</v>
      </c>
      <c r="AA97" s="184">
        <f t="shared" si="35"/>
        <v>879.81</v>
      </c>
      <c r="AB97" s="14">
        <f t="shared" si="23"/>
        <v>135865.84287869057</v>
      </c>
      <c r="AC97" s="184">
        <f t="shared" si="36"/>
        <v>11322.15</v>
      </c>
      <c r="AD97" s="14">
        <f t="shared" si="24"/>
        <v>23889.0658179536</v>
      </c>
      <c r="AE97" s="184">
        <f t="shared" si="37"/>
        <v>1990.76</v>
      </c>
      <c r="AF97" s="14">
        <f t="shared" si="25"/>
        <v>41582.434219837021</v>
      </c>
      <c r="AG97" s="184">
        <f t="shared" si="38"/>
        <v>3465.2</v>
      </c>
      <c r="AH97" s="14">
        <f t="shared" si="26"/>
        <v>562.89711396614882</v>
      </c>
      <c r="AI97" s="184">
        <f t="shared" si="30"/>
        <v>46.91</v>
      </c>
      <c r="AJ97" s="14">
        <f t="shared" si="27"/>
        <v>524.19430229502643</v>
      </c>
      <c r="AK97" s="184">
        <f t="shared" si="31"/>
        <v>43.68</v>
      </c>
      <c r="AM97" s="14">
        <f t="shared" si="39"/>
        <v>326143.328996155</v>
      </c>
      <c r="AN97" s="14">
        <f t="shared" si="32"/>
        <v>27178.61</v>
      </c>
      <c r="AO97" s="14">
        <f t="shared" si="33"/>
        <v>27178.61</v>
      </c>
    </row>
    <row r="98" spans="1:41" x14ac:dyDescent="0.25">
      <c r="A98">
        <v>61119</v>
      </c>
      <c r="B98" t="s">
        <v>109</v>
      </c>
      <c r="C98" t="s">
        <v>96</v>
      </c>
      <c r="D98" s="14">
        <f>'landesw Umlage § 2_IST'!F98*'Umlage Gesamt § 2_mtlAufte_IST'!$D$1</f>
        <v>160.33700523120629</v>
      </c>
      <c r="E98" s="14">
        <f>'landesw Umlage § 2_IST'!G98*'Umlage Gesamt § 2_mtlAufte_IST'!$E$1</f>
        <v>12064.713976688405</v>
      </c>
      <c r="F98" s="14">
        <f>'landesw Umlage § 2_IST'!H98*'Umlage Gesamt § 2_mtlAufte_IST'!$F$1</f>
        <v>1297.1268321904688</v>
      </c>
      <c r="G98" s="14">
        <f>'landesw Umlage § 2_IST'!I98*'Umlage Gesamt § 2_mtlAufte_IST'!$G$1</f>
        <v>20515.724533994748</v>
      </c>
      <c r="H98" s="14">
        <f>'landesw Umlage § 2_IST'!J98*'Umlage Gesamt § 2_mtlAufte_IST'!$H$1</f>
        <v>3512.6250059185168</v>
      </c>
      <c r="I98" s="14">
        <f>'landesw Umlage § 2_IST'!K98*'Umlage Gesamt § 2_mtlAufte_IST'!$I$1</f>
        <v>5859.4915741436207</v>
      </c>
      <c r="J98" s="14">
        <f>'landesw Umlage § 2_IST'!L98*'Umlage Gesamt § 2_mtlAufte_IST'!$J$1</f>
        <v>89.216837435610998</v>
      </c>
      <c r="K98" s="14">
        <f>'landesw Umlage § 2_IST'!M98*'Umlage Gesamt § 2_mtlAufte_IST'!$K$1</f>
        <v>65.281165340389379</v>
      </c>
      <c r="M98" s="14">
        <f>'bezirksw Umlage § 2_IST'!F98*'Umlage Gesamt § 2_mtlAufte_IST'!$M$1</f>
        <v>419.18296488834011</v>
      </c>
      <c r="N98" s="14">
        <f>'bezirksw Umlage § 2_IST'!G98*'Umlage Gesamt § 2_mtlAufte_IST'!$N$1</f>
        <v>50913.63926662333</v>
      </c>
      <c r="O98" s="14">
        <f>'bezirksw Umlage § 2_IST'!H98*'Umlage Gesamt § 2_mtlAufte_IST'!$O$1</f>
        <v>4632.7302949424338</v>
      </c>
      <c r="P98" s="14">
        <f>'bezirksw Umlage § 2_IST'!I98*'Umlage Gesamt § 2_mtlAufte_IST'!$P$1</f>
        <v>55794.43874488803</v>
      </c>
      <c r="Q98" s="14">
        <f>'bezirksw Umlage § 2_IST'!J98*'Umlage Gesamt § 2_mtlAufte_IST'!$Q$1</f>
        <v>9904.8644419310367</v>
      </c>
      <c r="R98" s="14">
        <f>'bezirksw Umlage § 2_IST'!K98*'Umlage Gesamt § 2_mtlAufte_IST'!$R$1</f>
        <v>17495.623130310545</v>
      </c>
      <c r="S98" s="14">
        <f>'bezirksw Umlage § 2_IST'!L98*'Umlage Gesamt § 2_mtlAufte_IST'!$S$1</f>
        <v>226.93893627361612</v>
      </c>
      <c r="T98" s="14">
        <f>'bezirksw Umlage § 2_IST'!M98*'Umlage Gesamt § 2_mtlAufte_IST'!$T$1</f>
        <v>229.13685725053648</v>
      </c>
      <c r="V98" s="14">
        <f t="shared" si="28"/>
        <v>579.51997011954643</v>
      </c>
      <c r="W98" s="184">
        <f t="shared" si="29"/>
        <v>48.29</v>
      </c>
      <c r="X98" s="14">
        <f t="shared" si="21"/>
        <v>62978.353243311736</v>
      </c>
      <c r="Y98" s="184">
        <f t="shared" si="34"/>
        <v>5248.2</v>
      </c>
      <c r="Z98" s="14">
        <f t="shared" si="22"/>
        <v>5929.8571271329029</v>
      </c>
      <c r="AA98" s="184">
        <f t="shared" si="35"/>
        <v>494.15</v>
      </c>
      <c r="AB98" s="14">
        <f t="shared" si="23"/>
        <v>76310.16327888277</v>
      </c>
      <c r="AC98" s="184">
        <f t="shared" si="36"/>
        <v>6359.18</v>
      </c>
      <c r="AD98" s="14">
        <f t="shared" si="24"/>
        <v>13417.489447849553</v>
      </c>
      <c r="AE98" s="184">
        <f t="shared" si="37"/>
        <v>1118.1199999999999</v>
      </c>
      <c r="AF98" s="14">
        <f t="shared" si="25"/>
        <v>23355.114704454165</v>
      </c>
      <c r="AG98" s="184">
        <f t="shared" si="38"/>
        <v>1946.26</v>
      </c>
      <c r="AH98" s="14">
        <f t="shared" si="26"/>
        <v>316.15577370922711</v>
      </c>
      <c r="AI98" s="184">
        <f t="shared" si="30"/>
        <v>26.35</v>
      </c>
      <c r="AJ98" s="14">
        <f t="shared" si="27"/>
        <v>294.41802259092583</v>
      </c>
      <c r="AK98" s="184">
        <f t="shared" si="31"/>
        <v>24.53</v>
      </c>
      <c r="AM98" s="14">
        <f t="shared" si="39"/>
        <v>183181.07156805083</v>
      </c>
      <c r="AN98" s="14">
        <f t="shared" si="32"/>
        <v>15265.09</v>
      </c>
      <c r="AO98" s="14">
        <f t="shared" si="33"/>
        <v>15265.09</v>
      </c>
    </row>
    <row r="99" spans="1:41" x14ac:dyDescent="0.25">
      <c r="A99">
        <v>61120</v>
      </c>
      <c r="B99" t="s">
        <v>110</v>
      </c>
      <c r="C99" t="s">
        <v>96</v>
      </c>
      <c r="D99" s="14">
        <f>'landesw Umlage § 2_IST'!F99*'Umlage Gesamt § 2_mtlAufte_IST'!$D$1</f>
        <v>3340.703366975722</v>
      </c>
      <c r="E99" s="14">
        <f>'landesw Umlage § 2_IST'!G99*'Umlage Gesamt § 2_mtlAufte_IST'!$E$1</f>
        <v>251374.47556415715</v>
      </c>
      <c r="F99" s="14">
        <f>'landesw Umlage § 2_IST'!H99*'Umlage Gesamt § 2_mtlAufte_IST'!$F$1</f>
        <v>27026.299820460041</v>
      </c>
      <c r="G99" s="14">
        <f>'landesw Umlage § 2_IST'!I99*'Umlage Gesamt § 2_mtlAufte_IST'!$G$1</f>
        <v>427455.59534327249</v>
      </c>
      <c r="H99" s="14">
        <f>'landesw Umlage § 2_IST'!J99*'Umlage Gesamt § 2_mtlAufte_IST'!$H$1</f>
        <v>73187.335433100627</v>
      </c>
      <c r="I99" s="14">
        <f>'landesw Umlage § 2_IST'!K99*'Umlage Gesamt § 2_mtlAufte_IST'!$I$1</f>
        <v>122085.49861761814</v>
      </c>
      <c r="J99" s="14">
        <f>'landesw Umlage § 2_IST'!L99*'Umlage Gesamt § 2_mtlAufte_IST'!$J$1</f>
        <v>1858.8783592551636</v>
      </c>
      <c r="K99" s="14">
        <f>'landesw Umlage § 2_IST'!M99*'Umlage Gesamt § 2_mtlAufte_IST'!$K$1</f>
        <v>1360.1664103571011</v>
      </c>
      <c r="M99" s="14">
        <f>'bezirksw Umlage § 2_IST'!F99*'Umlage Gesamt § 2_mtlAufte_IST'!$M$1</f>
        <v>8733.8910949597266</v>
      </c>
      <c r="N99" s="14">
        <f>'bezirksw Umlage § 2_IST'!G99*'Umlage Gesamt § 2_mtlAufte_IST'!$N$1</f>
        <v>1060811.6690075977</v>
      </c>
      <c r="O99" s="14">
        <f>'bezirksw Umlage § 2_IST'!H99*'Umlage Gesamt § 2_mtlAufte_IST'!$O$1</f>
        <v>96525.301020106766</v>
      </c>
      <c r="P99" s="14">
        <f>'bezirksw Umlage § 2_IST'!I99*'Umlage Gesamt § 2_mtlAufte_IST'!$P$1</f>
        <v>1162505.6181184719</v>
      </c>
      <c r="Q99" s="14">
        <f>'bezirksw Umlage § 2_IST'!J99*'Umlage Gesamt § 2_mtlAufte_IST'!$Q$1</f>
        <v>206372.90775689873</v>
      </c>
      <c r="R99" s="14">
        <f>'bezirksw Umlage § 2_IST'!K99*'Umlage Gesamt § 2_mtlAufte_IST'!$R$1</f>
        <v>364530.24062963558</v>
      </c>
      <c r="S99" s="14">
        <f>'bezirksw Umlage § 2_IST'!L99*'Umlage Gesamt § 2_mtlAufte_IST'!$S$1</f>
        <v>4728.3886050754472</v>
      </c>
      <c r="T99" s="14">
        <f>'bezirksw Umlage § 2_IST'!M99*'Umlage Gesamt § 2_mtlAufte_IST'!$T$1</f>
        <v>4774.1834108182411</v>
      </c>
      <c r="V99" s="14">
        <f t="shared" si="28"/>
        <v>12074.594461935449</v>
      </c>
      <c r="W99" s="184">
        <f t="shared" si="29"/>
        <v>1006.22</v>
      </c>
      <c r="X99" s="14">
        <f t="shared" si="21"/>
        <v>1312186.1445717548</v>
      </c>
      <c r="Y99" s="184">
        <f t="shared" si="34"/>
        <v>109348.85</v>
      </c>
      <c r="Z99" s="14">
        <f t="shared" si="22"/>
        <v>123551.60084056681</v>
      </c>
      <c r="AA99" s="184">
        <f t="shared" si="35"/>
        <v>10295.969999999999</v>
      </c>
      <c r="AB99" s="14">
        <f t="shared" si="23"/>
        <v>1589961.2134617444</v>
      </c>
      <c r="AC99" s="184">
        <f t="shared" si="36"/>
        <v>132496.76999999999</v>
      </c>
      <c r="AD99" s="14">
        <f t="shared" si="24"/>
        <v>279560.24318999937</v>
      </c>
      <c r="AE99" s="184">
        <f t="shared" si="37"/>
        <v>23296.69</v>
      </c>
      <c r="AF99" s="14">
        <f t="shared" si="25"/>
        <v>486615.73924725375</v>
      </c>
      <c r="AG99" s="184">
        <f t="shared" si="38"/>
        <v>40551.31</v>
      </c>
      <c r="AH99" s="14">
        <f t="shared" si="26"/>
        <v>6587.2669643306108</v>
      </c>
      <c r="AI99" s="184">
        <f t="shared" si="30"/>
        <v>548.94000000000005</v>
      </c>
      <c r="AJ99" s="14">
        <f t="shared" si="27"/>
        <v>6134.3498211753422</v>
      </c>
      <c r="AK99" s="184">
        <f t="shared" si="31"/>
        <v>511.2</v>
      </c>
      <c r="AM99" s="14">
        <f t="shared" si="39"/>
        <v>3816671.1525587607</v>
      </c>
      <c r="AN99" s="14">
        <f t="shared" si="32"/>
        <v>318055.93</v>
      </c>
      <c r="AO99" s="14">
        <f t="shared" si="33"/>
        <v>318055.93</v>
      </c>
    </row>
    <row r="100" spans="1:41" x14ac:dyDescent="0.25">
      <c r="A100">
        <v>61203</v>
      </c>
      <c r="B100" t="s">
        <v>112</v>
      </c>
      <c r="C100" t="s">
        <v>113</v>
      </c>
      <c r="D100" s="14">
        <f>'landesw Umlage § 2_IST'!F100*'Umlage Gesamt § 2_mtlAufte_IST'!$D$1</f>
        <v>758.2363701840053</v>
      </c>
      <c r="E100" s="14">
        <f>'landesw Umlage § 2_IST'!G100*'Umlage Gesamt § 2_mtlAufte_IST'!$E$1</f>
        <v>57054.233486531404</v>
      </c>
      <c r="F100" s="14">
        <f>'landesw Umlage § 2_IST'!H100*'Umlage Gesamt § 2_mtlAufte_IST'!$F$1</f>
        <v>6134.1344095215445</v>
      </c>
      <c r="G100" s="14">
        <f>'landesw Umlage § 2_IST'!I100*'Umlage Gesamt § 2_mtlAufte_IST'!$G$1</f>
        <v>97019.203270758808</v>
      </c>
      <c r="H100" s="14">
        <f>'landesw Umlage § 2_IST'!J100*'Umlage Gesamt § 2_mtlAufte_IST'!$H$1</f>
        <v>16611.262200292429</v>
      </c>
      <c r="I100" s="14">
        <f>'landesw Umlage § 2_IST'!K100*'Umlage Gesamt § 2_mtlAufte_IST'!$I$1</f>
        <v>27709.633318246033</v>
      </c>
      <c r="J100" s="14">
        <f>'landesw Umlage § 2_IST'!L100*'Umlage Gesamt § 2_mtlAufte_IST'!$J$1</f>
        <v>421.90791127055422</v>
      </c>
      <c r="K100" s="14">
        <f>'landesw Umlage § 2_IST'!M100*'Umlage Gesamt § 2_mtlAufte_IST'!$K$1</f>
        <v>308.71571898016754</v>
      </c>
      <c r="M100" s="14">
        <f>'bezirksw Umlage § 2_IST'!F100*'Umlage Gesamt § 2_mtlAufte_IST'!$M$1</f>
        <v>2619.0533341040223</v>
      </c>
      <c r="N100" s="14">
        <f>'bezirksw Umlage § 2_IST'!G100*'Umlage Gesamt § 2_mtlAufte_IST'!$N$1</f>
        <v>192178.9907077172</v>
      </c>
      <c r="O100" s="14">
        <f>'bezirksw Umlage § 2_IST'!H100*'Umlage Gesamt § 2_mtlAufte_IST'!$O$1</f>
        <v>20362.056071205727</v>
      </c>
      <c r="P100" s="14">
        <f>'bezirksw Umlage § 2_IST'!I100*'Umlage Gesamt § 2_mtlAufte_IST'!$P$1</f>
        <v>283176.32283502945</v>
      </c>
      <c r="Q100" s="14">
        <f>'bezirksw Umlage § 2_IST'!J100*'Umlage Gesamt § 2_mtlAufte_IST'!$Q$1</f>
        <v>18090.242707094196</v>
      </c>
      <c r="R100" s="14">
        <f>'bezirksw Umlage § 2_IST'!K100*'Umlage Gesamt § 2_mtlAufte_IST'!$R$1</f>
        <v>73908.702762006695</v>
      </c>
      <c r="S100" s="14">
        <f>'bezirksw Umlage § 2_IST'!L100*'Umlage Gesamt § 2_mtlAufte_IST'!$S$1</f>
        <v>1165.563349832802</v>
      </c>
      <c r="T100" s="14">
        <f>'bezirksw Umlage § 2_IST'!M100*'Umlage Gesamt § 2_mtlAufte_IST'!$T$1</f>
        <v>1172.4982672142739</v>
      </c>
      <c r="V100" s="14">
        <f t="shared" si="28"/>
        <v>3377.2897042880277</v>
      </c>
      <c r="W100" s="184">
        <f t="shared" si="29"/>
        <v>281.44</v>
      </c>
      <c r="X100" s="14">
        <f t="shared" si="21"/>
        <v>249233.22419424861</v>
      </c>
      <c r="Y100" s="184">
        <f t="shared" si="34"/>
        <v>20769.439999999999</v>
      </c>
      <c r="Z100" s="14">
        <f t="shared" si="22"/>
        <v>26496.190480727273</v>
      </c>
      <c r="AA100" s="184">
        <f t="shared" si="35"/>
        <v>2208.02</v>
      </c>
      <c r="AB100" s="14">
        <f t="shared" si="23"/>
        <v>380195.52610578825</v>
      </c>
      <c r="AC100" s="184">
        <f t="shared" si="36"/>
        <v>31682.959999999999</v>
      </c>
      <c r="AD100" s="14">
        <f t="shared" si="24"/>
        <v>34701.504907386625</v>
      </c>
      <c r="AE100" s="184">
        <f t="shared" si="37"/>
        <v>2891.79</v>
      </c>
      <c r="AF100" s="14">
        <f t="shared" si="25"/>
        <v>101618.33608025273</v>
      </c>
      <c r="AG100" s="184">
        <f t="shared" si="38"/>
        <v>8468.19</v>
      </c>
      <c r="AH100" s="14">
        <f t="shared" si="26"/>
        <v>1587.4712611033563</v>
      </c>
      <c r="AI100" s="184">
        <f t="shared" si="30"/>
        <v>132.29</v>
      </c>
      <c r="AJ100" s="14">
        <f t="shared" si="27"/>
        <v>1481.2139861944415</v>
      </c>
      <c r="AK100" s="184">
        <f t="shared" si="31"/>
        <v>123.43</v>
      </c>
      <c r="AM100" s="14">
        <f t="shared" si="39"/>
        <v>798690.75671998935</v>
      </c>
      <c r="AN100" s="14">
        <f t="shared" si="32"/>
        <v>66557.56</v>
      </c>
      <c r="AO100" s="14">
        <f t="shared" si="33"/>
        <v>66557.56</v>
      </c>
    </row>
    <row r="101" spans="1:41" x14ac:dyDescent="0.25">
      <c r="A101">
        <v>61204</v>
      </c>
      <c r="B101" t="s">
        <v>114</v>
      </c>
      <c r="C101" t="s">
        <v>113</v>
      </c>
      <c r="D101" s="14">
        <f>'landesw Umlage § 2_IST'!F101*'Umlage Gesamt § 2_mtlAufte_IST'!$D$1</f>
        <v>681.6451843356225</v>
      </c>
      <c r="E101" s="14">
        <f>'landesw Umlage § 2_IST'!G101*'Umlage Gesamt § 2_mtlAufte_IST'!$E$1</f>
        <v>51291.055179292605</v>
      </c>
      <c r="F101" s="14">
        <f>'landesw Umlage § 2_IST'!H101*'Umlage Gesamt § 2_mtlAufte_IST'!$F$1</f>
        <v>5514.5114963333917</v>
      </c>
      <c r="G101" s="14">
        <f>'landesw Umlage § 2_IST'!I101*'Umlage Gesamt § 2_mtlAufte_IST'!$G$1</f>
        <v>87219.07217605882</v>
      </c>
      <c r="H101" s="14">
        <f>'landesw Umlage § 2_IST'!J101*'Umlage Gesamt § 2_mtlAufte_IST'!$H$1</f>
        <v>14933.320702906774</v>
      </c>
      <c r="I101" s="14">
        <f>'landesw Umlage § 2_IST'!K101*'Umlage Gesamt § 2_mtlAufte_IST'!$I$1</f>
        <v>24910.620030670172</v>
      </c>
      <c r="J101" s="14">
        <f>'landesw Umlage § 2_IST'!L101*'Umlage Gesamt § 2_mtlAufte_IST'!$J$1</f>
        <v>379.29003047015937</v>
      </c>
      <c r="K101" s="14">
        <f>'landesw Umlage § 2_IST'!M101*'Umlage Gesamt § 2_mtlAufte_IST'!$K$1</f>
        <v>277.53163979785518</v>
      </c>
      <c r="M101" s="14">
        <f>'bezirksw Umlage § 2_IST'!F101*'Umlage Gesamt § 2_mtlAufte_IST'!$M$1</f>
        <v>2354.4967808348774</v>
      </c>
      <c r="N101" s="14">
        <f>'bezirksw Umlage § 2_IST'!G101*'Umlage Gesamt § 2_mtlAufte_IST'!$N$1</f>
        <v>172766.55235438762</v>
      </c>
      <c r="O101" s="14">
        <f>'bezirksw Umlage § 2_IST'!H101*'Umlage Gesamt § 2_mtlAufte_IST'!$O$1</f>
        <v>18305.238326593397</v>
      </c>
      <c r="P101" s="14">
        <f>'bezirksw Umlage § 2_IST'!I101*'Umlage Gesamt § 2_mtlAufte_IST'!$P$1</f>
        <v>254572.03633152653</v>
      </c>
      <c r="Q101" s="14">
        <f>'bezirksw Umlage § 2_IST'!J101*'Umlage Gesamt § 2_mtlAufte_IST'!$Q$1</f>
        <v>16262.906014071727</v>
      </c>
      <c r="R101" s="14">
        <f>'bezirksw Umlage § 2_IST'!K101*'Umlage Gesamt § 2_mtlAufte_IST'!$R$1</f>
        <v>66443.016055783402</v>
      </c>
      <c r="S101" s="14">
        <f>'bezirksw Umlage § 2_IST'!L101*'Umlage Gesamt § 2_mtlAufte_IST'!$S$1</f>
        <v>1047.8271363569918</v>
      </c>
      <c r="T101" s="14">
        <f>'bezirksw Umlage § 2_IST'!M101*'Umlage Gesamt § 2_mtlAufte_IST'!$T$1</f>
        <v>1054.0615419101023</v>
      </c>
      <c r="V101" s="14">
        <f t="shared" si="28"/>
        <v>3036.1419651705</v>
      </c>
      <c r="W101" s="184">
        <f t="shared" si="29"/>
        <v>253.01</v>
      </c>
      <c r="X101" s="14">
        <f t="shared" si="21"/>
        <v>224057.60753368022</v>
      </c>
      <c r="Y101" s="184">
        <f t="shared" si="34"/>
        <v>18671.47</v>
      </c>
      <c r="Z101" s="14">
        <f t="shared" si="22"/>
        <v>23819.749822926788</v>
      </c>
      <c r="AA101" s="184">
        <f t="shared" si="35"/>
        <v>1984.98</v>
      </c>
      <c r="AB101" s="14">
        <f t="shared" si="23"/>
        <v>341791.10850758536</v>
      </c>
      <c r="AC101" s="184">
        <f t="shared" si="36"/>
        <v>28482.59</v>
      </c>
      <c r="AD101" s="14">
        <f t="shared" si="24"/>
        <v>31196.226716978501</v>
      </c>
      <c r="AE101" s="184">
        <f t="shared" si="37"/>
        <v>2599.69</v>
      </c>
      <c r="AF101" s="14">
        <f t="shared" si="25"/>
        <v>91353.636086453567</v>
      </c>
      <c r="AG101" s="184">
        <f t="shared" si="38"/>
        <v>7612.8</v>
      </c>
      <c r="AH101" s="14">
        <f t="shared" si="26"/>
        <v>1427.1171668271511</v>
      </c>
      <c r="AI101" s="184">
        <f t="shared" si="30"/>
        <v>118.93</v>
      </c>
      <c r="AJ101" s="14">
        <f t="shared" si="27"/>
        <v>1331.5931817079575</v>
      </c>
      <c r="AK101" s="184">
        <f t="shared" si="31"/>
        <v>110.97</v>
      </c>
      <c r="AM101" s="14">
        <f t="shared" si="39"/>
        <v>718013.18098133011</v>
      </c>
      <c r="AN101" s="14">
        <f t="shared" si="32"/>
        <v>59834.43</v>
      </c>
      <c r="AO101" s="14">
        <f t="shared" si="33"/>
        <v>59834.43</v>
      </c>
    </row>
    <row r="102" spans="1:41" x14ac:dyDescent="0.25">
      <c r="A102">
        <v>61205</v>
      </c>
      <c r="B102" t="s">
        <v>115</v>
      </c>
      <c r="C102" t="s">
        <v>113</v>
      </c>
      <c r="D102" s="14">
        <f>'landesw Umlage § 2_IST'!F102*'Umlage Gesamt § 2_mtlAufte_IST'!$D$1</f>
        <v>470.96052353174139</v>
      </c>
      <c r="E102" s="14">
        <f>'landesw Umlage § 2_IST'!G102*'Umlage Gesamt § 2_mtlAufte_IST'!$E$1</f>
        <v>35437.882867578985</v>
      </c>
      <c r="F102" s="14">
        <f>'landesw Umlage § 2_IST'!H102*'Umlage Gesamt § 2_mtlAufte_IST'!$F$1</f>
        <v>3810.071986155534</v>
      </c>
      <c r="G102" s="14">
        <f>'landesw Umlage § 2_IST'!I102*'Umlage Gesamt § 2_mtlAufte_IST'!$G$1</f>
        <v>60261.175224212238</v>
      </c>
      <c r="H102" s="14">
        <f>'landesw Umlage § 2_IST'!J102*'Umlage Gesamt § 2_mtlAufte_IST'!$H$1</f>
        <v>10317.691224010052</v>
      </c>
      <c r="I102" s="14">
        <f>'landesw Umlage § 2_IST'!K102*'Umlage Gesamt § 2_mtlAufte_IST'!$I$1</f>
        <v>17211.181008458861</v>
      </c>
      <c r="J102" s="14">
        <f>'landesw Umlage § 2_IST'!L102*'Umlage Gesamt § 2_mtlAufte_IST'!$J$1</f>
        <v>262.05808450726732</v>
      </c>
      <c r="K102" s="14">
        <f>'landesw Umlage § 2_IST'!M102*'Umlage Gesamt § 2_mtlAufte_IST'!$K$1</f>
        <v>191.7514410421837</v>
      </c>
      <c r="M102" s="14">
        <f>'bezirksw Umlage § 2_IST'!F102*'Umlage Gesamt § 2_mtlAufte_IST'!$M$1</f>
        <v>1626.7628115594748</v>
      </c>
      <c r="N102" s="14">
        <f>'bezirksw Umlage § 2_IST'!G102*'Umlage Gesamt § 2_mtlAufte_IST'!$N$1</f>
        <v>119367.41843911275</v>
      </c>
      <c r="O102" s="14">
        <f>'bezirksw Umlage § 2_IST'!H102*'Umlage Gesamt § 2_mtlAufte_IST'!$O$1</f>
        <v>12647.407806553165</v>
      </c>
      <c r="P102" s="14">
        <f>'bezirksw Umlage § 2_IST'!I102*'Umlage Gesamt § 2_mtlAufte_IST'!$P$1</f>
        <v>175888.25134016521</v>
      </c>
      <c r="Q102" s="14">
        <f>'bezirksw Umlage § 2_IST'!J102*'Umlage Gesamt § 2_mtlAufte_IST'!$Q$1</f>
        <v>11236.324860124827</v>
      </c>
      <c r="R102" s="14">
        <f>'bezirksw Umlage § 2_IST'!K102*'Umlage Gesamt § 2_mtlAufte_IST'!$R$1</f>
        <v>45906.636393476445</v>
      </c>
      <c r="S102" s="14">
        <f>'bezirksw Umlage § 2_IST'!L102*'Umlage Gesamt § 2_mtlAufte_IST'!$S$1</f>
        <v>723.96200846110025</v>
      </c>
      <c r="T102" s="14">
        <f>'bezirksw Umlage § 2_IST'!M102*'Umlage Gesamt § 2_mtlAufte_IST'!$T$1</f>
        <v>728.26946778257104</v>
      </c>
      <c r="V102" s="14">
        <f t="shared" si="28"/>
        <v>2097.7233350912161</v>
      </c>
      <c r="W102" s="184">
        <f t="shared" si="29"/>
        <v>174.81</v>
      </c>
      <c r="X102" s="14">
        <f t="shared" si="21"/>
        <v>154805.30130669172</v>
      </c>
      <c r="Y102" s="184">
        <f t="shared" si="34"/>
        <v>12900.44</v>
      </c>
      <c r="Z102" s="14">
        <f t="shared" si="22"/>
        <v>16457.479792708698</v>
      </c>
      <c r="AA102" s="184">
        <f t="shared" si="35"/>
        <v>1371.46</v>
      </c>
      <c r="AB102" s="14">
        <f t="shared" si="23"/>
        <v>236149.42656437744</v>
      </c>
      <c r="AC102" s="184">
        <f t="shared" si="36"/>
        <v>19679.12</v>
      </c>
      <c r="AD102" s="14">
        <f t="shared" si="24"/>
        <v>21554.016084134877</v>
      </c>
      <c r="AE102" s="184">
        <f t="shared" si="37"/>
        <v>1796.17</v>
      </c>
      <c r="AF102" s="14">
        <f t="shared" si="25"/>
        <v>63117.817401935303</v>
      </c>
      <c r="AG102" s="184">
        <f t="shared" si="38"/>
        <v>5259.82</v>
      </c>
      <c r="AH102" s="14">
        <f t="shared" si="26"/>
        <v>986.02009296836763</v>
      </c>
      <c r="AI102" s="184">
        <f t="shared" si="30"/>
        <v>82.17</v>
      </c>
      <c r="AJ102" s="14">
        <f t="shared" si="27"/>
        <v>920.02090882475477</v>
      </c>
      <c r="AK102" s="184">
        <f t="shared" si="31"/>
        <v>76.67</v>
      </c>
      <c r="AM102" s="14">
        <f t="shared" si="39"/>
        <v>496087.8054867324</v>
      </c>
      <c r="AN102" s="14">
        <f t="shared" si="32"/>
        <v>41340.65</v>
      </c>
      <c r="AO102" s="14">
        <f t="shared" si="33"/>
        <v>41340.65</v>
      </c>
    </row>
    <row r="103" spans="1:41" x14ac:dyDescent="0.25">
      <c r="A103">
        <v>61206</v>
      </c>
      <c r="B103" t="s">
        <v>116</v>
      </c>
      <c r="C103" t="s">
        <v>113</v>
      </c>
      <c r="D103" s="14">
        <f>'landesw Umlage § 2_IST'!F103*'Umlage Gesamt § 2_mtlAufte_IST'!$D$1</f>
        <v>335.35472849809071</v>
      </c>
      <c r="E103" s="14">
        <f>'landesw Umlage § 2_IST'!G103*'Umlage Gesamt § 2_mtlAufte_IST'!$E$1</f>
        <v>25234.092867240339</v>
      </c>
      <c r="F103" s="14">
        <f>'landesw Umlage § 2_IST'!H103*'Umlage Gesamt § 2_mtlAufte_IST'!$F$1</f>
        <v>2713.0207153960228</v>
      </c>
      <c r="G103" s="14">
        <f>'landesw Umlage § 2_IST'!I103*'Umlage Gesamt § 2_mtlAufte_IST'!$G$1</f>
        <v>42909.902309316472</v>
      </c>
      <c r="H103" s="14">
        <f>'landesw Umlage § 2_IST'!J103*'Umlage Gesamt § 2_mtlAufte_IST'!$H$1</f>
        <v>7346.8716936353248</v>
      </c>
      <c r="I103" s="14">
        <f>'landesw Umlage § 2_IST'!K103*'Umlage Gesamt § 2_mtlAufte_IST'!$I$1</f>
        <v>12255.487765598704</v>
      </c>
      <c r="J103" s="14">
        <f>'landesw Umlage § 2_IST'!L103*'Umlage Gesamt § 2_mtlAufte_IST'!$J$1</f>
        <v>186.60251420147176</v>
      </c>
      <c r="K103" s="14">
        <f>'landesw Umlage § 2_IST'!M103*'Umlage Gesamt § 2_mtlAufte_IST'!$K$1</f>
        <v>136.53958078608514</v>
      </c>
      <c r="M103" s="14">
        <f>'bezirksw Umlage § 2_IST'!F103*'Umlage Gesamt § 2_mtlAufte_IST'!$M$1</f>
        <v>1158.3616327548741</v>
      </c>
      <c r="N103" s="14">
        <f>'bezirksw Umlage § 2_IST'!G103*'Umlage Gesamt § 2_mtlAufte_IST'!$N$1</f>
        <v>84997.417409802729</v>
      </c>
      <c r="O103" s="14">
        <f>'bezirksw Umlage § 2_IST'!H103*'Umlage Gesamt § 2_mtlAufte_IST'!$O$1</f>
        <v>9005.7824366364603</v>
      </c>
      <c r="P103" s="14">
        <f>'bezirksw Umlage § 2_IST'!I103*'Umlage Gesamt § 2_mtlAufte_IST'!$P$1</f>
        <v>125243.9510892671</v>
      </c>
      <c r="Q103" s="14">
        <f>'bezirksw Umlage § 2_IST'!J103*'Umlage Gesamt § 2_mtlAufte_IST'!$Q$1</f>
        <v>8000.9989893124148</v>
      </c>
      <c r="R103" s="14">
        <f>'bezirksw Umlage § 2_IST'!K103*'Umlage Gesamt § 2_mtlAufte_IST'!$R$1</f>
        <v>32688.530810496435</v>
      </c>
      <c r="S103" s="14">
        <f>'bezirksw Umlage § 2_IST'!L103*'Umlage Gesamt § 2_mtlAufte_IST'!$S$1</f>
        <v>515.50835082686444</v>
      </c>
      <c r="T103" s="14">
        <f>'bezirksw Umlage § 2_IST'!M103*'Umlage Gesamt § 2_mtlAufte_IST'!$T$1</f>
        <v>518.57554389102177</v>
      </c>
      <c r="V103" s="14">
        <f t="shared" si="28"/>
        <v>1493.7163612529648</v>
      </c>
      <c r="W103" s="184">
        <f t="shared" si="29"/>
        <v>124.48</v>
      </c>
      <c r="X103" s="14">
        <f t="shared" si="21"/>
        <v>110231.51027704307</v>
      </c>
      <c r="Y103" s="184">
        <f t="shared" si="34"/>
        <v>9185.9599999999991</v>
      </c>
      <c r="Z103" s="14">
        <f t="shared" si="22"/>
        <v>11718.803152032484</v>
      </c>
      <c r="AA103" s="184">
        <f t="shared" si="35"/>
        <v>976.57</v>
      </c>
      <c r="AB103" s="14">
        <f t="shared" si="23"/>
        <v>168153.85339858357</v>
      </c>
      <c r="AC103" s="184">
        <f t="shared" si="36"/>
        <v>14012.82</v>
      </c>
      <c r="AD103" s="14">
        <f t="shared" si="24"/>
        <v>15347.87068294774</v>
      </c>
      <c r="AE103" s="184">
        <f t="shared" si="37"/>
        <v>1278.99</v>
      </c>
      <c r="AF103" s="14">
        <f t="shared" si="25"/>
        <v>44944.018576095143</v>
      </c>
      <c r="AG103" s="184">
        <f t="shared" si="38"/>
        <v>3745.33</v>
      </c>
      <c r="AH103" s="14">
        <f t="shared" si="26"/>
        <v>702.11086502833621</v>
      </c>
      <c r="AI103" s="184">
        <f t="shared" si="30"/>
        <v>58.51</v>
      </c>
      <c r="AJ103" s="14">
        <f t="shared" si="27"/>
        <v>655.11512467710691</v>
      </c>
      <c r="AK103" s="184">
        <f t="shared" si="31"/>
        <v>54.59</v>
      </c>
      <c r="AM103" s="14">
        <f t="shared" si="39"/>
        <v>353246.99843766046</v>
      </c>
      <c r="AN103" s="14">
        <f t="shared" si="32"/>
        <v>29437.25</v>
      </c>
      <c r="AO103" s="14">
        <f t="shared" si="33"/>
        <v>29437.25</v>
      </c>
    </row>
    <row r="104" spans="1:41" x14ac:dyDescent="0.25">
      <c r="A104">
        <v>61207</v>
      </c>
      <c r="B104" t="s">
        <v>117</v>
      </c>
      <c r="C104" t="s">
        <v>113</v>
      </c>
      <c r="D104" s="14">
        <f>'landesw Umlage § 2_IST'!F104*'Umlage Gesamt § 2_mtlAufte_IST'!$D$1</f>
        <v>1565.8988662643842</v>
      </c>
      <c r="E104" s="14">
        <f>'landesw Umlage § 2_IST'!G104*'Umlage Gesamt § 2_mtlAufte_IST'!$E$1</f>
        <v>117827.58391088796</v>
      </c>
      <c r="F104" s="14">
        <f>'landesw Umlage § 2_IST'!H104*'Umlage Gesamt § 2_mtlAufte_IST'!$F$1</f>
        <v>12668.126319306117</v>
      </c>
      <c r="G104" s="14">
        <f>'landesw Umlage § 2_IST'!I104*'Umlage Gesamt § 2_mtlAufte_IST'!$G$1</f>
        <v>200362.66576171655</v>
      </c>
      <c r="H104" s="14">
        <f>'landesw Umlage § 2_IST'!J104*'Umlage Gesamt § 2_mtlAufte_IST'!$H$1</f>
        <v>34305.34022041961</v>
      </c>
      <c r="I104" s="14">
        <f>'landesw Umlage § 2_IST'!K104*'Umlage Gesamt § 2_mtlAufte_IST'!$I$1</f>
        <v>57225.536922099192</v>
      </c>
      <c r="J104" s="14">
        <f>'landesw Umlage § 2_IST'!L104*'Umlage Gesamt § 2_mtlAufte_IST'!$J$1</f>
        <v>871.31816133563734</v>
      </c>
      <c r="K104" s="14">
        <f>'landesw Umlage § 2_IST'!M104*'Umlage Gesamt § 2_mtlAufte_IST'!$K$1</f>
        <v>637.55527083424533</v>
      </c>
      <c r="M104" s="14">
        <f>'bezirksw Umlage § 2_IST'!F104*'Umlage Gesamt § 2_mtlAufte_IST'!$M$1</f>
        <v>5408.8313457770291</v>
      </c>
      <c r="N104" s="14">
        <f>'bezirksw Umlage § 2_IST'!G104*'Umlage Gesamt § 2_mtlAufte_IST'!$N$1</f>
        <v>396885.2926377285</v>
      </c>
      <c r="O104" s="14">
        <f>'bezirksw Umlage § 2_IST'!H104*'Umlage Gesamt § 2_mtlAufte_IST'!$O$1</f>
        <v>42051.42587525204</v>
      </c>
      <c r="P104" s="14">
        <f>'bezirksw Umlage § 2_IST'!I104*'Umlage Gesamt § 2_mtlAufte_IST'!$P$1</f>
        <v>584811.6765655562</v>
      </c>
      <c r="Q104" s="14">
        <f>'bezirksw Umlage § 2_IST'!J104*'Umlage Gesamt § 2_mtlAufte_IST'!$Q$1</f>
        <v>37359.709530435684</v>
      </c>
      <c r="R104" s="14">
        <f>'bezirksw Umlage § 2_IST'!K104*'Umlage Gesamt § 2_mtlAufte_IST'!$R$1</f>
        <v>152635.19189143082</v>
      </c>
      <c r="S104" s="14">
        <f>'bezirksw Umlage § 2_IST'!L104*'Umlage Gesamt § 2_mtlAufte_IST'!$S$1</f>
        <v>2407.1046969424356</v>
      </c>
      <c r="T104" s="14">
        <f>'bezirksw Umlage § 2_IST'!M104*'Umlage Gesamt § 2_mtlAufte_IST'!$T$1</f>
        <v>2421.4265887591637</v>
      </c>
      <c r="V104" s="14">
        <f t="shared" si="28"/>
        <v>6974.7302120414133</v>
      </c>
      <c r="W104" s="184">
        <f t="shared" si="29"/>
        <v>581.23</v>
      </c>
      <c r="X104" s="14">
        <f t="shared" si="21"/>
        <v>514712.87654861645</v>
      </c>
      <c r="Y104" s="184">
        <f t="shared" si="34"/>
        <v>42892.74</v>
      </c>
      <c r="Z104" s="14">
        <f t="shared" si="22"/>
        <v>54719.552194558157</v>
      </c>
      <c r="AA104" s="184">
        <f t="shared" si="35"/>
        <v>4559.96</v>
      </c>
      <c r="AB104" s="14">
        <f t="shared" si="23"/>
        <v>785174.34232727275</v>
      </c>
      <c r="AC104" s="184">
        <f t="shared" si="36"/>
        <v>65431.199999999997</v>
      </c>
      <c r="AD104" s="14">
        <f t="shared" si="24"/>
        <v>71665.049750855294</v>
      </c>
      <c r="AE104" s="184">
        <f t="shared" si="37"/>
        <v>5972.09</v>
      </c>
      <c r="AF104" s="14">
        <f t="shared" si="25"/>
        <v>209860.72881353</v>
      </c>
      <c r="AG104" s="184">
        <f t="shared" si="38"/>
        <v>17488.39</v>
      </c>
      <c r="AH104" s="14">
        <f t="shared" si="26"/>
        <v>3278.4228582780729</v>
      </c>
      <c r="AI104" s="184">
        <f t="shared" si="30"/>
        <v>273.2</v>
      </c>
      <c r="AJ104" s="14">
        <f t="shared" si="27"/>
        <v>3058.9818595934089</v>
      </c>
      <c r="AK104" s="184">
        <f t="shared" si="31"/>
        <v>254.92</v>
      </c>
      <c r="AM104" s="14">
        <f t="shared" si="39"/>
        <v>1649444.6845647455</v>
      </c>
      <c r="AN104" s="14">
        <f t="shared" si="32"/>
        <v>137453.72</v>
      </c>
      <c r="AO104" s="14">
        <f t="shared" si="33"/>
        <v>137453.72</v>
      </c>
    </row>
    <row r="105" spans="1:41" x14ac:dyDescent="0.25">
      <c r="A105">
        <v>61213</v>
      </c>
      <c r="B105" t="s">
        <v>118</v>
      </c>
      <c r="C105" t="s">
        <v>113</v>
      </c>
      <c r="D105" s="14">
        <f>'landesw Umlage § 2_IST'!F105*'Umlage Gesamt § 2_mtlAufte_IST'!$D$1</f>
        <v>1066.9347815549436</v>
      </c>
      <c r="E105" s="14">
        <f>'landesw Umlage § 2_IST'!G105*'Umlage Gesamt § 2_mtlAufte_IST'!$E$1</f>
        <v>80282.545833253447</v>
      </c>
      <c r="F105" s="14">
        <f>'landesw Umlage § 2_IST'!H105*'Umlage Gesamt § 2_mtlAufte_IST'!$F$1</f>
        <v>8631.5054429046832</v>
      </c>
      <c r="G105" s="14">
        <f>'landesw Umlage § 2_IST'!I105*'Umlage Gesamt § 2_mtlAufte_IST'!$G$1</f>
        <v>136518.32926874983</v>
      </c>
      <c r="H105" s="14">
        <f>'landesw Umlage § 2_IST'!J105*'Umlage Gesamt § 2_mtlAufte_IST'!$H$1</f>
        <v>23374.153633279191</v>
      </c>
      <c r="I105" s="14">
        <f>'landesw Umlage § 2_IST'!K105*'Umlage Gesamt § 2_mtlAufte_IST'!$I$1</f>
        <v>38990.970011364494</v>
      </c>
      <c r="J105" s="14">
        <f>'landesw Umlage § 2_IST'!L105*'Umlage Gesamt § 2_mtlAufte_IST'!$J$1</f>
        <v>593.67796487856606</v>
      </c>
      <c r="K105" s="14">
        <f>'landesw Umlage § 2_IST'!M105*'Umlage Gesamt § 2_mtlAufte_IST'!$K$1</f>
        <v>434.40218795195767</v>
      </c>
      <c r="M105" s="14">
        <f>'bezirksw Umlage § 2_IST'!F105*'Umlage Gesamt § 2_mtlAufte_IST'!$M$1</f>
        <v>3685.3403592667273</v>
      </c>
      <c r="N105" s="14">
        <f>'bezirksw Umlage § 2_IST'!G105*'Umlage Gesamt § 2_mtlAufte_IST'!$N$1</f>
        <v>270420.2245276483</v>
      </c>
      <c r="O105" s="14">
        <f>'bezirksw Umlage § 2_IST'!H105*'Umlage Gesamt § 2_mtlAufte_IST'!$O$1</f>
        <v>28651.996528561769</v>
      </c>
      <c r="P105" s="14">
        <f>'bezirksw Umlage § 2_IST'!I105*'Umlage Gesamt § 2_mtlAufte_IST'!$P$1</f>
        <v>398465.01701336831</v>
      </c>
      <c r="Q105" s="14">
        <f>'bezirksw Umlage § 2_IST'!J105*'Umlage Gesamt § 2_mtlAufte_IST'!$Q$1</f>
        <v>25455.266866565042</v>
      </c>
      <c r="R105" s="14">
        <f>'bezirksw Umlage § 2_IST'!K105*'Umlage Gesamt § 2_mtlAufte_IST'!$R$1</f>
        <v>103998.9226806075</v>
      </c>
      <c r="S105" s="14">
        <f>'bezirksw Umlage § 2_IST'!L105*'Umlage Gesamt § 2_mtlAufte_IST'!$S$1</f>
        <v>1640.0955255424146</v>
      </c>
      <c r="T105" s="14">
        <f>'bezirksw Umlage § 2_IST'!M105*'Umlage Gesamt § 2_mtlAufte_IST'!$T$1</f>
        <v>1649.8538342340785</v>
      </c>
      <c r="V105" s="14">
        <f t="shared" si="28"/>
        <v>4752.2751408216709</v>
      </c>
      <c r="W105" s="184">
        <f t="shared" si="29"/>
        <v>396.02</v>
      </c>
      <c r="X105" s="14">
        <f t="shared" si="21"/>
        <v>350702.77036090172</v>
      </c>
      <c r="Y105" s="184">
        <f t="shared" si="34"/>
        <v>29225.23</v>
      </c>
      <c r="Z105" s="14">
        <f t="shared" si="22"/>
        <v>37283.501971466452</v>
      </c>
      <c r="AA105" s="184">
        <f t="shared" si="35"/>
        <v>3106.96</v>
      </c>
      <c r="AB105" s="14">
        <f t="shared" si="23"/>
        <v>534983.34628211812</v>
      </c>
      <c r="AC105" s="184">
        <f t="shared" si="36"/>
        <v>44581.95</v>
      </c>
      <c r="AD105" s="14">
        <f t="shared" si="24"/>
        <v>48829.420499844229</v>
      </c>
      <c r="AE105" s="184">
        <f t="shared" si="37"/>
        <v>4069.12</v>
      </c>
      <c r="AF105" s="14">
        <f t="shared" si="25"/>
        <v>142989.892691972</v>
      </c>
      <c r="AG105" s="184">
        <f t="shared" si="38"/>
        <v>11915.82</v>
      </c>
      <c r="AH105" s="14">
        <f t="shared" si="26"/>
        <v>2233.7734904209806</v>
      </c>
      <c r="AI105" s="184">
        <f t="shared" si="30"/>
        <v>186.15</v>
      </c>
      <c r="AJ105" s="14">
        <f t="shared" si="27"/>
        <v>2084.2560221860363</v>
      </c>
      <c r="AK105" s="184">
        <f t="shared" si="31"/>
        <v>173.69</v>
      </c>
      <c r="AM105" s="14">
        <f t="shared" si="39"/>
        <v>1123859.2364597311</v>
      </c>
      <c r="AN105" s="14">
        <f t="shared" si="32"/>
        <v>93654.94</v>
      </c>
      <c r="AO105" s="14">
        <f t="shared" si="33"/>
        <v>93654.94</v>
      </c>
    </row>
    <row r="106" spans="1:41" x14ac:dyDescent="0.25">
      <c r="A106">
        <v>61215</v>
      </c>
      <c r="B106" t="s">
        <v>119</v>
      </c>
      <c r="C106" t="s">
        <v>113</v>
      </c>
      <c r="D106" s="14">
        <f>'landesw Umlage § 2_IST'!F106*'Umlage Gesamt § 2_mtlAufte_IST'!$D$1</f>
        <v>390.05547943685735</v>
      </c>
      <c r="E106" s="14">
        <f>'landesw Umlage § 2_IST'!G106*'Umlage Gesamt § 2_mtlAufte_IST'!$E$1</f>
        <v>29350.104098924763</v>
      </c>
      <c r="F106" s="14">
        <f>'landesw Umlage § 2_IST'!H106*'Umlage Gesamt § 2_mtlAufte_IST'!$F$1</f>
        <v>3155.5499473804084</v>
      </c>
      <c r="G106" s="14">
        <f>'landesw Umlage § 2_IST'!I106*'Umlage Gesamt § 2_mtlAufte_IST'!$G$1</f>
        <v>49909.069697057937</v>
      </c>
      <c r="H106" s="14">
        <f>'landesw Umlage § 2_IST'!J106*'Umlage Gesamt § 2_mtlAufte_IST'!$H$1</f>
        <v>8545.2427453645341</v>
      </c>
      <c r="I106" s="14">
        <f>'landesw Umlage § 2_IST'!K106*'Umlage Gesamt § 2_mtlAufte_IST'!$I$1</f>
        <v>14254.518424571306</v>
      </c>
      <c r="J106" s="14">
        <f>'landesw Umlage § 2_IST'!L106*'Umlage Gesamt § 2_mtlAufte_IST'!$J$1</f>
        <v>217.03982963637395</v>
      </c>
      <c r="K106" s="14">
        <f>'landesw Umlage § 2_IST'!M106*'Umlage Gesamt § 2_mtlAufte_IST'!$K$1</f>
        <v>158.81097572156995</v>
      </c>
      <c r="M106" s="14">
        <f>'bezirksw Umlage § 2_IST'!F106*'Umlage Gesamt § 2_mtlAufte_IST'!$M$1</f>
        <v>1347.3055950306532</v>
      </c>
      <c r="N106" s="14">
        <f>'bezirksw Umlage § 2_IST'!G106*'Umlage Gesamt § 2_mtlAufte_IST'!$N$1</f>
        <v>98861.610054393619</v>
      </c>
      <c r="O106" s="14">
        <f>'bezirksw Umlage § 2_IST'!H106*'Umlage Gesamt § 2_mtlAufte_IST'!$O$1</f>
        <v>10474.743570064982</v>
      </c>
      <c r="P106" s="14">
        <f>'bezirksw Umlage § 2_IST'!I106*'Umlage Gesamt § 2_mtlAufte_IST'!$P$1</f>
        <v>145672.88079544262</v>
      </c>
      <c r="Q106" s="14">
        <f>'bezirksw Umlage § 2_IST'!J106*'Umlage Gesamt § 2_mtlAufte_IST'!$Q$1</f>
        <v>9306.06677510388</v>
      </c>
      <c r="R106" s="14">
        <f>'bezirksw Umlage § 2_IST'!K106*'Umlage Gesamt § 2_mtlAufte_IST'!$R$1</f>
        <v>38020.458558845879</v>
      </c>
      <c r="S106" s="14">
        <f>'bezirksw Umlage § 2_IST'!L106*'Umlage Gesamt § 2_mtlAufte_IST'!$S$1</f>
        <v>599.59451842534872</v>
      </c>
      <c r="T106" s="14">
        <f>'bezirksw Umlage § 2_IST'!M106*'Umlage Gesamt § 2_mtlAufte_IST'!$T$1</f>
        <v>603.16201087289312</v>
      </c>
      <c r="V106" s="14">
        <f t="shared" si="28"/>
        <v>1737.3610744675107</v>
      </c>
      <c r="W106" s="184">
        <f t="shared" si="29"/>
        <v>144.78</v>
      </c>
      <c r="X106" s="14">
        <f t="shared" si="21"/>
        <v>128211.71415331837</v>
      </c>
      <c r="Y106" s="184">
        <f t="shared" si="34"/>
        <v>10684.31</v>
      </c>
      <c r="Z106" s="14">
        <f t="shared" si="22"/>
        <v>13630.293517445391</v>
      </c>
      <c r="AA106" s="184">
        <f t="shared" si="35"/>
        <v>1135.8599999999999</v>
      </c>
      <c r="AB106" s="14">
        <f t="shared" si="23"/>
        <v>195581.95049250056</v>
      </c>
      <c r="AC106" s="184">
        <f t="shared" si="36"/>
        <v>16298.5</v>
      </c>
      <c r="AD106" s="14">
        <f t="shared" si="24"/>
        <v>17851.309520468414</v>
      </c>
      <c r="AE106" s="184">
        <f t="shared" si="37"/>
        <v>1487.61</v>
      </c>
      <c r="AF106" s="14">
        <f t="shared" si="25"/>
        <v>52274.976983417189</v>
      </c>
      <c r="AG106" s="184">
        <f t="shared" si="38"/>
        <v>4356.25</v>
      </c>
      <c r="AH106" s="14">
        <f t="shared" si="26"/>
        <v>816.63434806172268</v>
      </c>
      <c r="AI106" s="184">
        <f t="shared" si="30"/>
        <v>68.05</v>
      </c>
      <c r="AJ106" s="14">
        <f t="shared" si="27"/>
        <v>761.97298659446301</v>
      </c>
      <c r="AK106" s="184">
        <f t="shared" si="31"/>
        <v>63.5</v>
      </c>
      <c r="AM106" s="14">
        <f t="shared" si="39"/>
        <v>410866.21307627368</v>
      </c>
      <c r="AN106" s="14">
        <f t="shared" si="32"/>
        <v>34238.85</v>
      </c>
      <c r="AO106" s="14">
        <f t="shared" si="33"/>
        <v>34238.85</v>
      </c>
    </row>
    <row r="107" spans="1:41" x14ac:dyDescent="0.25">
      <c r="A107">
        <v>61217</v>
      </c>
      <c r="B107" t="s">
        <v>120</v>
      </c>
      <c r="C107" t="s">
        <v>113</v>
      </c>
      <c r="D107" s="14">
        <f>'landesw Umlage § 2_IST'!F107*'Umlage Gesamt § 2_mtlAufte_IST'!$D$1</f>
        <v>923.66470323450392</v>
      </c>
      <c r="E107" s="14">
        <f>'landesw Umlage § 2_IST'!G107*'Umlage Gesamt § 2_mtlAufte_IST'!$E$1</f>
        <v>69502.049379167045</v>
      </c>
      <c r="F107" s="14">
        <f>'landesw Umlage § 2_IST'!H107*'Umlage Gesamt § 2_mtlAufte_IST'!$F$1</f>
        <v>7472.4500983727612</v>
      </c>
      <c r="G107" s="14">
        <f>'landesw Umlage § 2_IST'!I107*'Umlage Gesamt § 2_mtlAufte_IST'!$G$1</f>
        <v>118186.38240129066</v>
      </c>
      <c r="H107" s="14">
        <f>'landesw Umlage § 2_IST'!J107*'Umlage Gesamt § 2_mtlAufte_IST'!$H$1</f>
        <v>20235.426806102972</v>
      </c>
      <c r="I107" s="14">
        <f>'landesw Umlage § 2_IST'!K107*'Umlage Gesamt § 2_mtlAufte_IST'!$I$1</f>
        <v>33755.186696496123</v>
      </c>
      <c r="J107" s="14">
        <f>'landesw Umlage § 2_IST'!L107*'Umlage Gesamt § 2_mtlAufte_IST'!$J$1</f>
        <v>513.95773268095127</v>
      </c>
      <c r="K107" s="14">
        <f>'landesw Umlage § 2_IST'!M107*'Umlage Gesamt § 2_mtlAufte_IST'!$K$1</f>
        <v>376.06981697072132</v>
      </c>
      <c r="M107" s="14">
        <f>'bezirksw Umlage § 2_IST'!F107*'Umlage Gesamt § 2_mtlAufte_IST'!$M$1</f>
        <v>3190.4656855400735</v>
      </c>
      <c r="N107" s="14">
        <f>'bezirksw Umlage § 2_IST'!G107*'Umlage Gesamt § 2_mtlAufte_IST'!$N$1</f>
        <v>234107.67064216803</v>
      </c>
      <c r="O107" s="14">
        <f>'bezirksw Umlage § 2_IST'!H107*'Umlage Gesamt § 2_mtlAufte_IST'!$O$1</f>
        <v>24804.550688712545</v>
      </c>
      <c r="P107" s="14">
        <f>'bezirksw Umlage § 2_IST'!I107*'Umlage Gesamt § 2_mtlAufte_IST'!$P$1</f>
        <v>344958.35926596529</v>
      </c>
      <c r="Q107" s="14">
        <f>'bezirksw Umlage § 2_IST'!J107*'Umlage Gesamt § 2_mtlAufte_IST'!$Q$1</f>
        <v>22037.084105360671</v>
      </c>
      <c r="R107" s="14">
        <f>'bezirksw Umlage § 2_IST'!K107*'Umlage Gesamt § 2_mtlAufte_IST'!$R$1</f>
        <v>90033.745000321447</v>
      </c>
      <c r="S107" s="14">
        <f>'bezirksw Umlage § 2_IST'!L107*'Umlage Gesamt § 2_mtlAufte_IST'!$S$1</f>
        <v>1419.8603073644013</v>
      </c>
      <c r="T107" s="14">
        <f>'bezirksw Umlage § 2_IST'!M107*'Umlage Gesamt § 2_mtlAufte_IST'!$T$1</f>
        <v>1428.3082513789548</v>
      </c>
      <c r="V107" s="14">
        <f t="shared" si="28"/>
        <v>4114.1303887745771</v>
      </c>
      <c r="W107" s="184">
        <f t="shared" si="29"/>
        <v>342.84</v>
      </c>
      <c r="X107" s="14">
        <f t="shared" si="21"/>
        <v>303609.72002133506</v>
      </c>
      <c r="Y107" s="184">
        <f t="shared" si="34"/>
        <v>25300.81</v>
      </c>
      <c r="Z107" s="14">
        <f t="shared" si="22"/>
        <v>32277.000787085308</v>
      </c>
      <c r="AA107" s="184">
        <f t="shared" si="35"/>
        <v>2689.75</v>
      </c>
      <c r="AB107" s="14">
        <f t="shared" si="23"/>
        <v>463144.74166725593</v>
      </c>
      <c r="AC107" s="184">
        <f t="shared" si="36"/>
        <v>38595.4</v>
      </c>
      <c r="AD107" s="14">
        <f t="shared" si="24"/>
        <v>42272.510911463643</v>
      </c>
      <c r="AE107" s="184">
        <f t="shared" si="37"/>
        <v>3522.71</v>
      </c>
      <c r="AF107" s="14">
        <f t="shared" si="25"/>
        <v>123788.93169681757</v>
      </c>
      <c r="AG107" s="184">
        <f t="shared" si="38"/>
        <v>10315.74</v>
      </c>
      <c r="AH107" s="14">
        <f t="shared" si="26"/>
        <v>1933.8180400453525</v>
      </c>
      <c r="AI107" s="184">
        <f t="shared" si="30"/>
        <v>161.15</v>
      </c>
      <c r="AJ107" s="14">
        <f t="shared" si="27"/>
        <v>1804.3780683496761</v>
      </c>
      <c r="AK107" s="184">
        <f t="shared" si="31"/>
        <v>150.36000000000001</v>
      </c>
      <c r="AM107" s="14">
        <f t="shared" si="39"/>
        <v>972945.23158112704</v>
      </c>
      <c r="AN107" s="14">
        <f t="shared" si="32"/>
        <v>81078.77</v>
      </c>
      <c r="AO107" s="14">
        <f t="shared" si="33"/>
        <v>81078.77</v>
      </c>
    </row>
    <row r="108" spans="1:41" x14ac:dyDescent="0.25">
      <c r="A108">
        <v>61222</v>
      </c>
      <c r="B108" t="s">
        <v>121</v>
      </c>
      <c r="C108" t="s">
        <v>113</v>
      </c>
      <c r="D108" s="14">
        <f>'landesw Umlage § 2_IST'!F108*'Umlage Gesamt § 2_mtlAufte_IST'!$D$1</f>
        <v>474.77438852004593</v>
      </c>
      <c r="E108" s="14">
        <f>'landesw Umlage § 2_IST'!G108*'Umlage Gesamt § 2_mtlAufte_IST'!$E$1</f>
        <v>35724.860849756275</v>
      </c>
      <c r="F108" s="14">
        <f>'landesw Umlage § 2_IST'!H108*'Umlage Gesamt § 2_mtlAufte_IST'!$F$1</f>
        <v>3840.9261648496413</v>
      </c>
      <c r="G108" s="14">
        <f>'landesw Umlage § 2_IST'!I108*'Umlage Gesamt § 2_mtlAufte_IST'!$G$1</f>
        <v>60749.173633544357</v>
      </c>
      <c r="H108" s="14">
        <f>'landesw Umlage § 2_IST'!J108*'Umlage Gesamt § 2_mtlAufte_IST'!$H$1</f>
        <v>10401.244471794602</v>
      </c>
      <c r="I108" s="14">
        <f>'landesw Umlage § 2_IST'!K108*'Umlage Gesamt § 2_mtlAufte_IST'!$I$1</f>
        <v>17350.558126870594</v>
      </c>
      <c r="J108" s="14">
        <f>'landesw Umlage § 2_IST'!L108*'Umlage Gesamt § 2_mtlAufte_IST'!$J$1</f>
        <v>264.18024571498279</v>
      </c>
      <c r="K108" s="14">
        <f>'landesw Umlage § 2_IST'!M108*'Umlage Gesamt § 2_mtlAufte_IST'!$K$1</f>
        <v>193.30425506991492</v>
      </c>
      <c r="M108" s="14">
        <f>'bezirksw Umlage § 2_IST'!F108*'Umlage Gesamt § 2_mtlAufte_IST'!$M$1</f>
        <v>1639.9364289250166</v>
      </c>
      <c r="N108" s="14">
        <f>'bezirksw Umlage § 2_IST'!G108*'Umlage Gesamt § 2_mtlAufte_IST'!$N$1</f>
        <v>120334.06255296606</v>
      </c>
      <c r="O108" s="14">
        <f>'bezirksw Umlage § 2_IST'!H108*'Umlage Gesamt § 2_mtlAufte_IST'!$O$1</f>
        <v>12749.827231146341</v>
      </c>
      <c r="P108" s="14">
        <f>'bezirksw Umlage § 2_IST'!I108*'Umlage Gesamt § 2_mtlAufte_IST'!$P$1</f>
        <v>177312.604359416</v>
      </c>
      <c r="Q108" s="14">
        <f>'bezirksw Umlage § 2_IST'!J108*'Umlage Gesamt § 2_mtlAufte_IST'!$Q$1</f>
        <v>11327.317255113443</v>
      </c>
      <c r="R108" s="14">
        <f>'bezirksw Umlage § 2_IST'!K108*'Umlage Gesamt § 2_mtlAufte_IST'!$R$1</f>
        <v>46278.390934513052</v>
      </c>
      <c r="S108" s="14">
        <f>'bezirksw Umlage § 2_IST'!L108*'Umlage Gesamt § 2_mtlAufte_IST'!$S$1</f>
        <v>729.82469380089663</v>
      </c>
      <c r="T108" s="14">
        <f>'bezirksw Umlage § 2_IST'!M108*'Umlage Gesamt § 2_mtlAufte_IST'!$T$1</f>
        <v>734.16703517186818</v>
      </c>
      <c r="V108" s="14">
        <f t="shared" si="28"/>
        <v>2114.7108174450623</v>
      </c>
      <c r="W108" s="184">
        <f t="shared" si="29"/>
        <v>176.23</v>
      </c>
      <c r="X108" s="14">
        <f t="shared" si="21"/>
        <v>156058.92340272234</v>
      </c>
      <c r="Y108" s="184">
        <f t="shared" si="34"/>
        <v>13004.91</v>
      </c>
      <c r="Z108" s="14">
        <f t="shared" si="22"/>
        <v>16590.753395995984</v>
      </c>
      <c r="AA108" s="184">
        <f t="shared" si="35"/>
        <v>1382.56</v>
      </c>
      <c r="AB108" s="14">
        <f t="shared" si="23"/>
        <v>238061.77799296036</v>
      </c>
      <c r="AC108" s="184">
        <f t="shared" si="36"/>
        <v>19838.48</v>
      </c>
      <c r="AD108" s="14">
        <f t="shared" si="24"/>
        <v>21728.561726908047</v>
      </c>
      <c r="AE108" s="184">
        <f t="shared" si="37"/>
        <v>1810.71</v>
      </c>
      <c r="AF108" s="14">
        <f t="shared" si="25"/>
        <v>63628.949061383646</v>
      </c>
      <c r="AG108" s="184">
        <f t="shared" si="38"/>
        <v>5302.41</v>
      </c>
      <c r="AH108" s="14">
        <f t="shared" si="26"/>
        <v>994.00493951587941</v>
      </c>
      <c r="AI108" s="184">
        <f t="shared" si="30"/>
        <v>82.83</v>
      </c>
      <c r="AJ108" s="14">
        <f t="shared" si="27"/>
        <v>927.47129024178309</v>
      </c>
      <c r="AK108" s="184">
        <f t="shared" si="31"/>
        <v>77.290000000000006</v>
      </c>
      <c r="AM108" s="14">
        <f t="shared" si="39"/>
        <v>500105.15262717317</v>
      </c>
      <c r="AN108" s="14">
        <f t="shared" si="32"/>
        <v>41675.43</v>
      </c>
      <c r="AO108" s="14">
        <f t="shared" si="33"/>
        <v>41675.43</v>
      </c>
    </row>
    <row r="109" spans="1:41" x14ac:dyDescent="0.25">
      <c r="A109">
        <v>61236</v>
      </c>
      <c r="B109" t="s">
        <v>122</v>
      </c>
      <c r="C109" t="s">
        <v>113</v>
      </c>
      <c r="D109" s="14">
        <f>'landesw Umlage § 2_IST'!F109*'Umlage Gesamt § 2_mtlAufte_IST'!$D$1</f>
        <v>1102.496706892932</v>
      </c>
      <c r="E109" s="14">
        <f>'landesw Umlage § 2_IST'!G109*'Umlage Gesamt § 2_mtlAufte_IST'!$E$1</f>
        <v>82958.437509317228</v>
      </c>
      <c r="F109" s="14">
        <f>'landesw Umlage § 2_IST'!H109*'Umlage Gesamt § 2_mtlAufte_IST'!$F$1</f>
        <v>8919.2015208858193</v>
      </c>
      <c r="G109" s="14">
        <f>'landesw Umlage § 2_IST'!I109*'Umlage Gesamt § 2_mtlAufte_IST'!$G$1</f>
        <v>141068.61173835566</v>
      </c>
      <c r="H109" s="14">
        <f>'landesw Umlage § 2_IST'!J109*'Umlage Gesamt § 2_mtlAufte_IST'!$H$1</f>
        <v>24153.235842159775</v>
      </c>
      <c r="I109" s="14">
        <f>'landesw Umlage § 2_IST'!K109*'Umlage Gesamt § 2_mtlAufte_IST'!$I$1</f>
        <v>40290.575187211398</v>
      </c>
      <c r="J109" s="14">
        <f>'landesw Umlage § 2_IST'!L109*'Umlage Gesamt § 2_mtlAufte_IST'!$J$1</f>
        <v>613.46580179869295</v>
      </c>
      <c r="K109" s="14">
        <f>'landesw Umlage § 2_IST'!M109*'Umlage Gesamt § 2_mtlAufte_IST'!$K$1</f>
        <v>448.88121557545713</v>
      </c>
      <c r="M109" s="14">
        <f>'bezirksw Umlage § 2_IST'!F109*'Umlage Gesamt § 2_mtlAufte_IST'!$M$1</f>
        <v>3808.1761698214423</v>
      </c>
      <c r="N109" s="14">
        <f>'bezirksw Umlage § 2_IST'!G109*'Umlage Gesamt § 2_mtlAufte_IST'!$N$1</f>
        <v>279433.58129582781</v>
      </c>
      <c r="O109" s="14">
        <f>'bezirksw Umlage § 2_IST'!H109*'Umlage Gesamt § 2_mtlAufte_IST'!$O$1</f>
        <v>29606.994133802509</v>
      </c>
      <c r="P109" s="14">
        <f>'bezirksw Umlage § 2_IST'!I109*'Umlage Gesamt § 2_mtlAufte_IST'!$P$1</f>
        <v>411746.22541504609</v>
      </c>
      <c r="Q109" s="14">
        <f>'bezirksw Umlage § 2_IST'!J109*'Umlage Gesamt § 2_mtlAufte_IST'!$Q$1</f>
        <v>26303.714508742451</v>
      </c>
      <c r="R109" s="14">
        <f>'bezirksw Umlage § 2_IST'!K109*'Umlage Gesamt § 2_mtlAufte_IST'!$R$1</f>
        <v>107465.3031825244</v>
      </c>
      <c r="S109" s="14">
        <f>'bezirksw Umlage § 2_IST'!L109*'Umlage Gesamt § 2_mtlAufte_IST'!$S$1</f>
        <v>1694.7614298083777</v>
      </c>
      <c r="T109" s="14">
        <f>'bezirksw Umlage § 2_IST'!M109*'Umlage Gesamt § 2_mtlAufte_IST'!$T$1</f>
        <v>1704.8449919748714</v>
      </c>
      <c r="V109" s="14">
        <f t="shared" si="28"/>
        <v>4910.6728767143741</v>
      </c>
      <c r="W109" s="184">
        <f t="shared" si="29"/>
        <v>409.22</v>
      </c>
      <c r="X109" s="14">
        <f t="shared" si="21"/>
        <v>362392.01880514505</v>
      </c>
      <c r="Y109" s="184">
        <f t="shared" si="34"/>
        <v>30199.33</v>
      </c>
      <c r="Z109" s="14">
        <f t="shared" si="22"/>
        <v>38526.19565468833</v>
      </c>
      <c r="AA109" s="184">
        <f t="shared" si="35"/>
        <v>3210.52</v>
      </c>
      <c r="AB109" s="14">
        <f t="shared" si="23"/>
        <v>552814.83715340169</v>
      </c>
      <c r="AC109" s="184">
        <f t="shared" si="36"/>
        <v>46067.9</v>
      </c>
      <c r="AD109" s="14">
        <f t="shared" si="24"/>
        <v>50456.950350902225</v>
      </c>
      <c r="AE109" s="184">
        <f t="shared" si="37"/>
        <v>4204.75</v>
      </c>
      <c r="AF109" s="14">
        <f t="shared" si="25"/>
        <v>147755.87836973579</v>
      </c>
      <c r="AG109" s="184">
        <f t="shared" si="38"/>
        <v>12312.99</v>
      </c>
      <c r="AH109" s="14">
        <f t="shared" si="26"/>
        <v>2308.2272316070707</v>
      </c>
      <c r="AI109" s="184">
        <f t="shared" si="30"/>
        <v>192.35</v>
      </c>
      <c r="AJ109" s="14">
        <f t="shared" si="27"/>
        <v>2153.7262075503286</v>
      </c>
      <c r="AK109" s="184">
        <f t="shared" si="31"/>
        <v>179.48</v>
      </c>
      <c r="AM109" s="14">
        <f t="shared" si="39"/>
        <v>1161318.5066497449</v>
      </c>
      <c r="AN109" s="14">
        <f t="shared" si="32"/>
        <v>96776.54</v>
      </c>
      <c r="AO109" s="14">
        <f t="shared" si="33"/>
        <v>96776.54</v>
      </c>
    </row>
    <row r="110" spans="1:41" x14ac:dyDescent="0.25">
      <c r="A110">
        <v>61243</v>
      </c>
      <c r="B110" t="s">
        <v>123</v>
      </c>
      <c r="C110" t="s">
        <v>113</v>
      </c>
      <c r="D110" s="14">
        <f>'landesw Umlage § 2_IST'!F110*'Umlage Gesamt § 2_mtlAufte_IST'!$D$1</f>
        <v>421.58669712069542</v>
      </c>
      <c r="E110" s="14">
        <f>'landesw Umlage § 2_IST'!G110*'Umlage Gesamt § 2_mtlAufte_IST'!$E$1</f>
        <v>31722.701255418029</v>
      </c>
      <c r="F110" s="14">
        <f>'landesw Umlage § 2_IST'!H110*'Umlage Gesamt § 2_mtlAufte_IST'!$F$1</f>
        <v>3410.6375888788084</v>
      </c>
      <c r="G110" s="14">
        <f>'landesw Umlage § 2_IST'!I110*'Umlage Gesamt § 2_mtlAufte_IST'!$G$1</f>
        <v>53943.607920409653</v>
      </c>
      <c r="H110" s="14">
        <f>'landesw Umlage § 2_IST'!J110*'Umlage Gesamt § 2_mtlAufte_IST'!$H$1</f>
        <v>9236.0211688706822</v>
      </c>
      <c r="I110" s="14">
        <f>'landesw Umlage § 2_IST'!K110*'Umlage Gesamt § 2_mtlAufte_IST'!$I$1</f>
        <v>15406.821999622603</v>
      </c>
      <c r="J110" s="14">
        <f>'landesw Umlage § 2_IST'!L110*'Umlage Gesamt § 2_mtlAufte_IST'!$J$1</f>
        <v>234.58484688419722</v>
      </c>
      <c r="K110" s="14">
        <f>'landesw Umlage § 2_IST'!M110*'Umlage Gesamt § 2_mtlAufte_IST'!$K$1</f>
        <v>171.64890188860937</v>
      </c>
      <c r="M110" s="14">
        <f>'bezirksw Umlage § 2_IST'!F110*'Umlage Gesamt § 2_mtlAufte_IST'!$M$1</f>
        <v>1456.2187836490984</v>
      </c>
      <c r="N110" s="14">
        <f>'bezirksw Umlage § 2_IST'!G110*'Umlage Gesamt § 2_mtlAufte_IST'!$N$1</f>
        <v>106853.36279608127</v>
      </c>
      <c r="O110" s="14">
        <f>'bezirksw Umlage § 2_IST'!H110*'Umlage Gesamt § 2_mtlAufte_IST'!$O$1</f>
        <v>11321.498550066663</v>
      </c>
      <c r="P110" s="14">
        <f>'bezirksw Umlage § 2_IST'!I110*'Umlage Gesamt § 2_mtlAufte_IST'!$P$1</f>
        <v>157448.75258071886</v>
      </c>
      <c r="Q110" s="14">
        <f>'bezirksw Umlage § 2_IST'!J110*'Umlage Gesamt § 2_mtlAufte_IST'!$Q$1</f>
        <v>10058.348521510252</v>
      </c>
      <c r="R110" s="14">
        <f>'bezirksw Umlage § 2_IST'!K110*'Umlage Gesamt § 2_mtlAufte_IST'!$R$1</f>
        <v>41093.947891668809</v>
      </c>
      <c r="S110" s="14">
        <f>'bezirksw Umlage § 2_IST'!L110*'Umlage Gesamt § 2_mtlAufte_IST'!$S$1</f>
        <v>648.06440611876405</v>
      </c>
      <c r="T110" s="14">
        <f>'bezirksw Umlage § 2_IST'!M110*'Umlage Gesamt § 2_mtlAufte_IST'!$T$1</f>
        <v>651.92028672358128</v>
      </c>
      <c r="V110" s="14">
        <f t="shared" si="28"/>
        <v>1877.8054807697938</v>
      </c>
      <c r="W110" s="184">
        <f t="shared" si="29"/>
        <v>156.47999999999999</v>
      </c>
      <c r="X110" s="14">
        <f t="shared" si="21"/>
        <v>138576.0640514993</v>
      </c>
      <c r="Y110" s="184">
        <f t="shared" si="34"/>
        <v>11548.01</v>
      </c>
      <c r="Z110" s="14">
        <f t="shared" si="22"/>
        <v>14732.136138945471</v>
      </c>
      <c r="AA110" s="184">
        <f t="shared" si="35"/>
        <v>1227.68</v>
      </c>
      <c r="AB110" s="14">
        <f t="shared" si="23"/>
        <v>211392.36050112851</v>
      </c>
      <c r="AC110" s="184">
        <f t="shared" si="36"/>
        <v>17616.03</v>
      </c>
      <c r="AD110" s="14">
        <f t="shared" si="24"/>
        <v>19294.369690380932</v>
      </c>
      <c r="AE110" s="184">
        <f t="shared" si="37"/>
        <v>1607.86</v>
      </c>
      <c r="AF110" s="14">
        <f t="shared" si="25"/>
        <v>56500.769891291413</v>
      </c>
      <c r="AG110" s="184">
        <f t="shared" si="38"/>
        <v>4708.3999999999996</v>
      </c>
      <c r="AH110" s="14">
        <f t="shared" si="26"/>
        <v>882.64925300296125</v>
      </c>
      <c r="AI110" s="184">
        <f t="shared" si="30"/>
        <v>73.55</v>
      </c>
      <c r="AJ110" s="14">
        <f t="shared" si="27"/>
        <v>823.5691886121906</v>
      </c>
      <c r="AK110" s="184">
        <f t="shared" si="31"/>
        <v>68.63</v>
      </c>
      <c r="AM110" s="14">
        <f t="shared" si="39"/>
        <v>444079.72419563052</v>
      </c>
      <c r="AN110" s="14">
        <f t="shared" si="32"/>
        <v>37006.639999999999</v>
      </c>
      <c r="AO110" s="14">
        <f t="shared" si="33"/>
        <v>37006.639999999999</v>
      </c>
    </row>
    <row r="111" spans="1:41" x14ac:dyDescent="0.25">
      <c r="A111">
        <v>61247</v>
      </c>
      <c r="B111" t="s">
        <v>124</v>
      </c>
      <c r="C111" t="s">
        <v>113</v>
      </c>
      <c r="D111" s="14">
        <f>'landesw Umlage § 2_IST'!F111*'Umlage Gesamt § 2_mtlAufte_IST'!$D$1</f>
        <v>1076.8516617659911</v>
      </c>
      <c r="E111" s="14">
        <f>'landesw Umlage § 2_IST'!G111*'Umlage Gesamt § 2_mtlAufte_IST'!$E$1</f>
        <v>81028.751134486578</v>
      </c>
      <c r="F111" s="14">
        <f>'landesw Umlage § 2_IST'!H111*'Umlage Gesamt § 2_mtlAufte_IST'!$F$1</f>
        <v>8711.7330322551225</v>
      </c>
      <c r="G111" s="14">
        <f>'landesw Umlage § 2_IST'!I111*'Umlage Gesamt § 2_mtlAufte_IST'!$G$1</f>
        <v>137787.23149349261</v>
      </c>
      <c r="H111" s="14">
        <f>'landesw Umlage § 2_IST'!J111*'Umlage Gesamt § 2_mtlAufte_IST'!$H$1</f>
        <v>23591.410288159288</v>
      </c>
      <c r="I111" s="14">
        <f>'landesw Umlage § 2_IST'!K111*'Umlage Gesamt § 2_mtlAufte_IST'!$I$1</f>
        <v>39353.380896828101</v>
      </c>
      <c r="J111" s="14">
        <f>'landesw Umlage § 2_IST'!L111*'Umlage Gesamt § 2_mtlAufte_IST'!$J$1</f>
        <v>599.19604654899285</v>
      </c>
      <c r="K111" s="14">
        <f>'landesw Umlage § 2_IST'!M111*'Umlage Gesamt § 2_mtlAufte_IST'!$K$1</f>
        <v>438.4398428637773</v>
      </c>
      <c r="M111" s="14">
        <f>'bezirksw Umlage § 2_IST'!F111*'Umlage Gesamt § 2_mtlAufte_IST'!$M$1</f>
        <v>3719.5946356401378</v>
      </c>
      <c r="N111" s="14">
        <f>'bezirksw Umlage § 2_IST'!G111*'Umlage Gesamt § 2_mtlAufte_IST'!$N$1</f>
        <v>272933.70990618004</v>
      </c>
      <c r="O111" s="14">
        <f>'bezirksw Umlage § 2_IST'!H111*'Umlage Gesamt § 2_mtlAufte_IST'!$O$1</f>
        <v>28918.309355074929</v>
      </c>
      <c r="P111" s="14">
        <f>'bezirksw Umlage § 2_IST'!I111*'Umlage Gesamt § 2_mtlAufte_IST'!$P$1</f>
        <v>402168.64530473936</v>
      </c>
      <c r="Q111" s="14">
        <f>'bezirksw Umlage § 2_IST'!J111*'Umlage Gesamt § 2_mtlAufte_IST'!$Q$1</f>
        <v>25691.866925556536</v>
      </c>
      <c r="R111" s="14">
        <f>'bezirksw Umlage § 2_IST'!K111*'Umlage Gesamt § 2_mtlAufte_IST'!$R$1</f>
        <v>104965.56551213888</v>
      </c>
      <c r="S111" s="14">
        <f>'bezirksw Umlage § 2_IST'!L111*'Umlage Gesamt § 2_mtlAufte_IST'!$S$1</f>
        <v>1655.3397852128842</v>
      </c>
      <c r="T111" s="14">
        <f>'bezirksw Umlage § 2_IST'!M111*'Umlage Gesamt § 2_mtlAufte_IST'!$T$1</f>
        <v>1665.1887948358801</v>
      </c>
      <c r="V111" s="14">
        <f t="shared" si="28"/>
        <v>4796.4462974061289</v>
      </c>
      <c r="W111" s="184">
        <f t="shared" si="29"/>
        <v>399.7</v>
      </c>
      <c r="X111" s="14">
        <f t="shared" si="21"/>
        <v>353962.46104066662</v>
      </c>
      <c r="Y111" s="184">
        <f t="shared" si="34"/>
        <v>29496.87</v>
      </c>
      <c r="Z111" s="14">
        <f t="shared" si="22"/>
        <v>37630.042387330053</v>
      </c>
      <c r="AA111" s="184">
        <f t="shared" si="35"/>
        <v>3135.84</v>
      </c>
      <c r="AB111" s="14">
        <f t="shared" si="23"/>
        <v>539955.87679823197</v>
      </c>
      <c r="AC111" s="184">
        <f t="shared" si="36"/>
        <v>44996.32</v>
      </c>
      <c r="AD111" s="14">
        <f t="shared" si="24"/>
        <v>49283.277213715824</v>
      </c>
      <c r="AE111" s="184">
        <f t="shared" si="37"/>
        <v>4106.9399999999996</v>
      </c>
      <c r="AF111" s="14">
        <f t="shared" si="25"/>
        <v>144318.94640896699</v>
      </c>
      <c r="AG111" s="184">
        <f t="shared" si="38"/>
        <v>12026.58</v>
      </c>
      <c r="AH111" s="14">
        <f t="shared" si="26"/>
        <v>2254.535831761877</v>
      </c>
      <c r="AI111" s="184">
        <f t="shared" si="30"/>
        <v>187.88</v>
      </c>
      <c r="AJ111" s="14">
        <f t="shared" si="27"/>
        <v>2103.6286376996572</v>
      </c>
      <c r="AK111" s="184">
        <f t="shared" si="31"/>
        <v>175.3</v>
      </c>
      <c r="AM111" s="14">
        <f t="shared" si="39"/>
        <v>1134305.214615779</v>
      </c>
      <c r="AN111" s="14">
        <f t="shared" si="32"/>
        <v>94525.43</v>
      </c>
      <c r="AO111" s="14">
        <f t="shared" si="33"/>
        <v>94525.43</v>
      </c>
    </row>
    <row r="112" spans="1:41" x14ac:dyDescent="0.25">
      <c r="A112">
        <v>61251</v>
      </c>
      <c r="B112" t="s">
        <v>125</v>
      </c>
      <c r="C112" t="s">
        <v>113</v>
      </c>
      <c r="D112" s="14">
        <f>'landesw Umlage § 2_IST'!F112*'Umlage Gesamt § 2_mtlAufte_IST'!$D$1</f>
        <v>131.98756104735077</v>
      </c>
      <c r="E112" s="14">
        <f>'landesw Umlage § 2_IST'!G112*'Umlage Gesamt § 2_mtlAufte_IST'!$E$1</f>
        <v>9931.5324632685624</v>
      </c>
      <c r="F112" s="14">
        <f>'landesw Umlage § 2_IST'!H112*'Umlage Gesamt § 2_mtlAufte_IST'!$F$1</f>
        <v>1067.7797474327201</v>
      </c>
      <c r="G112" s="14">
        <f>'landesw Umlage § 2_IST'!I112*'Umlage Gesamt § 2_mtlAufte_IST'!$G$1</f>
        <v>16888.306230096918</v>
      </c>
      <c r="H112" s="14">
        <f>'landesw Umlage § 2_IST'!J112*'Umlage Gesamt § 2_mtlAufte_IST'!$H$1</f>
        <v>2891.5521200896574</v>
      </c>
      <c r="I112" s="14">
        <f>'landesw Umlage § 2_IST'!K112*'Umlage Gesamt § 2_mtlAufte_IST'!$I$1</f>
        <v>4823.4654297896041</v>
      </c>
      <c r="J112" s="14">
        <f>'landesw Umlage § 2_IST'!L112*'Umlage Gesamt § 2_mtlAufte_IST'!$J$1</f>
        <v>73.442264688079717</v>
      </c>
      <c r="K112" s="14">
        <f>'landesw Umlage § 2_IST'!M112*'Umlage Gesamt § 2_mtlAufte_IST'!$K$1</f>
        <v>53.738697334293576</v>
      </c>
      <c r="M112" s="14">
        <f>'bezirksw Umlage § 2_IST'!F112*'Umlage Gesamt § 2_mtlAufte_IST'!$M$1</f>
        <v>455.90329798797893</v>
      </c>
      <c r="N112" s="14">
        <f>'bezirksw Umlage § 2_IST'!G112*'Umlage Gesamt § 2_mtlAufte_IST'!$N$1</f>
        <v>33452.940620479014</v>
      </c>
      <c r="O112" s="14">
        <f>'bezirksw Umlage § 2_IST'!H112*'Umlage Gesamt § 2_mtlAufte_IST'!$O$1</f>
        <v>3544.459517413607</v>
      </c>
      <c r="P112" s="14">
        <f>'bezirksw Umlage § 2_IST'!I112*'Umlage Gesamt § 2_mtlAufte_IST'!$P$1</f>
        <v>49293.008970649316</v>
      </c>
      <c r="Q112" s="14">
        <f>'bezirksw Umlage § 2_IST'!J112*'Umlage Gesamt § 2_mtlAufte_IST'!$Q$1</f>
        <v>3149.0009020334301</v>
      </c>
      <c r="R112" s="14">
        <f>'bezirksw Umlage § 2_IST'!K112*'Umlage Gesamt § 2_mtlAufte_IST'!$R$1</f>
        <v>12865.420073905914</v>
      </c>
      <c r="S112" s="14">
        <f>'bezirksw Umlage § 2_IST'!L112*'Umlage Gesamt § 2_mtlAufte_IST'!$S$1</f>
        <v>202.89169689034892</v>
      </c>
      <c r="T112" s="14">
        <f>'bezirksw Umlage § 2_IST'!M112*'Umlage Gesamt § 2_mtlAufte_IST'!$T$1</f>
        <v>204.0988703618921</v>
      </c>
      <c r="V112" s="14">
        <f t="shared" si="28"/>
        <v>587.89085903532964</v>
      </c>
      <c r="W112" s="184">
        <f t="shared" si="29"/>
        <v>48.99</v>
      </c>
      <c r="X112" s="14">
        <f t="shared" si="21"/>
        <v>43384.47308374758</v>
      </c>
      <c r="Y112" s="184">
        <f t="shared" si="34"/>
        <v>3615.37</v>
      </c>
      <c r="Z112" s="14">
        <f t="shared" si="22"/>
        <v>4612.2392648463274</v>
      </c>
      <c r="AA112" s="184">
        <f t="shared" si="35"/>
        <v>384.35</v>
      </c>
      <c r="AB112" s="14">
        <f t="shared" si="23"/>
        <v>66181.315200746234</v>
      </c>
      <c r="AC112" s="184">
        <f t="shared" si="36"/>
        <v>5515.11</v>
      </c>
      <c r="AD112" s="14">
        <f t="shared" si="24"/>
        <v>6040.5530221230874</v>
      </c>
      <c r="AE112" s="184">
        <f t="shared" si="37"/>
        <v>503.38</v>
      </c>
      <c r="AF112" s="14">
        <f t="shared" si="25"/>
        <v>17688.885503695517</v>
      </c>
      <c r="AG112" s="184">
        <f t="shared" si="38"/>
        <v>1474.07</v>
      </c>
      <c r="AH112" s="14">
        <f t="shared" si="26"/>
        <v>276.33396157842867</v>
      </c>
      <c r="AI112" s="184">
        <f t="shared" si="30"/>
        <v>23.03</v>
      </c>
      <c r="AJ112" s="14">
        <f t="shared" si="27"/>
        <v>257.83756769618566</v>
      </c>
      <c r="AK112" s="184">
        <f t="shared" si="31"/>
        <v>21.49</v>
      </c>
      <c r="AM112" s="14">
        <f t="shared" si="39"/>
        <v>139029.52846346868</v>
      </c>
      <c r="AN112" s="14">
        <f t="shared" si="32"/>
        <v>11585.79</v>
      </c>
      <c r="AO112" s="14">
        <f t="shared" si="33"/>
        <v>11585.79</v>
      </c>
    </row>
    <row r="113" spans="1:41" x14ac:dyDescent="0.25">
      <c r="A113">
        <v>61252</v>
      </c>
      <c r="B113" t="s">
        <v>126</v>
      </c>
      <c r="C113" t="s">
        <v>113</v>
      </c>
      <c r="D113" s="14">
        <f>'landesw Umlage § 2_IST'!F113*'Umlage Gesamt § 2_mtlAufte_IST'!$D$1</f>
        <v>324.31367142627511</v>
      </c>
      <c r="E113" s="14">
        <f>'landesw Umlage § 2_IST'!G113*'Umlage Gesamt § 2_mtlAufte_IST'!$E$1</f>
        <v>24403.297784223396</v>
      </c>
      <c r="F113" s="14">
        <f>'landesw Umlage § 2_IST'!H113*'Umlage Gesamt § 2_mtlAufte_IST'!$F$1</f>
        <v>2623.6985320176659</v>
      </c>
      <c r="G113" s="14">
        <f>'landesw Umlage § 2_IST'!I113*'Umlage Gesamt § 2_mtlAufte_IST'!$G$1</f>
        <v>41497.157415379806</v>
      </c>
      <c r="H113" s="14">
        <f>'landesw Umlage § 2_IST'!J113*'Umlage Gesamt § 2_mtlAufte_IST'!$H$1</f>
        <v>7104.9868392543431</v>
      </c>
      <c r="I113" s="14">
        <f>'landesw Umlage § 2_IST'!K113*'Umlage Gesamt § 2_mtlAufte_IST'!$I$1</f>
        <v>11851.994007007839</v>
      </c>
      <c r="J113" s="14">
        <f>'landesw Umlage § 2_IST'!L113*'Umlage Gesamt § 2_mtlAufte_IST'!$J$1</f>
        <v>180.45890317123556</v>
      </c>
      <c r="K113" s="14">
        <f>'landesw Umlage § 2_IST'!M113*'Umlage Gesamt § 2_mtlAufte_IST'!$K$1</f>
        <v>132.04421759030564</v>
      </c>
      <c r="M113" s="14">
        <f>'bezirksw Umlage § 2_IST'!F113*'Umlage Gesamt § 2_mtlAufte_IST'!$M$1</f>
        <v>1120.2242939604373</v>
      </c>
      <c r="N113" s="14">
        <f>'bezirksw Umlage § 2_IST'!G113*'Umlage Gesamt § 2_mtlAufte_IST'!$N$1</f>
        <v>82199.003501099156</v>
      </c>
      <c r="O113" s="14">
        <f>'bezirksw Umlage § 2_IST'!H113*'Umlage Gesamt § 2_mtlAufte_IST'!$O$1</f>
        <v>8709.2804063696531</v>
      </c>
      <c r="P113" s="14">
        <f>'bezirksw Umlage § 2_IST'!I113*'Umlage Gesamt § 2_mtlAufte_IST'!$P$1</f>
        <v>121120.47974872758</v>
      </c>
      <c r="Q113" s="14">
        <f>'bezirksw Umlage § 2_IST'!J113*'Umlage Gesamt § 2_mtlAufte_IST'!$Q$1</f>
        <v>7737.5779638562581</v>
      </c>
      <c r="R113" s="14">
        <f>'bezirksw Umlage § 2_IST'!K113*'Umlage Gesamt § 2_mtlAufte_IST'!$R$1</f>
        <v>31612.309413861054</v>
      </c>
      <c r="S113" s="14">
        <f>'bezirksw Umlage § 2_IST'!L113*'Umlage Gesamt § 2_mtlAufte_IST'!$S$1</f>
        <v>498.53600292538147</v>
      </c>
      <c r="T113" s="14">
        <f>'bezirksw Umlage § 2_IST'!M113*'Umlage Gesamt § 2_mtlAufte_IST'!$T$1</f>
        <v>501.50221320684977</v>
      </c>
      <c r="V113" s="14">
        <f t="shared" si="28"/>
        <v>1444.5379653867124</v>
      </c>
      <c r="W113" s="184">
        <f t="shared" si="29"/>
        <v>120.38</v>
      </c>
      <c r="X113" s="14">
        <f t="shared" si="21"/>
        <v>106602.30128532255</v>
      </c>
      <c r="Y113" s="184">
        <f t="shared" si="34"/>
        <v>8883.5300000000007</v>
      </c>
      <c r="Z113" s="14">
        <f t="shared" si="22"/>
        <v>11332.978938387319</v>
      </c>
      <c r="AA113" s="184">
        <f t="shared" si="35"/>
        <v>944.41</v>
      </c>
      <c r="AB113" s="14">
        <f t="shared" si="23"/>
        <v>162617.63716410738</v>
      </c>
      <c r="AC113" s="184">
        <f t="shared" si="36"/>
        <v>13551.47</v>
      </c>
      <c r="AD113" s="14">
        <f t="shared" si="24"/>
        <v>14842.564803110601</v>
      </c>
      <c r="AE113" s="184">
        <f t="shared" si="37"/>
        <v>1236.8800000000001</v>
      </c>
      <c r="AF113" s="14">
        <f t="shared" si="25"/>
        <v>43464.303420868891</v>
      </c>
      <c r="AG113" s="184">
        <f t="shared" si="38"/>
        <v>3622.03</v>
      </c>
      <c r="AH113" s="14">
        <f t="shared" si="26"/>
        <v>678.994906096617</v>
      </c>
      <c r="AI113" s="184">
        <f t="shared" si="30"/>
        <v>56.58</v>
      </c>
      <c r="AJ113" s="14">
        <f t="shared" si="27"/>
        <v>633.54643079715538</v>
      </c>
      <c r="AK113" s="184">
        <f t="shared" si="31"/>
        <v>52.8</v>
      </c>
      <c r="AM113" s="14">
        <f t="shared" si="39"/>
        <v>341616.86491407716</v>
      </c>
      <c r="AN113" s="14">
        <f t="shared" si="32"/>
        <v>28468.07</v>
      </c>
      <c r="AO113" s="14">
        <f t="shared" si="33"/>
        <v>28468.07</v>
      </c>
    </row>
    <row r="114" spans="1:41" x14ac:dyDescent="0.25">
      <c r="A114">
        <v>61253</v>
      </c>
      <c r="B114" t="s">
        <v>127</v>
      </c>
      <c r="C114" t="s">
        <v>113</v>
      </c>
      <c r="D114" s="14">
        <f>'landesw Umlage § 2_IST'!F114*'Umlage Gesamt § 2_mtlAufte_IST'!$D$1</f>
        <v>1457.0265598403107</v>
      </c>
      <c r="E114" s="14">
        <f>'landesw Umlage § 2_IST'!G114*'Umlage Gesamt § 2_mtlAufte_IST'!$E$1</f>
        <v>109635.38127435542</v>
      </c>
      <c r="F114" s="14">
        <f>'landesw Umlage § 2_IST'!H114*'Umlage Gesamt § 2_mtlAufte_IST'!$F$1</f>
        <v>11787.349048073647</v>
      </c>
      <c r="G114" s="14">
        <f>'landesw Umlage § 2_IST'!I114*'Umlage Gesamt § 2_mtlAufte_IST'!$G$1</f>
        <v>186432.04354037653</v>
      </c>
      <c r="H114" s="14">
        <f>'landesw Umlage § 2_IST'!J114*'Umlage Gesamt § 2_mtlAufte_IST'!$H$1</f>
        <v>31920.191605190321</v>
      </c>
      <c r="I114" s="14">
        <f>'landesw Umlage § 2_IST'!K114*'Umlage Gesamt § 2_mtlAufte_IST'!$I$1</f>
        <v>53246.814971857362</v>
      </c>
      <c r="J114" s="14">
        <f>'landesw Umlage § 2_IST'!L114*'Umlage Gesamt § 2_mtlAufte_IST'!$J$1</f>
        <v>810.73799240039955</v>
      </c>
      <c r="K114" s="14">
        <f>'landesw Umlage § 2_IST'!M114*'Umlage Gesamt § 2_mtlAufte_IST'!$K$1</f>
        <v>593.22794273920749</v>
      </c>
      <c r="M114" s="14">
        <f>'bezirksw Umlage § 2_IST'!F114*'Umlage Gesamt § 2_mtlAufte_IST'!$M$1</f>
        <v>5032.7713355425331</v>
      </c>
      <c r="N114" s="14">
        <f>'bezirksw Umlage § 2_IST'!G114*'Umlage Gesamt § 2_mtlAufte_IST'!$N$1</f>
        <v>369291.03471585875</v>
      </c>
      <c r="O114" s="14">
        <f>'bezirksw Umlage § 2_IST'!H114*'Umlage Gesamt § 2_mtlAufte_IST'!$O$1</f>
        <v>39127.714885932852</v>
      </c>
      <c r="P114" s="14">
        <f>'bezirksw Umlage § 2_IST'!I114*'Umlage Gesamt § 2_mtlAufte_IST'!$P$1</f>
        <v>544151.45423375745</v>
      </c>
      <c r="Q114" s="14">
        <f>'bezirksw Umlage § 2_IST'!J114*'Umlage Gesamt § 2_mtlAufte_IST'!$Q$1</f>
        <v>34762.199671056791</v>
      </c>
      <c r="R114" s="14">
        <f>'bezirksw Umlage § 2_IST'!K114*'Umlage Gesamt § 2_mtlAufte_IST'!$R$1</f>
        <v>142022.91945116495</v>
      </c>
      <c r="S114" s="14">
        <f>'bezirksw Umlage § 2_IST'!L114*'Umlage Gesamt § 2_mtlAufte_IST'!$S$1</f>
        <v>2239.745842672663</v>
      </c>
      <c r="T114" s="14">
        <f>'bezirksw Umlage § 2_IST'!M114*'Umlage Gesamt § 2_mtlAufte_IST'!$T$1</f>
        <v>2253.0719758053306</v>
      </c>
      <c r="V114" s="14">
        <f t="shared" si="28"/>
        <v>6489.7978953828442</v>
      </c>
      <c r="W114" s="184">
        <f t="shared" si="29"/>
        <v>540.82000000000005</v>
      </c>
      <c r="X114" s="14">
        <f t="shared" si="21"/>
        <v>478926.41599021415</v>
      </c>
      <c r="Y114" s="184">
        <f t="shared" si="34"/>
        <v>39910.53</v>
      </c>
      <c r="Z114" s="14">
        <f t="shared" si="22"/>
        <v>50915.063934006495</v>
      </c>
      <c r="AA114" s="184">
        <f t="shared" si="35"/>
        <v>4242.92</v>
      </c>
      <c r="AB114" s="14">
        <f t="shared" si="23"/>
        <v>730583.49777413392</v>
      </c>
      <c r="AC114" s="184">
        <f t="shared" si="36"/>
        <v>60881.96</v>
      </c>
      <c r="AD114" s="14">
        <f t="shared" si="24"/>
        <v>66682.391276247115</v>
      </c>
      <c r="AE114" s="184">
        <f t="shared" si="37"/>
        <v>5556.87</v>
      </c>
      <c r="AF114" s="14">
        <f t="shared" si="25"/>
        <v>195269.73442302231</v>
      </c>
      <c r="AG114" s="184">
        <f t="shared" si="38"/>
        <v>16272.48</v>
      </c>
      <c r="AH114" s="14">
        <f t="shared" si="26"/>
        <v>3050.4838350730624</v>
      </c>
      <c r="AI114" s="184">
        <f t="shared" si="30"/>
        <v>254.21</v>
      </c>
      <c r="AJ114" s="14">
        <f t="shared" si="27"/>
        <v>2846.2999185445378</v>
      </c>
      <c r="AK114" s="184">
        <f t="shared" si="31"/>
        <v>237.19</v>
      </c>
      <c r="AM114" s="14">
        <f t="shared" si="39"/>
        <v>1534763.6850466242</v>
      </c>
      <c r="AN114" s="14">
        <f t="shared" si="32"/>
        <v>127896.97</v>
      </c>
      <c r="AO114" s="14">
        <f t="shared" si="33"/>
        <v>127896.97</v>
      </c>
    </row>
    <row r="115" spans="1:41" x14ac:dyDescent="0.25">
      <c r="A115">
        <v>61254</v>
      </c>
      <c r="B115" t="s">
        <v>128</v>
      </c>
      <c r="C115" t="s">
        <v>113</v>
      </c>
      <c r="D115" s="14">
        <f>'landesw Umlage § 2_IST'!F115*'Umlage Gesamt § 2_mtlAufte_IST'!$D$1</f>
        <v>387.5430314747166</v>
      </c>
      <c r="E115" s="14">
        <f>'landesw Umlage § 2_IST'!G115*'Umlage Gesamt § 2_mtlAufte_IST'!$E$1</f>
        <v>29161.052507242406</v>
      </c>
      <c r="F115" s="14">
        <f>'landesw Umlage § 2_IST'!H115*'Umlage Gesamt § 2_mtlAufte_IST'!$F$1</f>
        <v>3135.2242361606213</v>
      </c>
      <c r="G115" s="14">
        <f>'landesw Umlage § 2_IST'!I115*'Umlage Gesamt § 2_mtlAufte_IST'!$G$1</f>
        <v>49587.592504547392</v>
      </c>
      <c r="H115" s="14">
        <f>'landesw Umlage § 2_IST'!J115*'Umlage Gesamt § 2_mtlAufte_IST'!$H$1</f>
        <v>8490.2006325025741</v>
      </c>
      <c r="I115" s="14">
        <f>'landesw Umlage § 2_IST'!K115*'Umlage Gesamt § 2_mtlAufte_IST'!$I$1</f>
        <v>14162.70139428931</v>
      </c>
      <c r="J115" s="14">
        <f>'landesw Umlage § 2_IST'!L115*'Umlage Gesamt § 2_mtlAufte_IST'!$J$1</f>
        <v>215.64182010588212</v>
      </c>
      <c r="K115" s="14">
        <f>'landesw Umlage § 2_IST'!M115*'Umlage Gesamt § 2_mtlAufte_IST'!$K$1</f>
        <v>157.78803325991473</v>
      </c>
      <c r="M115" s="14">
        <f>'bezirksw Umlage § 2_IST'!F115*'Umlage Gesamt § 2_mtlAufte_IST'!$M$1</f>
        <v>1338.6272521408093</v>
      </c>
      <c r="N115" s="14">
        <f>'bezirksw Umlage § 2_IST'!G115*'Umlage Gesamt § 2_mtlAufte_IST'!$N$1</f>
        <v>98224.816921596939</v>
      </c>
      <c r="O115" s="14">
        <f>'bezirksw Umlage § 2_IST'!H115*'Umlage Gesamt § 2_mtlAufte_IST'!$O$1</f>
        <v>10407.273044655234</v>
      </c>
      <c r="P115" s="14">
        <f>'bezirksw Umlage § 2_IST'!I115*'Umlage Gesamt § 2_mtlAufte_IST'!$P$1</f>
        <v>144734.56419232226</v>
      </c>
      <c r="Q115" s="14">
        <f>'bezirksw Umlage § 2_IST'!J115*'Umlage Gesamt § 2_mtlAufte_IST'!$Q$1</f>
        <v>9246.123998403471</v>
      </c>
      <c r="R115" s="14">
        <f>'bezirksw Umlage § 2_IST'!K115*'Umlage Gesamt § 2_mtlAufte_IST'!$R$1</f>
        <v>37775.558977474175</v>
      </c>
      <c r="S115" s="14">
        <f>'bezirksw Umlage § 2_IST'!L115*'Umlage Gesamt § 2_mtlAufte_IST'!$S$1</f>
        <v>595.73237546019038</v>
      </c>
      <c r="T115" s="14">
        <f>'bezirksw Umlage § 2_IST'!M115*'Umlage Gesamt § 2_mtlAufte_IST'!$T$1</f>
        <v>599.27688876860645</v>
      </c>
      <c r="V115" s="14">
        <f t="shared" si="28"/>
        <v>1726.1702836155259</v>
      </c>
      <c r="W115" s="184">
        <f t="shared" si="29"/>
        <v>143.85</v>
      </c>
      <c r="X115" s="14">
        <f t="shared" si="21"/>
        <v>127385.86942883935</v>
      </c>
      <c r="Y115" s="184">
        <f t="shared" si="34"/>
        <v>10615.49</v>
      </c>
      <c r="Z115" s="14">
        <f t="shared" si="22"/>
        <v>13542.497280815856</v>
      </c>
      <c r="AA115" s="184">
        <f t="shared" si="35"/>
        <v>1128.54</v>
      </c>
      <c r="AB115" s="14">
        <f t="shared" si="23"/>
        <v>194322.15669686964</v>
      </c>
      <c r="AC115" s="184">
        <f t="shared" si="36"/>
        <v>16193.51</v>
      </c>
      <c r="AD115" s="14">
        <f t="shared" si="24"/>
        <v>17736.324630906045</v>
      </c>
      <c r="AE115" s="184">
        <f t="shared" si="37"/>
        <v>1478.03</v>
      </c>
      <c r="AF115" s="14">
        <f t="shared" si="25"/>
        <v>51938.260371763485</v>
      </c>
      <c r="AG115" s="184">
        <f t="shared" si="38"/>
        <v>4328.1899999999996</v>
      </c>
      <c r="AH115" s="14">
        <f t="shared" si="26"/>
        <v>811.37419556607256</v>
      </c>
      <c r="AI115" s="184">
        <f t="shared" si="30"/>
        <v>67.61</v>
      </c>
      <c r="AJ115" s="14">
        <f t="shared" si="27"/>
        <v>757.06492202852121</v>
      </c>
      <c r="AK115" s="184">
        <f t="shared" si="31"/>
        <v>63.09</v>
      </c>
      <c r="AM115" s="14">
        <f t="shared" si="39"/>
        <v>408219.71781040449</v>
      </c>
      <c r="AN115" s="14">
        <f t="shared" si="32"/>
        <v>34018.31</v>
      </c>
      <c r="AO115" s="14">
        <f t="shared" si="33"/>
        <v>34018.31</v>
      </c>
    </row>
    <row r="116" spans="1:41" x14ac:dyDescent="0.25">
      <c r="A116">
        <v>61255</v>
      </c>
      <c r="B116" t="s">
        <v>129</v>
      </c>
      <c r="C116" t="s">
        <v>113</v>
      </c>
      <c r="D116" s="14">
        <f>'landesw Umlage § 2_IST'!F116*'Umlage Gesamt § 2_mtlAufte_IST'!$D$1</f>
        <v>1626.8661164368964</v>
      </c>
      <c r="E116" s="14">
        <f>'landesw Umlage § 2_IST'!G116*'Umlage Gesamt § 2_mtlAufte_IST'!$E$1</f>
        <v>122415.12397511641</v>
      </c>
      <c r="F116" s="14">
        <f>'landesw Umlage § 2_IST'!H116*'Umlage Gesamt § 2_mtlAufte_IST'!$F$1</f>
        <v>13161.351548064742</v>
      </c>
      <c r="G116" s="14">
        <f>'landesw Umlage § 2_IST'!I116*'Umlage Gesamt § 2_mtlAufte_IST'!$G$1</f>
        <v>208163.65536066014</v>
      </c>
      <c r="H116" s="14">
        <f>'landesw Umlage § 2_IST'!J116*'Umlage Gesamt § 2_mtlAufte_IST'!$H$1</f>
        <v>35640.996248104828</v>
      </c>
      <c r="I116" s="14">
        <f>'landesw Umlage § 2_IST'!K116*'Umlage Gesamt § 2_mtlAufte_IST'!$I$1</f>
        <v>59453.575846547137</v>
      </c>
      <c r="J116" s="14">
        <f>'landesw Umlage § 2_IST'!L116*'Umlage Gesamt § 2_mtlAufte_IST'!$J$1</f>
        <v>905.24236516926737</v>
      </c>
      <c r="K116" s="14">
        <f>'landesw Umlage § 2_IST'!M116*'Umlage Gesamt § 2_mtlAufte_IST'!$K$1</f>
        <v>662.37806912164922</v>
      </c>
      <c r="M116" s="14">
        <f>'bezirksw Umlage § 2_IST'!F116*'Umlage Gesamt § 2_mtlAufte_IST'!$M$1</f>
        <v>5619.4206634547381</v>
      </c>
      <c r="N116" s="14">
        <f>'bezirksw Umlage § 2_IST'!G116*'Umlage Gesamt § 2_mtlAufte_IST'!$N$1</f>
        <v>412337.7624282965</v>
      </c>
      <c r="O116" s="14">
        <f>'bezirksw Umlage § 2_IST'!H116*'Umlage Gesamt § 2_mtlAufte_IST'!$O$1</f>
        <v>43688.670691428109</v>
      </c>
      <c r="P116" s="14">
        <f>'bezirksw Umlage § 2_IST'!I116*'Umlage Gesamt § 2_mtlAufte_IST'!$P$1</f>
        <v>607580.93744000571</v>
      </c>
      <c r="Q116" s="14">
        <f>'bezirksw Umlage § 2_IST'!J116*'Umlage Gesamt § 2_mtlAufte_IST'!$Q$1</f>
        <v>38814.285433379024</v>
      </c>
      <c r="R116" s="14">
        <f>'bezirksw Umlage § 2_IST'!K116*'Umlage Gesamt § 2_mtlAufte_IST'!$R$1</f>
        <v>158577.94345071516</v>
      </c>
      <c r="S116" s="14">
        <f>'bezirksw Umlage § 2_IST'!L116*'Umlage Gesamt § 2_mtlAufte_IST'!$S$1</f>
        <v>2500.8237470111144</v>
      </c>
      <c r="T116" s="14">
        <f>'bezirksw Umlage § 2_IST'!M116*'Umlage Gesamt § 2_mtlAufte_IST'!$T$1</f>
        <v>2515.7032523366997</v>
      </c>
      <c r="V116" s="14">
        <f t="shared" si="28"/>
        <v>7246.2867798916341</v>
      </c>
      <c r="W116" s="184">
        <f t="shared" si="29"/>
        <v>603.86</v>
      </c>
      <c r="X116" s="14">
        <f t="shared" si="21"/>
        <v>534752.88640341291</v>
      </c>
      <c r="Y116" s="184">
        <f t="shared" si="34"/>
        <v>44562.74</v>
      </c>
      <c r="Z116" s="14">
        <f t="shared" si="22"/>
        <v>56850.02223949285</v>
      </c>
      <c r="AA116" s="184">
        <f t="shared" si="35"/>
        <v>4737.5</v>
      </c>
      <c r="AB116" s="14">
        <f t="shared" si="23"/>
        <v>815744.59280066588</v>
      </c>
      <c r="AC116" s="184">
        <f t="shared" si="36"/>
        <v>67978.720000000001</v>
      </c>
      <c r="AD116" s="14">
        <f t="shared" si="24"/>
        <v>74455.281681483844</v>
      </c>
      <c r="AE116" s="184">
        <f t="shared" si="37"/>
        <v>6204.61</v>
      </c>
      <c r="AF116" s="14">
        <f t="shared" si="25"/>
        <v>218031.5192972623</v>
      </c>
      <c r="AG116" s="184">
        <f t="shared" si="38"/>
        <v>18169.29</v>
      </c>
      <c r="AH116" s="14">
        <f t="shared" si="26"/>
        <v>3406.0661121803819</v>
      </c>
      <c r="AI116" s="184">
        <f t="shared" si="30"/>
        <v>283.83999999999997</v>
      </c>
      <c r="AJ116" s="14">
        <f t="shared" si="27"/>
        <v>3178.0813214583491</v>
      </c>
      <c r="AK116" s="184">
        <f t="shared" si="31"/>
        <v>264.83999999999997</v>
      </c>
      <c r="AM116" s="14">
        <f t="shared" si="39"/>
        <v>1713664.7366358482</v>
      </c>
      <c r="AN116" s="14">
        <f t="shared" si="32"/>
        <v>142805.39000000001</v>
      </c>
      <c r="AO116" s="14">
        <f t="shared" si="33"/>
        <v>142805.39000000001</v>
      </c>
    </row>
    <row r="117" spans="1:41" x14ac:dyDescent="0.25">
      <c r="A117">
        <v>61256</v>
      </c>
      <c r="B117" t="s">
        <v>130</v>
      </c>
      <c r="C117" t="s">
        <v>113</v>
      </c>
      <c r="D117" s="14">
        <f>'landesw Umlage § 2_IST'!F117*'Umlage Gesamt § 2_mtlAufte_IST'!$D$1</f>
        <v>427.88555430939181</v>
      </c>
      <c r="E117" s="14">
        <f>'landesw Umlage § 2_IST'!G117*'Umlage Gesamt § 2_mtlAufte_IST'!$E$1</f>
        <v>32196.664893768677</v>
      </c>
      <c r="F117" s="14">
        <f>'landesw Umlage § 2_IST'!H117*'Umlage Gesamt § 2_mtlAufte_IST'!$F$1</f>
        <v>3461.5953616014067</v>
      </c>
      <c r="G117" s="14">
        <f>'landesw Umlage § 2_IST'!I117*'Umlage Gesamt § 2_mtlAufte_IST'!$G$1</f>
        <v>54749.570453986504</v>
      </c>
      <c r="H117" s="14">
        <f>'landesw Umlage § 2_IST'!J117*'Umlage Gesamt § 2_mtlAufte_IST'!$H$1</f>
        <v>9374.0150352137607</v>
      </c>
      <c r="I117" s="14">
        <f>'landesw Umlage § 2_IST'!K117*'Umlage Gesamt § 2_mtlAufte_IST'!$I$1</f>
        <v>15637.012781661215</v>
      </c>
      <c r="J117" s="14">
        <f>'landesw Umlage § 2_IST'!L117*'Umlage Gesamt § 2_mtlAufte_IST'!$J$1</f>
        <v>238.08974032425931</v>
      </c>
      <c r="K117" s="14">
        <f>'landesw Umlage § 2_IST'!M117*'Umlage Gesamt § 2_mtlAufte_IST'!$K$1</f>
        <v>174.21347977253481</v>
      </c>
      <c r="M117" s="14">
        <f>'bezirksw Umlage § 2_IST'!F117*'Umlage Gesamt § 2_mtlAufte_IST'!$M$1</f>
        <v>1477.9759079045562</v>
      </c>
      <c r="N117" s="14">
        <f>'bezirksw Umlage § 2_IST'!G117*'Umlage Gesamt § 2_mtlAufte_IST'!$N$1</f>
        <v>108449.84123570292</v>
      </c>
      <c r="O117" s="14">
        <f>'bezirksw Umlage § 2_IST'!H117*'Umlage Gesamt § 2_mtlAufte_IST'!$O$1</f>
        <v>11490.651189407386</v>
      </c>
      <c r="P117" s="14">
        <f>'bezirksw Umlage § 2_IST'!I117*'Umlage Gesamt § 2_mtlAufte_IST'!$P$1</f>
        <v>159801.1683799309</v>
      </c>
      <c r="Q117" s="14">
        <f>'bezirksw Umlage § 2_IST'!J117*'Umlage Gesamt § 2_mtlAufte_IST'!$Q$1</f>
        <v>10208.628644967255</v>
      </c>
      <c r="R117" s="14">
        <f>'bezirksw Umlage § 2_IST'!K117*'Umlage Gesamt § 2_mtlAufte_IST'!$R$1</f>
        <v>41707.925777729222</v>
      </c>
      <c r="S117" s="14">
        <f>'bezirksw Umlage § 2_IST'!L117*'Umlage Gesamt § 2_mtlAufte_IST'!$S$1</f>
        <v>657.74702933979711</v>
      </c>
      <c r="T117" s="14">
        <f>'bezirksw Umlage § 2_IST'!M117*'Umlage Gesamt § 2_mtlAufte_IST'!$T$1</f>
        <v>661.6605200196766</v>
      </c>
      <c r="V117" s="14">
        <f t="shared" si="28"/>
        <v>1905.861462213948</v>
      </c>
      <c r="W117" s="184">
        <f t="shared" si="29"/>
        <v>158.82</v>
      </c>
      <c r="X117" s="14">
        <f t="shared" si="21"/>
        <v>140646.50612947159</v>
      </c>
      <c r="Y117" s="184">
        <f t="shared" si="34"/>
        <v>11720.54</v>
      </c>
      <c r="Z117" s="14">
        <f t="shared" si="22"/>
        <v>14952.246551008793</v>
      </c>
      <c r="AA117" s="184">
        <f t="shared" si="35"/>
        <v>1246.02</v>
      </c>
      <c r="AB117" s="14">
        <f t="shared" si="23"/>
        <v>214550.73883391739</v>
      </c>
      <c r="AC117" s="184">
        <f t="shared" si="36"/>
        <v>17879.23</v>
      </c>
      <c r="AD117" s="14">
        <f t="shared" si="24"/>
        <v>19582.643680181016</v>
      </c>
      <c r="AE117" s="184">
        <f t="shared" si="37"/>
        <v>1631.89</v>
      </c>
      <c r="AF117" s="14">
        <f t="shared" si="25"/>
        <v>57344.938559390437</v>
      </c>
      <c r="AG117" s="184">
        <f t="shared" si="38"/>
        <v>4778.74</v>
      </c>
      <c r="AH117" s="14">
        <f t="shared" si="26"/>
        <v>895.83676966405642</v>
      </c>
      <c r="AI117" s="184">
        <f t="shared" si="30"/>
        <v>74.650000000000006</v>
      </c>
      <c r="AJ117" s="14">
        <f t="shared" si="27"/>
        <v>835.87399979221141</v>
      </c>
      <c r="AK117" s="184">
        <f t="shared" si="31"/>
        <v>69.66</v>
      </c>
      <c r="AM117" s="14">
        <f t="shared" si="39"/>
        <v>450714.64598563942</v>
      </c>
      <c r="AN117" s="14">
        <f t="shared" si="32"/>
        <v>37559.550000000003</v>
      </c>
      <c r="AO117" s="14">
        <f t="shared" si="33"/>
        <v>37559.550000000003</v>
      </c>
    </row>
    <row r="118" spans="1:41" x14ac:dyDescent="0.25">
      <c r="A118">
        <v>61257</v>
      </c>
      <c r="B118" t="s">
        <v>131</v>
      </c>
      <c r="C118" t="s">
        <v>113</v>
      </c>
      <c r="D118" s="14">
        <f>'landesw Umlage § 2_IST'!F118*'Umlage Gesamt § 2_mtlAufte_IST'!$D$1</f>
        <v>1207.1863789964289</v>
      </c>
      <c r="E118" s="14">
        <f>'landesw Umlage § 2_IST'!G118*'Umlage Gesamt § 2_mtlAufte_IST'!$E$1</f>
        <v>90835.913756429756</v>
      </c>
      <c r="F118" s="14">
        <f>'landesw Umlage § 2_IST'!H118*'Umlage Gesamt § 2_mtlAufte_IST'!$F$1</f>
        <v>9766.1412684684183</v>
      </c>
      <c r="G118" s="14">
        <f>'landesw Umlage § 2_IST'!I118*'Umlage Gesamt § 2_mtlAufte_IST'!$G$1</f>
        <v>154464.05012347747</v>
      </c>
      <c r="H118" s="14">
        <f>'landesw Umlage § 2_IST'!J118*'Umlage Gesamt § 2_mtlAufte_IST'!$H$1</f>
        <v>26446.752298712505</v>
      </c>
      <c r="I118" s="14">
        <f>'landesw Umlage § 2_IST'!K118*'Umlage Gesamt § 2_mtlAufte_IST'!$I$1</f>
        <v>44116.443399641423</v>
      </c>
      <c r="J118" s="14">
        <f>'landesw Umlage § 2_IST'!L118*'Umlage Gesamt § 2_mtlAufte_IST'!$J$1</f>
        <v>671.71861401616377</v>
      </c>
      <c r="K118" s="14">
        <f>'landesw Umlage § 2_IST'!M118*'Umlage Gesamt § 2_mtlAufte_IST'!$K$1</f>
        <v>491.50558531570829</v>
      </c>
      <c r="M118" s="14">
        <f>'bezirksw Umlage § 2_IST'!F118*'Umlage Gesamt § 2_mtlAufte_IST'!$M$1</f>
        <v>4169.7887823928786</v>
      </c>
      <c r="N118" s="14">
        <f>'bezirksw Umlage § 2_IST'!G118*'Umlage Gesamt § 2_mtlAufte_IST'!$N$1</f>
        <v>305967.72857959563</v>
      </c>
      <c r="O118" s="14">
        <f>'bezirksw Umlage § 2_IST'!H118*'Umlage Gesamt § 2_mtlAufte_IST'!$O$1</f>
        <v>32418.382583726423</v>
      </c>
      <c r="P118" s="14">
        <f>'bezirksw Umlage § 2_IST'!I118*'Umlage Gesamt § 2_mtlAufte_IST'!$P$1</f>
        <v>450844.37152201659</v>
      </c>
      <c r="Q118" s="14">
        <f>'bezirksw Umlage § 2_IST'!J118*'Umlage Gesamt § 2_mtlAufte_IST'!$Q$1</f>
        <v>28801.433757977062</v>
      </c>
      <c r="R118" s="14">
        <f>'bezirksw Umlage § 2_IST'!K118*'Umlage Gesamt § 2_mtlAufte_IST'!$R$1</f>
        <v>117669.87547951352</v>
      </c>
      <c r="S118" s="14">
        <f>'bezirksw Umlage § 2_IST'!L118*'Umlage Gesamt § 2_mtlAufte_IST'!$S$1</f>
        <v>1855.6907253527702</v>
      </c>
      <c r="T118" s="14">
        <f>'bezirksw Umlage § 2_IST'!M118*'Umlage Gesamt § 2_mtlAufte_IST'!$T$1</f>
        <v>1866.731791346936</v>
      </c>
      <c r="V118" s="14">
        <f t="shared" si="28"/>
        <v>5376.9751613893077</v>
      </c>
      <c r="W118" s="184">
        <f t="shared" si="29"/>
        <v>448.08</v>
      </c>
      <c r="X118" s="14">
        <f t="shared" si="21"/>
        <v>396803.64233602537</v>
      </c>
      <c r="Y118" s="184">
        <f t="shared" si="34"/>
        <v>33066.97</v>
      </c>
      <c r="Z118" s="14">
        <f t="shared" si="22"/>
        <v>42184.523852194841</v>
      </c>
      <c r="AA118" s="184">
        <f t="shared" si="35"/>
        <v>3515.38</v>
      </c>
      <c r="AB118" s="14">
        <f t="shared" si="23"/>
        <v>605308.42164549406</v>
      </c>
      <c r="AC118" s="184">
        <f t="shared" si="36"/>
        <v>50442.37</v>
      </c>
      <c r="AD118" s="14">
        <f t="shared" si="24"/>
        <v>55248.186056689563</v>
      </c>
      <c r="AE118" s="184">
        <f t="shared" si="37"/>
        <v>4604.0200000000004</v>
      </c>
      <c r="AF118" s="14">
        <f t="shared" si="25"/>
        <v>161786.31887915495</v>
      </c>
      <c r="AG118" s="184">
        <f t="shared" si="38"/>
        <v>13482.19</v>
      </c>
      <c r="AH118" s="14">
        <f t="shared" si="26"/>
        <v>2527.4093393689341</v>
      </c>
      <c r="AI118" s="184">
        <f t="shared" si="30"/>
        <v>210.62</v>
      </c>
      <c r="AJ118" s="14">
        <f t="shared" si="27"/>
        <v>2358.2373766626442</v>
      </c>
      <c r="AK118" s="184">
        <f t="shared" si="31"/>
        <v>196.52</v>
      </c>
      <c r="AM118" s="14">
        <f t="shared" si="39"/>
        <v>1271593.7146469799</v>
      </c>
      <c r="AN118" s="14">
        <f t="shared" si="32"/>
        <v>105966.14</v>
      </c>
      <c r="AO118" s="14">
        <f t="shared" si="33"/>
        <v>105966.14</v>
      </c>
    </row>
    <row r="119" spans="1:41" x14ac:dyDescent="0.25">
      <c r="A119">
        <v>61258</v>
      </c>
      <c r="B119" t="s">
        <v>132</v>
      </c>
      <c r="C119" t="s">
        <v>113</v>
      </c>
      <c r="D119" s="14">
        <f>'landesw Umlage § 2_IST'!F119*'Umlage Gesamt § 2_mtlAufte_IST'!$D$1</f>
        <v>774.13851728596148</v>
      </c>
      <c r="E119" s="14">
        <f>'landesw Umlage § 2_IST'!G119*'Umlage Gesamt § 2_mtlAufte_IST'!$E$1</f>
        <v>58250.806019014912</v>
      </c>
      <c r="F119" s="14">
        <f>'landesw Umlage § 2_IST'!H119*'Umlage Gesamt § 2_mtlAufte_IST'!$F$1</f>
        <v>6262.7828251860565</v>
      </c>
      <c r="G119" s="14">
        <f>'landesw Umlage § 2_IST'!I119*'Umlage Gesamt § 2_mtlAufte_IST'!$G$1</f>
        <v>99053.942967763564</v>
      </c>
      <c r="H119" s="14">
        <f>'landesw Umlage § 2_IST'!J119*'Umlage Gesamt § 2_mtlAufte_IST'!$H$1</f>
        <v>16959.64265979757</v>
      </c>
      <c r="I119" s="14">
        <f>'landesw Umlage § 2_IST'!K119*'Umlage Gesamt § 2_mtlAufte_IST'!$I$1</f>
        <v>28290.774875806877</v>
      </c>
      <c r="J119" s="14">
        <f>'landesw Umlage § 2_IST'!L119*'Umlage Gesamt § 2_mtlAufte_IST'!$J$1</f>
        <v>430.7563943192838</v>
      </c>
      <c r="K119" s="14">
        <f>'landesw Umlage § 2_IST'!M119*'Umlage Gesamt § 2_mtlAufte_IST'!$K$1</f>
        <v>315.19027357680005</v>
      </c>
      <c r="M119" s="14">
        <f>'bezirksw Umlage § 2_IST'!F119*'Umlage Gesamt § 2_mtlAufte_IST'!$M$1</f>
        <v>2673.9815504551893</v>
      </c>
      <c r="N119" s="14">
        <f>'bezirksw Umlage § 2_IST'!G119*'Umlage Gesamt § 2_mtlAufte_IST'!$N$1</f>
        <v>196209.47341774328</v>
      </c>
      <c r="O119" s="14">
        <f>'bezirksw Umlage § 2_IST'!H119*'Umlage Gesamt § 2_mtlAufte_IST'!$O$1</f>
        <v>20789.100227454805</v>
      </c>
      <c r="P119" s="14">
        <f>'bezirksw Umlage § 2_IST'!I119*'Umlage Gesamt § 2_mtlAufte_IST'!$P$1</f>
        <v>289115.25127290015</v>
      </c>
      <c r="Q119" s="14">
        <f>'bezirksw Umlage § 2_IST'!J119*'Umlage Gesamt § 2_mtlAufte_IST'!$Q$1</f>
        <v>18469.64115321264</v>
      </c>
      <c r="R119" s="14">
        <f>'bezirksw Umlage § 2_IST'!K119*'Umlage Gesamt § 2_mtlAufte_IST'!$R$1</f>
        <v>75458.756425550906</v>
      </c>
      <c r="S119" s="14">
        <f>'bezirksw Umlage § 2_IST'!L119*'Umlage Gesamt § 2_mtlAufte_IST'!$S$1</f>
        <v>1190.0081807253007</v>
      </c>
      <c r="T119" s="14">
        <f>'bezirksw Umlage § 2_IST'!M119*'Umlage Gesamt § 2_mtlAufte_IST'!$T$1</f>
        <v>1197.0885409800987</v>
      </c>
      <c r="V119" s="14">
        <f t="shared" si="28"/>
        <v>3448.1200677411507</v>
      </c>
      <c r="W119" s="184">
        <f t="shared" si="29"/>
        <v>287.33999999999997</v>
      </c>
      <c r="X119" s="14">
        <f t="shared" si="21"/>
        <v>254460.2794367582</v>
      </c>
      <c r="Y119" s="184">
        <f t="shared" si="34"/>
        <v>21205.02</v>
      </c>
      <c r="Z119" s="14">
        <f t="shared" si="22"/>
        <v>27051.88305264086</v>
      </c>
      <c r="AA119" s="184">
        <f t="shared" si="35"/>
        <v>2254.3200000000002</v>
      </c>
      <c r="AB119" s="14">
        <f t="shared" si="23"/>
        <v>388169.19424066372</v>
      </c>
      <c r="AC119" s="184">
        <f t="shared" si="36"/>
        <v>32347.43</v>
      </c>
      <c r="AD119" s="14">
        <f t="shared" si="24"/>
        <v>35429.28381301021</v>
      </c>
      <c r="AE119" s="184">
        <f t="shared" si="37"/>
        <v>2952.44</v>
      </c>
      <c r="AF119" s="14">
        <f t="shared" si="25"/>
        <v>103749.53130135778</v>
      </c>
      <c r="AG119" s="184">
        <f t="shared" si="38"/>
        <v>8645.7900000000009</v>
      </c>
      <c r="AH119" s="14">
        <f t="shared" si="26"/>
        <v>1620.7645750445845</v>
      </c>
      <c r="AI119" s="184">
        <f t="shared" si="30"/>
        <v>135.06</v>
      </c>
      <c r="AJ119" s="14">
        <f t="shared" si="27"/>
        <v>1512.2788145568989</v>
      </c>
      <c r="AK119" s="184">
        <f t="shared" si="31"/>
        <v>126.02</v>
      </c>
      <c r="AM119" s="14">
        <f t="shared" si="39"/>
        <v>815441.33530177351</v>
      </c>
      <c r="AN119" s="14">
        <f t="shared" si="32"/>
        <v>67953.440000000002</v>
      </c>
      <c r="AO119" s="14">
        <f t="shared" si="33"/>
        <v>67953.440000000002</v>
      </c>
    </row>
    <row r="120" spans="1:41" x14ac:dyDescent="0.25">
      <c r="A120">
        <v>61259</v>
      </c>
      <c r="B120" t="s">
        <v>113</v>
      </c>
      <c r="C120" t="s">
        <v>113</v>
      </c>
      <c r="D120" s="14">
        <f>'landesw Umlage § 2_IST'!F120*'Umlage Gesamt § 2_mtlAufte_IST'!$D$1</f>
        <v>3142.3766241358035</v>
      </c>
      <c r="E120" s="14">
        <f>'landesw Umlage § 2_IST'!G120*'Umlage Gesamt § 2_mtlAufte_IST'!$E$1</f>
        <v>236451.18681467915</v>
      </c>
      <c r="F120" s="14">
        <f>'landesw Umlage § 2_IST'!H120*'Umlage Gesamt § 2_mtlAufte_IST'!$F$1</f>
        <v>25421.835902054961</v>
      </c>
      <c r="G120" s="14">
        <f>'landesw Umlage § 2_IST'!I120*'Umlage Gesamt § 2_mtlAufte_IST'!$G$1</f>
        <v>402078.94060308352</v>
      </c>
      <c r="H120" s="14">
        <f>'landesw Umlage § 2_IST'!J120*'Umlage Gesamt § 2_mtlAufte_IST'!$H$1</f>
        <v>68842.44028405314</v>
      </c>
      <c r="I120" s="14">
        <f>'landesw Umlage § 2_IST'!K120*'Umlage Gesamt § 2_mtlAufte_IST'!$I$1</f>
        <v>114837.6778358709</v>
      </c>
      <c r="J120" s="14">
        <f>'landesw Umlage § 2_IST'!L120*'Umlage Gesamt § 2_mtlAufte_IST'!$J$1</f>
        <v>1748.5227694799376</v>
      </c>
      <c r="K120" s="14">
        <f>'landesw Umlage § 2_IST'!M120*'Umlage Gesamt § 2_mtlAufte_IST'!$K$1</f>
        <v>1279.4177343288566</v>
      </c>
      <c r="M120" s="14">
        <f>'bezirksw Umlage § 2_IST'!F120*'Umlage Gesamt § 2_mtlAufte_IST'!$M$1</f>
        <v>10854.20364688677</v>
      </c>
      <c r="N120" s="14">
        <f>'bezirksw Umlage § 2_IST'!G120*'Umlage Gesamt § 2_mtlAufte_IST'!$N$1</f>
        <v>796451.86091955868</v>
      </c>
      <c r="O120" s="14">
        <f>'bezirksw Umlage § 2_IST'!H120*'Umlage Gesamt § 2_mtlAufte_IST'!$O$1</f>
        <v>84386.942559840216</v>
      </c>
      <c r="P120" s="14">
        <f>'bezirksw Umlage § 2_IST'!I120*'Umlage Gesamt § 2_mtlAufte_IST'!$P$1</f>
        <v>1173574.2208852186</v>
      </c>
      <c r="Q120" s="14">
        <f>'bezirksw Umlage § 2_IST'!J120*'Umlage Gesamt § 2_mtlAufte_IST'!$Q$1</f>
        <v>74971.813596755819</v>
      </c>
      <c r="R120" s="14">
        <f>'bezirksw Umlage § 2_IST'!K120*'Umlage Gesamt § 2_mtlAufte_IST'!$R$1</f>
        <v>306301.55583696149</v>
      </c>
      <c r="S120" s="14">
        <f>'bezirksw Umlage § 2_IST'!L120*'Umlage Gesamt § 2_mtlAufte_IST'!$S$1</f>
        <v>4830.4712995700629</v>
      </c>
      <c r="T120" s="14">
        <f>'bezirksw Umlage § 2_IST'!M120*'Umlage Gesamt § 2_mtlAufte_IST'!$T$1</f>
        <v>4859.2118389675088</v>
      </c>
      <c r="V120" s="14">
        <f t="shared" si="28"/>
        <v>13996.580271022573</v>
      </c>
      <c r="W120" s="184">
        <f t="shared" si="29"/>
        <v>1166.3800000000001</v>
      </c>
      <c r="X120" s="14">
        <f t="shared" si="21"/>
        <v>1032903.0477342379</v>
      </c>
      <c r="Y120" s="184">
        <f t="shared" si="34"/>
        <v>86075.25</v>
      </c>
      <c r="Z120" s="14">
        <f t="shared" si="22"/>
        <v>109808.77846189518</v>
      </c>
      <c r="AA120" s="184">
        <f t="shared" si="35"/>
        <v>9150.73</v>
      </c>
      <c r="AB120" s="14">
        <f t="shared" si="23"/>
        <v>1575653.1614883021</v>
      </c>
      <c r="AC120" s="184">
        <f t="shared" si="36"/>
        <v>131304.43</v>
      </c>
      <c r="AD120" s="14">
        <f t="shared" si="24"/>
        <v>143814.25388080894</v>
      </c>
      <c r="AE120" s="184">
        <f t="shared" si="37"/>
        <v>11984.52</v>
      </c>
      <c r="AF120" s="14">
        <f t="shared" si="25"/>
        <v>421139.23367283237</v>
      </c>
      <c r="AG120" s="184">
        <f t="shared" si="38"/>
        <v>35094.94</v>
      </c>
      <c r="AH120" s="14">
        <f t="shared" si="26"/>
        <v>6578.9940690500007</v>
      </c>
      <c r="AI120" s="184">
        <f t="shared" si="30"/>
        <v>548.25</v>
      </c>
      <c r="AJ120" s="14">
        <f t="shared" si="27"/>
        <v>6138.6295732963654</v>
      </c>
      <c r="AK120" s="184">
        <f t="shared" si="31"/>
        <v>511.55</v>
      </c>
      <c r="AM120" s="14">
        <f t="shared" si="39"/>
        <v>3310032.6791514452</v>
      </c>
      <c r="AN120" s="14">
        <f t="shared" si="32"/>
        <v>275836.06</v>
      </c>
      <c r="AO120" s="14">
        <f t="shared" si="33"/>
        <v>275836.06</v>
      </c>
    </row>
    <row r="121" spans="1:41" x14ac:dyDescent="0.25">
      <c r="A121">
        <v>61260</v>
      </c>
      <c r="B121" t="s">
        <v>133</v>
      </c>
      <c r="C121" t="s">
        <v>113</v>
      </c>
      <c r="D121" s="14">
        <f>'landesw Umlage § 2_IST'!F121*'Umlage Gesamt § 2_mtlAufte_IST'!$D$1</f>
        <v>388.8675610151472</v>
      </c>
      <c r="E121" s="14">
        <f>'landesw Umlage § 2_IST'!G121*'Umlage Gesamt § 2_mtlAufte_IST'!$E$1</f>
        <v>29260.718021363286</v>
      </c>
      <c r="F121" s="14">
        <f>'landesw Umlage § 2_IST'!H121*'Umlage Gesamt § 2_mtlAufte_IST'!$F$1</f>
        <v>3145.9396839416495</v>
      </c>
      <c r="G121" s="14">
        <f>'landesw Umlage § 2_IST'!I121*'Umlage Gesamt § 2_mtlAufte_IST'!$G$1</f>
        <v>49757.071054738779</v>
      </c>
      <c r="H121" s="14">
        <f>'landesw Umlage § 2_IST'!J121*'Umlage Gesamt § 2_mtlAufte_IST'!$H$1</f>
        <v>8519.218110894948</v>
      </c>
      <c r="I121" s="14">
        <f>'landesw Umlage § 2_IST'!K121*'Umlage Gesamt § 2_mtlAufte_IST'!$I$1</f>
        <v>14211.106125752682</v>
      </c>
      <c r="J121" s="14">
        <f>'landesw Umlage § 2_IST'!L121*'Umlage Gesamt § 2_mtlAufte_IST'!$J$1</f>
        <v>216.37883235403322</v>
      </c>
      <c r="K121" s="14">
        <f>'landesw Umlage § 2_IST'!M121*'Umlage Gesamt § 2_mtlAufte_IST'!$K$1</f>
        <v>158.32731507949464</v>
      </c>
      <c r="M121" s="14">
        <f>'bezirksw Umlage § 2_IST'!F121*'Umlage Gesamt § 2_mtlAufte_IST'!$M$1</f>
        <v>1343.2023604386904</v>
      </c>
      <c r="N121" s="14">
        <f>'bezirksw Umlage § 2_IST'!G121*'Umlage Gesamt § 2_mtlAufte_IST'!$N$1</f>
        <v>98560.525890794408</v>
      </c>
      <c r="O121" s="14">
        <f>'bezirksw Umlage § 2_IST'!H121*'Umlage Gesamt § 2_mtlAufte_IST'!$O$1</f>
        <v>10442.842618775863</v>
      </c>
      <c r="P121" s="14">
        <f>'bezirksw Umlage § 2_IST'!I121*'Umlage Gesamt § 2_mtlAufte_IST'!$P$1</f>
        <v>145229.23237165858</v>
      </c>
      <c r="Q121" s="14">
        <f>'bezirksw Umlage § 2_IST'!J121*'Umlage Gesamt § 2_mtlAufte_IST'!$Q$1</f>
        <v>9277.725042354039</v>
      </c>
      <c r="R121" s="14">
        <f>'bezirksw Umlage § 2_IST'!K121*'Umlage Gesamt § 2_mtlAufte_IST'!$R$1</f>
        <v>37904.666817657868</v>
      </c>
      <c r="S121" s="14">
        <f>'bezirksw Umlage § 2_IST'!L121*'Umlage Gesamt § 2_mtlAufte_IST'!$S$1</f>
        <v>597.76844646496454</v>
      </c>
      <c r="T121" s="14">
        <f>'bezirksw Umlage § 2_IST'!M121*'Umlage Gesamt § 2_mtlAufte_IST'!$T$1</f>
        <v>601.32507407347669</v>
      </c>
      <c r="V121" s="14">
        <f t="shared" si="28"/>
        <v>1732.0699214538377</v>
      </c>
      <c r="W121" s="184">
        <f t="shared" si="29"/>
        <v>144.34</v>
      </c>
      <c r="X121" s="14">
        <f t="shared" si="21"/>
        <v>127821.24391215769</v>
      </c>
      <c r="Y121" s="184">
        <f t="shared" si="34"/>
        <v>10651.77</v>
      </c>
      <c r="Z121" s="14">
        <f t="shared" si="22"/>
        <v>13588.782302717513</v>
      </c>
      <c r="AA121" s="184">
        <f t="shared" si="35"/>
        <v>1132.4000000000001</v>
      </c>
      <c r="AB121" s="14">
        <f t="shared" si="23"/>
        <v>194986.30342639735</v>
      </c>
      <c r="AC121" s="184">
        <f t="shared" si="36"/>
        <v>16248.86</v>
      </c>
      <c r="AD121" s="14">
        <f t="shared" si="24"/>
        <v>17796.943153248987</v>
      </c>
      <c r="AE121" s="184">
        <f t="shared" si="37"/>
        <v>1483.08</v>
      </c>
      <c r="AF121" s="14">
        <f t="shared" si="25"/>
        <v>52115.772943410549</v>
      </c>
      <c r="AG121" s="184">
        <f t="shared" si="38"/>
        <v>4342.9799999999996</v>
      </c>
      <c r="AH121" s="14">
        <f t="shared" si="26"/>
        <v>814.14727881899773</v>
      </c>
      <c r="AI121" s="184">
        <f t="shared" si="30"/>
        <v>67.849999999999994</v>
      </c>
      <c r="AJ121" s="14">
        <f t="shared" si="27"/>
        <v>759.6523891529713</v>
      </c>
      <c r="AK121" s="184">
        <f t="shared" si="31"/>
        <v>63.3</v>
      </c>
      <c r="AM121" s="14">
        <f t="shared" si="39"/>
        <v>409614.91532735788</v>
      </c>
      <c r="AN121" s="14">
        <f t="shared" si="32"/>
        <v>34134.58</v>
      </c>
      <c r="AO121" s="14">
        <f t="shared" si="33"/>
        <v>34134.58</v>
      </c>
    </row>
    <row r="122" spans="1:41" x14ac:dyDescent="0.25">
      <c r="A122">
        <v>61261</v>
      </c>
      <c r="B122" t="s">
        <v>134</v>
      </c>
      <c r="C122" t="s">
        <v>113</v>
      </c>
      <c r="D122" s="14">
        <f>'landesw Umlage § 2_IST'!F122*'Umlage Gesamt § 2_mtlAufte_IST'!$D$1</f>
        <v>545.74575575876315</v>
      </c>
      <c r="E122" s="14">
        <f>'landesw Umlage § 2_IST'!G122*'Umlage Gesamt § 2_mtlAufte_IST'!$E$1</f>
        <v>41065.170437271168</v>
      </c>
      <c r="F122" s="14">
        <f>'landesw Umlage § 2_IST'!H122*'Umlage Gesamt § 2_mtlAufte_IST'!$F$1</f>
        <v>4415.0847293671368</v>
      </c>
      <c r="G122" s="14">
        <f>'landesw Umlage § 2_IST'!I122*'Umlage Gesamt § 2_mtlAufte_IST'!$G$1</f>
        <v>69830.227741863913</v>
      </c>
      <c r="H122" s="14">
        <f>'landesw Umlage § 2_IST'!J122*'Umlage Gesamt § 2_mtlAufte_IST'!$H$1</f>
        <v>11956.068318650536</v>
      </c>
      <c r="I122" s="14">
        <f>'landesw Umlage § 2_IST'!K122*'Umlage Gesamt § 2_mtlAufte_IST'!$I$1</f>
        <v>19944.195994442402</v>
      </c>
      <c r="J122" s="14">
        <f>'landesw Umlage § 2_IST'!L122*'Umlage Gesamt § 2_mtlAufte_IST'!$J$1</f>
        <v>303.67107270398105</v>
      </c>
      <c r="K122" s="14">
        <f>'landesw Umlage § 2_IST'!M122*'Umlage Gesamt § 2_mtlAufte_IST'!$K$1</f>
        <v>222.20022672950316</v>
      </c>
      <c r="M122" s="14">
        <f>'bezirksw Umlage § 2_IST'!F122*'Umlage Gesamt § 2_mtlAufte_IST'!$M$1</f>
        <v>1885.0813511441595</v>
      </c>
      <c r="N122" s="14">
        <f>'bezirksw Umlage § 2_IST'!G122*'Umlage Gesamt § 2_mtlAufte_IST'!$N$1</f>
        <v>138322.12836122257</v>
      </c>
      <c r="O122" s="14">
        <f>'bezirksw Umlage § 2_IST'!H122*'Umlage Gesamt § 2_mtlAufte_IST'!$O$1</f>
        <v>14655.727575671095</v>
      </c>
      <c r="P122" s="14">
        <f>'bezirksw Umlage § 2_IST'!I122*'Umlage Gesamt § 2_mtlAufte_IST'!$P$1</f>
        <v>203818.07361876749</v>
      </c>
      <c r="Q122" s="14">
        <f>'bezirksw Umlage § 2_IST'!J122*'Umlage Gesamt § 2_mtlAufte_IST'!$Q$1</f>
        <v>13020.574541480673</v>
      </c>
      <c r="R122" s="14">
        <f>'bezirksw Umlage § 2_IST'!K122*'Umlage Gesamt § 2_mtlAufte_IST'!$R$1</f>
        <v>53196.288693211493</v>
      </c>
      <c r="S122" s="14">
        <f>'bezirksw Umlage § 2_IST'!L122*'Umlage Gesamt § 2_mtlAufte_IST'!$S$1</f>
        <v>838.92210431010062</v>
      </c>
      <c r="T122" s="14">
        <f>'bezirksw Umlage § 2_IST'!M122*'Umlage Gesamt § 2_mtlAufte_IST'!$T$1</f>
        <v>843.91355799961116</v>
      </c>
      <c r="V122" s="14">
        <f t="shared" si="28"/>
        <v>2430.8271069029224</v>
      </c>
      <c r="W122" s="184">
        <f t="shared" si="29"/>
        <v>202.57</v>
      </c>
      <c r="X122" s="14">
        <f t="shared" si="21"/>
        <v>179387.29879849375</v>
      </c>
      <c r="Y122" s="184">
        <f t="shared" si="34"/>
        <v>14948.94</v>
      </c>
      <c r="Z122" s="14">
        <f t="shared" si="22"/>
        <v>19070.812305038231</v>
      </c>
      <c r="AA122" s="184">
        <f t="shared" si="35"/>
        <v>1589.23</v>
      </c>
      <c r="AB122" s="14">
        <f t="shared" si="23"/>
        <v>273648.30136063142</v>
      </c>
      <c r="AC122" s="184">
        <f t="shared" si="36"/>
        <v>22804.03</v>
      </c>
      <c r="AD122" s="14">
        <f t="shared" si="24"/>
        <v>24976.642860131207</v>
      </c>
      <c r="AE122" s="184">
        <f t="shared" si="37"/>
        <v>2081.39</v>
      </c>
      <c r="AF122" s="14">
        <f t="shared" si="25"/>
        <v>73140.484687653894</v>
      </c>
      <c r="AG122" s="184">
        <f t="shared" si="38"/>
        <v>6095.04</v>
      </c>
      <c r="AH122" s="14">
        <f t="shared" si="26"/>
        <v>1142.5931770140817</v>
      </c>
      <c r="AI122" s="184">
        <f t="shared" si="30"/>
        <v>95.22</v>
      </c>
      <c r="AJ122" s="14">
        <f t="shared" si="27"/>
        <v>1066.1137847291143</v>
      </c>
      <c r="AK122" s="184">
        <f t="shared" si="31"/>
        <v>88.84</v>
      </c>
      <c r="AM122" s="14">
        <f t="shared" si="39"/>
        <v>574863.0740805947</v>
      </c>
      <c r="AN122" s="14">
        <f t="shared" si="32"/>
        <v>47905.26</v>
      </c>
      <c r="AO122" s="14">
        <f t="shared" si="33"/>
        <v>47905.26</v>
      </c>
    </row>
    <row r="123" spans="1:41" x14ac:dyDescent="0.25">
      <c r="A123">
        <v>61262</v>
      </c>
      <c r="B123" t="s">
        <v>135</v>
      </c>
      <c r="C123" t="s">
        <v>113</v>
      </c>
      <c r="D123" s="14">
        <f>'landesw Umlage § 2_IST'!F123*'Umlage Gesamt § 2_mtlAufte_IST'!$D$1</f>
        <v>529.75524738555134</v>
      </c>
      <c r="E123" s="14">
        <f>'landesw Umlage § 2_IST'!G123*'Umlage Gesamt § 2_mtlAufte_IST'!$E$1</f>
        <v>39861.94907495092</v>
      </c>
      <c r="F123" s="14">
        <f>'landesw Umlage § 2_IST'!H123*'Umlage Gesamt § 2_mtlAufte_IST'!$F$1</f>
        <v>4285.7214707647345</v>
      </c>
      <c r="G123" s="14">
        <f>'landesw Umlage § 2_IST'!I123*'Umlage Gesamt § 2_mtlAufte_IST'!$G$1</f>
        <v>67784.181886945458</v>
      </c>
      <c r="H123" s="14">
        <f>'landesw Umlage § 2_IST'!J123*'Umlage Gesamt § 2_mtlAufte_IST'!$H$1</f>
        <v>11605.752061414112</v>
      </c>
      <c r="I123" s="14">
        <f>'landesw Umlage § 2_IST'!K123*'Umlage Gesamt § 2_mtlAufte_IST'!$I$1</f>
        <v>19359.825287605279</v>
      </c>
      <c r="J123" s="14">
        <f>'landesw Umlage § 2_IST'!L123*'Umlage Gesamt § 2_mtlAufte_IST'!$J$1</f>
        <v>294.77342250783062</v>
      </c>
      <c r="K123" s="14">
        <f>'landesw Umlage § 2_IST'!M123*'Umlage Gesamt § 2_mtlAufte_IST'!$K$1</f>
        <v>215.68969586681652</v>
      </c>
      <c r="M123" s="14">
        <f>'bezirksw Umlage § 2_IST'!F123*'Umlage Gesamt § 2_mtlAufte_IST'!$M$1</f>
        <v>1829.8479227361881</v>
      </c>
      <c r="N123" s="14">
        <f>'bezirksw Umlage § 2_IST'!G123*'Umlage Gesamt § 2_mtlAufte_IST'!$N$1</f>
        <v>134269.25002287354</v>
      </c>
      <c r="O123" s="14">
        <f>'bezirksw Umlage § 2_IST'!H123*'Umlage Gesamt § 2_mtlAufte_IST'!$O$1</f>
        <v>14226.310521958138</v>
      </c>
      <c r="P123" s="14">
        <f>'bezirksw Umlage § 2_IST'!I123*'Umlage Gesamt § 2_mtlAufte_IST'!$P$1</f>
        <v>197846.14515496936</v>
      </c>
      <c r="Q123" s="14">
        <f>'bezirksw Umlage § 2_IST'!J123*'Umlage Gesamt § 2_mtlAufte_IST'!$Q$1</f>
        <v>12639.067944255559</v>
      </c>
      <c r="R123" s="14">
        <f>'bezirksw Umlage § 2_IST'!K123*'Umlage Gesamt § 2_mtlAufte_IST'!$R$1</f>
        <v>51637.622059899935</v>
      </c>
      <c r="S123" s="14">
        <f>'bezirksw Umlage § 2_IST'!L123*'Umlage Gesamt § 2_mtlAufte_IST'!$S$1</f>
        <v>814.34144419155859</v>
      </c>
      <c r="T123" s="14">
        <f>'bezirksw Umlage § 2_IST'!M123*'Umlage Gesamt § 2_mtlAufte_IST'!$T$1</f>
        <v>819.18664684535429</v>
      </c>
      <c r="V123" s="14">
        <f t="shared" si="28"/>
        <v>2359.6031701217394</v>
      </c>
      <c r="W123" s="184">
        <f t="shared" si="29"/>
        <v>196.63</v>
      </c>
      <c r="X123" s="14">
        <f t="shared" si="21"/>
        <v>174131.19909782446</v>
      </c>
      <c r="Y123" s="184">
        <f t="shared" si="34"/>
        <v>14510.93</v>
      </c>
      <c r="Z123" s="14">
        <f t="shared" si="22"/>
        <v>18512.03199272287</v>
      </c>
      <c r="AA123" s="184">
        <f t="shared" si="35"/>
        <v>1542.67</v>
      </c>
      <c r="AB123" s="14">
        <f t="shared" si="23"/>
        <v>265630.3270419148</v>
      </c>
      <c r="AC123" s="184">
        <f t="shared" si="36"/>
        <v>22135.86</v>
      </c>
      <c r="AD123" s="14">
        <f t="shared" si="24"/>
        <v>24244.820005669673</v>
      </c>
      <c r="AE123" s="184">
        <f t="shared" si="37"/>
        <v>2020.4</v>
      </c>
      <c r="AF123" s="14">
        <f t="shared" si="25"/>
        <v>70997.447347505222</v>
      </c>
      <c r="AG123" s="184">
        <f t="shared" si="38"/>
        <v>5916.45</v>
      </c>
      <c r="AH123" s="14">
        <f t="shared" si="26"/>
        <v>1109.1148666993893</v>
      </c>
      <c r="AI123" s="184">
        <f t="shared" si="30"/>
        <v>92.43</v>
      </c>
      <c r="AJ123" s="14">
        <f t="shared" si="27"/>
        <v>1034.8763427121708</v>
      </c>
      <c r="AK123" s="184">
        <f t="shared" si="31"/>
        <v>86.24</v>
      </c>
      <c r="AM123" s="14">
        <f t="shared" si="39"/>
        <v>558019.41986517038</v>
      </c>
      <c r="AN123" s="14">
        <f t="shared" si="32"/>
        <v>46501.62</v>
      </c>
      <c r="AO123" s="14">
        <f t="shared" si="33"/>
        <v>46501.62</v>
      </c>
    </row>
    <row r="124" spans="1:41" x14ac:dyDescent="0.25">
      <c r="A124">
        <v>61263</v>
      </c>
      <c r="B124" t="s">
        <v>136</v>
      </c>
      <c r="C124" t="s">
        <v>113</v>
      </c>
      <c r="D124" s="14">
        <f>'landesw Umlage § 2_IST'!F124*'Umlage Gesamt § 2_mtlAufte_IST'!$D$1</f>
        <v>1764.3017605651603</v>
      </c>
      <c r="E124" s="14">
        <f>'landesw Umlage § 2_IST'!G124*'Umlage Gesamt § 2_mtlAufte_IST'!$E$1</f>
        <v>132756.60275113836</v>
      </c>
      <c r="F124" s="14">
        <f>'landesw Umlage § 2_IST'!H124*'Umlage Gesamt § 2_mtlAufte_IST'!$F$1</f>
        <v>14273.206303247949</v>
      </c>
      <c r="G124" s="14">
        <f>'landesw Umlage § 2_IST'!I124*'Umlage Gesamt § 2_mtlAufte_IST'!$G$1</f>
        <v>225749.06436852913</v>
      </c>
      <c r="H124" s="14">
        <f>'landesw Umlage § 2_IST'!J124*'Umlage Gesamt § 2_mtlAufte_IST'!$H$1</f>
        <v>38651.903677573886</v>
      </c>
      <c r="I124" s="14">
        <f>'landesw Umlage § 2_IST'!K124*'Umlage Gesamt § 2_mtlAufte_IST'!$I$1</f>
        <v>64476.140647450804</v>
      </c>
      <c r="J124" s="14">
        <f>'landesw Umlage § 2_IST'!L124*'Umlage Gesamt § 2_mtlAufte_IST'!$J$1</f>
        <v>981.71612431406732</v>
      </c>
      <c r="K124" s="14">
        <f>'landesw Umlage § 2_IST'!M124*'Umlage Gesamt § 2_mtlAufte_IST'!$K$1</f>
        <v>718.3349519077691</v>
      </c>
      <c r="M124" s="14">
        <f>'bezirksw Umlage § 2_IST'!F124*'Umlage Gesamt § 2_mtlAufte_IST'!$M$1</f>
        <v>6094.1423942146484</v>
      </c>
      <c r="N124" s="14">
        <f>'bezirksw Umlage § 2_IST'!G124*'Umlage Gesamt § 2_mtlAufte_IST'!$N$1</f>
        <v>447171.54832203453</v>
      </c>
      <c r="O124" s="14">
        <f>'bezirksw Umlage § 2_IST'!H124*'Umlage Gesamt § 2_mtlAufte_IST'!$O$1</f>
        <v>47379.43573774588</v>
      </c>
      <c r="P124" s="14">
        <f>'bezirksw Umlage § 2_IST'!I124*'Umlage Gesamt § 2_mtlAufte_IST'!$P$1</f>
        <v>658908.62608841609</v>
      </c>
      <c r="Q124" s="14">
        <f>'bezirksw Umlage § 2_IST'!J124*'Umlage Gesamt § 2_mtlAufte_IST'!$Q$1</f>
        <v>42093.26842160309</v>
      </c>
      <c r="R124" s="14">
        <f>'bezirksw Umlage § 2_IST'!K124*'Umlage Gesamt § 2_mtlAufte_IST'!$R$1</f>
        <v>171974.41263922924</v>
      </c>
      <c r="S124" s="14">
        <f>'bezirksw Umlage § 2_IST'!L124*'Umlage Gesamt § 2_mtlAufte_IST'!$S$1</f>
        <v>2712.0902544693281</v>
      </c>
      <c r="T124" s="14">
        <f>'bezirksw Umlage § 2_IST'!M124*'Umlage Gesamt § 2_mtlAufte_IST'!$T$1</f>
        <v>2728.2267620633056</v>
      </c>
      <c r="V124" s="14">
        <f t="shared" si="28"/>
        <v>7858.4441547798087</v>
      </c>
      <c r="W124" s="184">
        <f t="shared" si="29"/>
        <v>654.87</v>
      </c>
      <c r="X124" s="14">
        <f t="shared" si="21"/>
        <v>579928.15107317292</v>
      </c>
      <c r="Y124" s="184">
        <f t="shared" si="34"/>
        <v>48327.35</v>
      </c>
      <c r="Z124" s="14">
        <f t="shared" si="22"/>
        <v>61652.642040993829</v>
      </c>
      <c r="AA124" s="184">
        <f t="shared" si="35"/>
        <v>5137.72</v>
      </c>
      <c r="AB124" s="14">
        <f t="shared" si="23"/>
        <v>884657.69045694522</v>
      </c>
      <c r="AC124" s="184">
        <f t="shared" si="36"/>
        <v>73721.47</v>
      </c>
      <c r="AD124" s="14">
        <f t="shared" si="24"/>
        <v>80745.172099176969</v>
      </c>
      <c r="AE124" s="184">
        <f t="shared" si="37"/>
        <v>6728.76</v>
      </c>
      <c r="AF124" s="14">
        <f t="shared" si="25"/>
        <v>236450.55328668005</v>
      </c>
      <c r="AG124" s="184">
        <f t="shared" si="38"/>
        <v>19704.21</v>
      </c>
      <c r="AH124" s="14">
        <f t="shared" si="26"/>
        <v>3693.8063787833953</v>
      </c>
      <c r="AI124" s="184">
        <f t="shared" si="30"/>
        <v>307.82</v>
      </c>
      <c r="AJ124" s="14">
        <f t="shared" si="27"/>
        <v>3446.5617139710748</v>
      </c>
      <c r="AK124" s="184">
        <f t="shared" si="31"/>
        <v>287.20999999999998</v>
      </c>
      <c r="AM124" s="14">
        <f t="shared" si="39"/>
        <v>1858433.021204503</v>
      </c>
      <c r="AN124" s="14">
        <f t="shared" si="32"/>
        <v>154869.42000000001</v>
      </c>
      <c r="AO124" s="14">
        <f t="shared" si="33"/>
        <v>154869.42000000001</v>
      </c>
    </row>
    <row r="125" spans="1:41" x14ac:dyDescent="0.25">
      <c r="A125">
        <v>61264</v>
      </c>
      <c r="B125" t="s">
        <v>137</v>
      </c>
      <c r="C125" t="s">
        <v>113</v>
      </c>
      <c r="D125" s="14">
        <f>'landesw Umlage § 2_IST'!F125*'Umlage Gesamt § 2_mtlAufte_IST'!$D$1</f>
        <v>551.46348121464575</v>
      </c>
      <c r="E125" s="14">
        <f>'landesw Umlage § 2_IST'!G125*'Umlage Gesamt § 2_mtlAufte_IST'!$E$1</f>
        <v>41495.406252908251</v>
      </c>
      <c r="F125" s="14">
        <f>'landesw Umlage § 2_IST'!H125*'Umlage Gesamt § 2_mtlAufte_IST'!$F$1</f>
        <v>4461.3411447045019</v>
      </c>
      <c r="G125" s="14">
        <f>'landesw Umlage § 2_IST'!I125*'Umlage Gesamt § 2_mtlAufte_IST'!$G$1</f>
        <v>70561.832278475704</v>
      </c>
      <c r="H125" s="14">
        <f>'landesw Umlage § 2_IST'!J125*'Umlage Gesamt § 2_mtlAufte_IST'!$H$1</f>
        <v>12081.330889099254</v>
      </c>
      <c r="I125" s="14">
        <f>'landesw Umlage § 2_IST'!K125*'Umlage Gesamt § 2_mtlAufte_IST'!$I$1</f>
        <v>20153.149405314081</v>
      </c>
      <c r="J125" s="14">
        <f>'landesw Umlage § 2_IST'!L125*'Umlage Gesamt § 2_mtlAufte_IST'!$J$1</f>
        <v>306.85260513789018</v>
      </c>
      <c r="K125" s="14">
        <f>'landesw Umlage § 2_IST'!M125*'Umlage Gesamt § 2_mtlAufte_IST'!$K$1</f>
        <v>224.52819699636819</v>
      </c>
      <c r="M125" s="14">
        <f>'bezirksw Umlage § 2_IST'!F125*'Umlage Gesamt § 2_mtlAufte_IST'!$M$1</f>
        <v>1904.8311659876324</v>
      </c>
      <c r="N125" s="14">
        <f>'bezirksw Umlage § 2_IST'!G125*'Umlage Gesamt § 2_mtlAufte_IST'!$N$1</f>
        <v>139771.31591073127</v>
      </c>
      <c r="O125" s="14">
        <f>'bezirksw Umlage § 2_IST'!H125*'Umlage Gesamt § 2_mtlAufte_IST'!$O$1</f>
        <v>14809.274214833484</v>
      </c>
      <c r="P125" s="14">
        <f>'bezirksw Umlage § 2_IST'!I125*'Umlage Gesamt § 2_mtlAufte_IST'!$P$1</f>
        <v>205953.4558468505</v>
      </c>
      <c r="Q125" s="14">
        <f>'bezirksw Umlage § 2_IST'!J125*'Umlage Gesamt § 2_mtlAufte_IST'!$Q$1</f>
        <v>13156.989840583705</v>
      </c>
      <c r="R125" s="14">
        <f>'bezirksw Umlage § 2_IST'!K125*'Umlage Gesamt § 2_mtlAufte_IST'!$R$1</f>
        <v>53753.621060545745</v>
      </c>
      <c r="S125" s="14">
        <f>'bezirksw Umlage § 2_IST'!L125*'Umlage Gesamt § 2_mtlAufte_IST'!$S$1</f>
        <v>847.71140999081558</v>
      </c>
      <c r="T125" s="14">
        <f>'bezirksw Umlage § 2_IST'!M125*'Umlage Gesamt § 2_mtlAufte_IST'!$T$1</f>
        <v>852.75515865746729</v>
      </c>
      <c r="V125" s="14">
        <f t="shared" si="28"/>
        <v>2456.2946472022782</v>
      </c>
      <c r="W125" s="184">
        <f t="shared" si="29"/>
        <v>204.69</v>
      </c>
      <c r="X125" s="14">
        <f t="shared" si="21"/>
        <v>181266.72216363953</v>
      </c>
      <c r="Y125" s="184">
        <f t="shared" si="34"/>
        <v>15105.56</v>
      </c>
      <c r="Z125" s="14">
        <f t="shared" si="22"/>
        <v>19270.615359537987</v>
      </c>
      <c r="AA125" s="184">
        <f t="shared" si="35"/>
        <v>1605.88</v>
      </c>
      <c r="AB125" s="14">
        <f t="shared" si="23"/>
        <v>276515.28812532622</v>
      </c>
      <c r="AC125" s="184">
        <f t="shared" si="36"/>
        <v>23042.94</v>
      </c>
      <c r="AD125" s="14">
        <f t="shared" si="24"/>
        <v>25238.320729682957</v>
      </c>
      <c r="AE125" s="184">
        <f t="shared" si="37"/>
        <v>2103.19</v>
      </c>
      <c r="AF125" s="14">
        <f t="shared" si="25"/>
        <v>73906.770465859823</v>
      </c>
      <c r="AG125" s="184">
        <f t="shared" si="38"/>
        <v>6158.9</v>
      </c>
      <c r="AH125" s="14">
        <f t="shared" si="26"/>
        <v>1154.5640151287057</v>
      </c>
      <c r="AI125" s="184">
        <f t="shared" si="30"/>
        <v>96.21</v>
      </c>
      <c r="AJ125" s="14">
        <f t="shared" si="27"/>
        <v>1077.2833556538355</v>
      </c>
      <c r="AK125" s="184">
        <f t="shared" si="31"/>
        <v>89.77</v>
      </c>
      <c r="AM125" s="14">
        <f t="shared" si="39"/>
        <v>580885.85886203137</v>
      </c>
      <c r="AN125" s="14">
        <f t="shared" si="32"/>
        <v>48407.15</v>
      </c>
      <c r="AO125" s="14">
        <f t="shared" si="33"/>
        <v>48407.15</v>
      </c>
    </row>
    <row r="126" spans="1:41" x14ac:dyDescent="0.25">
      <c r="A126">
        <v>61265</v>
      </c>
      <c r="B126" t="s">
        <v>138</v>
      </c>
      <c r="C126" t="s">
        <v>113</v>
      </c>
      <c r="D126" s="14">
        <f>'landesw Umlage § 2_IST'!F126*'Umlage Gesamt § 2_mtlAufte_IST'!$D$1</f>
        <v>2997.068410056705</v>
      </c>
      <c r="E126" s="14">
        <f>'landesw Umlage § 2_IST'!G126*'Umlage Gesamt § 2_mtlAufte_IST'!$E$1</f>
        <v>225517.32885219724</v>
      </c>
      <c r="F126" s="14">
        <f>'landesw Umlage § 2_IST'!H126*'Umlage Gesamt § 2_mtlAufte_IST'!$F$1</f>
        <v>24246.292033389815</v>
      </c>
      <c r="G126" s="14">
        <f>'landesw Umlage § 2_IST'!I126*'Umlage Gesamt § 2_mtlAufte_IST'!$G$1</f>
        <v>383486.20657842862</v>
      </c>
      <c r="H126" s="14">
        <f>'landesw Umlage § 2_IST'!J126*'Umlage Gesamt § 2_mtlAufte_IST'!$H$1</f>
        <v>65659.062463046779</v>
      </c>
      <c r="I126" s="14">
        <f>'landesw Umlage § 2_IST'!K126*'Umlage Gesamt § 2_mtlAufte_IST'!$I$1</f>
        <v>109527.41115836518</v>
      </c>
      <c r="J126" s="14">
        <f>'landesw Umlage § 2_IST'!L126*'Umlage Gesamt § 2_mtlAufte_IST'!$J$1</f>
        <v>1667.6684508224332</v>
      </c>
      <c r="K126" s="14">
        <f>'landesw Umlage § 2_IST'!M126*'Umlage Gesamt § 2_mtlAufte_IST'!$K$1</f>
        <v>1220.2555369625302</v>
      </c>
      <c r="M126" s="14">
        <f>'bezirksw Umlage § 2_IST'!F126*'Umlage Gesamt § 2_mtlAufte_IST'!$M$1</f>
        <v>10352.288970248126</v>
      </c>
      <c r="N126" s="14">
        <f>'bezirksw Umlage § 2_IST'!G126*'Umlage Gesamt § 2_mtlAufte_IST'!$N$1</f>
        <v>759622.73082060891</v>
      </c>
      <c r="O126" s="14">
        <f>'bezirksw Umlage § 2_IST'!H126*'Umlage Gesamt § 2_mtlAufte_IST'!$O$1</f>
        <v>80484.763610065827</v>
      </c>
      <c r="P126" s="14">
        <f>'bezirksw Umlage § 2_IST'!I126*'Umlage Gesamt § 2_mtlAufte_IST'!$P$1</f>
        <v>1119306.3865281581</v>
      </c>
      <c r="Q126" s="14">
        <f>'bezirksw Umlage § 2_IST'!J126*'Umlage Gesamt § 2_mtlAufte_IST'!$Q$1</f>
        <v>71505.004349149589</v>
      </c>
      <c r="R126" s="14">
        <f>'bezirksw Umlage § 2_IST'!K126*'Umlage Gesamt § 2_mtlAufte_IST'!$R$1</f>
        <v>292137.71191498777</v>
      </c>
      <c r="S126" s="14">
        <f>'bezirksw Umlage § 2_IST'!L126*'Umlage Gesamt § 2_mtlAufte_IST'!$S$1</f>
        <v>4607.1030526483873</v>
      </c>
      <c r="T126" s="14">
        <f>'bezirksw Umlage § 2_IST'!M126*'Umlage Gesamt § 2_mtlAufte_IST'!$T$1</f>
        <v>4634.5145863437674</v>
      </c>
      <c r="V126" s="14">
        <f t="shared" si="28"/>
        <v>13349.357380304831</v>
      </c>
      <c r="W126" s="184">
        <f t="shared" si="29"/>
        <v>1112.45</v>
      </c>
      <c r="X126" s="14">
        <f t="shared" si="21"/>
        <v>985140.05967280618</v>
      </c>
      <c r="Y126" s="184">
        <f t="shared" si="34"/>
        <v>82095</v>
      </c>
      <c r="Z126" s="14">
        <f t="shared" si="22"/>
        <v>104731.05564345565</v>
      </c>
      <c r="AA126" s="184">
        <f t="shared" si="35"/>
        <v>8727.59</v>
      </c>
      <c r="AB126" s="14">
        <f t="shared" si="23"/>
        <v>1502792.5931065867</v>
      </c>
      <c r="AC126" s="184">
        <f t="shared" si="36"/>
        <v>125232.72</v>
      </c>
      <c r="AD126" s="14">
        <f t="shared" si="24"/>
        <v>137164.06681219637</v>
      </c>
      <c r="AE126" s="184">
        <f t="shared" si="37"/>
        <v>11430.34</v>
      </c>
      <c r="AF126" s="14">
        <f t="shared" si="25"/>
        <v>401665.12307335297</v>
      </c>
      <c r="AG126" s="184">
        <f t="shared" si="38"/>
        <v>33472.089999999997</v>
      </c>
      <c r="AH126" s="14">
        <f t="shared" si="26"/>
        <v>6274.7715034708208</v>
      </c>
      <c r="AI126" s="184">
        <f t="shared" si="30"/>
        <v>522.9</v>
      </c>
      <c r="AJ126" s="14">
        <f t="shared" si="27"/>
        <v>5854.770123306298</v>
      </c>
      <c r="AK126" s="184">
        <f t="shared" si="31"/>
        <v>487.9</v>
      </c>
      <c r="AM126" s="14">
        <f t="shared" si="39"/>
        <v>3156971.7973154797</v>
      </c>
      <c r="AN126" s="14">
        <f t="shared" si="32"/>
        <v>263080.98</v>
      </c>
      <c r="AO126" s="14">
        <f t="shared" si="33"/>
        <v>263080.98</v>
      </c>
    </row>
    <row r="127" spans="1:41" x14ac:dyDescent="0.25">
      <c r="A127">
        <v>61266</v>
      </c>
      <c r="B127" t="s">
        <v>139</v>
      </c>
      <c r="C127" t="s">
        <v>113</v>
      </c>
      <c r="D127" s="14">
        <f>'landesw Umlage § 2_IST'!F127*'Umlage Gesamt § 2_mtlAufte_IST'!$D$1</f>
        <v>383.69547097652833</v>
      </c>
      <c r="E127" s="14">
        <f>'landesw Umlage § 2_IST'!G127*'Umlage Gesamt § 2_mtlAufte_IST'!$E$1</f>
        <v>28871.539073636053</v>
      </c>
      <c r="F127" s="14">
        <f>'landesw Umlage § 2_IST'!H127*'Umlage Gesamt § 2_mtlAufte_IST'!$F$1</f>
        <v>3104.0974606949108</v>
      </c>
      <c r="G127" s="14">
        <f>'landesw Umlage § 2_IST'!I127*'Umlage Gesamt § 2_mtlAufte_IST'!$G$1</f>
        <v>49095.282627642278</v>
      </c>
      <c r="H127" s="14">
        <f>'landesw Umlage § 2_IST'!J127*'Umlage Gesamt § 2_mtlAufte_IST'!$H$1</f>
        <v>8405.9091914953551</v>
      </c>
      <c r="I127" s="14">
        <f>'landesw Umlage § 2_IST'!K127*'Umlage Gesamt § 2_mtlAufte_IST'!$I$1</f>
        <v>14022.092878571853</v>
      </c>
      <c r="J127" s="14">
        <f>'landesw Umlage § 2_IST'!L127*'Umlage Gesamt § 2_mtlAufte_IST'!$J$1</f>
        <v>213.50090959682308</v>
      </c>
      <c r="K127" s="14">
        <f>'landesw Umlage § 2_IST'!M127*'Umlage Gesamt § 2_mtlAufte_IST'!$K$1</f>
        <v>156.22150011507279</v>
      </c>
      <c r="M127" s="14">
        <f>'bezirksw Umlage § 2_IST'!F127*'Umlage Gesamt § 2_mtlAufte_IST'!$M$1</f>
        <v>1325.3372458219333</v>
      </c>
      <c r="N127" s="14">
        <f>'bezirksw Umlage § 2_IST'!G127*'Umlage Gesamt § 2_mtlAufte_IST'!$N$1</f>
        <v>97249.632503775778</v>
      </c>
      <c r="O127" s="14">
        <f>'bezirksw Umlage § 2_IST'!H127*'Umlage Gesamt § 2_mtlAufte_IST'!$O$1</f>
        <v>10303.948744104398</v>
      </c>
      <c r="P127" s="14">
        <f>'bezirksw Umlage § 2_IST'!I127*'Umlage Gesamt § 2_mtlAufte_IST'!$P$1</f>
        <v>143297.62700939883</v>
      </c>
      <c r="Q127" s="14">
        <f>'bezirksw Umlage § 2_IST'!J127*'Umlage Gesamt § 2_mtlAufte_IST'!$Q$1</f>
        <v>9154.3276853018397</v>
      </c>
      <c r="R127" s="14">
        <f>'bezirksw Umlage § 2_IST'!K127*'Umlage Gesamt § 2_mtlAufte_IST'!$R$1</f>
        <v>37400.519983828395</v>
      </c>
      <c r="S127" s="14">
        <f>'bezirksw Umlage § 2_IST'!L127*'Umlage Gesamt § 2_mtlAufte_IST'!$S$1</f>
        <v>589.8178932758758</v>
      </c>
      <c r="T127" s="14">
        <f>'bezirksw Umlage § 2_IST'!M127*'Umlage Gesamt § 2_mtlAufte_IST'!$T$1</f>
        <v>593.32721635176745</v>
      </c>
      <c r="V127" s="14">
        <f t="shared" si="28"/>
        <v>1709.0327167984615</v>
      </c>
      <c r="W127" s="184">
        <f t="shared" si="29"/>
        <v>142.41999999999999</v>
      </c>
      <c r="X127" s="14">
        <f t="shared" si="21"/>
        <v>126121.17157741183</v>
      </c>
      <c r="Y127" s="184">
        <f t="shared" si="34"/>
        <v>10510.1</v>
      </c>
      <c r="Z127" s="14">
        <f t="shared" si="22"/>
        <v>13408.04620479931</v>
      </c>
      <c r="AA127" s="184">
        <f t="shared" si="35"/>
        <v>1117.3399999999999</v>
      </c>
      <c r="AB127" s="14">
        <f t="shared" si="23"/>
        <v>192392.9096370411</v>
      </c>
      <c r="AC127" s="184">
        <f t="shared" si="36"/>
        <v>16032.74</v>
      </c>
      <c r="AD127" s="14">
        <f t="shared" si="24"/>
        <v>17560.236876797193</v>
      </c>
      <c r="AE127" s="184">
        <f t="shared" si="37"/>
        <v>1463.35</v>
      </c>
      <c r="AF127" s="14">
        <f t="shared" si="25"/>
        <v>51422.612862400245</v>
      </c>
      <c r="AG127" s="184">
        <f t="shared" si="38"/>
        <v>4285.22</v>
      </c>
      <c r="AH127" s="14">
        <f t="shared" si="26"/>
        <v>803.31880287269883</v>
      </c>
      <c r="AI127" s="184">
        <f t="shared" si="30"/>
        <v>66.94</v>
      </c>
      <c r="AJ127" s="14">
        <f t="shared" si="27"/>
        <v>749.54871646684023</v>
      </c>
      <c r="AK127" s="184">
        <f t="shared" si="31"/>
        <v>62.46</v>
      </c>
      <c r="AM127" s="14">
        <f t="shared" si="39"/>
        <v>404166.87739458767</v>
      </c>
      <c r="AN127" s="14">
        <f t="shared" si="32"/>
        <v>33680.57</v>
      </c>
      <c r="AO127" s="14">
        <f t="shared" si="33"/>
        <v>33680.57</v>
      </c>
    </row>
    <row r="128" spans="1:41" x14ac:dyDescent="0.25">
      <c r="A128">
        <v>61267</v>
      </c>
      <c r="B128" t="s">
        <v>140</v>
      </c>
      <c r="C128" t="s">
        <v>113</v>
      </c>
      <c r="D128" s="14">
        <f>'landesw Umlage § 2_IST'!F128*'Umlage Gesamt § 2_mtlAufte_IST'!$D$1</f>
        <v>990.93491243084065</v>
      </c>
      <c r="E128" s="14">
        <f>'landesw Umlage § 2_IST'!G128*'Umlage Gesamt § 2_mtlAufte_IST'!$E$1</f>
        <v>74563.861728321732</v>
      </c>
      <c r="F128" s="14">
        <f>'landesw Umlage § 2_IST'!H128*'Umlage Gesamt § 2_mtlAufte_IST'!$F$1</f>
        <v>8016.6662837119375</v>
      </c>
      <c r="G128" s="14">
        <f>'landesw Umlage § 2_IST'!I128*'Umlage Gesamt § 2_mtlAufte_IST'!$G$1</f>
        <v>126793.85937908592</v>
      </c>
      <c r="H128" s="14">
        <f>'landesw Umlage § 2_IST'!J128*'Umlage Gesamt § 2_mtlAufte_IST'!$H$1</f>
        <v>21709.166562160437</v>
      </c>
      <c r="I128" s="14">
        <f>'landesw Umlage § 2_IST'!K128*'Umlage Gesamt § 2_mtlAufte_IST'!$I$1</f>
        <v>36213.566303926244</v>
      </c>
      <c r="J128" s="14">
        <f>'landesw Umlage § 2_IST'!L128*'Umlage Gesamt § 2_mtlAufte_IST'!$J$1</f>
        <v>551.38911235200578</v>
      </c>
      <c r="K128" s="14">
        <f>'landesw Umlage § 2_IST'!M128*'Umlage Gesamt § 2_mtlAufte_IST'!$K$1</f>
        <v>403.45886320303759</v>
      </c>
      <c r="M128" s="14">
        <f>'bezirksw Umlage § 2_IST'!F128*'Umlage Gesamt § 2_mtlAufte_IST'!$M$1</f>
        <v>3422.8262957793122</v>
      </c>
      <c r="N128" s="14">
        <f>'bezirksw Umlage § 2_IST'!G128*'Umlage Gesamt § 2_mtlAufte_IST'!$N$1</f>
        <v>251157.658504016</v>
      </c>
      <c r="O128" s="14">
        <f>'bezirksw Umlage § 2_IST'!H128*'Umlage Gesamt § 2_mtlAufte_IST'!$O$1</f>
        <v>26611.058296947085</v>
      </c>
      <c r="P128" s="14">
        <f>'bezirksw Umlage § 2_IST'!I128*'Umlage Gesamt § 2_mtlAufte_IST'!$P$1</f>
        <v>370081.56784001325</v>
      </c>
      <c r="Q128" s="14">
        <f>'bezirksw Umlage § 2_IST'!J128*'Umlage Gesamt § 2_mtlAufte_IST'!$Q$1</f>
        <v>23642.037994638504</v>
      </c>
      <c r="R128" s="14">
        <f>'bezirksw Umlage § 2_IST'!K128*'Umlage Gesamt § 2_mtlAufte_IST'!$R$1</f>
        <v>96590.874269949476</v>
      </c>
      <c r="S128" s="14">
        <f>'bezirksw Umlage § 2_IST'!L128*'Umlage Gesamt § 2_mtlAufte_IST'!$S$1</f>
        <v>1523.2682860080631</v>
      </c>
      <c r="T128" s="14">
        <f>'bezirksw Umlage § 2_IST'!M128*'Umlage Gesamt § 2_mtlAufte_IST'!$T$1</f>
        <v>1532.3314911223947</v>
      </c>
      <c r="V128" s="14">
        <f t="shared" si="28"/>
        <v>4413.7612082101532</v>
      </c>
      <c r="W128" s="184">
        <f t="shared" si="29"/>
        <v>367.81</v>
      </c>
      <c r="X128" s="14">
        <f t="shared" si="21"/>
        <v>325721.52023233776</v>
      </c>
      <c r="Y128" s="184">
        <f t="shared" si="34"/>
        <v>27143.46</v>
      </c>
      <c r="Z128" s="14">
        <f t="shared" si="22"/>
        <v>34627.724580659022</v>
      </c>
      <c r="AA128" s="184">
        <f t="shared" si="35"/>
        <v>2885.64</v>
      </c>
      <c r="AB128" s="14">
        <f t="shared" si="23"/>
        <v>496875.42721909913</v>
      </c>
      <c r="AC128" s="184">
        <f t="shared" si="36"/>
        <v>41406.29</v>
      </c>
      <c r="AD128" s="14">
        <f t="shared" si="24"/>
        <v>45351.204556798941</v>
      </c>
      <c r="AE128" s="184">
        <f t="shared" si="37"/>
        <v>3779.27</v>
      </c>
      <c r="AF128" s="14">
        <f t="shared" si="25"/>
        <v>132804.44057387573</v>
      </c>
      <c r="AG128" s="184">
        <f t="shared" si="38"/>
        <v>11067.04</v>
      </c>
      <c r="AH128" s="14">
        <f t="shared" si="26"/>
        <v>2074.6573983600688</v>
      </c>
      <c r="AI128" s="184">
        <f t="shared" si="30"/>
        <v>172.89</v>
      </c>
      <c r="AJ128" s="14">
        <f t="shared" si="27"/>
        <v>1935.7903543254324</v>
      </c>
      <c r="AK128" s="184">
        <f t="shared" si="31"/>
        <v>161.32</v>
      </c>
      <c r="AM128" s="14">
        <f t="shared" si="39"/>
        <v>1043804.5261236662</v>
      </c>
      <c r="AN128" s="14">
        <f t="shared" si="32"/>
        <v>86983.71</v>
      </c>
      <c r="AO128" s="14">
        <f t="shared" si="33"/>
        <v>86983.71</v>
      </c>
    </row>
    <row r="129" spans="1:41" x14ac:dyDescent="0.25">
      <c r="A129">
        <v>61410</v>
      </c>
      <c r="B129" t="s">
        <v>142</v>
      </c>
      <c r="C129" t="s">
        <v>143</v>
      </c>
      <c r="D129" s="14">
        <f>'landesw Umlage § 2_IST'!F129*'Umlage Gesamt § 2_mtlAufte_IST'!$D$1</f>
        <v>227.85421188875091</v>
      </c>
      <c r="E129" s="14">
        <f>'landesw Umlage § 2_IST'!G129*'Umlage Gesamt § 2_mtlAufte_IST'!$E$1</f>
        <v>17145.11189015584</v>
      </c>
      <c r="F129" s="14">
        <f>'landesw Umlage § 2_IST'!H129*'Umlage Gesamt § 2_mtlAufte_IST'!$F$1</f>
        <v>1843.3412276992403</v>
      </c>
      <c r="G129" s="14">
        <f>'landesw Umlage § 2_IST'!I129*'Umlage Gesamt § 2_mtlAufte_IST'!$G$1</f>
        <v>29154.805768508086</v>
      </c>
      <c r="H129" s="14">
        <f>'landesw Umlage § 2_IST'!J129*'Umlage Gesamt § 2_mtlAufte_IST'!$H$1</f>
        <v>4991.7759236562551</v>
      </c>
      <c r="I129" s="14">
        <f>'landesw Umlage § 2_IST'!K129*'Umlage Gesamt § 2_mtlAufte_IST'!$I$1</f>
        <v>8326.8976663873691</v>
      </c>
      <c r="J129" s="14">
        <f>'landesw Umlage § 2_IST'!L129*'Umlage Gesamt § 2_mtlAufte_IST'!$J$1</f>
        <v>126.78565470138545</v>
      </c>
      <c r="K129" s="14">
        <f>'landesw Umlage § 2_IST'!M129*'Umlage Gesamt § 2_mtlAufte_IST'!$K$1</f>
        <v>92.770776517650901</v>
      </c>
      <c r="M129" s="14">
        <f>'bezirksw Umlage § 2_IST'!F129*'Umlage Gesamt § 2_mtlAufte_IST'!$M$1</f>
        <v>985.93199881165265</v>
      </c>
      <c r="N129" s="14">
        <f>'bezirksw Umlage § 2_IST'!G129*'Umlage Gesamt § 2_mtlAufte_IST'!$N$1</f>
        <v>96972.935397101086</v>
      </c>
      <c r="O129" s="14">
        <f>'bezirksw Umlage § 2_IST'!H129*'Umlage Gesamt § 2_mtlAufte_IST'!$O$1</f>
        <v>5701.5997819603299</v>
      </c>
      <c r="P129" s="14">
        <f>'bezirksw Umlage § 2_IST'!I129*'Umlage Gesamt § 2_mtlAufte_IST'!$P$1</f>
        <v>102855.96752788016</v>
      </c>
      <c r="Q129" s="14">
        <f>'bezirksw Umlage § 2_IST'!J129*'Umlage Gesamt § 2_mtlAufte_IST'!$Q$1</f>
        <v>3682.8788866351997</v>
      </c>
      <c r="R129" s="14">
        <f>'bezirksw Umlage § 2_IST'!K129*'Umlage Gesamt § 2_mtlAufte_IST'!$R$1</f>
        <v>16356.071792002069</v>
      </c>
      <c r="S129" s="14">
        <f>'bezirksw Umlage § 2_IST'!L129*'Umlage Gesamt § 2_mtlAufte_IST'!$S$1</f>
        <v>0</v>
      </c>
      <c r="T129" s="14">
        <f>'bezirksw Umlage § 2_IST'!M129*'Umlage Gesamt § 2_mtlAufte_IST'!$T$1</f>
        <v>331.48514326270509</v>
      </c>
      <c r="V129" s="14">
        <f t="shared" si="28"/>
        <v>1213.7862107004034</v>
      </c>
      <c r="W129" s="184">
        <f t="shared" si="29"/>
        <v>101.15</v>
      </c>
      <c r="X129" s="14">
        <f t="shared" si="21"/>
        <v>114118.04728725692</v>
      </c>
      <c r="Y129" s="184">
        <f t="shared" si="34"/>
        <v>9509.84</v>
      </c>
      <c r="Z129" s="14">
        <f t="shared" si="22"/>
        <v>7544.9410096595702</v>
      </c>
      <c r="AA129" s="184">
        <f t="shared" si="35"/>
        <v>628.75</v>
      </c>
      <c r="AB129" s="14">
        <f t="shared" si="23"/>
        <v>132010.77329638824</v>
      </c>
      <c r="AC129" s="184">
        <f t="shared" si="36"/>
        <v>11000.9</v>
      </c>
      <c r="AD129" s="14">
        <f t="shared" si="24"/>
        <v>8674.6548102914549</v>
      </c>
      <c r="AE129" s="184">
        <f t="shared" si="37"/>
        <v>722.89</v>
      </c>
      <c r="AF129" s="14">
        <f t="shared" si="25"/>
        <v>24682.969458389438</v>
      </c>
      <c r="AG129" s="184">
        <f t="shared" si="38"/>
        <v>2056.91</v>
      </c>
      <c r="AH129" s="14">
        <f t="shared" si="26"/>
        <v>126.78565470138545</v>
      </c>
      <c r="AI129" s="184">
        <f t="shared" si="30"/>
        <v>10.57</v>
      </c>
      <c r="AJ129" s="14">
        <f t="shared" si="27"/>
        <v>424.25591978035601</v>
      </c>
      <c r="AK129" s="184">
        <f t="shared" si="31"/>
        <v>35.35</v>
      </c>
      <c r="AM129" s="14">
        <f t="shared" si="39"/>
        <v>288796.21364716784</v>
      </c>
      <c r="AN129" s="14">
        <f t="shared" si="32"/>
        <v>24066.35</v>
      </c>
      <c r="AO129" s="14">
        <f t="shared" si="33"/>
        <v>24066.35</v>
      </c>
    </row>
    <row r="130" spans="1:41" x14ac:dyDescent="0.25">
      <c r="A130">
        <v>61413</v>
      </c>
      <c r="B130" t="s">
        <v>144</v>
      </c>
      <c r="C130" t="s">
        <v>143</v>
      </c>
      <c r="D130" s="14">
        <f>'landesw Umlage § 2_IST'!F130*'Umlage Gesamt § 2_mtlAufte_IST'!$D$1</f>
        <v>175.46824004187286</v>
      </c>
      <c r="E130" s="14">
        <f>'landesw Umlage § 2_IST'!G130*'Umlage Gesamt § 2_mtlAufte_IST'!$E$1</f>
        <v>13203.278463667313</v>
      </c>
      <c r="F130" s="14">
        <f>'landesw Umlage § 2_IST'!H130*'Umlage Gesamt § 2_mtlAufte_IST'!$F$1</f>
        <v>1419.5385652073585</v>
      </c>
      <c r="G130" s="14">
        <f>'landesw Umlage § 2_IST'!I130*'Umlage Gesamt § 2_mtlAufte_IST'!$G$1</f>
        <v>22451.823095815766</v>
      </c>
      <c r="H130" s="14">
        <f>'landesw Umlage § 2_IST'!J130*'Umlage Gesamt § 2_mtlAufte_IST'!$H$1</f>
        <v>3844.1165021562642</v>
      </c>
      <c r="I130" s="14">
        <f>'landesw Umlage § 2_IST'!K130*'Umlage Gesamt § 2_mtlAufte_IST'!$I$1</f>
        <v>6412.4602587691043</v>
      </c>
      <c r="J130" s="14">
        <f>'landesw Umlage § 2_IST'!L130*'Umlage Gesamt § 2_mtlAufte_IST'!$J$1</f>
        <v>97.636359269367659</v>
      </c>
      <c r="K130" s="14">
        <f>'landesw Umlage § 2_IST'!M130*'Umlage Gesamt § 2_mtlAufte_IST'!$K$1</f>
        <v>71.44184322042706</v>
      </c>
      <c r="M130" s="14">
        <f>'bezirksw Umlage § 2_IST'!F130*'Umlage Gesamt § 2_mtlAufte_IST'!$M$1</f>
        <v>759.25632973119298</v>
      </c>
      <c r="N130" s="14">
        <f>'bezirksw Umlage § 2_IST'!G130*'Umlage Gesamt § 2_mtlAufte_IST'!$N$1</f>
        <v>74677.883567635814</v>
      </c>
      <c r="O130" s="14">
        <f>'bezirksw Umlage § 2_IST'!H130*'Umlage Gesamt § 2_mtlAufte_IST'!$O$1</f>
        <v>4390.7447260714735</v>
      </c>
      <c r="P130" s="14">
        <f>'bezirksw Umlage § 2_IST'!I130*'Umlage Gesamt § 2_mtlAufte_IST'!$P$1</f>
        <v>79208.347523253207</v>
      </c>
      <c r="Q130" s="14">
        <f>'bezirksw Umlage § 2_IST'!J130*'Umlage Gesamt § 2_mtlAufte_IST'!$Q$1</f>
        <v>2836.1480403125906</v>
      </c>
      <c r="R130" s="14">
        <f>'bezirksw Umlage § 2_IST'!K130*'Umlage Gesamt § 2_mtlAufte_IST'!$R$1</f>
        <v>12595.646609079926</v>
      </c>
      <c r="S130" s="14">
        <f>'bezirksw Umlage § 2_IST'!L130*'Umlage Gesamt § 2_mtlAufte_IST'!$S$1</f>
        <v>0</v>
      </c>
      <c r="T130" s="14">
        <f>'bezirksw Umlage § 2_IST'!M130*'Umlage Gesamt § 2_mtlAufte_IST'!$T$1</f>
        <v>255.27337943936661</v>
      </c>
      <c r="V130" s="14">
        <f t="shared" si="28"/>
        <v>934.72456977306581</v>
      </c>
      <c r="W130" s="184">
        <f t="shared" si="29"/>
        <v>77.89</v>
      </c>
      <c r="X130" s="14">
        <f t="shared" si="21"/>
        <v>87881.162031303131</v>
      </c>
      <c r="Y130" s="184">
        <f t="shared" si="34"/>
        <v>7323.43</v>
      </c>
      <c r="Z130" s="14">
        <f t="shared" si="22"/>
        <v>5810.2832912788317</v>
      </c>
      <c r="AA130" s="184">
        <f t="shared" si="35"/>
        <v>484.19</v>
      </c>
      <c r="AB130" s="14">
        <f t="shared" si="23"/>
        <v>101660.17061906897</v>
      </c>
      <c r="AC130" s="184">
        <f t="shared" si="36"/>
        <v>8471.68</v>
      </c>
      <c r="AD130" s="14">
        <f t="shared" si="24"/>
        <v>6680.2645424688544</v>
      </c>
      <c r="AE130" s="184">
        <f t="shared" si="37"/>
        <v>556.69000000000005</v>
      </c>
      <c r="AF130" s="14">
        <f t="shared" si="25"/>
        <v>19008.10686784903</v>
      </c>
      <c r="AG130" s="184">
        <f t="shared" si="38"/>
        <v>1584.01</v>
      </c>
      <c r="AH130" s="14">
        <f t="shared" si="26"/>
        <v>97.636359269367659</v>
      </c>
      <c r="AI130" s="184">
        <f t="shared" si="30"/>
        <v>8.14</v>
      </c>
      <c r="AJ130" s="14">
        <f t="shared" si="27"/>
        <v>326.71522265979365</v>
      </c>
      <c r="AK130" s="184">
        <f t="shared" si="31"/>
        <v>27.23</v>
      </c>
      <c r="AM130" s="14">
        <f t="shared" si="39"/>
        <v>222399.06350367106</v>
      </c>
      <c r="AN130" s="14">
        <f t="shared" si="32"/>
        <v>18533.259999999998</v>
      </c>
      <c r="AO130" s="14">
        <f t="shared" si="33"/>
        <v>18533.259999999998</v>
      </c>
    </row>
    <row r="131" spans="1:41" x14ac:dyDescent="0.25">
      <c r="A131">
        <v>61425</v>
      </c>
      <c r="B131" t="s">
        <v>145</v>
      </c>
      <c r="C131" t="s">
        <v>143</v>
      </c>
      <c r="D131" s="14">
        <f>'landesw Umlage § 2_IST'!F131*'Umlage Gesamt § 2_mtlAufte_IST'!$D$1</f>
        <v>532.63707147317768</v>
      </c>
      <c r="E131" s="14">
        <f>'landesw Umlage § 2_IST'!G131*'Umlage Gesamt § 2_mtlAufte_IST'!$E$1</f>
        <v>40078.794732621813</v>
      </c>
      <c r="F131" s="14">
        <f>'landesw Umlage § 2_IST'!H131*'Umlage Gesamt § 2_mtlAufte_IST'!$F$1</f>
        <v>4309.0354358991244</v>
      </c>
      <c r="G131" s="14">
        <f>'landesw Umlage § 2_IST'!I131*'Umlage Gesamt § 2_mtlAufte_IST'!$G$1</f>
        <v>68152.922147822333</v>
      </c>
      <c r="H131" s="14">
        <f>'landesw Umlage § 2_IST'!J131*'Umlage Gesamt § 2_mtlAufte_IST'!$H$1</f>
        <v>11668.886378649597</v>
      </c>
      <c r="I131" s="14">
        <f>'landesw Umlage § 2_IST'!K131*'Umlage Gesamt § 2_mtlAufte_IST'!$I$1</f>
        <v>19465.141112453453</v>
      </c>
      <c r="J131" s="14">
        <f>'landesw Umlage § 2_IST'!L131*'Umlage Gesamt § 2_mtlAufte_IST'!$J$1</f>
        <v>296.37696518828074</v>
      </c>
      <c r="K131" s="14">
        <f>'landesw Umlage § 2_IST'!M131*'Umlage Gesamt § 2_mtlAufte_IST'!$K$1</f>
        <v>216.86302971120864</v>
      </c>
      <c r="M131" s="14">
        <f>'bezirksw Umlage § 2_IST'!F131*'Umlage Gesamt § 2_mtlAufte_IST'!$M$1</f>
        <v>2304.7365601261517</v>
      </c>
      <c r="N131" s="14">
        <f>'bezirksw Umlage § 2_IST'!G131*'Umlage Gesamt § 2_mtlAufte_IST'!$N$1</f>
        <v>226686.08973218454</v>
      </c>
      <c r="O131" s="14">
        <f>'bezirksw Umlage § 2_IST'!H131*'Umlage Gesamt § 2_mtlAufte_IST'!$O$1</f>
        <v>13328.186410959159</v>
      </c>
      <c r="P131" s="14">
        <f>'bezirksw Umlage § 2_IST'!I131*'Umlage Gesamt § 2_mtlAufte_IST'!$P$1</f>
        <v>240438.3964354317</v>
      </c>
      <c r="Q131" s="14">
        <f>'bezirksw Umlage § 2_IST'!J131*'Umlage Gesamt § 2_mtlAufte_IST'!$Q$1</f>
        <v>8609.1795648944735</v>
      </c>
      <c r="R131" s="14">
        <f>'bezirksw Umlage § 2_IST'!K131*'Umlage Gesamt § 2_mtlAufte_IST'!$R$1</f>
        <v>38234.317056866887</v>
      </c>
      <c r="S131" s="14">
        <f>'bezirksw Umlage § 2_IST'!L131*'Umlage Gesamt § 2_mtlAufte_IST'!$S$1</f>
        <v>0</v>
      </c>
      <c r="T131" s="14">
        <f>'bezirksw Umlage § 2_IST'!M131*'Umlage Gesamt § 2_mtlAufte_IST'!$T$1</f>
        <v>774.88704062455281</v>
      </c>
      <c r="V131" s="14">
        <f t="shared" si="28"/>
        <v>2837.3736315993292</v>
      </c>
      <c r="W131" s="184">
        <f t="shared" si="29"/>
        <v>236.45</v>
      </c>
      <c r="X131" s="14">
        <f t="shared" ref="X131:X194" si="40">E131+N131</f>
        <v>266764.88446480635</v>
      </c>
      <c r="Y131" s="184">
        <f t="shared" si="34"/>
        <v>22230.41</v>
      </c>
      <c r="Z131" s="14">
        <f t="shared" ref="Z131:Z194" si="41">F131+O131</f>
        <v>17637.221846858283</v>
      </c>
      <c r="AA131" s="184">
        <f t="shared" si="35"/>
        <v>1469.77</v>
      </c>
      <c r="AB131" s="14">
        <f t="shared" ref="AB131:AB194" si="42">G131+P131</f>
        <v>308591.318583254</v>
      </c>
      <c r="AC131" s="184">
        <f t="shared" si="36"/>
        <v>25715.94</v>
      </c>
      <c r="AD131" s="14">
        <f t="shared" ref="AD131:AD194" si="43">H131+Q131</f>
        <v>20278.065943544068</v>
      </c>
      <c r="AE131" s="184">
        <f t="shared" si="37"/>
        <v>1689.84</v>
      </c>
      <c r="AF131" s="14">
        <f t="shared" ref="AF131:AF194" si="44">I131+R131</f>
        <v>57699.458169320336</v>
      </c>
      <c r="AG131" s="184">
        <f t="shared" si="38"/>
        <v>4808.29</v>
      </c>
      <c r="AH131" s="14">
        <f t="shared" ref="AH131:AH194" si="45">J131+S131</f>
        <v>296.37696518828074</v>
      </c>
      <c r="AI131" s="184">
        <f t="shared" si="30"/>
        <v>24.7</v>
      </c>
      <c r="AJ131" s="14">
        <f t="shared" ref="AJ131:AJ194" si="46">K131+T131</f>
        <v>991.75007033576139</v>
      </c>
      <c r="AK131" s="184">
        <f t="shared" si="31"/>
        <v>82.65</v>
      </c>
      <c r="AM131" s="14">
        <f t="shared" si="39"/>
        <v>675096.44967490644</v>
      </c>
      <c r="AN131" s="14">
        <f t="shared" si="32"/>
        <v>56258.04</v>
      </c>
      <c r="AO131" s="14">
        <f t="shared" si="33"/>
        <v>56258.04</v>
      </c>
    </row>
    <row r="132" spans="1:41" x14ac:dyDescent="0.25">
      <c r="A132">
        <v>61428</v>
      </c>
      <c r="B132" t="s">
        <v>146</v>
      </c>
      <c r="C132" t="s">
        <v>143</v>
      </c>
      <c r="D132" s="14">
        <f>'landesw Umlage § 2_IST'!F132*'Umlage Gesamt § 2_mtlAufte_IST'!$D$1</f>
        <v>238.79517417896284</v>
      </c>
      <c r="E132" s="14">
        <f>'landesw Umlage § 2_IST'!G132*'Umlage Gesamt § 2_mtlAufte_IST'!$E$1</f>
        <v>17968.375243932449</v>
      </c>
      <c r="F132" s="14">
        <f>'landesw Umlage § 2_IST'!H132*'Umlage Gesamt § 2_mtlAufte_IST'!$F$1</f>
        <v>1931.8536440073367</v>
      </c>
      <c r="G132" s="14">
        <f>'landesw Umlage § 2_IST'!I132*'Umlage Gesamt § 2_mtlAufte_IST'!$G$1</f>
        <v>30554.743157628818</v>
      </c>
      <c r="H132" s="14">
        <f>'landesw Umlage § 2_IST'!J132*'Umlage Gesamt § 2_mtlAufte_IST'!$H$1</f>
        <v>5231.4679253497616</v>
      </c>
      <c r="I132" s="14">
        <f>'landesw Umlage § 2_IST'!K132*'Umlage Gesamt § 2_mtlAufte_IST'!$I$1</f>
        <v>8726.7334763432518</v>
      </c>
      <c r="J132" s="14">
        <f>'landesw Umlage § 2_IST'!L132*'Umlage Gesamt § 2_mtlAufte_IST'!$J$1</f>
        <v>132.87356966915863</v>
      </c>
      <c r="K132" s="14">
        <f>'landesw Umlage § 2_IST'!M132*'Umlage Gesamt § 2_mtlAufte_IST'!$K$1</f>
        <v>97.225386152029174</v>
      </c>
      <c r="M132" s="14">
        <f>'bezirksw Umlage § 2_IST'!F132*'Umlage Gesamt § 2_mtlAufte_IST'!$M$1</f>
        <v>1033.273870310514</v>
      </c>
      <c r="N132" s="14">
        <f>'bezirksw Umlage § 2_IST'!G132*'Umlage Gesamt § 2_mtlAufte_IST'!$N$1</f>
        <v>101629.32169146047</v>
      </c>
      <c r="O132" s="14">
        <f>'bezirksw Umlage § 2_IST'!H132*'Umlage Gesamt § 2_mtlAufte_IST'!$O$1</f>
        <v>5975.3756656326741</v>
      </c>
      <c r="P132" s="14">
        <f>'bezirksw Umlage § 2_IST'!I132*'Umlage Gesamt § 2_mtlAufte_IST'!$P$1</f>
        <v>107794.84161196003</v>
      </c>
      <c r="Q132" s="14">
        <f>'bezirksw Umlage § 2_IST'!J132*'Umlage Gesamt § 2_mtlAufte_IST'!$Q$1</f>
        <v>3859.7210818445069</v>
      </c>
      <c r="R132" s="14">
        <f>'bezirksw Umlage § 2_IST'!K132*'Umlage Gesamt § 2_mtlAufte_IST'!$R$1</f>
        <v>17141.447507504163</v>
      </c>
      <c r="S132" s="14">
        <f>'bezirksw Umlage § 2_IST'!L132*'Umlage Gesamt § 2_mtlAufte_IST'!$S$1</f>
        <v>0</v>
      </c>
      <c r="T132" s="14">
        <f>'bezirksw Umlage § 2_IST'!M132*'Umlage Gesamt § 2_mtlAufte_IST'!$T$1</f>
        <v>347.40219137052549</v>
      </c>
      <c r="V132" s="14">
        <f t="shared" ref="V132:V195" si="47">D132+M132</f>
        <v>1272.0690444894767</v>
      </c>
      <c r="W132" s="184">
        <f t="shared" ref="W132:W195" si="48">ROUND(V132/12,2)</f>
        <v>106.01</v>
      </c>
      <c r="X132" s="14">
        <f t="shared" si="40"/>
        <v>119597.69693539292</v>
      </c>
      <c r="Y132" s="184">
        <f t="shared" si="34"/>
        <v>9966.4699999999993</v>
      </c>
      <c r="Z132" s="14">
        <f t="shared" si="41"/>
        <v>7907.2293096400108</v>
      </c>
      <c r="AA132" s="184">
        <f t="shared" si="35"/>
        <v>658.94</v>
      </c>
      <c r="AB132" s="14">
        <f t="shared" si="42"/>
        <v>138349.58476958884</v>
      </c>
      <c r="AC132" s="184">
        <f t="shared" si="36"/>
        <v>11529.13</v>
      </c>
      <c r="AD132" s="14">
        <f t="shared" si="43"/>
        <v>9091.1890071942689</v>
      </c>
      <c r="AE132" s="184">
        <f t="shared" si="37"/>
        <v>757.6</v>
      </c>
      <c r="AF132" s="14">
        <f t="shared" si="44"/>
        <v>25868.180983847415</v>
      </c>
      <c r="AG132" s="184">
        <f t="shared" si="38"/>
        <v>2155.6799999999998</v>
      </c>
      <c r="AH132" s="14">
        <f t="shared" si="45"/>
        <v>132.87356966915863</v>
      </c>
      <c r="AI132" s="184">
        <f t="shared" ref="AI132:AI195" si="49">ROUND(AH132/12,2)</f>
        <v>11.07</v>
      </c>
      <c r="AJ132" s="14">
        <f t="shared" si="46"/>
        <v>444.62757752255465</v>
      </c>
      <c r="AK132" s="184">
        <f t="shared" ref="AK132:AK195" si="50">ROUND(AJ132/12,2)</f>
        <v>37.049999999999997</v>
      </c>
      <c r="AM132" s="14">
        <f t="shared" si="39"/>
        <v>302663.45119734458</v>
      </c>
      <c r="AN132" s="14">
        <f t="shared" ref="AN132:AN195" si="51">ROUND(AM132/12,2)</f>
        <v>25221.95</v>
      </c>
      <c r="AO132" s="14">
        <f t="shared" ref="AO132:AO195" si="52">ROUND(AM132/12,2)</f>
        <v>25221.95</v>
      </c>
    </row>
    <row r="133" spans="1:41" x14ac:dyDescent="0.25">
      <c r="A133">
        <v>61437</v>
      </c>
      <c r="B133" t="s">
        <v>147</v>
      </c>
      <c r="C133" t="s">
        <v>143</v>
      </c>
      <c r="D133" s="14">
        <f>'landesw Umlage § 2_IST'!F133*'Umlage Gesamt § 2_mtlAufte_IST'!$D$1</f>
        <v>356.74919151385348</v>
      </c>
      <c r="E133" s="14">
        <f>'landesw Umlage § 2_IST'!G133*'Umlage Gesamt § 2_mtlAufte_IST'!$E$1</f>
        <v>26843.940055029641</v>
      </c>
      <c r="F133" s="14">
        <f>'landesw Umlage § 2_IST'!H133*'Umlage Gesamt § 2_mtlAufte_IST'!$F$1</f>
        <v>2886.1019825559961</v>
      </c>
      <c r="G133" s="14">
        <f>'landesw Umlage § 2_IST'!I133*'Umlage Gesamt § 2_mtlAufte_IST'!$G$1</f>
        <v>45647.404541887176</v>
      </c>
      <c r="H133" s="14">
        <f>'landesw Umlage § 2_IST'!J133*'Umlage Gesamt § 2_mtlAufte_IST'!$H$1</f>
        <v>7815.5765049107977</v>
      </c>
      <c r="I133" s="14">
        <f>'landesw Umlage § 2_IST'!K133*'Umlage Gesamt § 2_mtlAufte_IST'!$I$1</f>
        <v>13037.345176452915</v>
      </c>
      <c r="J133" s="14">
        <f>'landesw Umlage § 2_IST'!L133*'Umlage Gesamt § 2_mtlAufte_IST'!$J$1</f>
        <v>198.50710432492505</v>
      </c>
      <c r="K133" s="14">
        <f>'landesw Umlage § 2_IST'!M133*'Umlage Gesamt § 2_mtlAufte_IST'!$K$1</f>
        <v>145.25033021967269</v>
      </c>
      <c r="M133" s="14">
        <f>'bezirksw Umlage § 2_IST'!F133*'Umlage Gesamt § 2_mtlAufte_IST'!$M$1</f>
        <v>1543.6644359044187</v>
      </c>
      <c r="N133" s="14">
        <f>'bezirksw Umlage § 2_IST'!G133*'Umlage Gesamt § 2_mtlAufte_IST'!$N$1</f>
        <v>151829.61076239336</v>
      </c>
      <c r="O133" s="14">
        <f>'bezirksw Umlage § 2_IST'!H133*'Umlage Gesamt § 2_mtlAufte_IST'!$O$1</f>
        <v>8926.9410281650817</v>
      </c>
      <c r="P133" s="14">
        <f>'bezirksw Umlage § 2_IST'!I133*'Umlage Gesamt § 2_mtlAufte_IST'!$P$1</f>
        <v>161040.61870869444</v>
      </c>
      <c r="Q133" s="14">
        <f>'bezirksw Umlage § 2_IST'!J133*'Umlage Gesamt § 2_mtlAufte_IST'!$Q$1</f>
        <v>5766.2487533565454</v>
      </c>
      <c r="R133" s="14">
        <f>'bezirksw Umlage § 2_IST'!K133*'Umlage Gesamt § 2_mtlAufte_IST'!$R$1</f>
        <v>25608.547411834588</v>
      </c>
      <c r="S133" s="14">
        <f>'bezirksw Umlage § 2_IST'!L133*'Umlage Gesamt § 2_mtlAufte_IST'!$S$1</f>
        <v>0</v>
      </c>
      <c r="T133" s="14">
        <f>'bezirksw Umlage § 2_IST'!M133*'Umlage Gesamt § 2_mtlAufte_IST'!$T$1</f>
        <v>519.00316381056211</v>
      </c>
      <c r="V133" s="14">
        <f t="shared" si="47"/>
        <v>1900.4136274182722</v>
      </c>
      <c r="W133" s="184">
        <f t="shared" si="48"/>
        <v>158.37</v>
      </c>
      <c r="X133" s="14">
        <f t="shared" si="40"/>
        <v>178673.55081742301</v>
      </c>
      <c r="Y133" s="184">
        <f t="shared" ref="Y133:Y196" si="53">ROUND(X133/12,2)</f>
        <v>14889.46</v>
      </c>
      <c r="Z133" s="14">
        <f t="shared" si="41"/>
        <v>11813.043010721078</v>
      </c>
      <c r="AA133" s="184">
        <f t="shared" ref="AA133:AA196" si="54">ROUND(Z133/12,2)</f>
        <v>984.42</v>
      </c>
      <c r="AB133" s="14">
        <f t="shared" si="42"/>
        <v>206688.02325058161</v>
      </c>
      <c r="AC133" s="184">
        <f t="shared" ref="AC133:AC196" si="55">ROUND(AB133/12,2)</f>
        <v>17224</v>
      </c>
      <c r="AD133" s="14">
        <f t="shared" si="43"/>
        <v>13581.825258267343</v>
      </c>
      <c r="AE133" s="184">
        <f t="shared" ref="AE133:AE196" si="56">ROUND(AD133/12,2)</f>
        <v>1131.82</v>
      </c>
      <c r="AF133" s="14">
        <f t="shared" si="44"/>
        <v>38645.892588287505</v>
      </c>
      <c r="AG133" s="184">
        <f t="shared" ref="AG133:AG196" si="57">ROUND(AF133/12,2)</f>
        <v>3220.49</v>
      </c>
      <c r="AH133" s="14">
        <f t="shared" si="45"/>
        <v>198.50710432492505</v>
      </c>
      <c r="AI133" s="184">
        <f t="shared" si="49"/>
        <v>16.54</v>
      </c>
      <c r="AJ133" s="14">
        <f t="shared" si="46"/>
        <v>664.25349403023483</v>
      </c>
      <c r="AK133" s="184">
        <f t="shared" si="50"/>
        <v>55.35</v>
      </c>
      <c r="AM133" s="14">
        <f t="shared" ref="AM133:AM196" si="58">SUM(V133+X133+Z133+AB133+AD133+AF133+AH133+AJ133)</f>
        <v>452165.50915105391</v>
      </c>
      <c r="AN133" s="14">
        <f t="shared" si="51"/>
        <v>37680.46</v>
      </c>
      <c r="AO133" s="14">
        <f t="shared" si="52"/>
        <v>37680.46</v>
      </c>
    </row>
    <row r="134" spans="1:41" x14ac:dyDescent="0.25">
      <c r="A134">
        <v>61438</v>
      </c>
      <c r="B134" t="s">
        <v>143</v>
      </c>
      <c r="C134" t="s">
        <v>143</v>
      </c>
      <c r="D134" s="14">
        <f>'landesw Umlage § 2_IST'!F134*'Umlage Gesamt § 2_mtlAufte_IST'!$D$1</f>
        <v>1313.2663709439764</v>
      </c>
      <c r="E134" s="14">
        <f>'landesw Umlage § 2_IST'!G134*'Umlage Gesamt § 2_mtlAufte_IST'!$E$1</f>
        <v>98818.00597307719</v>
      </c>
      <c r="F134" s="14">
        <f>'landesw Umlage § 2_IST'!H134*'Umlage Gesamt § 2_mtlAufte_IST'!$F$1</f>
        <v>10624.328707577029</v>
      </c>
      <c r="G134" s="14">
        <f>'landesw Umlage § 2_IST'!I134*'Umlage Gesamt § 2_mtlAufte_IST'!$G$1</f>
        <v>168037.38517626846</v>
      </c>
      <c r="H134" s="14">
        <f>'landesw Umlage § 2_IST'!J134*'Umlage Gesamt § 2_mtlAufte_IST'!$H$1</f>
        <v>28770.727551994009</v>
      </c>
      <c r="I134" s="14">
        <f>'landesw Umlage § 2_IST'!K134*'Umlage Gesamt § 2_mtlAufte_IST'!$I$1</f>
        <v>47993.120640217079</v>
      </c>
      <c r="J134" s="14">
        <f>'landesw Umlage § 2_IST'!L134*'Umlage Gesamt § 2_mtlAufte_IST'!$J$1</f>
        <v>730.7450463928194</v>
      </c>
      <c r="K134" s="14">
        <f>'landesw Umlage § 2_IST'!M134*'Umlage Gesamt § 2_mtlAufte_IST'!$K$1</f>
        <v>534.6960233786441</v>
      </c>
      <c r="M134" s="14">
        <f>'bezirksw Umlage § 2_IST'!F134*'Umlage Gesamt § 2_mtlAufte_IST'!$M$1</f>
        <v>5682.5429178772329</v>
      </c>
      <c r="N134" s="14">
        <f>'bezirksw Umlage § 2_IST'!G134*'Umlage Gesamt § 2_mtlAufte_IST'!$N$1</f>
        <v>558915.69391271332</v>
      </c>
      <c r="O134" s="14">
        <f>'bezirksw Umlage § 2_IST'!H134*'Umlage Gesamt § 2_mtlAufte_IST'!$O$1</f>
        <v>32861.886520166081</v>
      </c>
      <c r="P134" s="14">
        <f>'bezirksw Umlage § 2_IST'!I134*'Umlage Gesamt § 2_mtlAufte_IST'!$P$1</f>
        <v>592823.28856497817</v>
      </c>
      <c r="Q134" s="14">
        <f>'bezirksw Umlage § 2_IST'!J134*'Umlage Gesamt § 2_mtlAufte_IST'!$Q$1</f>
        <v>21226.735068821356</v>
      </c>
      <c r="R134" s="14">
        <f>'bezirksw Umlage § 2_IST'!K134*'Umlage Gesamt § 2_mtlAufte_IST'!$R$1</f>
        <v>94270.274256194927</v>
      </c>
      <c r="S134" s="14">
        <f>'bezirksw Umlage § 2_IST'!L134*'Umlage Gesamt § 2_mtlAufte_IST'!$S$1</f>
        <v>0</v>
      </c>
      <c r="T134" s="14">
        <f>'bezirksw Umlage § 2_IST'!M134*'Umlage Gesamt § 2_mtlAufte_IST'!$T$1</f>
        <v>1910.5562609788599</v>
      </c>
      <c r="V134" s="14">
        <f t="shared" si="47"/>
        <v>6995.8092888212095</v>
      </c>
      <c r="W134" s="184">
        <f t="shared" si="48"/>
        <v>582.98</v>
      </c>
      <c r="X134" s="14">
        <f t="shared" si="40"/>
        <v>657733.69988579047</v>
      </c>
      <c r="Y134" s="184">
        <f t="shared" si="53"/>
        <v>54811.14</v>
      </c>
      <c r="Z134" s="14">
        <f t="shared" si="41"/>
        <v>43486.215227743109</v>
      </c>
      <c r="AA134" s="184">
        <f t="shared" si="54"/>
        <v>3623.85</v>
      </c>
      <c r="AB134" s="14">
        <f t="shared" si="42"/>
        <v>760860.67374124657</v>
      </c>
      <c r="AC134" s="184">
        <f t="shared" si="55"/>
        <v>63405.06</v>
      </c>
      <c r="AD134" s="14">
        <f t="shared" si="43"/>
        <v>49997.462620815364</v>
      </c>
      <c r="AE134" s="184">
        <f t="shared" si="56"/>
        <v>4166.46</v>
      </c>
      <c r="AF134" s="14">
        <f t="shared" si="44"/>
        <v>142263.39489641201</v>
      </c>
      <c r="AG134" s="184">
        <f t="shared" si="57"/>
        <v>11855.28</v>
      </c>
      <c r="AH134" s="14">
        <f t="shared" si="45"/>
        <v>730.7450463928194</v>
      </c>
      <c r="AI134" s="184">
        <f t="shared" si="49"/>
        <v>60.9</v>
      </c>
      <c r="AJ134" s="14">
        <f t="shared" si="46"/>
        <v>2445.2522843575039</v>
      </c>
      <c r="AK134" s="184">
        <f t="shared" si="50"/>
        <v>203.77</v>
      </c>
      <c r="AM134" s="14">
        <f t="shared" si="58"/>
        <v>1664513.252991579</v>
      </c>
      <c r="AN134" s="14">
        <f t="shared" si="51"/>
        <v>138709.44</v>
      </c>
      <c r="AO134" s="14">
        <f t="shared" si="52"/>
        <v>138709.44</v>
      </c>
    </row>
    <row r="135" spans="1:41" x14ac:dyDescent="0.25">
      <c r="A135">
        <v>61439</v>
      </c>
      <c r="B135" t="s">
        <v>148</v>
      </c>
      <c r="C135" t="s">
        <v>143</v>
      </c>
      <c r="D135" s="14">
        <f>'landesw Umlage § 2_IST'!F135*'Umlage Gesamt § 2_mtlAufte_IST'!$D$1</f>
        <v>1416.1449958429362</v>
      </c>
      <c r="E135" s="14">
        <f>'landesw Umlage § 2_IST'!G135*'Umlage Gesamt § 2_mtlAufte_IST'!$E$1</f>
        <v>106559.20821102062</v>
      </c>
      <c r="F135" s="14">
        <f>'landesw Umlage § 2_IST'!H135*'Umlage Gesamt § 2_mtlAufte_IST'!$F$1</f>
        <v>11456.617078080573</v>
      </c>
      <c r="G135" s="14">
        <f>'landesw Umlage § 2_IST'!I135*'Umlage Gesamt § 2_mtlAufte_IST'!$G$1</f>
        <v>181201.09324116402</v>
      </c>
      <c r="H135" s="14">
        <f>'landesw Umlage § 2_IST'!J135*'Umlage Gesamt § 2_mtlAufte_IST'!$H$1</f>
        <v>31024.568016791858</v>
      </c>
      <c r="I135" s="14">
        <f>'landesw Umlage § 2_IST'!K135*'Umlage Gesamt § 2_mtlAufte_IST'!$I$1</f>
        <v>51752.804406828996</v>
      </c>
      <c r="J135" s="14">
        <f>'landesw Umlage § 2_IST'!L135*'Umlage Gesamt § 2_mtlAufte_IST'!$J$1</f>
        <v>787.9901317676788</v>
      </c>
      <c r="K135" s="14">
        <f>'landesw Umlage § 2_IST'!M135*'Umlage Gesamt § 2_mtlAufte_IST'!$K$1</f>
        <v>576.58302577298434</v>
      </c>
      <c r="M135" s="14">
        <f>'bezirksw Umlage § 2_IST'!F135*'Umlage Gesamt § 2_mtlAufte_IST'!$M$1</f>
        <v>6127.7018089103685</v>
      </c>
      <c r="N135" s="14">
        <f>'bezirksw Umlage § 2_IST'!G135*'Umlage Gesamt § 2_mtlAufte_IST'!$N$1</f>
        <v>602700.01619217312</v>
      </c>
      <c r="O135" s="14">
        <f>'bezirksw Umlage § 2_IST'!H135*'Umlage Gesamt § 2_mtlAufte_IST'!$O$1</f>
        <v>35436.22008385144</v>
      </c>
      <c r="P135" s="14">
        <f>'bezirksw Umlage § 2_IST'!I135*'Umlage Gesamt § 2_mtlAufte_IST'!$P$1</f>
        <v>639263.86306305602</v>
      </c>
      <c r="Q135" s="14">
        <f>'bezirksw Umlage § 2_IST'!J135*'Umlage Gesamt § 2_mtlAufte_IST'!$Q$1</f>
        <v>22889.594457663516</v>
      </c>
      <c r="R135" s="14">
        <f>'bezirksw Umlage § 2_IST'!K135*'Umlage Gesamt § 2_mtlAufte_IST'!$R$1</f>
        <v>101655.21641180187</v>
      </c>
      <c r="S135" s="14">
        <f>'bezirksw Umlage § 2_IST'!L135*'Umlage Gesamt § 2_mtlAufte_IST'!$S$1</f>
        <v>0</v>
      </c>
      <c r="T135" s="14">
        <f>'bezirksw Umlage § 2_IST'!M135*'Umlage Gesamt § 2_mtlAufte_IST'!$T$1</f>
        <v>2060.2253648791743</v>
      </c>
      <c r="V135" s="14">
        <f t="shared" si="47"/>
        <v>7543.8468047533042</v>
      </c>
      <c r="W135" s="184">
        <f t="shared" si="48"/>
        <v>628.65</v>
      </c>
      <c r="X135" s="14">
        <f t="shared" si="40"/>
        <v>709259.22440319369</v>
      </c>
      <c r="Y135" s="184">
        <f t="shared" si="53"/>
        <v>59104.94</v>
      </c>
      <c r="Z135" s="14">
        <f t="shared" si="41"/>
        <v>46892.83716193201</v>
      </c>
      <c r="AA135" s="184">
        <f t="shared" si="54"/>
        <v>3907.74</v>
      </c>
      <c r="AB135" s="14">
        <f t="shared" si="42"/>
        <v>820464.95630422002</v>
      </c>
      <c r="AC135" s="184">
        <f t="shared" si="55"/>
        <v>68372.08</v>
      </c>
      <c r="AD135" s="14">
        <f t="shared" si="43"/>
        <v>53914.16247445537</v>
      </c>
      <c r="AE135" s="184">
        <f t="shared" si="56"/>
        <v>4492.8500000000004</v>
      </c>
      <c r="AF135" s="14">
        <f t="shared" si="44"/>
        <v>153408.02081863087</v>
      </c>
      <c r="AG135" s="184">
        <f t="shared" si="57"/>
        <v>12784</v>
      </c>
      <c r="AH135" s="14">
        <f t="shared" si="45"/>
        <v>787.9901317676788</v>
      </c>
      <c r="AI135" s="184">
        <f t="shared" si="49"/>
        <v>65.67</v>
      </c>
      <c r="AJ135" s="14">
        <f t="shared" si="46"/>
        <v>2636.8083906521588</v>
      </c>
      <c r="AK135" s="184">
        <f t="shared" si="50"/>
        <v>219.73</v>
      </c>
      <c r="AM135" s="14">
        <f t="shared" si="58"/>
        <v>1794907.846489605</v>
      </c>
      <c r="AN135" s="14">
        <f t="shared" si="51"/>
        <v>149575.65</v>
      </c>
      <c r="AO135" s="14">
        <f t="shared" si="52"/>
        <v>149575.65</v>
      </c>
    </row>
    <row r="136" spans="1:41" x14ac:dyDescent="0.25">
      <c r="A136">
        <v>61440</v>
      </c>
      <c r="B136" t="s">
        <v>149</v>
      </c>
      <c r="C136" t="s">
        <v>143</v>
      </c>
      <c r="D136" s="14">
        <f>'landesw Umlage § 2_IST'!F136*'Umlage Gesamt § 2_mtlAufte_IST'!$D$1</f>
        <v>809.24210278376745</v>
      </c>
      <c r="E136" s="14">
        <f>'landesw Umlage § 2_IST'!G136*'Umlage Gesamt § 2_mtlAufte_IST'!$E$1</f>
        <v>60892.209467810448</v>
      </c>
      <c r="F136" s="14">
        <f>'landesw Umlage § 2_IST'!H136*'Umlage Gesamt § 2_mtlAufte_IST'!$F$1</f>
        <v>6546.7709325455307</v>
      </c>
      <c r="G136" s="14">
        <f>'landesw Umlage § 2_IST'!I136*'Umlage Gesamt § 2_mtlAufte_IST'!$G$1</f>
        <v>103545.57912617893</v>
      </c>
      <c r="H136" s="14">
        <f>'landesw Umlage § 2_IST'!J136*'Umlage Gesamt § 2_mtlAufte_IST'!$H$1</f>
        <v>17728.683668385605</v>
      </c>
      <c r="I136" s="14">
        <f>'landesw Umlage § 2_IST'!K136*'Umlage Gesamt § 2_mtlAufte_IST'!$I$1</f>
        <v>29573.630091606999</v>
      </c>
      <c r="J136" s="14">
        <f>'landesw Umlage § 2_IST'!L136*'Umlage Gesamt § 2_mtlAufte_IST'!$J$1</f>
        <v>450.28919572248276</v>
      </c>
      <c r="K136" s="14">
        <f>'landesw Umlage § 2_IST'!M136*'Umlage Gesamt § 2_mtlAufte_IST'!$K$1</f>
        <v>329.4826882668354</v>
      </c>
      <c r="M136" s="14">
        <f>'bezirksw Umlage § 2_IST'!F136*'Umlage Gesamt § 2_mtlAufte_IST'!$M$1</f>
        <v>3501.6148146065261</v>
      </c>
      <c r="N136" s="14">
        <f>'bezirksw Umlage § 2_IST'!G136*'Umlage Gesamt § 2_mtlAufte_IST'!$N$1</f>
        <v>344406.98507771926</v>
      </c>
      <c r="O136" s="14">
        <f>'bezirksw Umlage § 2_IST'!H136*'Umlage Gesamt § 2_mtlAufte_IST'!$O$1</f>
        <v>20249.678768447804</v>
      </c>
      <c r="P136" s="14">
        <f>'bezirksw Umlage § 2_IST'!I136*'Umlage Gesamt § 2_mtlAufte_IST'!$P$1</f>
        <v>365301.035061665</v>
      </c>
      <c r="Q136" s="14">
        <f>'bezirksw Umlage § 2_IST'!J136*'Umlage Gesamt § 2_mtlAufte_IST'!$Q$1</f>
        <v>13080.033192336821</v>
      </c>
      <c r="R136" s="14">
        <f>'bezirksw Umlage § 2_IST'!K136*'Umlage Gesamt § 2_mtlAufte_IST'!$R$1</f>
        <v>58089.871679459939</v>
      </c>
      <c r="S136" s="14">
        <f>'bezirksw Umlage § 2_IST'!L136*'Umlage Gesamt § 2_mtlAufte_IST'!$S$1</f>
        <v>0</v>
      </c>
      <c r="T136" s="14">
        <f>'bezirksw Umlage § 2_IST'!M136*'Umlage Gesamt § 2_mtlAufte_IST'!$T$1</f>
        <v>1177.2954827206042</v>
      </c>
      <c r="V136" s="14">
        <f t="shared" si="47"/>
        <v>4310.8569173902933</v>
      </c>
      <c r="W136" s="184">
        <f t="shared" si="48"/>
        <v>359.24</v>
      </c>
      <c r="X136" s="14">
        <f t="shared" si="40"/>
        <v>405299.19454552972</v>
      </c>
      <c r="Y136" s="184">
        <f t="shared" si="53"/>
        <v>33774.93</v>
      </c>
      <c r="Z136" s="14">
        <f t="shared" si="41"/>
        <v>26796.449700993333</v>
      </c>
      <c r="AA136" s="184">
        <f t="shared" si="54"/>
        <v>2233.04</v>
      </c>
      <c r="AB136" s="14">
        <f t="shared" si="42"/>
        <v>468846.61418784392</v>
      </c>
      <c r="AC136" s="184">
        <f t="shared" si="55"/>
        <v>39070.550000000003</v>
      </c>
      <c r="AD136" s="14">
        <f t="shared" si="43"/>
        <v>30808.716860722427</v>
      </c>
      <c r="AE136" s="184">
        <f t="shared" si="56"/>
        <v>2567.39</v>
      </c>
      <c r="AF136" s="14">
        <f t="shared" si="44"/>
        <v>87663.501771066934</v>
      </c>
      <c r="AG136" s="184">
        <f t="shared" si="57"/>
        <v>7305.29</v>
      </c>
      <c r="AH136" s="14">
        <f t="shared" si="45"/>
        <v>450.28919572248276</v>
      </c>
      <c r="AI136" s="184">
        <f t="shared" si="49"/>
        <v>37.520000000000003</v>
      </c>
      <c r="AJ136" s="14">
        <f t="shared" si="46"/>
        <v>1506.7781709874396</v>
      </c>
      <c r="AK136" s="184">
        <f t="shared" si="50"/>
        <v>125.56</v>
      </c>
      <c r="AM136" s="14">
        <f t="shared" si="58"/>
        <v>1025682.4013502564</v>
      </c>
      <c r="AN136" s="14">
        <f t="shared" si="51"/>
        <v>85473.53</v>
      </c>
      <c r="AO136" s="14">
        <f t="shared" si="52"/>
        <v>85473.53</v>
      </c>
    </row>
    <row r="137" spans="1:41" x14ac:dyDescent="0.25">
      <c r="A137">
        <v>61441</v>
      </c>
      <c r="B137" t="s">
        <v>150</v>
      </c>
      <c r="C137" t="s">
        <v>143</v>
      </c>
      <c r="D137" s="14">
        <f>'landesw Umlage § 2_IST'!F137*'Umlage Gesamt § 2_mtlAufte_IST'!$D$1</f>
        <v>286.89757306786549</v>
      </c>
      <c r="E137" s="14">
        <f>'landesw Umlage § 2_IST'!G137*'Umlage Gesamt § 2_mtlAufte_IST'!$E$1</f>
        <v>21587.887055010189</v>
      </c>
      <c r="F137" s="14">
        <f>'landesw Umlage § 2_IST'!H137*'Umlage Gesamt § 2_mtlAufte_IST'!$F$1</f>
        <v>2321.0021889832833</v>
      </c>
      <c r="G137" s="14">
        <f>'landesw Umlage § 2_IST'!I137*'Umlage Gesamt § 2_mtlAufte_IST'!$G$1</f>
        <v>36709.626514755357</v>
      </c>
      <c r="H137" s="14">
        <f>'landesw Umlage § 2_IST'!J137*'Umlage Gesamt § 2_mtlAufte_IST'!$H$1</f>
        <v>6285.2838484935028</v>
      </c>
      <c r="I137" s="14">
        <f>'landesw Umlage § 2_IST'!K137*'Umlage Gesamt § 2_mtlAufte_IST'!$I$1</f>
        <v>10484.628358932485</v>
      </c>
      <c r="J137" s="14">
        <f>'landesw Umlage § 2_IST'!L137*'Umlage Gesamt § 2_mtlAufte_IST'!$J$1</f>
        <v>159.63934277154215</v>
      </c>
      <c r="K137" s="14">
        <f>'landesw Umlage § 2_IST'!M137*'Umlage Gesamt § 2_mtlAufte_IST'!$K$1</f>
        <v>116.81026395742207</v>
      </c>
      <c r="M137" s="14">
        <f>'bezirksw Umlage § 2_IST'!F137*'Umlage Gesamt § 2_mtlAufte_IST'!$M$1</f>
        <v>1241.4143909137788</v>
      </c>
      <c r="N137" s="14">
        <f>'bezirksw Umlage § 2_IST'!G137*'Umlage Gesamt § 2_mtlAufte_IST'!$N$1</f>
        <v>122101.31903235946</v>
      </c>
      <c r="O137" s="14">
        <f>'bezirksw Umlage § 2_IST'!H137*'Umlage Gesamt § 2_mtlAufte_IST'!$O$1</f>
        <v>7179.042803243643</v>
      </c>
      <c r="P137" s="14">
        <f>'bezirksw Umlage § 2_IST'!I137*'Umlage Gesamt § 2_mtlAufte_IST'!$P$1</f>
        <v>129508.80835024343</v>
      </c>
      <c r="Q137" s="14">
        <f>'bezirksw Umlage § 2_IST'!J137*'Umlage Gesamt § 2_mtlAufte_IST'!$Q$1</f>
        <v>4637.2151987886327</v>
      </c>
      <c r="R137" s="14">
        <f>'bezirksw Umlage § 2_IST'!K137*'Umlage Gesamt § 2_mtlAufte_IST'!$R$1</f>
        <v>20594.38473026899</v>
      </c>
      <c r="S137" s="14">
        <f>'bezirksw Umlage § 2_IST'!L137*'Umlage Gesamt § 2_mtlAufte_IST'!$S$1</f>
        <v>0</v>
      </c>
      <c r="T137" s="14">
        <f>'bezirksw Umlage § 2_IST'!M137*'Umlage Gesamt § 2_mtlAufte_IST'!$T$1</f>
        <v>417.38215994250385</v>
      </c>
      <c r="V137" s="14">
        <f t="shared" si="47"/>
        <v>1528.3119639816443</v>
      </c>
      <c r="W137" s="184">
        <f t="shared" si="48"/>
        <v>127.36</v>
      </c>
      <c r="X137" s="14">
        <f t="shared" si="40"/>
        <v>143689.20608736965</v>
      </c>
      <c r="Y137" s="184">
        <f t="shared" si="53"/>
        <v>11974.1</v>
      </c>
      <c r="Z137" s="14">
        <f t="shared" si="41"/>
        <v>9500.0449922269254</v>
      </c>
      <c r="AA137" s="184">
        <f t="shared" si="54"/>
        <v>791.67</v>
      </c>
      <c r="AB137" s="14">
        <f t="shared" si="42"/>
        <v>166218.4348649988</v>
      </c>
      <c r="AC137" s="184">
        <f t="shared" si="55"/>
        <v>13851.54</v>
      </c>
      <c r="AD137" s="14">
        <f t="shared" si="43"/>
        <v>10922.499047282136</v>
      </c>
      <c r="AE137" s="184">
        <f t="shared" si="56"/>
        <v>910.21</v>
      </c>
      <c r="AF137" s="14">
        <f t="shared" si="44"/>
        <v>31079.013089201475</v>
      </c>
      <c r="AG137" s="184">
        <f t="shared" si="57"/>
        <v>2589.92</v>
      </c>
      <c r="AH137" s="14">
        <f t="shared" si="45"/>
        <v>159.63934277154215</v>
      </c>
      <c r="AI137" s="184">
        <f t="shared" si="49"/>
        <v>13.3</v>
      </c>
      <c r="AJ137" s="14">
        <f t="shared" si="46"/>
        <v>534.19242389992587</v>
      </c>
      <c r="AK137" s="184">
        <f t="shared" si="50"/>
        <v>44.52</v>
      </c>
      <c r="AM137" s="14">
        <f t="shared" si="58"/>
        <v>363631.34181173216</v>
      </c>
      <c r="AN137" s="14">
        <f t="shared" si="51"/>
        <v>30302.61</v>
      </c>
      <c r="AO137" s="14">
        <f t="shared" si="52"/>
        <v>30302.61</v>
      </c>
    </row>
    <row r="138" spans="1:41" x14ac:dyDescent="0.25">
      <c r="A138">
        <v>61442</v>
      </c>
      <c r="B138" t="s">
        <v>151</v>
      </c>
      <c r="C138" t="s">
        <v>143</v>
      </c>
      <c r="D138" s="14">
        <f>'landesw Umlage § 2_IST'!F138*'Umlage Gesamt § 2_mtlAufte_IST'!$D$1</f>
        <v>595.02369361786498</v>
      </c>
      <c r="E138" s="14">
        <f>'landesw Umlage § 2_IST'!G138*'Umlage Gesamt § 2_mtlAufte_IST'!$E$1</f>
        <v>44773.136822035456</v>
      </c>
      <c r="F138" s="14">
        <f>'landesw Umlage § 2_IST'!H138*'Umlage Gesamt § 2_mtlAufte_IST'!$F$1</f>
        <v>4813.7433879836135</v>
      </c>
      <c r="G138" s="14">
        <f>'landesw Umlage § 2_IST'!I138*'Umlage Gesamt § 2_mtlAufte_IST'!$G$1</f>
        <v>76135.525743799401</v>
      </c>
      <c r="H138" s="14">
        <f>'landesw Umlage § 2_IST'!J138*'Umlage Gesamt § 2_mtlAufte_IST'!$H$1</f>
        <v>13035.637670182185</v>
      </c>
      <c r="I138" s="14">
        <f>'landesw Umlage § 2_IST'!K138*'Umlage Gesamt § 2_mtlAufte_IST'!$I$1</f>
        <v>21745.050770669583</v>
      </c>
      <c r="J138" s="14">
        <f>'landesw Umlage § 2_IST'!L138*'Umlage Gesamt § 2_mtlAufte_IST'!$J$1</f>
        <v>331.09095475053658</v>
      </c>
      <c r="K138" s="14">
        <f>'landesw Umlage § 2_IST'!M138*'Umlage Gesamt § 2_mtlAufte_IST'!$K$1</f>
        <v>242.2637248868665</v>
      </c>
      <c r="M138" s="14">
        <f>'bezirksw Umlage § 2_IST'!F138*'Umlage Gesamt § 2_mtlAufte_IST'!$M$1</f>
        <v>2574.6853425530944</v>
      </c>
      <c r="N138" s="14">
        <f>'bezirksw Umlage § 2_IST'!G138*'Umlage Gesamt § 2_mtlAufte_IST'!$N$1</f>
        <v>253237.33857121813</v>
      </c>
      <c r="O138" s="14">
        <f>'bezirksw Umlage § 2_IST'!H138*'Umlage Gesamt § 2_mtlAufte_IST'!$O$1</f>
        <v>14889.287907696298</v>
      </c>
      <c r="P138" s="14">
        <f>'bezirksw Umlage § 2_IST'!I138*'Umlage Gesamt § 2_mtlAufte_IST'!$P$1</f>
        <v>268600.42305893381</v>
      </c>
      <c r="Q138" s="14">
        <f>'bezirksw Umlage § 2_IST'!J138*'Umlage Gesamt § 2_mtlAufte_IST'!$Q$1</f>
        <v>9617.5540496169142</v>
      </c>
      <c r="R138" s="14">
        <f>'bezirksw Umlage § 2_IST'!K138*'Umlage Gesamt § 2_mtlAufte_IST'!$R$1</f>
        <v>42712.619486304618</v>
      </c>
      <c r="S138" s="14">
        <f>'bezirksw Umlage § 2_IST'!L138*'Umlage Gesamt § 2_mtlAufte_IST'!$S$1</f>
        <v>0</v>
      </c>
      <c r="T138" s="14">
        <f>'bezirksw Umlage § 2_IST'!M138*'Umlage Gesamt § 2_mtlAufte_IST'!$T$1</f>
        <v>865.64787496631595</v>
      </c>
      <c r="V138" s="14">
        <f t="shared" si="47"/>
        <v>3169.7090361709593</v>
      </c>
      <c r="W138" s="184">
        <f t="shared" si="48"/>
        <v>264.14</v>
      </c>
      <c r="X138" s="14">
        <f t="shared" si="40"/>
        <v>298010.47539325361</v>
      </c>
      <c r="Y138" s="184">
        <f t="shared" si="53"/>
        <v>24834.21</v>
      </c>
      <c r="Z138" s="14">
        <f t="shared" si="41"/>
        <v>19703.03129567991</v>
      </c>
      <c r="AA138" s="184">
        <f t="shared" si="54"/>
        <v>1641.92</v>
      </c>
      <c r="AB138" s="14">
        <f t="shared" si="42"/>
        <v>344735.94880273321</v>
      </c>
      <c r="AC138" s="184">
        <f t="shared" si="55"/>
        <v>28728</v>
      </c>
      <c r="AD138" s="14">
        <f t="shared" si="43"/>
        <v>22653.191719799099</v>
      </c>
      <c r="AE138" s="184">
        <f t="shared" si="56"/>
        <v>1887.77</v>
      </c>
      <c r="AF138" s="14">
        <f t="shared" si="44"/>
        <v>64457.670256974205</v>
      </c>
      <c r="AG138" s="184">
        <f t="shared" si="57"/>
        <v>5371.47</v>
      </c>
      <c r="AH138" s="14">
        <f t="shared" si="45"/>
        <v>331.09095475053658</v>
      </c>
      <c r="AI138" s="184">
        <f t="shared" si="49"/>
        <v>27.59</v>
      </c>
      <c r="AJ138" s="14">
        <f t="shared" si="46"/>
        <v>1107.9115998531825</v>
      </c>
      <c r="AK138" s="184">
        <f t="shared" si="50"/>
        <v>92.33</v>
      </c>
      <c r="AM138" s="14">
        <f t="shared" si="58"/>
        <v>754169.02905921463</v>
      </c>
      <c r="AN138" s="14">
        <f t="shared" si="51"/>
        <v>62847.42</v>
      </c>
      <c r="AO138" s="14">
        <f t="shared" si="52"/>
        <v>62847.42</v>
      </c>
    </row>
    <row r="139" spans="1:41" x14ac:dyDescent="0.25">
      <c r="A139">
        <v>61443</v>
      </c>
      <c r="B139" t="s">
        <v>152</v>
      </c>
      <c r="C139" t="s">
        <v>143</v>
      </c>
      <c r="D139" s="14">
        <f>'landesw Umlage § 2_IST'!F139*'Umlage Gesamt § 2_mtlAufte_IST'!$D$1</f>
        <v>547.27848714268328</v>
      </c>
      <c r="E139" s="14">
        <f>'landesw Umlage § 2_IST'!G139*'Umlage Gesamt § 2_mtlAufte_IST'!$E$1</f>
        <v>41180.502301699002</v>
      </c>
      <c r="F139" s="14">
        <f>'landesw Umlage § 2_IST'!H139*'Umlage Gesamt § 2_mtlAufte_IST'!$F$1</f>
        <v>4427.4845306591496</v>
      </c>
      <c r="G139" s="14">
        <f>'landesw Umlage § 2_IST'!I139*'Umlage Gesamt § 2_mtlAufte_IST'!$G$1</f>
        <v>70026.346503167777</v>
      </c>
      <c r="H139" s="14">
        <f>'landesw Umlage § 2_IST'!J139*'Umlage Gesamt § 2_mtlAufte_IST'!$H$1</f>
        <v>11989.647033550134</v>
      </c>
      <c r="I139" s="14">
        <f>'landesw Umlage § 2_IST'!K139*'Umlage Gesamt § 2_mtlAufte_IST'!$I$1</f>
        <v>20000.209430745239</v>
      </c>
      <c r="J139" s="14">
        <f>'landesw Umlage § 2_IST'!L139*'Umlage Gesamt § 2_mtlAufte_IST'!$J$1</f>
        <v>304.52393537604155</v>
      </c>
      <c r="K139" s="14">
        <f>'landesw Umlage § 2_IST'!M139*'Umlage Gesamt § 2_mtlAufte_IST'!$K$1</f>
        <v>222.82427786948679</v>
      </c>
      <c r="M139" s="14">
        <f>'bezirksw Umlage § 2_IST'!F139*'Umlage Gesamt § 2_mtlAufte_IST'!$M$1</f>
        <v>2368.0904042214979</v>
      </c>
      <c r="N139" s="14">
        <f>'bezirksw Umlage § 2_IST'!G139*'Umlage Gesamt § 2_mtlAufte_IST'!$N$1</f>
        <v>232917.35947291806</v>
      </c>
      <c r="O139" s="14">
        <f>'bezirksw Umlage § 2_IST'!H139*'Umlage Gesamt § 2_mtlAufte_IST'!$O$1</f>
        <v>13694.558801870246</v>
      </c>
      <c r="P139" s="14">
        <f>'bezirksw Umlage § 2_IST'!I139*'Umlage Gesamt § 2_mtlAufte_IST'!$P$1</f>
        <v>247047.69701487472</v>
      </c>
      <c r="Q139" s="14">
        <f>'bezirksw Umlage § 2_IST'!J139*'Umlage Gesamt § 2_mtlAufte_IST'!$Q$1</f>
        <v>8845.8333453652922</v>
      </c>
      <c r="R139" s="14">
        <f>'bezirksw Umlage § 2_IST'!K139*'Umlage Gesamt § 2_mtlAufte_IST'!$R$1</f>
        <v>39285.322626796406</v>
      </c>
      <c r="S139" s="14">
        <f>'bezirksw Umlage § 2_IST'!L139*'Umlage Gesamt § 2_mtlAufte_IST'!$S$1</f>
        <v>0</v>
      </c>
      <c r="T139" s="14">
        <f>'bezirksw Umlage § 2_IST'!M139*'Umlage Gesamt § 2_mtlAufte_IST'!$T$1</f>
        <v>796.18755436333117</v>
      </c>
      <c r="V139" s="14">
        <f t="shared" si="47"/>
        <v>2915.3688913641813</v>
      </c>
      <c r="W139" s="184">
        <f t="shared" si="48"/>
        <v>242.95</v>
      </c>
      <c r="X139" s="14">
        <f t="shared" si="40"/>
        <v>274097.86177461705</v>
      </c>
      <c r="Y139" s="184">
        <f t="shared" si="53"/>
        <v>22841.49</v>
      </c>
      <c r="Z139" s="14">
        <f t="shared" si="41"/>
        <v>18122.043332529396</v>
      </c>
      <c r="AA139" s="184">
        <f t="shared" si="54"/>
        <v>1510.17</v>
      </c>
      <c r="AB139" s="14">
        <f t="shared" si="42"/>
        <v>317074.04351804248</v>
      </c>
      <c r="AC139" s="184">
        <f t="shared" si="55"/>
        <v>26422.84</v>
      </c>
      <c r="AD139" s="14">
        <f t="shared" si="43"/>
        <v>20835.480378915425</v>
      </c>
      <c r="AE139" s="184">
        <f t="shared" si="56"/>
        <v>1736.29</v>
      </c>
      <c r="AF139" s="14">
        <f t="shared" si="44"/>
        <v>59285.532057541641</v>
      </c>
      <c r="AG139" s="184">
        <f t="shared" si="57"/>
        <v>4940.46</v>
      </c>
      <c r="AH139" s="14">
        <f t="shared" si="45"/>
        <v>304.52393537604155</v>
      </c>
      <c r="AI139" s="184">
        <f t="shared" si="49"/>
        <v>25.38</v>
      </c>
      <c r="AJ139" s="14">
        <f t="shared" si="46"/>
        <v>1019.0118322328179</v>
      </c>
      <c r="AK139" s="184">
        <f t="shared" si="50"/>
        <v>84.92</v>
      </c>
      <c r="AM139" s="14">
        <f t="shared" si="58"/>
        <v>693653.8657206191</v>
      </c>
      <c r="AN139" s="14">
        <f t="shared" si="51"/>
        <v>57804.49</v>
      </c>
      <c r="AO139" s="14">
        <f t="shared" si="52"/>
        <v>57804.49</v>
      </c>
    </row>
    <row r="140" spans="1:41" x14ac:dyDescent="0.25">
      <c r="A140">
        <v>61444</v>
      </c>
      <c r="B140" t="s">
        <v>153</v>
      </c>
      <c r="C140" t="s">
        <v>143</v>
      </c>
      <c r="D140" s="14">
        <f>'landesw Umlage § 2_IST'!F140*'Umlage Gesamt § 2_mtlAufte_IST'!$D$1</f>
        <v>682.38426281950422</v>
      </c>
      <c r="E140" s="14">
        <f>'landesw Umlage § 2_IST'!G140*'Umlage Gesamt § 2_mtlAufte_IST'!$E$1</f>
        <v>51346.667858982481</v>
      </c>
      <c r="F140" s="14">
        <f>'landesw Umlage § 2_IST'!H140*'Umlage Gesamt § 2_mtlAufte_IST'!$F$1</f>
        <v>5520.4906433877795</v>
      </c>
      <c r="G140" s="14">
        <f>'landesw Umlage § 2_IST'!I140*'Umlage Gesamt § 2_mtlAufte_IST'!$G$1</f>
        <v>87313.640055522803</v>
      </c>
      <c r="H140" s="14">
        <f>'landesw Umlage § 2_IST'!J140*'Umlage Gesamt § 2_mtlAufte_IST'!$H$1</f>
        <v>14949.512258686898</v>
      </c>
      <c r="I140" s="14">
        <f>'landesw Umlage § 2_IST'!K140*'Umlage Gesamt § 2_mtlAufte_IST'!$I$1</f>
        <v>24937.629541934839</v>
      </c>
      <c r="J140" s="14">
        <f>'landesw Umlage § 2_IST'!L140*'Umlage Gesamt § 2_mtlAufte_IST'!$J$1</f>
        <v>379.70127829690745</v>
      </c>
      <c r="K140" s="14">
        <f>'landesw Umlage § 2_IST'!M140*'Umlage Gesamt § 2_mtlAufte_IST'!$K$1</f>
        <v>277.83255538896424</v>
      </c>
      <c r="M140" s="14">
        <f>'bezirksw Umlage § 2_IST'!F140*'Umlage Gesamt § 2_mtlAufte_IST'!$M$1</f>
        <v>2952.6971418361786</v>
      </c>
      <c r="N140" s="14">
        <f>'bezirksw Umlage § 2_IST'!G140*'Umlage Gesamt § 2_mtlAufte_IST'!$N$1</f>
        <v>290417.30010548537</v>
      </c>
      <c r="O140" s="14">
        <f>'bezirksw Umlage § 2_IST'!H140*'Umlage Gesamt § 2_mtlAufte_IST'!$O$1</f>
        <v>17075.312902288846</v>
      </c>
      <c r="P140" s="14">
        <f>'bezirksw Umlage § 2_IST'!I140*'Umlage Gesamt § 2_mtlAufte_IST'!$P$1</f>
        <v>308035.97175709915</v>
      </c>
      <c r="Q140" s="14">
        <f>'bezirksw Umlage § 2_IST'!J140*'Umlage Gesamt § 2_mtlAufte_IST'!$Q$1</f>
        <v>11029.590251055393</v>
      </c>
      <c r="R140" s="14">
        <f>'bezirksw Umlage § 2_IST'!K140*'Umlage Gesamt § 2_mtlAufte_IST'!$R$1</f>
        <v>48983.628171234341</v>
      </c>
      <c r="S140" s="14">
        <f>'bezirksw Umlage § 2_IST'!L140*'Umlage Gesamt § 2_mtlAufte_IST'!$S$1</f>
        <v>0</v>
      </c>
      <c r="T140" s="14">
        <f>'bezirksw Umlage § 2_IST'!M140*'Umlage Gesamt § 2_mtlAufte_IST'!$T$1</f>
        <v>992.74111830498123</v>
      </c>
      <c r="V140" s="14">
        <f t="shared" si="47"/>
        <v>3635.0814046556829</v>
      </c>
      <c r="W140" s="184">
        <f t="shared" si="48"/>
        <v>302.92</v>
      </c>
      <c r="X140" s="14">
        <f t="shared" si="40"/>
        <v>341763.96796446783</v>
      </c>
      <c r="Y140" s="184">
        <f t="shared" si="53"/>
        <v>28480.33</v>
      </c>
      <c r="Z140" s="14">
        <f t="shared" si="41"/>
        <v>22595.803545676627</v>
      </c>
      <c r="AA140" s="184">
        <f t="shared" si="54"/>
        <v>1882.98</v>
      </c>
      <c r="AB140" s="14">
        <f t="shared" si="42"/>
        <v>395349.61181262194</v>
      </c>
      <c r="AC140" s="184">
        <f t="shared" si="55"/>
        <v>32945.800000000003</v>
      </c>
      <c r="AD140" s="14">
        <f t="shared" si="43"/>
        <v>25979.10250974229</v>
      </c>
      <c r="AE140" s="184">
        <f t="shared" si="56"/>
        <v>2164.9299999999998</v>
      </c>
      <c r="AF140" s="14">
        <f t="shared" si="44"/>
        <v>73921.25771316918</v>
      </c>
      <c r="AG140" s="184">
        <f t="shared" si="57"/>
        <v>6160.1</v>
      </c>
      <c r="AH140" s="14">
        <f t="shared" si="45"/>
        <v>379.70127829690745</v>
      </c>
      <c r="AI140" s="184">
        <f t="shared" si="49"/>
        <v>31.64</v>
      </c>
      <c r="AJ140" s="14">
        <f t="shared" si="46"/>
        <v>1270.5736736939455</v>
      </c>
      <c r="AK140" s="184">
        <f t="shared" si="50"/>
        <v>105.88</v>
      </c>
      <c r="AM140" s="14">
        <f t="shared" si="58"/>
        <v>864895.09990232438</v>
      </c>
      <c r="AN140" s="14">
        <f t="shared" si="51"/>
        <v>72074.59</v>
      </c>
      <c r="AO140" s="14">
        <f t="shared" si="52"/>
        <v>72074.59</v>
      </c>
    </row>
    <row r="141" spans="1:41" x14ac:dyDescent="0.25">
      <c r="A141">
        <v>61445</v>
      </c>
      <c r="B141" t="s">
        <v>154</v>
      </c>
      <c r="C141" t="s">
        <v>143</v>
      </c>
      <c r="D141" s="14">
        <f>'landesw Umlage § 2_IST'!F141*'Umlage Gesamt § 2_mtlAufte_IST'!$D$1</f>
        <v>614.99587248900491</v>
      </c>
      <c r="E141" s="14">
        <f>'landesw Umlage § 2_IST'!G141*'Umlage Gesamt § 2_mtlAufte_IST'!$E$1</f>
        <v>46275.962855390011</v>
      </c>
      <c r="F141" s="14">
        <f>'landesw Umlage § 2_IST'!H141*'Umlage Gesamt § 2_mtlAufte_IST'!$F$1</f>
        <v>4975.3183723342681</v>
      </c>
      <c r="G141" s="14">
        <f>'landesw Umlage § 2_IST'!I141*'Umlage Gesamt § 2_mtlAufte_IST'!$G$1</f>
        <v>78691.041355888607</v>
      </c>
      <c r="H141" s="14">
        <f>'landesw Umlage § 2_IST'!J141*'Umlage Gesamt § 2_mtlAufte_IST'!$H$1</f>
        <v>13473.183418428387</v>
      </c>
      <c r="I141" s="14">
        <f>'landesw Umlage § 2_IST'!K141*'Umlage Gesamt § 2_mtlAufte_IST'!$I$1</f>
        <v>22474.93102285454</v>
      </c>
      <c r="J141" s="14">
        <f>'landesw Umlage § 2_IST'!L141*'Umlage Gesamt § 2_mtlAufte_IST'!$J$1</f>
        <v>342.20413871584765</v>
      </c>
      <c r="K141" s="14">
        <f>'landesw Umlage § 2_IST'!M141*'Umlage Gesamt § 2_mtlAufte_IST'!$K$1</f>
        <v>250.39539174202963</v>
      </c>
      <c r="M141" s="14">
        <f>'bezirksw Umlage § 2_IST'!F141*'Umlage Gesamt § 2_mtlAufte_IST'!$M$1</f>
        <v>2661.1055586720795</v>
      </c>
      <c r="N141" s="14">
        <f>'bezirksw Umlage § 2_IST'!G141*'Umlage Gesamt § 2_mtlAufte_IST'!$N$1</f>
        <v>261737.33861666833</v>
      </c>
      <c r="O141" s="14">
        <f>'bezirksw Umlage § 2_IST'!H141*'Umlage Gesamt § 2_mtlAufte_IST'!$O$1</f>
        <v>15389.052075990725</v>
      </c>
      <c r="P141" s="14">
        <f>'bezirksw Umlage § 2_IST'!I141*'Umlage Gesamt § 2_mtlAufte_IST'!$P$1</f>
        <v>277616.09042098356</v>
      </c>
      <c r="Q141" s="14">
        <f>'bezirksw Umlage § 2_IST'!J141*'Umlage Gesamt § 2_mtlAufte_IST'!$Q$1</f>
        <v>9940.3706228762057</v>
      </c>
      <c r="R141" s="14">
        <f>'bezirksw Umlage § 2_IST'!K141*'Umlage Gesamt § 2_mtlAufte_IST'!$R$1</f>
        <v>44146.283532938811</v>
      </c>
      <c r="S141" s="14">
        <f>'bezirksw Umlage § 2_IST'!L141*'Umlage Gesamt § 2_mtlAufte_IST'!$S$1</f>
        <v>0</v>
      </c>
      <c r="T141" s="14">
        <f>'bezirksw Umlage § 2_IST'!M141*'Umlage Gesamt § 2_mtlAufte_IST'!$T$1</f>
        <v>894.70364935595353</v>
      </c>
      <c r="V141" s="14">
        <f t="shared" si="47"/>
        <v>3276.1014311610843</v>
      </c>
      <c r="W141" s="184">
        <f t="shared" si="48"/>
        <v>273.01</v>
      </c>
      <c r="X141" s="14">
        <f t="shared" si="40"/>
        <v>308013.30147205835</v>
      </c>
      <c r="Y141" s="184">
        <f t="shared" si="53"/>
        <v>25667.78</v>
      </c>
      <c r="Z141" s="14">
        <f t="shared" si="41"/>
        <v>20364.370448324993</v>
      </c>
      <c r="AA141" s="184">
        <f t="shared" si="54"/>
        <v>1697.03</v>
      </c>
      <c r="AB141" s="14">
        <f t="shared" si="42"/>
        <v>356307.13177687215</v>
      </c>
      <c r="AC141" s="184">
        <f t="shared" si="55"/>
        <v>29692.26</v>
      </c>
      <c r="AD141" s="14">
        <f t="shared" si="43"/>
        <v>23413.554041304593</v>
      </c>
      <c r="AE141" s="184">
        <f t="shared" si="56"/>
        <v>1951.13</v>
      </c>
      <c r="AF141" s="14">
        <f t="shared" si="44"/>
        <v>66621.214555793355</v>
      </c>
      <c r="AG141" s="184">
        <f t="shared" si="57"/>
        <v>5551.77</v>
      </c>
      <c r="AH141" s="14">
        <f t="shared" si="45"/>
        <v>342.20413871584765</v>
      </c>
      <c r="AI141" s="184">
        <f t="shared" si="49"/>
        <v>28.52</v>
      </c>
      <c r="AJ141" s="14">
        <f t="shared" si="46"/>
        <v>1145.0990410979832</v>
      </c>
      <c r="AK141" s="184">
        <f t="shared" si="50"/>
        <v>95.42</v>
      </c>
      <c r="AM141" s="14">
        <f t="shared" si="58"/>
        <v>779482.97690532845</v>
      </c>
      <c r="AN141" s="14">
        <f t="shared" si="51"/>
        <v>64956.91</v>
      </c>
      <c r="AO141" s="14">
        <f t="shared" si="52"/>
        <v>64956.91</v>
      </c>
    </row>
    <row r="142" spans="1:41" x14ac:dyDescent="0.25">
      <c r="A142">
        <v>61446</v>
      </c>
      <c r="B142" t="s">
        <v>155</v>
      </c>
      <c r="C142" t="s">
        <v>143</v>
      </c>
      <c r="D142" s="14">
        <f>'landesw Umlage § 2_IST'!F142*'Umlage Gesamt § 2_mtlAufte_IST'!$D$1</f>
        <v>670.27995179551601</v>
      </c>
      <c r="E142" s="14">
        <f>'landesw Umlage § 2_IST'!G142*'Umlage Gesamt § 2_mtlAufte_IST'!$E$1</f>
        <v>50435.867197720829</v>
      </c>
      <c r="F142" s="14">
        <f>'landesw Umlage § 2_IST'!H142*'Umlage Gesamt § 2_mtlAufte_IST'!$F$1</f>
        <v>5422.5667324867782</v>
      </c>
      <c r="G142" s="14">
        <f>'landesw Umlage § 2_IST'!I142*'Umlage Gesamt § 2_mtlAufte_IST'!$G$1</f>
        <v>85764.847808319173</v>
      </c>
      <c r="H142" s="14">
        <f>'landesw Umlage § 2_IST'!J142*'Umlage Gesamt § 2_mtlAufte_IST'!$H$1</f>
        <v>14684.333889407982</v>
      </c>
      <c r="I142" s="14">
        <f>'landesw Umlage § 2_IST'!K142*'Umlage Gesamt § 2_mtlAufte_IST'!$I$1</f>
        <v>24495.279328684948</v>
      </c>
      <c r="J142" s="14">
        <f>'landesw Umlage § 2_IST'!L142*'Umlage Gesamt § 2_mtlAufte_IST'!$J$1</f>
        <v>372.96603743756867</v>
      </c>
      <c r="K142" s="14">
        <f>'landesw Umlage § 2_IST'!M142*'Umlage Gesamt § 2_mtlAufte_IST'!$K$1</f>
        <v>272.90428865385201</v>
      </c>
      <c r="M142" s="14">
        <f>'bezirksw Umlage § 2_IST'!F142*'Umlage Gesamt § 2_mtlAufte_IST'!$M$1</f>
        <v>2900.3214255253238</v>
      </c>
      <c r="N142" s="14">
        <f>'bezirksw Umlage § 2_IST'!G142*'Umlage Gesamt § 2_mtlAufte_IST'!$N$1</f>
        <v>285265.80186796875</v>
      </c>
      <c r="O142" s="14">
        <f>'bezirksw Umlage § 2_IST'!H142*'Umlage Gesamt § 2_mtlAufte_IST'!$O$1</f>
        <v>16772.426523656322</v>
      </c>
      <c r="P142" s="14">
        <f>'bezirksw Umlage § 2_IST'!I142*'Umlage Gesamt § 2_mtlAufte_IST'!$P$1</f>
        <v>302571.94890094688</v>
      </c>
      <c r="Q142" s="14">
        <f>'bezirksw Umlage § 2_IST'!J142*'Umlage Gesamt § 2_mtlAufte_IST'!$Q$1</f>
        <v>10833.944486432541</v>
      </c>
      <c r="R142" s="14">
        <f>'bezirksw Umlage § 2_IST'!K142*'Umlage Gesamt § 2_mtlAufte_IST'!$R$1</f>
        <v>48114.74372771247</v>
      </c>
      <c r="S142" s="14">
        <f>'bezirksw Umlage § 2_IST'!L142*'Umlage Gesamt § 2_mtlAufte_IST'!$S$1</f>
        <v>0</v>
      </c>
      <c r="T142" s="14">
        <f>'bezirksw Umlage § 2_IST'!M142*'Umlage Gesamt § 2_mtlAufte_IST'!$T$1</f>
        <v>975.13161598056456</v>
      </c>
      <c r="V142" s="14">
        <f t="shared" si="47"/>
        <v>3570.6013773208397</v>
      </c>
      <c r="W142" s="184">
        <f t="shared" si="48"/>
        <v>297.55</v>
      </c>
      <c r="X142" s="14">
        <f t="shared" si="40"/>
        <v>335701.66906568955</v>
      </c>
      <c r="Y142" s="184">
        <f t="shared" si="53"/>
        <v>27975.14</v>
      </c>
      <c r="Z142" s="14">
        <f t="shared" si="41"/>
        <v>22194.993256143101</v>
      </c>
      <c r="AA142" s="184">
        <f t="shared" si="54"/>
        <v>1849.58</v>
      </c>
      <c r="AB142" s="14">
        <f t="shared" si="42"/>
        <v>388336.79670926603</v>
      </c>
      <c r="AC142" s="184">
        <f t="shared" si="55"/>
        <v>32361.4</v>
      </c>
      <c r="AD142" s="14">
        <f t="shared" si="43"/>
        <v>25518.278375840524</v>
      </c>
      <c r="AE142" s="184">
        <f t="shared" si="56"/>
        <v>2126.52</v>
      </c>
      <c r="AF142" s="14">
        <f t="shared" si="44"/>
        <v>72610.023056397418</v>
      </c>
      <c r="AG142" s="184">
        <f t="shared" si="57"/>
        <v>6050.84</v>
      </c>
      <c r="AH142" s="14">
        <f t="shared" si="45"/>
        <v>372.96603743756867</v>
      </c>
      <c r="AI142" s="184">
        <f t="shared" si="49"/>
        <v>31.08</v>
      </c>
      <c r="AJ142" s="14">
        <f t="shared" si="46"/>
        <v>1248.0359046344165</v>
      </c>
      <c r="AK142" s="184">
        <f t="shared" si="50"/>
        <v>104</v>
      </c>
      <c r="AM142" s="14">
        <f t="shared" si="58"/>
        <v>849553.36378272937</v>
      </c>
      <c r="AN142" s="14">
        <f t="shared" si="51"/>
        <v>70796.11</v>
      </c>
      <c r="AO142" s="14">
        <f t="shared" si="52"/>
        <v>70796.11</v>
      </c>
    </row>
    <row r="143" spans="1:41" x14ac:dyDescent="0.25">
      <c r="A143">
        <v>61611</v>
      </c>
      <c r="B143" t="s">
        <v>157</v>
      </c>
      <c r="C143" t="s">
        <v>158</v>
      </c>
      <c r="D143" s="14">
        <f>'landesw Umlage § 2_IST'!F143*'Umlage Gesamt § 2_mtlAufte_IST'!$D$1</f>
        <v>685.07406186623029</v>
      </c>
      <c r="E143" s="14">
        <f>'landesw Umlage § 2_IST'!G143*'Umlage Gesamt § 2_mtlAufte_IST'!$E$1</f>
        <v>51549.064405598299</v>
      </c>
      <c r="F143" s="14">
        <f>'landesw Umlage § 2_IST'!H143*'Umlage Gesamt § 2_mtlAufte_IST'!$F$1</f>
        <v>5542.2511253905304</v>
      </c>
      <c r="G143" s="14">
        <f>'landesw Umlage § 2_IST'!I143*'Umlage Gesamt § 2_mtlAufte_IST'!$G$1</f>
        <v>87657.809988189678</v>
      </c>
      <c r="H143" s="14">
        <f>'landesw Umlage § 2_IST'!J143*'Umlage Gesamt § 2_mtlAufte_IST'!$H$1</f>
        <v>15008.439736961805</v>
      </c>
      <c r="I143" s="14">
        <f>'landesw Umlage § 2_IST'!K143*'Umlage Gesamt § 2_mtlAufte_IST'!$I$1</f>
        <v>25035.927840744298</v>
      </c>
      <c r="J143" s="14">
        <f>'landesw Umlage § 2_IST'!L143*'Umlage Gesamt § 2_mtlAufte_IST'!$J$1</f>
        <v>381.19797186393629</v>
      </c>
      <c r="K143" s="14">
        <f>'landesw Umlage § 2_IST'!M143*'Umlage Gesamt § 2_mtlAufte_IST'!$K$1</f>
        <v>278.92770629345159</v>
      </c>
      <c r="M143" s="14">
        <f>'bezirksw Umlage § 2_IST'!F143*'Umlage Gesamt § 2_mtlAufte_IST'!$M$1</f>
        <v>2756.1317277091139</v>
      </c>
      <c r="N143" s="14">
        <f>'bezirksw Umlage § 2_IST'!G143*'Umlage Gesamt § 2_mtlAufte_IST'!$N$1</f>
        <v>217754.60075860407</v>
      </c>
      <c r="O143" s="14">
        <f>'bezirksw Umlage § 2_IST'!H143*'Umlage Gesamt § 2_mtlAufte_IST'!$O$1</f>
        <v>24801.024129951955</v>
      </c>
      <c r="P143" s="14">
        <f>'bezirksw Umlage § 2_IST'!I143*'Umlage Gesamt § 2_mtlAufte_IST'!$P$1</f>
        <v>361931.98782301595</v>
      </c>
      <c r="Q143" s="14">
        <f>'bezirksw Umlage § 2_IST'!J143*'Umlage Gesamt § 2_mtlAufte_IST'!$Q$1</f>
        <v>30189.045481206587</v>
      </c>
      <c r="R143" s="14">
        <f>'bezirksw Umlage § 2_IST'!K143*'Umlage Gesamt § 2_mtlAufte_IST'!$R$1</f>
        <v>156121.06141922291</v>
      </c>
      <c r="S143" s="14">
        <f>'bezirksw Umlage § 2_IST'!L143*'Umlage Gesamt § 2_mtlAufte_IST'!$S$1</f>
        <v>966.06566357498627</v>
      </c>
      <c r="T143" s="14">
        <f>'bezirksw Umlage § 2_IST'!M143*'Umlage Gesamt § 2_mtlAufte_IST'!$T$1</f>
        <v>1021.9753228810137</v>
      </c>
      <c r="V143" s="14">
        <f t="shared" si="47"/>
        <v>3441.2057895753442</v>
      </c>
      <c r="W143" s="184">
        <f t="shared" si="48"/>
        <v>286.77</v>
      </c>
      <c r="X143" s="14">
        <f t="shared" si="40"/>
        <v>269303.66516420234</v>
      </c>
      <c r="Y143" s="184">
        <f t="shared" si="53"/>
        <v>22441.97</v>
      </c>
      <c r="Z143" s="14">
        <f t="shared" si="41"/>
        <v>30343.275255342487</v>
      </c>
      <c r="AA143" s="184">
        <f t="shared" si="54"/>
        <v>2528.61</v>
      </c>
      <c r="AB143" s="14">
        <f t="shared" si="42"/>
        <v>449589.79781120562</v>
      </c>
      <c r="AC143" s="184">
        <f t="shared" si="55"/>
        <v>37465.82</v>
      </c>
      <c r="AD143" s="14">
        <f t="shared" si="43"/>
        <v>45197.485218168396</v>
      </c>
      <c r="AE143" s="184">
        <f t="shared" si="56"/>
        <v>3766.46</v>
      </c>
      <c r="AF143" s="14">
        <f t="shared" si="44"/>
        <v>181156.9892599672</v>
      </c>
      <c r="AG143" s="184">
        <f t="shared" si="57"/>
        <v>15096.42</v>
      </c>
      <c r="AH143" s="14">
        <f t="shared" si="45"/>
        <v>1347.2636354389226</v>
      </c>
      <c r="AI143" s="184">
        <f t="shared" si="49"/>
        <v>112.27</v>
      </c>
      <c r="AJ143" s="14">
        <f t="shared" si="46"/>
        <v>1300.9030291744652</v>
      </c>
      <c r="AK143" s="184">
        <f t="shared" si="50"/>
        <v>108.41</v>
      </c>
      <c r="AM143" s="14">
        <f t="shared" si="58"/>
        <v>981680.58516307466</v>
      </c>
      <c r="AN143" s="14">
        <f t="shared" si="51"/>
        <v>81806.720000000001</v>
      </c>
      <c r="AO143" s="14">
        <f t="shared" si="52"/>
        <v>81806.720000000001</v>
      </c>
    </row>
    <row r="144" spans="1:41" x14ac:dyDescent="0.25">
      <c r="A144">
        <v>61612</v>
      </c>
      <c r="B144" t="s">
        <v>159</v>
      </c>
      <c r="C144" t="s">
        <v>158</v>
      </c>
      <c r="D144" s="14">
        <f>'landesw Umlage § 2_IST'!F144*'Umlage Gesamt § 2_mtlAufte_IST'!$D$1</f>
        <v>943.49604735817513</v>
      </c>
      <c r="E144" s="14">
        <f>'landesw Umlage § 2_IST'!G144*'Umlage Gesamt § 2_mtlAufte_IST'!$E$1</f>
        <v>70994.278164907199</v>
      </c>
      <c r="F144" s="14">
        <f>'landesw Umlage § 2_IST'!H144*'Umlage Gesamt § 2_mtlAufte_IST'!$F$1</f>
        <v>7632.8857292124603</v>
      </c>
      <c r="G144" s="14">
        <f>'landesw Umlage § 2_IST'!I144*'Umlage Gesamt § 2_mtlAufte_IST'!$G$1</f>
        <v>120723.87767627979</v>
      </c>
      <c r="H144" s="14">
        <f>'landesw Umlage § 2_IST'!J144*'Umlage Gesamt § 2_mtlAufte_IST'!$H$1</f>
        <v>20669.887180171532</v>
      </c>
      <c r="I144" s="14">
        <f>'landesw Umlage § 2_IST'!K144*'Umlage Gesamt § 2_mtlAufte_IST'!$I$1</f>
        <v>34479.92016416337</v>
      </c>
      <c r="J144" s="14">
        <f>'landesw Umlage § 2_IST'!L144*'Umlage Gesamt § 2_mtlAufte_IST'!$J$1</f>
        <v>524.9925515130725</v>
      </c>
      <c r="K144" s="14">
        <f>'landesw Umlage § 2_IST'!M144*'Umlage Gesamt § 2_mtlAufte_IST'!$K$1</f>
        <v>384.14414299915563</v>
      </c>
      <c r="M144" s="14">
        <f>'bezirksw Umlage § 2_IST'!F144*'Umlage Gesamt § 2_mtlAufte_IST'!$M$1</f>
        <v>3795.7930913457485</v>
      </c>
      <c r="N144" s="14">
        <f>'bezirksw Umlage § 2_IST'!G144*'Umlage Gesamt § 2_mtlAufte_IST'!$N$1</f>
        <v>299895.46611957019</v>
      </c>
      <c r="O144" s="14">
        <f>'bezirksw Umlage § 2_IST'!H144*'Umlage Gesamt § 2_mtlAufte_IST'!$O$1</f>
        <v>34156.406642079943</v>
      </c>
      <c r="P144" s="14">
        <f>'bezirksw Umlage § 2_IST'!I144*'Umlage Gesamt § 2_mtlAufte_IST'!$P$1</f>
        <v>498459.09943410091</v>
      </c>
      <c r="Q144" s="14">
        <f>'bezirksw Umlage § 2_IST'!J144*'Umlage Gesamt § 2_mtlAufte_IST'!$Q$1</f>
        <v>41576.884413697619</v>
      </c>
      <c r="R144" s="14">
        <f>'bezirksw Umlage § 2_IST'!K144*'Umlage Gesamt § 2_mtlAufte_IST'!$R$1</f>
        <v>215012.6717060876</v>
      </c>
      <c r="S144" s="14">
        <f>'bezirksw Umlage § 2_IST'!L144*'Umlage Gesamt § 2_mtlAufte_IST'!$S$1</f>
        <v>1330.4826234239042</v>
      </c>
      <c r="T144" s="14">
        <f>'bezirksw Umlage § 2_IST'!M144*'Umlage Gesamt § 2_mtlAufte_IST'!$T$1</f>
        <v>1407.4823895815657</v>
      </c>
      <c r="V144" s="14">
        <f t="shared" si="47"/>
        <v>4739.2891387039235</v>
      </c>
      <c r="W144" s="184">
        <f t="shared" si="48"/>
        <v>394.94</v>
      </c>
      <c r="X144" s="14">
        <f t="shared" si="40"/>
        <v>370889.74428447738</v>
      </c>
      <c r="Y144" s="184">
        <f t="shared" si="53"/>
        <v>30907.48</v>
      </c>
      <c r="Z144" s="14">
        <f t="shared" si="41"/>
        <v>41789.292371292402</v>
      </c>
      <c r="AA144" s="184">
        <f t="shared" si="54"/>
        <v>3482.44</v>
      </c>
      <c r="AB144" s="14">
        <f t="shared" si="42"/>
        <v>619182.97711038066</v>
      </c>
      <c r="AC144" s="184">
        <f t="shared" si="55"/>
        <v>51598.58</v>
      </c>
      <c r="AD144" s="14">
        <f t="shared" si="43"/>
        <v>62246.771593869154</v>
      </c>
      <c r="AE144" s="184">
        <f t="shared" si="56"/>
        <v>5187.2299999999996</v>
      </c>
      <c r="AF144" s="14">
        <f t="shared" si="44"/>
        <v>249492.59187025097</v>
      </c>
      <c r="AG144" s="184">
        <f t="shared" si="57"/>
        <v>20791.05</v>
      </c>
      <c r="AH144" s="14">
        <f t="shared" si="45"/>
        <v>1855.4751749369766</v>
      </c>
      <c r="AI144" s="184">
        <f t="shared" si="49"/>
        <v>154.62</v>
      </c>
      <c r="AJ144" s="14">
        <f t="shared" si="46"/>
        <v>1791.6265325807212</v>
      </c>
      <c r="AK144" s="184">
        <f t="shared" si="50"/>
        <v>149.30000000000001</v>
      </c>
      <c r="AM144" s="14">
        <f t="shared" si="58"/>
        <v>1351987.768076492</v>
      </c>
      <c r="AN144" s="14">
        <f t="shared" si="51"/>
        <v>112665.65</v>
      </c>
      <c r="AO144" s="14">
        <f t="shared" si="52"/>
        <v>112665.65</v>
      </c>
    </row>
    <row r="145" spans="1:41" x14ac:dyDescent="0.25">
      <c r="A145">
        <v>61615</v>
      </c>
      <c r="B145" t="s">
        <v>160</v>
      </c>
      <c r="C145" t="s">
        <v>158</v>
      </c>
      <c r="D145" s="14">
        <f>'landesw Umlage § 2_IST'!F145*'Umlage Gesamt § 2_mtlAufte_IST'!$D$1</f>
        <v>583.03937323324965</v>
      </c>
      <c r="E145" s="14">
        <f>'landesw Umlage § 2_IST'!G145*'Umlage Gesamt § 2_mtlAufte_IST'!$E$1</f>
        <v>43871.364973191921</v>
      </c>
      <c r="F145" s="14">
        <f>'landesw Umlage § 2_IST'!H145*'Umlage Gesamt § 2_mtlAufte_IST'!$F$1</f>
        <v>4716.7902016992894</v>
      </c>
      <c r="G145" s="14">
        <f>'landesw Umlage § 2_IST'!I145*'Umlage Gesamt § 2_mtlAufte_IST'!$G$1</f>
        <v>74602.086751450974</v>
      </c>
      <c r="H145" s="14">
        <f>'landesw Umlage § 2_IST'!J145*'Umlage Gesamt § 2_mtlAufte_IST'!$H$1</f>
        <v>12773.088027314428</v>
      </c>
      <c r="I145" s="14">
        <f>'landesw Umlage § 2_IST'!K145*'Umlage Gesamt § 2_mtlAufte_IST'!$I$1</f>
        <v>21307.085597163747</v>
      </c>
      <c r="J145" s="14">
        <f>'landesw Umlage § 2_IST'!L145*'Umlage Gesamt § 2_mtlAufte_IST'!$J$1</f>
        <v>324.42248067002902</v>
      </c>
      <c r="K145" s="14">
        <f>'landesw Umlage § 2_IST'!M145*'Umlage Gesamt § 2_mtlAufte_IST'!$K$1</f>
        <v>237.38431230589606</v>
      </c>
      <c r="M145" s="14">
        <f>'bezirksw Umlage § 2_IST'!F145*'Umlage Gesamt § 2_mtlAufte_IST'!$M$1</f>
        <v>2345.6344423467167</v>
      </c>
      <c r="N145" s="14">
        <f>'bezirksw Umlage § 2_IST'!G145*'Umlage Gesamt § 2_mtlAufte_IST'!$N$1</f>
        <v>185322.30748760054</v>
      </c>
      <c r="O145" s="14">
        <f>'bezirksw Umlage § 2_IST'!H145*'Umlage Gesamt § 2_mtlAufte_IST'!$O$1</f>
        <v>21107.168362029428</v>
      </c>
      <c r="P145" s="14">
        <f>'bezirksw Umlage § 2_IST'!I145*'Umlage Gesamt § 2_mtlAufte_IST'!$P$1</f>
        <v>308025.96548254642</v>
      </c>
      <c r="Q145" s="14">
        <f>'bezirksw Umlage § 2_IST'!J145*'Umlage Gesamt § 2_mtlAufte_IST'!$Q$1</f>
        <v>25692.699717639662</v>
      </c>
      <c r="R145" s="14">
        <f>'bezirksw Umlage § 2_IST'!K145*'Umlage Gesamt § 2_mtlAufte_IST'!$R$1</f>
        <v>132868.44571287703</v>
      </c>
      <c r="S145" s="14">
        <f>'bezirksw Umlage § 2_IST'!L145*'Umlage Gesamt § 2_mtlAufte_IST'!$S$1</f>
        <v>822.18018510078423</v>
      </c>
      <c r="T145" s="14">
        <f>'bezirksw Umlage § 2_IST'!M145*'Umlage Gesamt § 2_mtlAufte_IST'!$T$1</f>
        <v>869.76267951120008</v>
      </c>
      <c r="V145" s="14">
        <f t="shared" si="47"/>
        <v>2928.6738155799662</v>
      </c>
      <c r="W145" s="184">
        <f t="shared" si="48"/>
        <v>244.06</v>
      </c>
      <c r="X145" s="14">
        <f t="shared" si="40"/>
        <v>229193.67246079247</v>
      </c>
      <c r="Y145" s="184">
        <f t="shared" si="53"/>
        <v>19099.47</v>
      </c>
      <c r="Z145" s="14">
        <f t="shared" si="41"/>
        <v>25823.958563728716</v>
      </c>
      <c r="AA145" s="184">
        <f t="shared" si="54"/>
        <v>2152</v>
      </c>
      <c r="AB145" s="14">
        <f t="shared" si="42"/>
        <v>382628.05223399738</v>
      </c>
      <c r="AC145" s="184">
        <f t="shared" si="55"/>
        <v>31885.67</v>
      </c>
      <c r="AD145" s="14">
        <f t="shared" si="43"/>
        <v>38465.78774495409</v>
      </c>
      <c r="AE145" s="184">
        <f t="shared" si="56"/>
        <v>3205.48</v>
      </c>
      <c r="AF145" s="14">
        <f t="shared" si="44"/>
        <v>154175.53131004077</v>
      </c>
      <c r="AG145" s="184">
        <f t="shared" si="57"/>
        <v>12847.96</v>
      </c>
      <c r="AH145" s="14">
        <f t="shared" si="45"/>
        <v>1146.6026657708132</v>
      </c>
      <c r="AI145" s="184">
        <f t="shared" si="49"/>
        <v>95.55</v>
      </c>
      <c r="AJ145" s="14">
        <f t="shared" si="46"/>
        <v>1107.146991817096</v>
      </c>
      <c r="AK145" s="184">
        <f t="shared" si="50"/>
        <v>92.26</v>
      </c>
      <c r="AM145" s="14">
        <f t="shared" si="58"/>
        <v>835469.42578668124</v>
      </c>
      <c r="AN145" s="14">
        <f t="shared" si="51"/>
        <v>69622.45</v>
      </c>
      <c r="AO145" s="14">
        <f t="shared" si="52"/>
        <v>69622.45</v>
      </c>
    </row>
    <row r="146" spans="1:41" x14ac:dyDescent="0.25">
      <c r="A146">
        <v>61618</v>
      </c>
      <c r="B146" t="s">
        <v>161</v>
      </c>
      <c r="C146" t="s">
        <v>158</v>
      </c>
      <c r="D146" s="14">
        <f>'landesw Umlage § 2_IST'!F146*'Umlage Gesamt § 2_mtlAufte_IST'!$D$1</f>
        <v>532.67406193545776</v>
      </c>
      <c r="E146" s="14">
        <f>'landesw Umlage § 2_IST'!G146*'Umlage Gesamt § 2_mtlAufte_IST'!$E$1</f>
        <v>40081.578115950142</v>
      </c>
      <c r="F146" s="14">
        <f>'landesw Umlage § 2_IST'!H146*'Umlage Gesamt § 2_mtlAufte_IST'!$F$1</f>
        <v>4309.3346888450642</v>
      </c>
      <c r="G146" s="14">
        <f>'landesw Umlage § 2_IST'!I146*'Umlage Gesamt § 2_mtlAufte_IST'!$G$1</f>
        <v>68157.655216981439</v>
      </c>
      <c r="H146" s="14">
        <f>'landesw Umlage § 2_IST'!J146*'Umlage Gesamt § 2_mtlAufte_IST'!$H$1</f>
        <v>11669.696756906305</v>
      </c>
      <c r="I146" s="14">
        <f>'landesw Umlage § 2_IST'!K146*'Umlage Gesamt § 2_mtlAufte_IST'!$I$1</f>
        <v>19466.492923295504</v>
      </c>
      <c r="J146" s="14">
        <f>'landesw Umlage § 2_IST'!L146*'Umlage Gesamt § 2_mtlAufte_IST'!$J$1</f>
        <v>296.39754791062325</v>
      </c>
      <c r="K146" s="14">
        <f>'landesw Umlage § 2_IST'!M146*'Umlage Gesamt § 2_mtlAufte_IST'!$K$1</f>
        <v>216.87809036723525</v>
      </c>
      <c r="M146" s="14">
        <f>'bezirksw Umlage § 2_IST'!F146*'Umlage Gesamt § 2_mtlAufte_IST'!$M$1</f>
        <v>2143.0090034771665</v>
      </c>
      <c r="N146" s="14">
        <f>'bezirksw Umlage § 2_IST'!G146*'Umlage Gesamt § 2_mtlAufte_IST'!$N$1</f>
        <v>169313.41317352129</v>
      </c>
      <c r="O146" s="14">
        <f>'bezirksw Umlage § 2_IST'!H146*'Umlage Gesamt § 2_mtlAufte_IST'!$O$1</f>
        <v>19283.84535165835</v>
      </c>
      <c r="P146" s="14">
        <f>'bezirksw Umlage § 2_IST'!I146*'Umlage Gesamt § 2_mtlAufte_IST'!$P$1</f>
        <v>281417.43036201195</v>
      </c>
      <c r="Q146" s="14">
        <f>'bezirksw Umlage § 2_IST'!J146*'Umlage Gesamt § 2_mtlAufte_IST'!$Q$1</f>
        <v>23473.25986714791</v>
      </c>
      <c r="R146" s="14">
        <f>'bezirksw Umlage § 2_IST'!K146*'Umlage Gesamt § 2_mtlAufte_IST'!$R$1</f>
        <v>121390.72922029698</v>
      </c>
      <c r="S146" s="14">
        <f>'bezirksw Umlage § 2_IST'!L146*'Umlage Gesamt § 2_mtlAufte_IST'!$S$1</f>
        <v>751.15691829147568</v>
      </c>
      <c r="T146" s="14">
        <f>'bezirksw Umlage § 2_IST'!M146*'Umlage Gesamt § 2_mtlAufte_IST'!$T$1</f>
        <v>794.62904339695729</v>
      </c>
      <c r="V146" s="14">
        <f t="shared" si="47"/>
        <v>2675.6830654126243</v>
      </c>
      <c r="W146" s="184">
        <f t="shared" si="48"/>
        <v>222.97</v>
      </c>
      <c r="X146" s="14">
        <f t="shared" si="40"/>
        <v>209394.99128947142</v>
      </c>
      <c r="Y146" s="184">
        <f t="shared" si="53"/>
        <v>17449.580000000002</v>
      </c>
      <c r="Z146" s="14">
        <f t="shared" si="41"/>
        <v>23593.180040503416</v>
      </c>
      <c r="AA146" s="184">
        <f t="shared" si="54"/>
        <v>1966.1</v>
      </c>
      <c r="AB146" s="14">
        <f t="shared" si="42"/>
        <v>349575.08557899337</v>
      </c>
      <c r="AC146" s="184">
        <f t="shared" si="55"/>
        <v>29131.26</v>
      </c>
      <c r="AD146" s="14">
        <f t="shared" si="43"/>
        <v>35142.956624054219</v>
      </c>
      <c r="AE146" s="184">
        <f t="shared" si="56"/>
        <v>2928.58</v>
      </c>
      <c r="AF146" s="14">
        <f t="shared" si="44"/>
        <v>140857.22214359249</v>
      </c>
      <c r="AG146" s="184">
        <f t="shared" si="57"/>
        <v>11738.1</v>
      </c>
      <c r="AH146" s="14">
        <f t="shared" si="45"/>
        <v>1047.5544662020989</v>
      </c>
      <c r="AI146" s="184">
        <f t="shared" si="49"/>
        <v>87.3</v>
      </c>
      <c r="AJ146" s="14">
        <f t="shared" si="46"/>
        <v>1011.5071337641925</v>
      </c>
      <c r="AK146" s="184">
        <f t="shared" si="50"/>
        <v>84.29</v>
      </c>
      <c r="AM146" s="14">
        <f t="shared" si="58"/>
        <v>763298.18034199392</v>
      </c>
      <c r="AN146" s="14">
        <f t="shared" si="51"/>
        <v>63608.18</v>
      </c>
      <c r="AO146" s="14">
        <f t="shared" si="52"/>
        <v>63608.18</v>
      </c>
    </row>
    <row r="147" spans="1:41" x14ac:dyDescent="0.25">
      <c r="A147">
        <v>61621</v>
      </c>
      <c r="B147" t="s">
        <v>162</v>
      </c>
      <c r="C147" t="s">
        <v>158</v>
      </c>
      <c r="D147" s="14">
        <f>'landesw Umlage § 2_IST'!F147*'Umlage Gesamt § 2_mtlAufte_IST'!$D$1</f>
        <v>194.54485302661604</v>
      </c>
      <c r="E147" s="14">
        <f>'landesw Umlage § 2_IST'!G147*'Umlage Gesamt § 2_mtlAufte_IST'!$E$1</f>
        <v>14638.716770457591</v>
      </c>
      <c r="F147" s="14">
        <f>'landesw Umlage § 2_IST'!H147*'Umlage Gesamt § 2_mtlAufte_IST'!$F$1</f>
        <v>1573.8684189684504</v>
      </c>
      <c r="G147" s="14">
        <f>'landesw Umlage § 2_IST'!I147*'Umlage Gesamt § 2_mtlAufte_IST'!$G$1</f>
        <v>24892.7476750934</v>
      </c>
      <c r="H147" s="14">
        <f>'landesw Umlage § 2_IST'!J147*'Umlage Gesamt § 2_mtlAufte_IST'!$H$1</f>
        <v>4262.042405797858</v>
      </c>
      <c r="I147" s="14">
        <f>'landesw Umlage § 2_IST'!K147*'Umlage Gesamt § 2_mtlAufte_IST'!$I$1</f>
        <v>7109.6121912635126</v>
      </c>
      <c r="J147" s="14">
        <f>'landesw Umlage § 2_IST'!L147*'Umlage Gesamt § 2_mtlAufte_IST'!$J$1</f>
        <v>108.25122061736201</v>
      </c>
      <c r="K147" s="14">
        <f>'landesw Umlage § 2_IST'!M147*'Umlage Gesamt § 2_mtlAufte_IST'!$K$1</f>
        <v>79.208880683774041</v>
      </c>
      <c r="M147" s="14">
        <f>'bezirksw Umlage § 2_IST'!F147*'Umlage Gesamt § 2_mtlAufte_IST'!$M$1</f>
        <v>782.67631448271254</v>
      </c>
      <c r="N147" s="14">
        <f>'bezirksw Umlage § 2_IST'!G147*'Umlage Gesamt § 2_mtlAufte_IST'!$N$1</f>
        <v>61837.163539734218</v>
      </c>
      <c r="O147" s="14">
        <f>'bezirksw Umlage § 2_IST'!H147*'Umlage Gesamt § 2_mtlAufte_IST'!$O$1</f>
        <v>7042.9050855134956</v>
      </c>
      <c r="P147" s="14">
        <f>'bezirksw Umlage § 2_IST'!I147*'Umlage Gesamt § 2_mtlAufte_IST'!$P$1</f>
        <v>102780.13618680616</v>
      </c>
      <c r="Q147" s="14">
        <f>'bezirksw Umlage § 2_IST'!J147*'Umlage Gesamt § 2_mtlAufte_IST'!$Q$1</f>
        <v>8572.9758913306614</v>
      </c>
      <c r="R147" s="14">
        <f>'bezirksw Umlage § 2_IST'!K147*'Umlage Gesamt § 2_mtlAufte_IST'!$R$1</f>
        <v>44334.694070044439</v>
      </c>
      <c r="S147" s="14">
        <f>'bezirksw Umlage § 2_IST'!L147*'Umlage Gesamt § 2_mtlAufte_IST'!$S$1</f>
        <v>274.33983126185615</v>
      </c>
      <c r="T147" s="14">
        <f>'bezirksw Umlage § 2_IST'!M147*'Umlage Gesamt § 2_mtlAufte_IST'!$T$1</f>
        <v>290.21685399255051</v>
      </c>
      <c r="V147" s="14">
        <f t="shared" si="47"/>
        <v>977.22116750932855</v>
      </c>
      <c r="W147" s="184">
        <f t="shared" si="48"/>
        <v>81.44</v>
      </c>
      <c r="X147" s="14">
        <f t="shared" si="40"/>
        <v>76475.880310191802</v>
      </c>
      <c r="Y147" s="184">
        <f t="shared" si="53"/>
        <v>6372.99</v>
      </c>
      <c r="Z147" s="14">
        <f t="shared" si="41"/>
        <v>8616.7735044819456</v>
      </c>
      <c r="AA147" s="184">
        <f t="shared" si="54"/>
        <v>718.06</v>
      </c>
      <c r="AB147" s="14">
        <f t="shared" si="42"/>
        <v>127672.88386189957</v>
      </c>
      <c r="AC147" s="184">
        <f t="shared" si="55"/>
        <v>10639.41</v>
      </c>
      <c r="AD147" s="14">
        <f t="shared" si="43"/>
        <v>12835.018297128519</v>
      </c>
      <c r="AE147" s="184">
        <f t="shared" si="56"/>
        <v>1069.58</v>
      </c>
      <c r="AF147" s="14">
        <f t="shared" si="44"/>
        <v>51444.306261307953</v>
      </c>
      <c r="AG147" s="184">
        <f t="shared" si="57"/>
        <v>4287.03</v>
      </c>
      <c r="AH147" s="14">
        <f t="shared" si="45"/>
        <v>382.59105187921818</v>
      </c>
      <c r="AI147" s="184">
        <f t="shared" si="49"/>
        <v>31.88</v>
      </c>
      <c r="AJ147" s="14">
        <f t="shared" si="46"/>
        <v>369.42573467632457</v>
      </c>
      <c r="AK147" s="184">
        <f t="shared" si="50"/>
        <v>30.79</v>
      </c>
      <c r="AM147" s="14">
        <f t="shared" si="58"/>
        <v>278774.10018907464</v>
      </c>
      <c r="AN147" s="14">
        <f t="shared" si="51"/>
        <v>23231.18</v>
      </c>
      <c r="AO147" s="14">
        <f t="shared" si="52"/>
        <v>23231.18</v>
      </c>
    </row>
    <row r="148" spans="1:41" x14ac:dyDescent="0.25">
      <c r="A148">
        <v>61624</v>
      </c>
      <c r="B148" t="s">
        <v>163</v>
      </c>
      <c r="C148" t="s">
        <v>158</v>
      </c>
      <c r="D148" s="14">
        <f>'landesw Umlage § 2_IST'!F148*'Umlage Gesamt § 2_mtlAufte_IST'!$D$1</f>
        <v>817.39597467379394</v>
      </c>
      <c r="E148" s="14">
        <f>'landesw Umlage § 2_IST'!G148*'Umlage Gesamt § 2_mtlAufte_IST'!$E$1</f>
        <v>61505.755492409531</v>
      </c>
      <c r="F148" s="14">
        <f>'landesw Umlage § 2_IST'!H148*'Umlage Gesamt § 2_mtlAufte_IST'!$F$1</f>
        <v>6612.7357795223434</v>
      </c>
      <c r="G148" s="14">
        <f>'landesw Umlage § 2_IST'!I148*'Umlage Gesamt § 2_mtlAufte_IST'!$G$1</f>
        <v>104588.89778702111</v>
      </c>
      <c r="H148" s="14">
        <f>'landesw Umlage § 2_IST'!J148*'Umlage Gesamt § 2_mtlAufte_IST'!$H$1</f>
        <v>17907.316755954267</v>
      </c>
      <c r="I148" s="14">
        <f>'landesw Umlage § 2_IST'!K148*'Umlage Gesamt § 2_mtlAufte_IST'!$I$1</f>
        <v>29871.612104975415</v>
      </c>
      <c r="J148" s="14">
        <f>'landesw Umlage § 2_IST'!L148*'Umlage Gesamt § 2_mtlAufte_IST'!$J$1</f>
        <v>454.82628098133671</v>
      </c>
      <c r="K148" s="14">
        <f>'landesw Umlage § 2_IST'!M148*'Umlage Gesamt § 2_mtlAufte_IST'!$K$1</f>
        <v>332.80253485028385</v>
      </c>
      <c r="M148" s="14">
        <f>'bezirksw Umlage § 2_IST'!F148*'Umlage Gesamt § 2_mtlAufte_IST'!$M$1</f>
        <v>3288.4779986606145</v>
      </c>
      <c r="N148" s="14">
        <f>'bezirksw Umlage § 2_IST'!G148*'Umlage Gesamt § 2_mtlAufte_IST'!$N$1</f>
        <v>259813.85668274979</v>
      </c>
      <c r="O148" s="14">
        <f>'bezirksw Umlage § 2_IST'!H148*'Umlage Gesamt § 2_mtlAufte_IST'!$O$1</f>
        <v>29591.33679121657</v>
      </c>
      <c r="P148" s="14">
        <f>'bezirksw Umlage § 2_IST'!I148*'Umlage Gesamt § 2_mtlAufte_IST'!$P$1</f>
        <v>431839.07612310798</v>
      </c>
      <c r="Q148" s="14">
        <f>'bezirksw Umlage § 2_IST'!J148*'Umlage Gesamt § 2_mtlAufte_IST'!$Q$1</f>
        <v>36020.053347751389</v>
      </c>
      <c r="R148" s="14">
        <f>'bezirksw Umlage § 2_IST'!K148*'Umlage Gesamt § 2_mtlAufte_IST'!$R$1</f>
        <v>186275.81201693637</v>
      </c>
      <c r="S148" s="14">
        <f>'bezirksw Umlage § 2_IST'!L148*'Umlage Gesamt § 2_mtlAufte_IST'!$S$1</f>
        <v>1152.6610459103215</v>
      </c>
      <c r="T148" s="14">
        <f>'bezirksw Umlage § 2_IST'!M148*'Umlage Gesamt § 2_mtlAufte_IST'!$T$1</f>
        <v>1219.3696443027879</v>
      </c>
      <c r="V148" s="14">
        <f t="shared" si="47"/>
        <v>4105.8739733344082</v>
      </c>
      <c r="W148" s="184">
        <f t="shared" si="48"/>
        <v>342.16</v>
      </c>
      <c r="X148" s="14">
        <f t="shared" si="40"/>
        <v>321319.61217515933</v>
      </c>
      <c r="Y148" s="184">
        <f t="shared" si="53"/>
        <v>26776.63</v>
      </c>
      <c r="Z148" s="14">
        <f t="shared" si="41"/>
        <v>36204.072570738914</v>
      </c>
      <c r="AA148" s="184">
        <f t="shared" si="54"/>
        <v>3017.01</v>
      </c>
      <c r="AB148" s="14">
        <f t="shared" si="42"/>
        <v>536427.97391012905</v>
      </c>
      <c r="AC148" s="184">
        <f t="shared" si="55"/>
        <v>44702.33</v>
      </c>
      <c r="AD148" s="14">
        <f t="shared" si="43"/>
        <v>53927.37010370566</v>
      </c>
      <c r="AE148" s="184">
        <f t="shared" si="56"/>
        <v>4493.95</v>
      </c>
      <c r="AF148" s="14">
        <f t="shared" si="44"/>
        <v>216147.42412191178</v>
      </c>
      <c r="AG148" s="184">
        <f t="shared" si="57"/>
        <v>18012.29</v>
      </c>
      <c r="AH148" s="14">
        <f t="shared" si="45"/>
        <v>1607.4873268916581</v>
      </c>
      <c r="AI148" s="184">
        <f t="shared" si="49"/>
        <v>133.96</v>
      </c>
      <c r="AJ148" s="14">
        <f t="shared" si="46"/>
        <v>1552.1721791530717</v>
      </c>
      <c r="AK148" s="184">
        <f t="shared" si="50"/>
        <v>129.35</v>
      </c>
      <c r="AM148" s="14">
        <f t="shared" si="58"/>
        <v>1171291.9863610237</v>
      </c>
      <c r="AN148" s="14">
        <f t="shared" si="51"/>
        <v>97607.67</v>
      </c>
      <c r="AO148" s="14">
        <f t="shared" si="52"/>
        <v>97607.67</v>
      </c>
    </row>
    <row r="149" spans="1:41" x14ac:dyDescent="0.25">
      <c r="A149">
        <v>61625</v>
      </c>
      <c r="B149" t="s">
        <v>158</v>
      </c>
      <c r="C149" t="s">
        <v>158</v>
      </c>
      <c r="D149" s="14">
        <f>'landesw Umlage § 2_IST'!F149*'Umlage Gesamt § 2_mtlAufte_IST'!$D$1</f>
        <v>3218.5230740563725</v>
      </c>
      <c r="E149" s="14">
        <f>'landesw Umlage § 2_IST'!G149*'Umlage Gesamt § 2_mtlAufte_IST'!$E$1</f>
        <v>242180.90053427339</v>
      </c>
      <c r="F149" s="14">
        <f>'landesw Umlage § 2_IST'!H149*'Umlage Gesamt § 2_mtlAufte_IST'!$F$1</f>
        <v>26037.860900311534</v>
      </c>
      <c r="G149" s="14">
        <f>'landesw Umlage § 2_IST'!I149*'Umlage Gesamt § 2_mtlAufte_IST'!$G$1</f>
        <v>411822.16605848807</v>
      </c>
      <c r="H149" s="14">
        <f>'landesw Umlage § 2_IST'!J149*'Umlage Gesamt § 2_mtlAufte_IST'!$H$1</f>
        <v>70510.638612425406</v>
      </c>
      <c r="I149" s="14">
        <f>'landesw Umlage § 2_IST'!K149*'Umlage Gesamt § 2_mtlAufte_IST'!$I$1</f>
        <v>117620.43831631728</v>
      </c>
      <c r="J149" s="14">
        <f>'landesw Umlage § 2_IST'!L149*'Umlage Gesamt § 2_mtlAufte_IST'!$J$1</f>
        <v>1790.8931844322813</v>
      </c>
      <c r="K149" s="14">
        <f>'landesw Umlage § 2_IST'!M149*'Umlage Gesamt § 2_mtlAufte_IST'!$K$1</f>
        <v>1310.4207394066941</v>
      </c>
      <c r="M149" s="14">
        <f>'bezirksw Umlage § 2_IST'!F149*'Umlage Gesamt § 2_mtlAufte_IST'!$M$1</f>
        <v>12948.488425624779</v>
      </c>
      <c r="N149" s="14">
        <f>'bezirksw Umlage § 2_IST'!G149*'Umlage Gesamt § 2_mtlAufte_IST'!$N$1</f>
        <v>1023025.4596332246</v>
      </c>
      <c r="O149" s="14">
        <f>'bezirksw Umlage § 2_IST'!H149*'Umlage Gesamt § 2_mtlAufte_IST'!$O$1</f>
        <v>116516.84520799396</v>
      </c>
      <c r="P149" s="14">
        <f>'bezirksw Umlage § 2_IST'!I149*'Umlage Gesamt § 2_mtlAufte_IST'!$P$1</f>
        <v>1700380.3222007349</v>
      </c>
      <c r="Q149" s="14">
        <f>'bezirksw Umlage § 2_IST'!J149*'Umlage Gesamt § 2_mtlAufte_IST'!$Q$1</f>
        <v>141830.12446904351</v>
      </c>
      <c r="R149" s="14">
        <f>'bezirksw Umlage § 2_IST'!K149*'Umlage Gesamt § 2_mtlAufte_IST'!$R$1</f>
        <v>733467.03151353099</v>
      </c>
      <c r="S149" s="14">
        <f>'bezirksw Umlage § 2_IST'!L149*'Umlage Gesamt § 2_mtlAufte_IST'!$S$1</f>
        <v>4538.6401300897687</v>
      </c>
      <c r="T149" s="14">
        <f>'bezirksw Umlage § 2_IST'!M149*'Umlage Gesamt § 2_mtlAufte_IST'!$T$1</f>
        <v>4801.3073927341638</v>
      </c>
      <c r="V149" s="14">
        <f t="shared" si="47"/>
        <v>16167.011499681152</v>
      </c>
      <c r="W149" s="184">
        <f t="shared" si="48"/>
        <v>1347.25</v>
      </c>
      <c r="X149" s="14">
        <f t="shared" si="40"/>
        <v>1265206.360167498</v>
      </c>
      <c r="Y149" s="184">
        <f t="shared" si="53"/>
        <v>105433.86</v>
      </c>
      <c r="Z149" s="14">
        <f t="shared" si="41"/>
        <v>142554.70610830549</v>
      </c>
      <c r="AA149" s="184">
        <f t="shared" si="54"/>
        <v>11879.56</v>
      </c>
      <c r="AB149" s="14">
        <f t="shared" si="42"/>
        <v>2112202.4882592228</v>
      </c>
      <c r="AC149" s="184">
        <f t="shared" si="55"/>
        <v>176016.87</v>
      </c>
      <c r="AD149" s="14">
        <f t="shared" si="43"/>
        <v>212340.76308146893</v>
      </c>
      <c r="AE149" s="184">
        <f t="shared" si="56"/>
        <v>17695.060000000001</v>
      </c>
      <c r="AF149" s="14">
        <f t="shared" si="44"/>
        <v>851087.46982984827</v>
      </c>
      <c r="AG149" s="184">
        <f t="shared" si="57"/>
        <v>70923.960000000006</v>
      </c>
      <c r="AH149" s="14">
        <f t="shared" si="45"/>
        <v>6329.5333145220502</v>
      </c>
      <c r="AI149" s="184">
        <f t="shared" si="49"/>
        <v>527.46</v>
      </c>
      <c r="AJ149" s="14">
        <f t="shared" si="46"/>
        <v>6111.7281321408582</v>
      </c>
      <c r="AK149" s="184">
        <f t="shared" si="50"/>
        <v>509.31</v>
      </c>
      <c r="AM149" s="14">
        <f t="shared" si="58"/>
        <v>4612000.060392688</v>
      </c>
      <c r="AN149" s="14">
        <f t="shared" si="51"/>
        <v>384333.34</v>
      </c>
      <c r="AO149" s="14">
        <f t="shared" si="52"/>
        <v>384333.34</v>
      </c>
    </row>
    <row r="150" spans="1:41" x14ac:dyDescent="0.25">
      <c r="A150">
        <v>61626</v>
      </c>
      <c r="B150" t="s">
        <v>164</v>
      </c>
      <c r="C150" t="s">
        <v>158</v>
      </c>
      <c r="D150" s="14">
        <f>'landesw Umlage § 2_IST'!F150*'Umlage Gesamt § 2_mtlAufte_IST'!$D$1</f>
        <v>1595.1694551697067</v>
      </c>
      <c r="E150" s="14">
        <f>'landesw Umlage § 2_IST'!G150*'Umlage Gesamt § 2_mtlAufte_IST'!$E$1</f>
        <v>120030.07785520676</v>
      </c>
      <c r="F150" s="14">
        <f>'landesw Umlage § 2_IST'!H150*'Umlage Gesamt § 2_mtlAufte_IST'!$F$1</f>
        <v>12904.925467502511</v>
      </c>
      <c r="G150" s="14">
        <f>'landesw Umlage § 2_IST'!I150*'Umlage Gesamt § 2_mtlAufte_IST'!$G$1</f>
        <v>204107.94800684435</v>
      </c>
      <c r="H150" s="14">
        <f>'landesw Umlage § 2_IST'!J150*'Umlage Gesamt § 2_mtlAufte_IST'!$H$1</f>
        <v>34946.593325892893</v>
      </c>
      <c r="I150" s="14">
        <f>'landesw Umlage § 2_IST'!K150*'Umlage Gesamt § 2_mtlAufte_IST'!$I$1</f>
        <v>58295.226160797647</v>
      </c>
      <c r="J150" s="14">
        <f>'landesw Umlage § 2_IST'!L150*'Umlage Gesamt § 2_mtlAufte_IST'!$J$1</f>
        <v>887.60528961425939</v>
      </c>
      <c r="K150" s="14">
        <f>'landesw Umlage § 2_IST'!M150*'Umlage Gesamt § 2_mtlAufte_IST'!$K$1</f>
        <v>649.47278264746342</v>
      </c>
      <c r="M150" s="14">
        <f>'bezirksw Umlage § 2_IST'!F150*'Umlage Gesamt § 2_mtlAufte_IST'!$M$1</f>
        <v>6417.5501470440486</v>
      </c>
      <c r="N150" s="14">
        <f>'bezirksw Umlage § 2_IST'!G150*'Umlage Gesamt § 2_mtlAufte_IST'!$N$1</f>
        <v>507033.48322159238</v>
      </c>
      <c r="O150" s="14">
        <f>'bezirksw Umlage § 2_IST'!H150*'Umlage Gesamt § 2_mtlAufte_IST'!$O$1</f>
        <v>57748.261613138064</v>
      </c>
      <c r="P150" s="14">
        <f>'bezirksw Umlage § 2_IST'!I150*'Umlage Gesamt § 2_mtlAufte_IST'!$P$1</f>
        <v>842745.16283885075</v>
      </c>
      <c r="Q150" s="14">
        <f>'bezirksw Umlage § 2_IST'!J150*'Umlage Gesamt § 2_mtlAufte_IST'!$Q$1</f>
        <v>70294.068791868835</v>
      </c>
      <c r="R150" s="14">
        <f>'bezirksw Umlage § 2_IST'!K150*'Umlage Gesamt § 2_mtlAufte_IST'!$R$1</f>
        <v>363522.08081882738</v>
      </c>
      <c r="S150" s="14">
        <f>'bezirksw Umlage § 2_IST'!L150*'Umlage Gesamt § 2_mtlAufte_IST'!$S$1</f>
        <v>2249.4479414752386</v>
      </c>
      <c r="T150" s="14">
        <f>'bezirksw Umlage § 2_IST'!M150*'Umlage Gesamt § 2_mtlAufte_IST'!$T$1</f>
        <v>2379.6315022583849</v>
      </c>
      <c r="V150" s="14">
        <f t="shared" si="47"/>
        <v>8012.719602213755</v>
      </c>
      <c r="W150" s="184">
        <f t="shared" si="48"/>
        <v>667.73</v>
      </c>
      <c r="X150" s="14">
        <f t="shared" si="40"/>
        <v>627063.56107679917</v>
      </c>
      <c r="Y150" s="184">
        <f t="shared" si="53"/>
        <v>52255.3</v>
      </c>
      <c r="Z150" s="14">
        <f t="shared" si="41"/>
        <v>70653.187080640579</v>
      </c>
      <c r="AA150" s="184">
        <f t="shared" si="54"/>
        <v>5887.77</v>
      </c>
      <c r="AB150" s="14">
        <f t="shared" si="42"/>
        <v>1046853.1108456951</v>
      </c>
      <c r="AC150" s="184">
        <f t="shared" si="55"/>
        <v>87237.759999999995</v>
      </c>
      <c r="AD150" s="14">
        <f t="shared" si="43"/>
        <v>105240.66211776173</v>
      </c>
      <c r="AE150" s="184">
        <f t="shared" si="56"/>
        <v>8770.06</v>
      </c>
      <c r="AF150" s="14">
        <f t="shared" si="44"/>
        <v>421817.30697962502</v>
      </c>
      <c r="AG150" s="184">
        <f t="shared" si="57"/>
        <v>35151.440000000002</v>
      </c>
      <c r="AH150" s="14">
        <f t="shared" si="45"/>
        <v>3137.0532310894978</v>
      </c>
      <c r="AI150" s="184">
        <f t="shared" si="49"/>
        <v>261.42</v>
      </c>
      <c r="AJ150" s="14">
        <f t="shared" si="46"/>
        <v>3029.1042849058485</v>
      </c>
      <c r="AK150" s="184">
        <f t="shared" si="50"/>
        <v>252.43</v>
      </c>
      <c r="AM150" s="14">
        <f t="shared" si="58"/>
        <v>2285806.7052187305</v>
      </c>
      <c r="AN150" s="14">
        <f t="shared" si="51"/>
        <v>190483.89</v>
      </c>
      <c r="AO150" s="14">
        <f t="shared" si="52"/>
        <v>190483.89</v>
      </c>
    </row>
    <row r="151" spans="1:41" x14ac:dyDescent="0.25">
      <c r="A151">
        <v>61627</v>
      </c>
      <c r="B151" t="s">
        <v>165</v>
      </c>
      <c r="C151" t="s">
        <v>158</v>
      </c>
      <c r="D151" s="14">
        <f>'landesw Umlage § 2_IST'!F151*'Umlage Gesamt § 2_mtlAufte_IST'!$D$1</f>
        <v>439.21961420745578</v>
      </c>
      <c r="E151" s="14">
        <f>'landesw Umlage § 2_IST'!G151*'Umlage Gesamt § 2_mtlAufte_IST'!$E$1</f>
        <v>33049.507259556995</v>
      </c>
      <c r="F151" s="14">
        <f>'landesw Umlage § 2_IST'!H151*'Umlage Gesamt § 2_mtlAufte_IST'!$F$1</f>
        <v>3553.2879386844875</v>
      </c>
      <c r="G151" s="14">
        <f>'landesw Umlage § 2_IST'!I151*'Umlage Gesamt § 2_mtlAufte_IST'!$G$1</f>
        <v>56199.806164608468</v>
      </c>
      <c r="H151" s="14">
        <f>'landesw Umlage § 2_IST'!J151*'Umlage Gesamt § 2_mtlAufte_IST'!$H$1</f>
        <v>9622.3189258789789</v>
      </c>
      <c r="I151" s="14">
        <f>'landesw Umlage § 2_IST'!K151*'Umlage Gesamt § 2_mtlAufte_IST'!$I$1</f>
        <v>16051.214284163891</v>
      </c>
      <c r="J151" s="14">
        <f>'landesw Umlage § 2_IST'!L151*'Umlage Gesamt § 2_mtlAufte_IST'!$J$1</f>
        <v>244.39638786300381</v>
      </c>
      <c r="K151" s="14">
        <f>'landesw Umlage § 2_IST'!M151*'Umlage Gesamt § 2_mtlAufte_IST'!$K$1</f>
        <v>178.82813898433966</v>
      </c>
      <c r="M151" s="14">
        <f>'bezirksw Umlage § 2_IST'!F151*'Umlage Gesamt § 2_mtlAufte_IST'!$M$1</f>
        <v>1767.03101391934</v>
      </c>
      <c r="N151" s="14">
        <f>'bezirksw Umlage § 2_IST'!G151*'Umlage Gesamt § 2_mtlAufte_IST'!$N$1</f>
        <v>139608.3971951167</v>
      </c>
      <c r="O151" s="14">
        <f>'bezirksw Umlage § 2_IST'!H151*'Umlage Gesamt § 2_mtlAufte_IST'!$O$1</f>
        <v>15900.611126092113</v>
      </c>
      <c r="P151" s="14">
        <f>'bezirksw Umlage § 2_IST'!I151*'Umlage Gesamt § 2_mtlAufte_IST'!$P$1</f>
        <v>232044.44148405542</v>
      </c>
      <c r="Q151" s="14">
        <f>'bezirksw Umlage § 2_IST'!J151*'Umlage Gesamt § 2_mtlAufte_IST'!$Q$1</f>
        <v>19355.018161723961</v>
      </c>
      <c r="R151" s="14">
        <f>'bezirksw Umlage § 2_IST'!K151*'Umlage Gesamt § 2_mtlAufte_IST'!$R$1</f>
        <v>100093.45877059211</v>
      </c>
      <c r="S151" s="14">
        <f>'bezirksw Umlage § 2_IST'!L151*'Umlage Gesamt § 2_mtlAufte_IST'!$S$1</f>
        <v>619.37097267788295</v>
      </c>
      <c r="T151" s="14">
        <f>'bezirksw Umlage § 2_IST'!M151*'Umlage Gesamt § 2_mtlAufte_IST'!$T$1</f>
        <v>655.216175930752</v>
      </c>
      <c r="V151" s="14">
        <f t="shared" si="47"/>
        <v>2206.2506281267956</v>
      </c>
      <c r="W151" s="184">
        <f t="shared" si="48"/>
        <v>183.85</v>
      </c>
      <c r="X151" s="14">
        <f t="shared" si="40"/>
        <v>172657.9044546737</v>
      </c>
      <c r="Y151" s="184">
        <f t="shared" si="53"/>
        <v>14388.16</v>
      </c>
      <c r="Z151" s="14">
        <f t="shared" si="41"/>
        <v>19453.8990647766</v>
      </c>
      <c r="AA151" s="184">
        <f t="shared" si="54"/>
        <v>1621.16</v>
      </c>
      <c r="AB151" s="14">
        <f t="shared" si="42"/>
        <v>288244.24764866388</v>
      </c>
      <c r="AC151" s="184">
        <f t="shared" si="55"/>
        <v>24020.35</v>
      </c>
      <c r="AD151" s="14">
        <f t="shared" si="43"/>
        <v>28977.33708760294</v>
      </c>
      <c r="AE151" s="184">
        <f t="shared" si="56"/>
        <v>2414.7800000000002</v>
      </c>
      <c r="AF151" s="14">
        <f t="shared" si="44"/>
        <v>116144.673054756</v>
      </c>
      <c r="AG151" s="184">
        <f t="shared" si="57"/>
        <v>9678.7199999999993</v>
      </c>
      <c r="AH151" s="14">
        <f t="shared" si="45"/>
        <v>863.76736054088678</v>
      </c>
      <c r="AI151" s="184">
        <f t="shared" si="49"/>
        <v>71.98</v>
      </c>
      <c r="AJ151" s="14">
        <f t="shared" si="46"/>
        <v>834.04431491509172</v>
      </c>
      <c r="AK151" s="184">
        <f t="shared" si="50"/>
        <v>69.5</v>
      </c>
      <c r="AM151" s="14">
        <f t="shared" si="58"/>
        <v>629382.12361405592</v>
      </c>
      <c r="AN151" s="14">
        <f t="shared" si="51"/>
        <v>52448.51</v>
      </c>
      <c r="AO151" s="14">
        <f t="shared" si="52"/>
        <v>52448.51</v>
      </c>
    </row>
    <row r="152" spans="1:41" x14ac:dyDescent="0.25">
      <c r="A152">
        <v>61628</v>
      </c>
      <c r="B152" t="s">
        <v>166</v>
      </c>
      <c r="C152" t="s">
        <v>158</v>
      </c>
      <c r="D152" s="14">
        <f>'landesw Umlage § 2_IST'!F152*'Umlage Gesamt § 2_mtlAufte_IST'!$D$1</f>
        <v>369.63722055831198</v>
      </c>
      <c r="E152" s="14">
        <f>'landesw Umlage § 2_IST'!G152*'Umlage Gesamt § 2_mtlAufte_IST'!$E$1</f>
        <v>27813.71234134887</v>
      </c>
      <c r="F152" s="14">
        <f>'landesw Umlage § 2_IST'!H152*'Umlage Gesamt § 2_mtlAufte_IST'!$F$1</f>
        <v>2990.3661744904202</v>
      </c>
      <c r="G152" s="14">
        <f>'landesw Umlage § 2_IST'!I152*'Umlage Gesamt § 2_mtlAufte_IST'!$G$1</f>
        <v>47296.476465620304</v>
      </c>
      <c r="H152" s="14">
        <f>'landesw Umlage § 2_IST'!J152*'Umlage Gesamt § 2_mtlAufte_IST'!$H$1</f>
        <v>8097.9243823286688</v>
      </c>
      <c r="I152" s="14">
        <f>'landesw Umlage § 2_IST'!K152*'Umlage Gesamt § 2_mtlAufte_IST'!$I$1</f>
        <v>13508.336246071727</v>
      </c>
      <c r="J152" s="14">
        <f>'landesw Umlage § 2_IST'!L152*'Umlage Gesamt § 2_mtlAufte_IST'!$J$1</f>
        <v>205.67843193246537</v>
      </c>
      <c r="K152" s="14">
        <f>'landesw Umlage § 2_IST'!M152*'Umlage Gesamt § 2_mtlAufte_IST'!$K$1</f>
        <v>150.49768752031466</v>
      </c>
      <c r="M152" s="14">
        <f>'bezirksw Umlage § 2_IST'!F152*'Umlage Gesamt § 2_mtlAufte_IST'!$M$1</f>
        <v>1487.0930429736561</v>
      </c>
      <c r="N152" s="14">
        <f>'bezirksw Umlage § 2_IST'!G152*'Umlage Gesamt § 2_mtlAufte_IST'!$N$1</f>
        <v>117491.24637550802</v>
      </c>
      <c r="O152" s="14">
        <f>'bezirksw Umlage § 2_IST'!H152*'Umlage Gesamt § 2_mtlAufte_IST'!$O$1</f>
        <v>13381.592059436514</v>
      </c>
      <c r="P152" s="14">
        <f>'bezirksw Umlage § 2_IST'!I152*'Umlage Gesamt § 2_mtlAufte_IST'!$P$1</f>
        <v>195283.31527484892</v>
      </c>
      <c r="Q152" s="14">
        <f>'bezirksw Umlage § 2_IST'!J152*'Umlage Gesamt § 2_mtlAufte_IST'!$Q$1</f>
        <v>16288.742318725546</v>
      </c>
      <c r="R152" s="14">
        <f>'bezirksw Umlage § 2_IST'!K152*'Umlage Gesamt § 2_mtlAufte_IST'!$R$1</f>
        <v>84236.374467908754</v>
      </c>
      <c r="S152" s="14">
        <f>'bezirksw Umlage § 2_IST'!L152*'Umlage Gesamt § 2_mtlAufte_IST'!$S$1</f>
        <v>521.24849945115341</v>
      </c>
      <c r="T152" s="14">
        <f>'bezirksw Umlage § 2_IST'!M152*'Umlage Gesamt § 2_mtlAufte_IST'!$T$1</f>
        <v>551.4150058460159</v>
      </c>
      <c r="V152" s="14">
        <f t="shared" si="47"/>
        <v>1856.7302635319681</v>
      </c>
      <c r="W152" s="184">
        <f t="shared" si="48"/>
        <v>154.72999999999999</v>
      </c>
      <c r="X152" s="14">
        <f t="shared" si="40"/>
        <v>145304.9587168569</v>
      </c>
      <c r="Y152" s="184">
        <f t="shared" si="53"/>
        <v>12108.75</v>
      </c>
      <c r="Z152" s="14">
        <f t="shared" si="41"/>
        <v>16371.958233926935</v>
      </c>
      <c r="AA152" s="184">
        <f t="shared" si="54"/>
        <v>1364.33</v>
      </c>
      <c r="AB152" s="14">
        <f t="shared" si="42"/>
        <v>242579.79174046923</v>
      </c>
      <c r="AC152" s="184">
        <f t="shared" si="55"/>
        <v>20214.98</v>
      </c>
      <c r="AD152" s="14">
        <f t="shared" si="43"/>
        <v>24386.666701054215</v>
      </c>
      <c r="AE152" s="184">
        <f t="shared" si="56"/>
        <v>2032.22</v>
      </c>
      <c r="AF152" s="14">
        <f t="shared" si="44"/>
        <v>97744.710713980487</v>
      </c>
      <c r="AG152" s="184">
        <f t="shared" si="57"/>
        <v>8145.39</v>
      </c>
      <c r="AH152" s="14">
        <f t="shared" si="45"/>
        <v>726.92693138361881</v>
      </c>
      <c r="AI152" s="184">
        <f t="shared" si="49"/>
        <v>60.58</v>
      </c>
      <c r="AJ152" s="14">
        <f t="shared" si="46"/>
        <v>701.91269336633059</v>
      </c>
      <c r="AK152" s="184">
        <f t="shared" si="50"/>
        <v>58.49</v>
      </c>
      <c r="AM152" s="14">
        <f t="shared" si="58"/>
        <v>529673.65599456965</v>
      </c>
      <c r="AN152" s="14">
        <f t="shared" si="51"/>
        <v>44139.47</v>
      </c>
      <c r="AO152" s="14">
        <f t="shared" si="52"/>
        <v>44139.47</v>
      </c>
    </row>
    <row r="153" spans="1:41" x14ac:dyDescent="0.25">
      <c r="A153">
        <v>61629</v>
      </c>
      <c r="B153" t="s">
        <v>167</v>
      </c>
      <c r="C153" t="s">
        <v>158</v>
      </c>
      <c r="D153" s="14">
        <f>'landesw Umlage § 2_IST'!F153*'Umlage Gesamt § 2_mtlAufte_IST'!$D$1</f>
        <v>261.99653906641322</v>
      </c>
      <c r="E153" s="14">
        <f>'landesw Umlage § 2_IST'!G153*'Umlage Gesamt § 2_mtlAufte_IST'!$E$1</f>
        <v>19714.184521286908</v>
      </c>
      <c r="F153" s="14">
        <f>'landesw Umlage § 2_IST'!H153*'Umlage Gesamt § 2_mtlAufte_IST'!$F$1</f>
        <v>2119.5527524917225</v>
      </c>
      <c r="G153" s="14">
        <f>'landesw Umlage § 2_IST'!I153*'Umlage Gesamt § 2_mtlAufte_IST'!$G$1</f>
        <v>33523.445299453459</v>
      </c>
      <c r="H153" s="14">
        <f>'landesw Umlage § 2_IST'!J153*'Umlage Gesamt § 2_mtlAufte_IST'!$H$1</f>
        <v>5739.7579134132038</v>
      </c>
      <c r="I153" s="14">
        <f>'landesw Umlage § 2_IST'!K153*'Umlage Gesamt § 2_mtlAufte_IST'!$I$1</f>
        <v>9574.6238424543662</v>
      </c>
      <c r="J153" s="14">
        <f>'landesw Umlage § 2_IST'!L153*'Umlage Gesamt § 2_mtlAufte_IST'!$J$1</f>
        <v>145.78358003428349</v>
      </c>
      <c r="K153" s="14">
        <f>'landesw Umlage § 2_IST'!M153*'Umlage Gesamt § 2_mtlAufte_IST'!$K$1</f>
        <v>106.67181516045601</v>
      </c>
      <c r="M153" s="14">
        <f>'bezirksw Umlage § 2_IST'!F153*'Umlage Gesamt § 2_mtlAufte_IST'!$M$1</f>
        <v>1054.042203705445</v>
      </c>
      <c r="N153" s="14">
        <f>'bezirksw Umlage § 2_IST'!G153*'Umlage Gesamt § 2_mtlAufte_IST'!$N$1</f>
        <v>83277.057095299504</v>
      </c>
      <c r="O153" s="14">
        <f>'bezirksw Umlage § 2_IST'!H153*'Umlage Gesamt § 2_mtlAufte_IST'!$O$1</f>
        <v>9484.7883594500927</v>
      </c>
      <c r="P153" s="14">
        <f>'bezirksw Umlage § 2_IST'!I153*'Umlage Gesamt § 2_mtlAufte_IST'!$P$1</f>
        <v>138415.58667210667</v>
      </c>
      <c r="Q153" s="14">
        <f>'bezirksw Umlage § 2_IST'!J153*'Umlage Gesamt § 2_mtlAufte_IST'!$Q$1</f>
        <v>11545.358194190521</v>
      </c>
      <c r="R153" s="14">
        <f>'bezirksw Umlage § 2_IST'!K153*'Umlage Gesamt § 2_mtlAufte_IST'!$R$1</f>
        <v>59706.212866658214</v>
      </c>
      <c r="S153" s="14">
        <f>'bezirksw Umlage § 2_IST'!L153*'Umlage Gesamt § 2_mtlAufte_IST'!$S$1</f>
        <v>369.45766079371208</v>
      </c>
      <c r="T153" s="14">
        <f>'bezirksw Umlage § 2_IST'!M153*'Umlage Gesamt § 2_mtlAufte_IST'!$T$1</f>
        <v>390.83949095475782</v>
      </c>
      <c r="V153" s="14">
        <f t="shared" si="47"/>
        <v>1316.0387427718583</v>
      </c>
      <c r="W153" s="184">
        <f t="shared" si="48"/>
        <v>109.67</v>
      </c>
      <c r="X153" s="14">
        <f t="shared" si="40"/>
        <v>102991.24161658641</v>
      </c>
      <c r="Y153" s="184">
        <f t="shared" si="53"/>
        <v>8582.6</v>
      </c>
      <c r="Z153" s="14">
        <f t="shared" si="41"/>
        <v>11604.341111941816</v>
      </c>
      <c r="AA153" s="184">
        <f t="shared" si="54"/>
        <v>967.03</v>
      </c>
      <c r="AB153" s="14">
        <f t="shared" si="42"/>
        <v>171939.03197156012</v>
      </c>
      <c r="AC153" s="184">
        <f t="shared" si="55"/>
        <v>14328.25</v>
      </c>
      <c r="AD153" s="14">
        <f t="shared" si="43"/>
        <v>17285.116107603724</v>
      </c>
      <c r="AE153" s="184">
        <f t="shared" si="56"/>
        <v>1440.43</v>
      </c>
      <c r="AF153" s="14">
        <f t="shared" si="44"/>
        <v>69280.836709112584</v>
      </c>
      <c r="AG153" s="184">
        <f t="shared" si="57"/>
        <v>5773.4</v>
      </c>
      <c r="AH153" s="14">
        <f t="shared" si="45"/>
        <v>515.24124082799563</v>
      </c>
      <c r="AI153" s="184">
        <f t="shared" si="49"/>
        <v>42.94</v>
      </c>
      <c r="AJ153" s="14">
        <f t="shared" si="46"/>
        <v>497.51130611521381</v>
      </c>
      <c r="AK153" s="184">
        <f t="shared" si="50"/>
        <v>41.46</v>
      </c>
      <c r="AM153" s="14">
        <f t="shared" si="58"/>
        <v>375429.35880651971</v>
      </c>
      <c r="AN153" s="14">
        <f t="shared" si="51"/>
        <v>31285.78</v>
      </c>
      <c r="AO153" s="14">
        <f t="shared" si="52"/>
        <v>31285.78</v>
      </c>
    </row>
    <row r="154" spans="1:41" x14ac:dyDescent="0.25">
      <c r="A154">
        <v>61630</v>
      </c>
      <c r="B154" t="s">
        <v>168</v>
      </c>
      <c r="C154" t="s">
        <v>158</v>
      </c>
      <c r="D154" s="14">
        <f>'landesw Umlage § 2_IST'!F154*'Umlage Gesamt § 2_mtlAufte_IST'!$D$1</f>
        <v>400.72732784941473</v>
      </c>
      <c r="E154" s="14">
        <f>'landesw Umlage § 2_IST'!G154*'Umlage Gesamt § 2_mtlAufte_IST'!$E$1</f>
        <v>30153.1177171124</v>
      </c>
      <c r="F154" s="14">
        <f>'landesw Umlage § 2_IST'!H154*'Umlage Gesamt § 2_mtlAufte_IST'!$F$1</f>
        <v>3241.8852316464217</v>
      </c>
      <c r="G154" s="14">
        <f>'landesw Umlage § 2_IST'!I154*'Umlage Gesamt § 2_mtlAufte_IST'!$G$1</f>
        <v>51274.572950563655</v>
      </c>
      <c r="H154" s="14">
        <f>'landesw Umlage § 2_IST'!J154*'Umlage Gesamt § 2_mtlAufte_IST'!$H$1</f>
        <v>8779.0390641822996</v>
      </c>
      <c r="I154" s="14">
        <f>'landesw Umlage § 2_IST'!K154*'Umlage Gesamt § 2_mtlAufte_IST'!$I$1</f>
        <v>14644.519508623905</v>
      </c>
      <c r="J154" s="14">
        <f>'landesw Umlage § 2_IST'!L154*'Umlage Gesamt § 2_mtlAufte_IST'!$J$1</f>
        <v>222.97800070042541</v>
      </c>
      <c r="K154" s="14">
        <f>'landesw Umlage § 2_IST'!M154*'Umlage Gesamt § 2_mtlAufte_IST'!$K$1</f>
        <v>163.1560157184386</v>
      </c>
      <c r="M154" s="14">
        <f>'bezirksw Umlage § 2_IST'!F154*'Umlage Gesamt § 2_mtlAufte_IST'!$M$1</f>
        <v>1612.1721196642293</v>
      </c>
      <c r="N154" s="14">
        <f>'bezirksw Umlage § 2_IST'!G154*'Umlage Gesamt § 2_mtlAufte_IST'!$N$1</f>
        <v>127373.40989265224</v>
      </c>
      <c r="O154" s="14">
        <f>'bezirksw Umlage § 2_IST'!H154*'Umlage Gesamt § 2_mtlAufte_IST'!$O$1</f>
        <v>14507.114895652137</v>
      </c>
      <c r="P154" s="14">
        <f>'bezirksw Umlage § 2_IST'!I154*'Umlage Gesamt § 2_mtlAufte_IST'!$P$1</f>
        <v>211708.55301169507</v>
      </c>
      <c r="Q154" s="14">
        <f>'bezirksw Umlage § 2_IST'!J154*'Umlage Gesamt § 2_mtlAufte_IST'!$Q$1</f>
        <v>17658.784939329045</v>
      </c>
      <c r="R154" s="14">
        <f>'bezirksw Umlage § 2_IST'!K154*'Umlage Gesamt § 2_mtlAufte_IST'!$R$1</f>
        <v>91321.477845931935</v>
      </c>
      <c r="S154" s="14">
        <f>'bezirksw Umlage § 2_IST'!L154*'Umlage Gesamt § 2_mtlAufte_IST'!$S$1</f>
        <v>565.09059887172884</v>
      </c>
      <c r="T154" s="14">
        <f>'bezirksw Umlage § 2_IST'!M154*'Umlage Gesamt § 2_mtlAufte_IST'!$T$1</f>
        <v>597.79440364524885</v>
      </c>
      <c r="V154" s="14">
        <f t="shared" si="47"/>
        <v>2012.899447513644</v>
      </c>
      <c r="W154" s="184">
        <f t="shared" si="48"/>
        <v>167.74</v>
      </c>
      <c r="X154" s="14">
        <f t="shared" si="40"/>
        <v>157526.52760976466</v>
      </c>
      <c r="Y154" s="184">
        <f t="shared" si="53"/>
        <v>13127.21</v>
      </c>
      <c r="Z154" s="14">
        <f t="shared" si="41"/>
        <v>17749.000127298561</v>
      </c>
      <c r="AA154" s="184">
        <f t="shared" si="54"/>
        <v>1479.08</v>
      </c>
      <c r="AB154" s="14">
        <f t="shared" si="42"/>
        <v>262983.12596225872</v>
      </c>
      <c r="AC154" s="184">
        <f t="shared" si="55"/>
        <v>21915.26</v>
      </c>
      <c r="AD154" s="14">
        <f t="shared" si="43"/>
        <v>26437.824003511345</v>
      </c>
      <c r="AE154" s="184">
        <f t="shared" si="56"/>
        <v>2203.15</v>
      </c>
      <c r="AF154" s="14">
        <f t="shared" si="44"/>
        <v>105965.99735455585</v>
      </c>
      <c r="AG154" s="184">
        <f t="shared" si="57"/>
        <v>8830.5</v>
      </c>
      <c r="AH154" s="14">
        <f t="shared" si="45"/>
        <v>788.0685995721542</v>
      </c>
      <c r="AI154" s="184">
        <f t="shared" si="49"/>
        <v>65.67</v>
      </c>
      <c r="AJ154" s="14">
        <f t="shared" si="46"/>
        <v>760.95041936368739</v>
      </c>
      <c r="AK154" s="184">
        <f t="shared" si="50"/>
        <v>63.41</v>
      </c>
      <c r="AM154" s="14">
        <f t="shared" si="58"/>
        <v>574224.3935238386</v>
      </c>
      <c r="AN154" s="14">
        <f t="shared" si="51"/>
        <v>47852.03</v>
      </c>
      <c r="AO154" s="14">
        <f t="shared" si="52"/>
        <v>47852.03</v>
      </c>
    </row>
    <row r="155" spans="1:41" x14ac:dyDescent="0.25">
      <c r="A155">
        <v>61631</v>
      </c>
      <c r="B155" t="s">
        <v>169</v>
      </c>
      <c r="C155" t="s">
        <v>158</v>
      </c>
      <c r="D155" s="14">
        <f>'landesw Umlage § 2_IST'!F155*'Umlage Gesamt § 2_mtlAufte_IST'!$D$1</f>
        <v>3168.7708522673079</v>
      </c>
      <c r="E155" s="14">
        <f>'landesw Umlage § 2_IST'!G155*'Umlage Gesamt § 2_mtlAufte_IST'!$E$1</f>
        <v>238437.24619369075</v>
      </c>
      <c r="F155" s="14">
        <f>'landesw Umlage § 2_IST'!H155*'Umlage Gesamt § 2_mtlAufte_IST'!$F$1</f>
        <v>25635.365283341343</v>
      </c>
      <c r="G155" s="14">
        <f>'landesw Umlage § 2_IST'!I155*'Umlage Gesamt § 2_mtlAufte_IST'!$G$1</f>
        <v>405456.18163894129</v>
      </c>
      <c r="H155" s="14">
        <f>'landesw Umlage § 2_IST'!J155*'Umlage Gesamt § 2_mtlAufte_IST'!$H$1</f>
        <v>69420.678761271483</v>
      </c>
      <c r="I155" s="14">
        <f>'landesw Umlage § 2_IST'!K155*'Umlage Gesamt § 2_mtlAufte_IST'!$I$1</f>
        <v>115802.25090569693</v>
      </c>
      <c r="J155" s="14">
        <f>'landesw Umlage § 2_IST'!L155*'Umlage Gesamt § 2_mtlAufte_IST'!$J$1</f>
        <v>1763.2093950474493</v>
      </c>
      <c r="K155" s="14">
        <f>'landesw Umlage § 2_IST'!M155*'Umlage Gesamt § 2_mtlAufte_IST'!$K$1</f>
        <v>1290.1641366843207</v>
      </c>
      <c r="M155" s="14">
        <f>'bezirksw Umlage § 2_IST'!F155*'Umlage Gesamt § 2_mtlAufte_IST'!$M$1</f>
        <v>12748.329516348142</v>
      </c>
      <c r="N155" s="14">
        <f>'bezirksw Umlage § 2_IST'!G155*'Umlage Gesamt § 2_mtlAufte_IST'!$N$1</f>
        <v>1007211.4392293305</v>
      </c>
      <c r="O155" s="14">
        <f>'bezirksw Umlage § 2_IST'!H155*'Umlage Gesamt § 2_mtlAufte_IST'!$O$1</f>
        <v>114715.7172398032</v>
      </c>
      <c r="P155" s="14">
        <f>'bezirksw Umlage § 2_IST'!I155*'Umlage Gesamt § 2_mtlAufte_IST'!$P$1</f>
        <v>1674095.6888551451</v>
      </c>
      <c r="Q155" s="14">
        <f>'bezirksw Umlage § 2_IST'!J155*'Umlage Gesamt § 2_mtlAufte_IST'!$Q$1</f>
        <v>139637.70153262466</v>
      </c>
      <c r="R155" s="14">
        <f>'bezirksw Umlage § 2_IST'!K155*'Umlage Gesamt § 2_mtlAufte_IST'!$R$1</f>
        <v>722129.0315715773</v>
      </c>
      <c r="S155" s="14">
        <f>'bezirksw Umlage § 2_IST'!L155*'Umlage Gesamt § 2_mtlAufte_IST'!$S$1</f>
        <v>4468.4814190358866</v>
      </c>
      <c r="T155" s="14">
        <f>'bezirksw Umlage § 2_IST'!M155*'Umlage Gesamt § 2_mtlAufte_IST'!$T$1</f>
        <v>4727.0883472948772</v>
      </c>
      <c r="V155" s="14">
        <f t="shared" si="47"/>
        <v>15917.100368615449</v>
      </c>
      <c r="W155" s="184">
        <f t="shared" si="48"/>
        <v>1326.43</v>
      </c>
      <c r="X155" s="14">
        <f t="shared" si="40"/>
        <v>1245648.6854230212</v>
      </c>
      <c r="Y155" s="184">
        <f t="shared" si="53"/>
        <v>103804.06</v>
      </c>
      <c r="Z155" s="14">
        <f t="shared" si="41"/>
        <v>140351.08252314455</v>
      </c>
      <c r="AA155" s="184">
        <f t="shared" si="54"/>
        <v>11695.92</v>
      </c>
      <c r="AB155" s="14">
        <f t="shared" si="42"/>
        <v>2079551.8704940863</v>
      </c>
      <c r="AC155" s="184">
        <f t="shared" si="55"/>
        <v>173295.99</v>
      </c>
      <c r="AD155" s="14">
        <f t="shared" si="43"/>
        <v>209058.38029389613</v>
      </c>
      <c r="AE155" s="184">
        <f t="shared" si="56"/>
        <v>17421.53</v>
      </c>
      <c r="AF155" s="14">
        <f t="shared" si="44"/>
        <v>837931.28247727419</v>
      </c>
      <c r="AG155" s="184">
        <f t="shared" si="57"/>
        <v>69827.61</v>
      </c>
      <c r="AH155" s="14">
        <f t="shared" si="45"/>
        <v>6231.6908140833357</v>
      </c>
      <c r="AI155" s="184">
        <f t="shared" si="49"/>
        <v>519.30999999999995</v>
      </c>
      <c r="AJ155" s="14">
        <f t="shared" si="46"/>
        <v>6017.2524839791977</v>
      </c>
      <c r="AK155" s="184">
        <f t="shared" si="50"/>
        <v>501.44</v>
      </c>
      <c r="AM155" s="14">
        <f t="shared" si="58"/>
        <v>4540707.3448780999</v>
      </c>
      <c r="AN155" s="14">
        <f t="shared" si="51"/>
        <v>378392.28</v>
      </c>
      <c r="AO155" s="14">
        <f t="shared" si="52"/>
        <v>378392.28</v>
      </c>
    </row>
    <row r="156" spans="1:41" x14ac:dyDescent="0.25">
      <c r="A156">
        <v>61632</v>
      </c>
      <c r="B156" t="s">
        <v>170</v>
      </c>
      <c r="C156" t="s">
        <v>158</v>
      </c>
      <c r="D156" s="14">
        <f>'landesw Umlage § 2_IST'!F156*'Umlage Gesamt § 2_mtlAufte_IST'!$D$1</f>
        <v>717.36456272554119</v>
      </c>
      <c r="E156" s="14">
        <f>'landesw Umlage § 2_IST'!G156*'Umlage Gesamt § 2_mtlAufte_IST'!$E$1</f>
        <v>53978.794563460666</v>
      </c>
      <c r="F156" s="14">
        <f>'landesw Umlage § 2_IST'!H156*'Umlage Gesamt § 2_mtlAufte_IST'!$F$1</f>
        <v>5803.481369956241</v>
      </c>
      <c r="G156" s="14">
        <f>'landesw Umlage § 2_IST'!I156*'Umlage Gesamt § 2_mtlAufte_IST'!$G$1</f>
        <v>91789.50135749692</v>
      </c>
      <c r="H156" s="14">
        <f>'landesw Umlage § 2_IST'!J156*'Umlage Gesamt § 2_mtlAufte_IST'!$H$1</f>
        <v>15715.852355829738</v>
      </c>
      <c r="I156" s="14">
        <f>'landesw Umlage § 2_IST'!K156*'Umlage Gesamt § 2_mtlAufte_IST'!$I$1</f>
        <v>26215.979304454591</v>
      </c>
      <c r="J156" s="14">
        <f>'landesw Umlage § 2_IST'!L156*'Umlage Gesamt § 2_mtlAufte_IST'!$J$1</f>
        <v>399.16547950027638</v>
      </c>
      <c r="K156" s="14">
        <f>'landesw Umlage § 2_IST'!M156*'Umlage Gesamt § 2_mtlAufte_IST'!$K$1</f>
        <v>292.07477438594202</v>
      </c>
      <c r="M156" s="14">
        <f>'bezirksw Umlage § 2_IST'!F156*'Umlage Gesamt § 2_mtlAufte_IST'!$M$1</f>
        <v>2886.0401257581161</v>
      </c>
      <c r="N156" s="14">
        <f>'bezirksw Umlage § 2_IST'!G156*'Umlage Gesamt § 2_mtlAufte_IST'!$N$1</f>
        <v>228018.31604766368</v>
      </c>
      <c r="O156" s="14">
        <f>'bezirksw Umlage § 2_IST'!H156*'Umlage Gesamt § 2_mtlAufte_IST'!$O$1</f>
        <v>25970.003566713021</v>
      </c>
      <c r="P156" s="14">
        <f>'bezirksw Umlage § 2_IST'!I156*'Umlage Gesamt § 2_mtlAufte_IST'!$P$1</f>
        <v>378991.40637985687</v>
      </c>
      <c r="Q156" s="14">
        <f>'bezirksw Umlage § 2_IST'!J156*'Umlage Gesamt § 2_mtlAufte_IST'!$Q$1</f>
        <v>31611.985646824796</v>
      </c>
      <c r="R156" s="14">
        <f>'bezirksw Umlage § 2_IST'!K156*'Umlage Gesamt § 2_mtlAufte_IST'!$R$1</f>
        <v>163479.72167002995</v>
      </c>
      <c r="S156" s="14">
        <f>'bezirksw Umlage § 2_IST'!L156*'Umlage Gesamt § 2_mtlAufte_IST'!$S$1</f>
        <v>1011.6005128361601</v>
      </c>
      <c r="T156" s="14">
        <f>'bezirksw Umlage § 2_IST'!M156*'Umlage Gesamt § 2_mtlAufte_IST'!$T$1</f>
        <v>1070.1454359805921</v>
      </c>
      <c r="V156" s="14">
        <f t="shared" si="47"/>
        <v>3603.4046884836571</v>
      </c>
      <c r="W156" s="184">
        <f t="shared" si="48"/>
        <v>300.27999999999997</v>
      </c>
      <c r="X156" s="14">
        <f t="shared" si="40"/>
        <v>281997.11061112437</v>
      </c>
      <c r="Y156" s="184">
        <f t="shared" si="53"/>
        <v>23499.759999999998</v>
      </c>
      <c r="Z156" s="14">
        <f t="shared" si="41"/>
        <v>31773.484936669262</v>
      </c>
      <c r="AA156" s="184">
        <f t="shared" si="54"/>
        <v>2647.79</v>
      </c>
      <c r="AB156" s="14">
        <f t="shared" si="42"/>
        <v>470780.90773735382</v>
      </c>
      <c r="AC156" s="184">
        <f t="shared" si="55"/>
        <v>39231.74</v>
      </c>
      <c r="AD156" s="14">
        <f t="shared" si="43"/>
        <v>47327.838002654535</v>
      </c>
      <c r="AE156" s="184">
        <f t="shared" si="56"/>
        <v>3943.99</v>
      </c>
      <c r="AF156" s="14">
        <f t="shared" si="44"/>
        <v>189695.70097448453</v>
      </c>
      <c r="AG156" s="184">
        <f t="shared" si="57"/>
        <v>15807.98</v>
      </c>
      <c r="AH156" s="14">
        <f t="shared" si="45"/>
        <v>1410.7659923364365</v>
      </c>
      <c r="AI156" s="184">
        <f t="shared" si="49"/>
        <v>117.56</v>
      </c>
      <c r="AJ156" s="14">
        <f t="shared" si="46"/>
        <v>1362.220210366534</v>
      </c>
      <c r="AK156" s="184">
        <f t="shared" si="50"/>
        <v>113.52</v>
      </c>
      <c r="AM156" s="14">
        <f t="shared" si="58"/>
        <v>1027951.4331534731</v>
      </c>
      <c r="AN156" s="14">
        <f t="shared" si="51"/>
        <v>85662.62</v>
      </c>
      <c r="AO156" s="14">
        <f t="shared" si="52"/>
        <v>85662.62</v>
      </c>
    </row>
    <row r="157" spans="1:41" x14ac:dyDescent="0.25">
      <c r="A157">
        <v>61633</v>
      </c>
      <c r="B157" t="s">
        <v>171</v>
      </c>
      <c r="C157" t="s">
        <v>158</v>
      </c>
      <c r="D157" s="14">
        <f>'landesw Umlage § 2_IST'!F157*'Umlage Gesamt § 2_mtlAufte_IST'!$D$1</f>
        <v>1217.5463139483586</v>
      </c>
      <c r="E157" s="14">
        <f>'landesw Umlage § 2_IST'!G157*'Umlage Gesamt § 2_mtlAufte_IST'!$E$1</f>
        <v>91615.45714276089</v>
      </c>
      <c r="F157" s="14">
        <f>'landesw Umlage § 2_IST'!H157*'Umlage Gesamt § 2_mtlAufte_IST'!$F$1</f>
        <v>9849.9531719433398</v>
      </c>
      <c r="G157" s="14">
        <f>'landesw Umlage § 2_IST'!I157*'Umlage Gesamt § 2_mtlAufte_IST'!$G$1</f>
        <v>155789.64287330717</v>
      </c>
      <c r="H157" s="14">
        <f>'landesw Umlage § 2_IST'!J157*'Umlage Gesamt § 2_mtlAufte_IST'!$H$1</f>
        <v>26673.715291562236</v>
      </c>
      <c r="I157" s="14">
        <f>'landesw Umlage § 2_IST'!K157*'Umlage Gesamt § 2_mtlAufte_IST'!$I$1</f>
        <v>44495.045653512709</v>
      </c>
      <c r="J157" s="14">
        <f>'landesw Umlage § 2_IST'!L157*'Umlage Gesamt § 2_mtlAufte_IST'!$J$1</f>
        <v>677.48322606637009</v>
      </c>
      <c r="K157" s="14">
        <f>'landesw Umlage § 2_IST'!M157*'Umlage Gesamt § 2_mtlAufte_IST'!$K$1</f>
        <v>495.7236298372294</v>
      </c>
      <c r="M157" s="14">
        <f>'bezirksw Umlage § 2_IST'!F157*'Umlage Gesamt § 2_mtlAufte_IST'!$M$1</f>
        <v>4898.3288269401746</v>
      </c>
      <c r="N157" s="14">
        <f>'bezirksw Umlage § 2_IST'!G157*'Umlage Gesamt § 2_mtlAufte_IST'!$N$1</f>
        <v>387003.86754783336</v>
      </c>
      <c r="O157" s="14">
        <f>'bezirksw Umlage § 2_IST'!H157*'Umlage Gesamt § 2_mtlAufte_IST'!$O$1</f>
        <v>44077.563569270758</v>
      </c>
      <c r="P157" s="14">
        <f>'bezirksw Umlage § 2_IST'!I157*'Umlage Gesamt § 2_mtlAufte_IST'!$P$1</f>
        <v>643242.7998711206</v>
      </c>
      <c r="Q157" s="14">
        <f>'bezirksw Umlage § 2_IST'!J157*'Umlage Gesamt § 2_mtlAufte_IST'!$Q$1</f>
        <v>53653.412226895292</v>
      </c>
      <c r="R157" s="14">
        <f>'bezirksw Umlage § 2_IST'!K157*'Umlage Gesamt § 2_mtlAufte_IST'!$R$1</f>
        <v>277465.80032947834</v>
      </c>
      <c r="S157" s="14">
        <f>'bezirksw Umlage § 2_IST'!L157*'Umlage Gesamt § 2_mtlAufte_IST'!$S$1</f>
        <v>1716.9379972051456</v>
      </c>
      <c r="T157" s="14">
        <f>'bezirksw Umlage § 2_IST'!M157*'Umlage Gesamt § 2_mtlAufte_IST'!$T$1</f>
        <v>1816.3033116891352</v>
      </c>
      <c r="V157" s="14">
        <f t="shared" si="47"/>
        <v>6115.8751408885328</v>
      </c>
      <c r="W157" s="184">
        <f t="shared" si="48"/>
        <v>509.66</v>
      </c>
      <c r="X157" s="14">
        <f t="shared" si="40"/>
        <v>478619.32469059422</v>
      </c>
      <c r="Y157" s="184">
        <f t="shared" si="53"/>
        <v>39884.94</v>
      </c>
      <c r="Z157" s="14">
        <f t="shared" si="41"/>
        <v>53927.516741214102</v>
      </c>
      <c r="AA157" s="184">
        <f t="shared" si="54"/>
        <v>4493.96</v>
      </c>
      <c r="AB157" s="14">
        <f t="shared" si="42"/>
        <v>799032.44274442783</v>
      </c>
      <c r="AC157" s="184">
        <f t="shared" si="55"/>
        <v>66586.039999999994</v>
      </c>
      <c r="AD157" s="14">
        <f t="shared" si="43"/>
        <v>80327.127518457535</v>
      </c>
      <c r="AE157" s="184">
        <f t="shared" si="56"/>
        <v>6693.93</v>
      </c>
      <c r="AF157" s="14">
        <f t="shared" si="44"/>
        <v>321960.84598299104</v>
      </c>
      <c r="AG157" s="184">
        <f t="shared" si="57"/>
        <v>26830.07</v>
      </c>
      <c r="AH157" s="14">
        <f t="shared" si="45"/>
        <v>2394.4212232715158</v>
      </c>
      <c r="AI157" s="184">
        <f t="shared" si="49"/>
        <v>199.54</v>
      </c>
      <c r="AJ157" s="14">
        <f t="shared" si="46"/>
        <v>2312.0269415263647</v>
      </c>
      <c r="AK157" s="184">
        <f t="shared" si="50"/>
        <v>192.67</v>
      </c>
      <c r="AM157" s="14">
        <f t="shared" si="58"/>
        <v>1744689.580983371</v>
      </c>
      <c r="AN157" s="14">
        <f t="shared" si="51"/>
        <v>145390.79999999999</v>
      </c>
      <c r="AO157" s="14">
        <f t="shared" si="52"/>
        <v>145390.79999999999</v>
      </c>
    </row>
    <row r="158" spans="1:41" x14ac:dyDescent="0.25">
      <c r="A158">
        <v>61701</v>
      </c>
      <c r="B158" t="s">
        <v>173</v>
      </c>
      <c r="C158" t="s">
        <v>174</v>
      </c>
      <c r="D158" s="14">
        <f>'landesw Umlage § 2_IST'!F158*'Umlage Gesamt § 2_mtlAufte_IST'!$D$1</f>
        <v>1126.1841870905662</v>
      </c>
      <c r="E158" s="14">
        <f>'landesw Umlage § 2_IST'!G158*'Umlage Gesamt § 2_mtlAufte_IST'!$E$1</f>
        <v>84740.825006207451</v>
      </c>
      <c r="F158" s="14">
        <f>'landesw Umlage § 2_IST'!H158*'Umlage Gesamt § 2_mtlAufte_IST'!$F$1</f>
        <v>9110.83330362384</v>
      </c>
      <c r="G158" s="14">
        <f>'landesw Umlage § 2_IST'!I158*'Umlage Gesamt § 2_mtlAufte_IST'!$G$1</f>
        <v>144099.51416751326</v>
      </c>
      <c r="H158" s="14">
        <f>'landesw Umlage § 2_IST'!J158*'Umlage Gesamt § 2_mtlAufte_IST'!$H$1</f>
        <v>24672.175528911604</v>
      </c>
      <c r="I158" s="14">
        <f>'landesw Umlage § 2_IST'!K158*'Umlage Gesamt § 2_mtlAufte_IST'!$I$1</f>
        <v>41156.230563714067</v>
      </c>
      <c r="J158" s="14">
        <f>'landesw Umlage § 2_IST'!L158*'Umlage Gesamt § 2_mtlAufte_IST'!$J$1</f>
        <v>626.64630287518594</v>
      </c>
      <c r="K158" s="14">
        <f>'landesw Umlage § 2_IST'!M158*'Umlage Gesamt § 2_mtlAufte_IST'!$K$1</f>
        <v>458.52556629193151</v>
      </c>
      <c r="M158" s="14">
        <f>'bezirksw Umlage § 2_IST'!F158*'Umlage Gesamt § 2_mtlAufte_IST'!$M$1</f>
        <v>6136.2554303794714</v>
      </c>
      <c r="N158" s="14">
        <f>'bezirksw Umlage § 2_IST'!G158*'Umlage Gesamt § 2_mtlAufte_IST'!$N$1</f>
        <v>251749.30053178844</v>
      </c>
      <c r="O158" s="14">
        <f>'bezirksw Umlage § 2_IST'!H158*'Umlage Gesamt § 2_mtlAufte_IST'!$O$1</f>
        <v>31538.721043669048</v>
      </c>
      <c r="P158" s="14">
        <f>'bezirksw Umlage § 2_IST'!I158*'Umlage Gesamt § 2_mtlAufte_IST'!$P$1</f>
        <v>449249.00705769181</v>
      </c>
      <c r="Q158" s="14">
        <f>'bezirksw Umlage § 2_IST'!J158*'Umlage Gesamt § 2_mtlAufte_IST'!$Q$1</f>
        <v>20827.614688134781</v>
      </c>
      <c r="R158" s="14">
        <f>'bezirksw Umlage § 2_IST'!K158*'Umlage Gesamt § 2_mtlAufte_IST'!$R$1</f>
        <v>132510.67525946014</v>
      </c>
      <c r="S158" s="14">
        <f>'bezirksw Umlage § 2_IST'!L158*'Umlage Gesamt § 2_mtlAufte_IST'!$S$1</f>
        <v>277.14964807255137</v>
      </c>
      <c r="T158" s="14">
        <f>'bezirksw Umlage § 2_IST'!M158*'Umlage Gesamt § 2_mtlAufte_IST'!$T$1</f>
        <v>1496.3027566959345</v>
      </c>
      <c r="V158" s="14">
        <f t="shared" si="47"/>
        <v>7262.4396174700378</v>
      </c>
      <c r="W158" s="184">
        <f t="shared" si="48"/>
        <v>605.20000000000005</v>
      </c>
      <c r="X158" s="14">
        <f t="shared" si="40"/>
        <v>336490.12553799589</v>
      </c>
      <c r="Y158" s="184">
        <f t="shared" si="53"/>
        <v>28040.84</v>
      </c>
      <c r="Z158" s="14">
        <f t="shared" si="41"/>
        <v>40649.554347292884</v>
      </c>
      <c r="AA158" s="184">
        <f t="shared" si="54"/>
        <v>3387.46</v>
      </c>
      <c r="AB158" s="14">
        <f t="shared" si="42"/>
        <v>593348.52122520504</v>
      </c>
      <c r="AC158" s="184">
        <f t="shared" si="55"/>
        <v>49445.71</v>
      </c>
      <c r="AD158" s="14">
        <f t="shared" si="43"/>
        <v>45499.790217046386</v>
      </c>
      <c r="AE158" s="184">
        <f t="shared" si="56"/>
        <v>3791.65</v>
      </c>
      <c r="AF158" s="14">
        <f t="shared" si="44"/>
        <v>173666.90582317422</v>
      </c>
      <c r="AG158" s="184">
        <f t="shared" si="57"/>
        <v>14472.24</v>
      </c>
      <c r="AH158" s="14">
        <f t="shared" si="45"/>
        <v>903.79595094773731</v>
      </c>
      <c r="AI158" s="184">
        <f t="shared" si="49"/>
        <v>75.319999999999993</v>
      </c>
      <c r="AJ158" s="14">
        <f t="shared" si="46"/>
        <v>1954.8283229878659</v>
      </c>
      <c r="AK158" s="184">
        <f t="shared" si="50"/>
        <v>162.9</v>
      </c>
      <c r="AM158" s="14">
        <f t="shared" si="58"/>
        <v>1199775.9610421199</v>
      </c>
      <c r="AN158" s="14">
        <f t="shared" si="51"/>
        <v>99981.33</v>
      </c>
      <c r="AO158" s="14">
        <f t="shared" si="52"/>
        <v>99981.33</v>
      </c>
    </row>
    <row r="159" spans="1:41" x14ac:dyDescent="0.25">
      <c r="A159">
        <v>61708</v>
      </c>
      <c r="B159" t="s">
        <v>175</v>
      </c>
      <c r="C159" t="s">
        <v>174</v>
      </c>
      <c r="D159" s="14">
        <f>'landesw Umlage § 2_IST'!F159*'Umlage Gesamt § 2_mtlAufte_IST'!$D$1</f>
        <v>426.83528225217157</v>
      </c>
      <c r="E159" s="14">
        <f>'landesw Umlage § 2_IST'!G159*'Umlage Gesamt § 2_mtlAufte_IST'!$E$1</f>
        <v>32117.636150841874</v>
      </c>
      <c r="F159" s="14">
        <f>'landesw Umlage § 2_IST'!H159*'Umlage Gesamt § 2_mtlAufte_IST'!$F$1</f>
        <v>3453.098657646161</v>
      </c>
      <c r="G159" s="14">
        <f>'landesw Umlage § 2_IST'!I159*'Umlage Gesamt § 2_mtlAufte_IST'!$G$1</f>
        <v>54615.18418314022</v>
      </c>
      <c r="H159" s="14">
        <f>'landesw Umlage § 2_IST'!J159*'Umlage Gesamt § 2_mtlAufte_IST'!$H$1</f>
        <v>9351.0059245852481</v>
      </c>
      <c r="I159" s="14">
        <f>'landesw Umlage § 2_IST'!K159*'Umlage Gesamt § 2_mtlAufte_IST'!$I$1</f>
        <v>15598.630748387197</v>
      </c>
      <c r="J159" s="14">
        <f>'landesw Umlage § 2_IST'!L159*'Umlage Gesamt § 2_mtlAufte_IST'!$J$1</f>
        <v>237.50533405287445</v>
      </c>
      <c r="K159" s="14">
        <f>'landesw Umlage § 2_IST'!M159*'Umlage Gesamt § 2_mtlAufte_IST'!$K$1</f>
        <v>173.78586180797998</v>
      </c>
      <c r="M159" s="14">
        <f>'bezirksw Umlage § 2_IST'!F159*'Umlage Gesamt § 2_mtlAufte_IST'!$M$1</f>
        <v>2325.7033339847553</v>
      </c>
      <c r="N159" s="14">
        <f>'bezirksw Umlage § 2_IST'!G159*'Umlage Gesamt § 2_mtlAufte_IST'!$N$1</f>
        <v>95415.550121404114</v>
      </c>
      <c r="O159" s="14">
        <f>'bezirksw Umlage § 2_IST'!H159*'Umlage Gesamt § 2_mtlAufte_IST'!$O$1</f>
        <v>11953.496641899124</v>
      </c>
      <c r="P159" s="14">
        <f>'bezirksw Umlage § 2_IST'!I159*'Umlage Gesamt § 2_mtlAufte_IST'!$P$1</f>
        <v>170269.9513339526</v>
      </c>
      <c r="Q159" s="14">
        <f>'bezirksw Umlage § 2_IST'!J159*'Umlage Gesamt § 2_mtlAufte_IST'!$Q$1</f>
        <v>7893.87819146724</v>
      </c>
      <c r="R159" s="14">
        <f>'bezirksw Umlage § 2_IST'!K159*'Umlage Gesamt § 2_mtlAufte_IST'!$R$1</f>
        <v>50222.896151576861</v>
      </c>
      <c r="S159" s="14">
        <f>'bezirksw Umlage § 2_IST'!L159*'Umlage Gesamt § 2_mtlAufte_IST'!$S$1</f>
        <v>105.04254065824861</v>
      </c>
      <c r="T159" s="14">
        <f>'bezirksw Umlage § 2_IST'!M159*'Umlage Gesamt § 2_mtlAufte_IST'!$T$1</f>
        <v>567.11399148570194</v>
      </c>
      <c r="V159" s="14">
        <f t="shared" si="47"/>
        <v>2752.5386162369268</v>
      </c>
      <c r="W159" s="184">
        <f t="shared" si="48"/>
        <v>229.38</v>
      </c>
      <c r="X159" s="14">
        <f t="shared" si="40"/>
        <v>127533.18627224599</v>
      </c>
      <c r="Y159" s="184">
        <f t="shared" si="53"/>
        <v>10627.77</v>
      </c>
      <c r="Z159" s="14">
        <f t="shared" si="41"/>
        <v>15406.595299545286</v>
      </c>
      <c r="AA159" s="184">
        <f t="shared" si="54"/>
        <v>1283.8800000000001</v>
      </c>
      <c r="AB159" s="14">
        <f t="shared" si="42"/>
        <v>224885.13551709283</v>
      </c>
      <c r="AC159" s="184">
        <f t="shared" si="55"/>
        <v>18740.43</v>
      </c>
      <c r="AD159" s="14">
        <f t="shared" si="43"/>
        <v>17244.88411605249</v>
      </c>
      <c r="AE159" s="184">
        <f t="shared" si="56"/>
        <v>1437.07</v>
      </c>
      <c r="AF159" s="14">
        <f t="shared" si="44"/>
        <v>65821.526899964054</v>
      </c>
      <c r="AG159" s="184">
        <f t="shared" si="57"/>
        <v>5485.13</v>
      </c>
      <c r="AH159" s="14">
        <f t="shared" si="45"/>
        <v>342.54787471112309</v>
      </c>
      <c r="AI159" s="184">
        <f t="shared" si="49"/>
        <v>28.55</v>
      </c>
      <c r="AJ159" s="14">
        <f t="shared" si="46"/>
        <v>740.89985329368187</v>
      </c>
      <c r="AK159" s="184">
        <f t="shared" si="50"/>
        <v>61.74</v>
      </c>
      <c r="AM159" s="14">
        <f t="shared" si="58"/>
        <v>454727.31444914232</v>
      </c>
      <c r="AN159" s="14">
        <f t="shared" si="51"/>
        <v>37893.94</v>
      </c>
      <c r="AO159" s="14">
        <f t="shared" si="52"/>
        <v>37893.94</v>
      </c>
    </row>
    <row r="160" spans="1:41" x14ac:dyDescent="0.25">
      <c r="A160">
        <v>61710</v>
      </c>
      <c r="B160" t="s">
        <v>176</v>
      </c>
      <c r="C160" t="s">
        <v>174</v>
      </c>
      <c r="D160" s="14">
        <f>'landesw Umlage § 2_IST'!F160*'Umlage Gesamt § 2_mtlAufte_IST'!$D$1</f>
        <v>307.96260174081982</v>
      </c>
      <c r="E160" s="14">
        <f>'landesw Umlage § 2_IST'!G160*'Umlage Gesamt § 2_mtlAufte_IST'!$E$1</f>
        <v>23172.945635114382</v>
      </c>
      <c r="F160" s="14">
        <f>'landesw Umlage § 2_IST'!H160*'Umlage Gesamt § 2_mtlAufte_IST'!$F$1</f>
        <v>2491.4183313650706</v>
      </c>
      <c r="G160" s="14">
        <f>'landesw Umlage § 2_IST'!I160*'Umlage Gesamt § 2_mtlAufte_IST'!$G$1</f>
        <v>39404.976380694599</v>
      </c>
      <c r="H160" s="14">
        <f>'landesw Umlage § 2_IST'!J160*'Umlage Gesamt § 2_mtlAufte_IST'!$H$1</f>
        <v>6746.7714904780287</v>
      </c>
      <c r="I160" s="14">
        <f>'landesw Umlage § 2_IST'!K160*'Umlage Gesamt § 2_mtlAufte_IST'!$I$1</f>
        <v>11254.446641619521</v>
      </c>
      <c r="J160" s="14">
        <f>'landesw Umlage § 2_IST'!L160*'Umlage Gesamt § 2_mtlAufte_IST'!$J$1</f>
        <v>171.36062468011599</v>
      </c>
      <c r="K160" s="14">
        <f>'landesw Umlage § 2_IST'!M160*'Umlage Gesamt § 2_mtlAufte_IST'!$K$1</f>
        <v>125.386884293546</v>
      </c>
      <c r="M160" s="14">
        <f>'bezirksw Umlage § 2_IST'!F160*'Umlage Gesamt § 2_mtlAufte_IST'!$M$1</f>
        <v>1678.000107751403</v>
      </c>
      <c r="N160" s="14">
        <f>'bezirksw Umlage § 2_IST'!G160*'Umlage Gesamt § 2_mtlAufte_IST'!$N$1</f>
        <v>68842.530792848294</v>
      </c>
      <c r="O160" s="14">
        <f>'bezirksw Umlage § 2_IST'!H160*'Umlage Gesamt § 2_mtlAufte_IST'!$O$1</f>
        <v>8624.4743084864313</v>
      </c>
      <c r="P160" s="14">
        <f>'bezirksw Umlage § 2_IST'!I160*'Umlage Gesamt § 2_mtlAufte_IST'!$P$1</f>
        <v>122850.14709751082</v>
      </c>
      <c r="Q160" s="14">
        <f>'bezirksw Umlage § 2_IST'!J160*'Umlage Gesamt § 2_mtlAufte_IST'!$Q$1</f>
        <v>5695.4506029638351</v>
      </c>
      <c r="R160" s="14">
        <f>'bezirksw Umlage § 2_IST'!K160*'Umlage Gesamt § 2_mtlAufte_IST'!$R$1</f>
        <v>36235.930835401159</v>
      </c>
      <c r="S160" s="14">
        <f>'bezirksw Umlage § 2_IST'!L160*'Umlage Gesamt § 2_mtlAufte_IST'!$S$1</f>
        <v>75.78842579247798</v>
      </c>
      <c r="T160" s="14">
        <f>'bezirksw Umlage § 2_IST'!M160*'Umlage Gesamt § 2_mtlAufte_IST'!$T$1</f>
        <v>409.17400122133279</v>
      </c>
      <c r="V160" s="14">
        <f t="shared" si="47"/>
        <v>1985.9627094922228</v>
      </c>
      <c r="W160" s="184">
        <f t="shared" si="48"/>
        <v>165.5</v>
      </c>
      <c r="X160" s="14">
        <f t="shared" si="40"/>
        <v>92015.476427962683</v>
      </c>
      <c r="Y160" s="184">
        <f t="shared" si="53"/>
        <v>7667.96</v>
      </c>
      <c r="Z160" s="14">
        <f t="shared" si="41"/>
        <v>11115.892639851501</v>
      </c>
      <c r="AA160" s="184">
        <f t="shared" si="54"/>
        <v>926.32</v>
      </c>
      <c r="AB160" s="14">
        <f t="shared" si="42"/>
        <v>162255.12347820541</v>
      </c>
      <c r="AC160" s="184">
        <f t="shared" si="55"/>
        <v>13521.26</v>
      </c>
      <c r="AD160" s="14">
        <f t="shared" si="43"/>
        <v>12442.222093441864</v>
      </c>
      <c r="AE160" s="184">
        <f t="shared" si="56"/>
        <v>1036.8499999999999</v>
      </c>
      <c r="AF160" s="14">
        <f t="shared" si="44"/>
        <v>47490.37747702068</v>
      </c>
      <c r="AG160" s="184">
        <f t="shared" si="57"/>
        <v>3957.53</v>
      </c>
      <c r="AH160" s="14">
        <f t="shared" si="45"/>
        <v>247.14905047259396</v>
      </c>
      <c r="AI160" s="184">
        <f t="shared" si="49"/>
        <v>20.6</v>
      </c>
      <c r="AJ160" s="14">
        <f t="shared" si="46"/>
        <v>534.56088551487881</v>
      </c>
      <c r="AK160" s="184">
        <f t="shared" si="50"/>
        <v>44.55</v>
      </c>
      <c r="AM160" s="14">
        <f t="shared" si="58"/>
        <v>328086.76476196182</v>
      </c>
      <c r="AN160" s="14">
        <f t="shared" si="51"/>
        <v>27340.560000000001</v>
      </c>
      <c r="AO160" s="14">
        <f t="shared" si="52"/>
        <v>27340.560000000001</v>
      </c>
    </row>
    <row r="161" spans="1:41" x14ac:dyDescent="0.25">
      <c r="A161">
        <v>61711</v>
      </c>
      <c r="B161" t="s">
        <v>177</v>
      </c>
      <c r="C161" t="s">
        <v>174</v>
      </c>
      <c r="D161" s="14">
        <f>'landesw Umlage § 2_IST'!F161*'Umlage Gesamt § 2_mtlAufte_IST'!$D$1</f>
        <v>250.98129571736351</v>
      </c>
      <c r="E161" s="14">
        <f>'landesw Umlage § 2_IST'!G161*'Umlage Gesamt § 2_mtlAufte_IST'!$E$1</f>
        <v>18885.331816957874</v>
      </c>
      <c r="F161" s="14">
        <f>'landesw Umlage § 2_IST'!H161*'Umlage Gesamt § 2_mtlAufte_IST'!$F$1</f>
        <v>2030.4394022045792</v>
      </c>
      <c r="G161" s="14">
        <f>'landesw Umlage § 2_IST'!I161*'Umlage Gesamt § 2_mtlAufte_IST'!$G$1</f>
        <v>32114.003368701728</v>
      </c>
      <c r="H161" s="14">
        <f>'landesw Umlage § 2_IST'!J161*'Umlage Gesamt § 2_mtlAufte_IST'!$H$1</f>
        <v>5498.4385799358515</v>
      </c>
      <c r="I161" s="14">
        <f>'landesw Umlage § 2_IST'!K161*'Umlage Gesamt § 2_mtlAufte_IST'!$I$1</f>
        <v>9172.0734424526563</v>
      </c>
      <c r="J161" s="14">
        <f>'landesw Umlage § 2_IST'!L161*'Umlage Gesamt § 2_mtlAufte_IST'!$J$1</f>
        <v>139.6543326171402</v>
      </c>
      <c r="K161" s="14">
        <f>'landesw Umlage § 2_IST'!M161*'Umlage Gesamt § 2_mtlAufte_IST'!$K$1</f>
        <v>102.18696201444014</v>
      </c>
      <c r="M161" s="14">
        <f>'bezirksw Umlage § 2_IST'!F161*'Umlage Gesamt § 2_mtlAufte_IST'!$M$1</f>
        <v>1367.5252737725539</v>
      </c>
      <c r="N161" s="14">
        <f>'bezirksw Umlage § 2_IST'!G161*'Umlage Gesamt § 2_mtlAufte_IST'!$N$1</f>
        <v>56104.824031175114</v>
      </c>
      <c r="O161" s="14">
        <f>'bezirksw Umlage § 2_IST'!H161*'Umlage Gesamt § 2_mtlAufte_IST'!$O$1</f>
        <v>7028.7162291437617</v>
      </c>
      <c r="P161" s="14">
        <f>'bezirksw Umlage § 2_IST'!I161*'Umlage Gesamt § 2_mtlAufte_IST'!$P$1</f>
        <v>100119.58894785211</v>
      </c>
      <c r="Q161" s="14">
        <f>'bezirksw Umlage § 2_IST'!J161*'Umlage Gesamt § 2_mtlAufte_IST'!$Q$1</f>
        <v>4641.6401340482362</v>
      </c>
      <c r="R161" s="14">
        <f>'bezirksw Umlage § 2_IST'!K161*'Umlage Gesamt § 2_mtlAufte_IST'!$R$1</f>
        <v>29531.315884412747</v>
      </c>
      <c r="S161" s="14">
        <f>'bezirksw Umlage § 2_IST'!L161*'Umlage Gesamt § 2_mtlAufte_IST'!$S$1</f>
        <v>61.765542953114078</v>
      </c>
      <c r="T161" s="14">
        <f>'bezirksw Umlage § 2_IST'!M161*'Umlage Gesamt § 2_mtlAufte_IST'!$T$1</f>
        <v>333.46588325947414</v>
      </c>
      <c r="V161" s="14">
        <f t="shared" si="47"/>
        <v>1618.5065694899174</v>
      </c>
      <c r="W161" s="184">
        <f t="shared" si="48"/>
        <v>134.88</v>
      </c>
      <c r="X161" s="14">
        <f t="shared" si="40"/>
        <v>74990.155848132985</v>
      </c>
      <c r="Y161" s="184">
        <f t="shared" si="53"/>
        <v>6249.18</v>
      </c>
      <c r="Z161" s="14">
        <f t="shared" si="41"/>
        <v>9059.1556313483416</v>
      </c>
      <c r="AA161" s="184">
        <f t="shared" si="54"/>
        <v>754.93</v>
      </c>
      <c r="AB161" s="14">
        <f t="shared" si="42"/>
        <v>132233.59231655384</v>
      </c>
      <c r="AC161" s="184">
        <f t="shared" si="55"/>
        <v>11019.47</v>
      </c>
      <c r="AD161" s="14">
        <f t="shared" si="43"/>
        <v>10140.078713984087</v>
      </c>
      <c r="AE161" s="184">
        <f t="shared" si="56"/>
        <v>845.01</v>
      </c>
      <c r="AF161" s="14">
        <f t="shared" si="44"/>
        <v>38703.389326865406</v>
      </c>
      <c r="AG161" s="184">
        <f t="shared" si="57"/>
        <v>3225.28</v>
      </c>
      <c r="AH161" s="14">
        <f t="shared" si="45"/>
        <v>201.41987557025428</v>
      </c>
      <c r="AI161" s="184">
        <f t="shared" si="49"/>
        <v>16.78</v>
      </c>
      <c r="AJ161" s="14">
        <f t="shared" si="46"/>
        <v>435.65284527391429</v>
      </c>
      <c r="AK161" s="184">
        <f t="shared" si="50"/>
        <v>36.299999999999997</v>
      </c>
      <c r="AM161" s="14">
        <f t="shared" si="58"/>
        <v>267381.95112721878</v>
      </c>
      <c r="AN161" s="14">
        <f t="shared" si="51"/>
        <v>22281.83</v>
      </c>
      <c r="AO161" s="14">
        <f t="shared" si="52"/>
        <v>22281.83</v>
      </c>
    </row>
    <row r="162" spans="1:41" x14ac:dyDescent="0.25">
      <c r="A162">
        <v>61716</v>
      </c>
      <c r="B162" t="s">
        <v>178</v>
      </c>
      <c r="C162" t="s">
        <v>174</v>
      </c>
      <c r="D162" s="14">
        <f>'landesw Umlage § 2_IST'!F162*'Umlage Gesamt § 2_mtlAufte_IST'!$D$1</f>
        <v>793.50965334231603</v>
      </c>
      <c r="E162" s="14">
        <f>'landesw Umlage § 2_IST'!G162*'Umlage Gesamt § 2_mtlAufte_IST'!$E$1</f>
        <v>59708.406000918199</v>
      </c>
      <c r="F162" s="14">
        <f>'landesw Umlage § 2_IST'!H162*'Umlage Gesamt § 2_mtlAufte_IST'!$F$1</f>
        <v>6419.4953714412195</v>
      </c>
      <c r="G162" s="14">
        <f>'landesw Umlage § 2_IST'!I162*'Umlage Gesamt § 2_mtlAufte_IST'!$G$1</f>
        <v>101532.55288485433</v>
      </c>
      <c r="H162" s="14">
        <f>'landesw Umlage § 2_IST'!J162*'Umlage Gesamt § 2_mtlAufte_IST'!$H$1</f>
        <v>17384.020904897519</v>
      </c>
      <c r="I162" s="14">
        <f>'landesw Umlage § 2_IST'!K162*'Umlage Gesamt § 2_mtlAufte_IST'!$I$1</f>
        <v>28998.690109349656</v>
      </c>
      <c r="J162" s="14">
        <f>'landesw Umlage § 2_IST'!L162*'Umlage Gesamt § 2_mtlAufte_IST'!$J$1</f>
        <v>441.53513809082159</v>
      </c>
      <c r="K162" s="14">
        <f>'landesw Umlage § 2_IST'!M162*'Umlage Gesamt § 2_mtlAufte_IST'!$K$1</f>
        <v>323.07722602363259</v>
      </c>
      <c r="M162" s="14">
        <f>'bezirksw Umlage § 2_IST'!F162*'Umlage Gesamt § 2_mtlAufte_IST'!$M$1</f>
        <v>4323.6070752862961</v>
      </c>
      <c r="N162" s="14">
        <f>'bezirksw Umlage § 2_IST'!G162*'Umlage Gesamt § 2_mtlAufte_IST'!$N$1</f>
        <v>177382.61865515352</v>
      </c>
      <c r="O162" s="14">
        <f>'bezirksw Umlage § 2_IST'!H162*'Umlage Gesamt § 2_mtlAufte_IST'!$O$1</f>
        <v>22222.190552040891</v>
      </c>
      <c r="P162" s="14">
        <f>'bezirksw Umlage § 2_IST'!I162*'Umlage Gesamt § 2_mtlAufte_IST'!$P$1</f>
        <v>316540.96012099378</v>
      </c>
      <c r="Q162" s="14">
        <f>'bezirksw Umlage § 2_IST'!J162*'Umlage Gesamt § 2_mtlAufte_IST'!$Q$1</f>
        <v>14675.14239728895</v>
      </c>
      <c r="R162" s="14">
        <f>'bezirksw Umlage § 2_IST'!K162*'Umlage Gesamt § 2_mtlAufte_IST'!$R$1</f>
        <v>93367.054159174178</v>
      </c>
      <c r="S162" s="14">
        <f>'bezirksw Umlage § 2_IST'!L162*'Umlage Gesamt § 2_mtlAufte_IST'!$S$1</f>
        <v>195.27970973748842</v>
      </c>
      <c r="T162" s="14">
        <f>'bezirksw Umlage § 2_IST'!M162*'Umlage Gesamt § 2_mtlAufte_IST'!$T$1</f>
        <v>1054.2952879034337</v>
      </c>
      <c r="V162" s="14">
        <f t="shared" si="47"/>
        <v>5117.1167286286118</v>
      </c>
      <c r="W162" s="184">
        <f t="shared" si="48"/>
        <v>426.43</v>
      </c>
      <c r="X162" s="14">
        <f t="shared" si="40"/>
        <v>237091.02465607174</v>
      </c>
      <c r="Y162" s="184">
        <f t="shared" si="53"/>
        <v>19757.59</v>
      </c>
      <c r="Z162" s="14">
        <f t="shared" si="41"/>
        <v>28641.68592348211</v>
      </c>
      <c r="AA162" s="184">
        <f t="shared" si="54"/>
        <v>2386.81</v>
      </c>
      <c r="AB162" s="14">
        <f t="shared" si="42"/>
        <v>418073.5130058481</v>
      </c>
      <c r="AC162" s="184">
        <f t="shared" si="55"/>
        <v>34839.46</v>
      </c>
      <c r="AD162" s="14">
        <f t="shared" si="43"/>
        <v>32059.163302186469</v>
      </c>
      <c r="AE162" s="184">
        <f t="shared" si="56"/>
        <v>2671.6</v>
      </c>
      <c r="AF162" s="14">
        <f t="shared" si="44"/>
        <v>122365.74426852383</v>
      </c>
      <c r="AG162" s="184">
        <f t="shared" si="57"/>
        <v>10197.15</v>
      </c>
      <c r="AH162" s="14">
        <f t="shared" si="45"/>
        <v>636.81484782831001</v>
      </c>
      <c r="AI162" s="184">
        <f t="shared" si="49"/>
        <v>53.07</v>
      </c>
      <c r="AJ162" s="14">
        <f t="shared" si="46"/>
        <v>1377.3725139270664</v>
      </c>
      <c r="AK162" s="184">
        <f t="shared" si="50"/>
        <v>114.78</v>
      </c>
      <c r="AM162" s="14">
        <f t="shared" si="58"/>
        <v>845362.43524649634</v>
      </c>
      <c r="AN162" s="14">
        <f t="shared" si="51"/>
        <v>70446.87</v>
      </c>
      <c r="AO162" s="14">
        <f t="shared" si="52"/>
        <v>70446.87</v>
      </c>
    </row>
    <row r="163" spans="1:41" x14ac:dyDescent="0.25">
      <c r="A163">
        <v>61719</v>
      </c>
      <c r="B163" t="s">
        <v>179</v>
      </c>
      <c r="C163" t="s">
        <v>174</v>
      </c>
      <c r="D163" s="14">
        <f>'landesw Umlage § 2_IST'!F163*'Umlage Gesamt § 2_mtlAufte_IST'!$D$1</f>
        <v>814.81450887710514</v>
      </c>
      <c r="E163" s="14">
        <f>'landesw Umlage § 2_IST'!G163*'Umlage Gesamt § 2_mtlAufte_IST'!$E$1</f>
        <v>61311.510586607874</v>
      </c>
      <c r="F163" s="14">
        <f>'landesw Umlage § 2_IST'!H163*'Umlage Gesamt § 2_mtlAufte_IST'!$F$1</f>
        <v>6591.8517138231082</v>
      </c>
      <c r="G163" s="14">
        <f>'landesw Umlage § 2_IST'!I163*'Umlage Gesamt § 2_mtlAufte_IST'!$G$1</f>
        <v>104258.5895022778</v>
      </c>
      <c r="H163" s="14">
        <f>'landesw Umlage § 2_IST'!J163*'Umlage Gesamt § 2_mtlAufte_IST'!$H$1</f>
        <v>17850.762616775373</v>
      </c>
      <c r="I163" s="14">
        <f>'landesw Umlage § 2_IST'!K163*'Umlage Gesamt § 2_mtlAufte_IST'!$I$1</f>
        <v>29777.272828382174</v>
      </c>
      <c r="J163" s="14">
        <f>'landesw Umlage § 2_IST'!L163*'Umlage Gesamt § 2_mtlAufte_IST'!$J$1</f>
        <v>453.38986763435747</v>
      </c>
      <c r="K163" s="14">
        <f>'landesw Umlage § 2_IST'!M163*'Umlage Gesamt § 2_mtlAufte_IST'!$K$1</f>
        <v>331.7514917972394</v>
      </c>
      <c r="M163" s="14">
        <f>'bezirksw Umlage § 2_IST'!F163*'Umlage Gesamt § 2_mtlAufte_IST'!$M$1</f>
        <v>4439.6911377046636</v>
      </c>
      <c r="N163" s="14">
        <f>'bezirksw Umlage § 2_IST'!G163*'Umlage Gesamt § 2_mtlAufte_IST'!$N$1</f>
        <v>182145.145549329</v>
      </c>
      <c r="O163" s="14">
        <f>'bezirksw Umlage § 2_IST'!H163*'Umlage Gesamt § 2_mtlAufte_IST'!$O$1</f>
        <v>22818.831761613612</v>
      </c>
      <c r="P163" s="14">
        <f>'bezirksw Umlage § 2_IST'!I163*'Umlage Gesamt § 2_mtlAufte_IST'!$P$1</f>
        <v>325039.73439275677</v>
      </c>
      <c r="Q163" s="14">
        <f>'bezirksw Umlage § 2_IST'!J163*'Umlage Gesamt § 2_mtlAufte_IST'!$Q$1</f>
        <v>15069.153720793069</v>
      </c>
      <c r="R163" s="14">
        <f>'bezirksw Umlage § 2_IST'!K163*'Umlage Gesamt § 2_mtlAufte_IST'!$R$1</f>
        <v>95873.856177513211</v>
      </c>
      <c r="S163" s="14">
        <f>'bezirksw Umlage § 2_IST'!L163*'Umlage Gesamt § 2_mtlAufte_IST'!$S$1</f>
        <v>200.52275370968061</v>
      </c>
      <c r="T163" s="14">
        <f>'bezirksw Umlage § 2_IST'!M163*'Umlage Gesamt § 2_mtlAufte_IST'!$T$1</f>
        <v>1082.601948956871</v>
      </c>
      <c r="V163" s="14">
        <f t="shared" si="47"/>
        <v>5254.5056465817688</v>
      </c>
      <c r="W163" s="184">
        <f t="shared" si="48"/>
        <v>437.88</v>
      </c>
      <c r="X163" s="14">
        <f t="shared" si="40"/>
        <v>243456.65613593688</v>
      </c>
      <c r="Y163" s="184">
        <f t="shared" si="53"/>
        <v>20288.05</v>
      </c>
      <c r="Z163" s="14">
        <f t="shared" si="41"/>
        <v>29410.683475436719</v>
      </c>
      <c r="AA163" s="184">
        <f t="shared" si="54"/>
        <v>2450.89</v>
      </c>
      <c r="AB163" s="14">
        <f t="shared" si="42"/>
        <v>429298.32389503455</v>
      </c>
      <c r="AC163" s="184">
        <f t="shared" si="55"/>
        <v>35774.86</v>
      </c>
      <c r="AD163" s="14">
        <f t="shared" si="43"/>
        <v>32919.916337568444</v>
      </c>
      <c r="AE163" s="184">
        <f t="shared" si="56"/>
        <v>2743.33</v>
      </c>
      <c r="AF163" s="14">
        <f t="shared" si="44"/>
        <v>125651.12900589539</v>
      </c>
      <c r="AG163" s="184">
        <f t="shared" si="57"/>
        <v>10470.93</v>
      </c>
      <c r="AH163" s="14">
        <f t="shared" si="45"/>
        <v>653.91262134403814</v>
      </c>
      <c r="AI163" s="184">
        <f t="shared" si="49"/>
        <v>54.49</v>
      </c>
      <c r="AJ163" s="14">
        <f t="shared" si="46"/>
        <v>1414.3534407541104</v>
      </c>
      <c r="AK163" s="184">
        <f t="shared" si="50"/>
        <v>117.86</v>
      </c>
      <c r="AM163" s="14">
        <f t="shared" si="58"/>
        <v>868059.48055855196</v>
      </c>
      <c r="AN163" s="14">
        <f t="shared" si="51"/>
        <v>72338.289999999994</v>
      </c>
      <c r="AO163" s="14">
        <f t="shared" si="52"/>
        <v>72338.289999999994</v>
      </c>
    </row>
    <row r="164" spans="1:41" x14ac:dyDescent="0.25">
      <c r="A164">
        <v>61727</v>
      </c>
      <c r="B164" t="s">
        <v>180</v>
      </c>
      <c r="C164" t="s">
        <v>174</v>
      </c>
      <c r="D164" s="14">
        <f>'landesw Umlage § 2_IST'!F164*'Umlage Gesamt § 2_mtlAufte_IST'!$D$1</f>
        <v>789.50321741670768</v>
      </c>
      <c r="E164" s="14">
        <f>'landesw Umlage § 2_IST'!G164*'Umlage Gesamt § 2_mtlAufte_IST'!$E$1</f>
        <v>59406.937831179763</v>
      </c>
      <c r="F164" s="14">
        <f>'landesw Umlage § 2_IST'!H164*'Umlage Gesamt § 2_mtlAufte_IST'!$F$1</f>
        <v>6387.0832933120037</v>
      </c>
      <c r="G164" s="14">
        <f>'landesw Umlage § 2_IST'!I164*'Umlage Gesamt § 2_mtlAufte_IST'!$G$1</f>
        <v>101019.91429780853</v>
      </c>
      <c r="H164" s="14">
        <f>'landesw Umlage § 2_IST'!J164*'Umlage Gesamt § 2_mtlAufte_IST'!$H$1</f>
        <v>17296.248858783718</v>
      </c>
      <c r="I164" s="14">
        <f>'landesw Umlage § 2_IST'!K164*'Umlage Gesamt § 2_mtlAufte_IST'!$I$1</f>
        <v>28852.275515197816</v>
      </c>
      <c r="J164" s="14">
        <f>'landesw Umlage § 2_IST'!L164*'Umlage Gesamt § 2_mtlAufte_IST'!$J$1</f>
        <v>439.30582401478677</v>
      </c>
      <c r="K164" s="14">
        <f>'landesw Umlage § 2_IST'!M164*'Umlage Gesamt § 2_mtlAufte_IST'!$K$1</f>
        <v>321.44600679443363</v>
      </c>
      <c r="M164" s="14">
        <f>'bezirksw Umlage § 2_IST'!F164*'Umlage Gesamt § 2_mtlAufte_IST'!$M$1</f>
        <v>4301.7771521824261</v>
      </c>
      <c r="N164" s="14">
        <f>'bezirksw Umlage § 2_IST'!G164*'Umlage Gesamt § 2_mtlAufte_IST'!$N$1</f>
        <v>176487.01254253084</v>
      </c>
      <c r="O164" s="14">
        <f>'bezirksw Umlage § 2_IST'!H164*'Umlage Gesamt § 2_mtlAufte_IST'!$O$1</f>
        <v>22109.990552710828</v>
      </c>
      <c r="P164" s="14">
        <f>'bezirksw Umlage § 2_IST'!I164*'Umlage Gesamt § 2_mtlAufte_IST'!$P$1</f>
        <v>314942.7425451728</v>
      </c>
      <c r="Q164" s="14">
        <f>'bezirksw Umlage § 2_IST'!J164*'Umlage Gesamt § 2_mtlAufte_IST'!$Q$1</f>
        <v>14601.047498170501</v>
      </c>
      <c r="R164" s="14">
        <f>'bezirksw Umlage § 2_IST'!K164*'Umlage Gesamt § 2_mtlAufte_IST'!$R$1</f>
        <v>92895.643233704104</v>
      </c>
      <c r="S164" s="14">
        <f>'bezirksw Umlage § 2_IST'!L164*'Umlage Gesamt § 2_mtlAufte_IST'!$S$1</f>
        <v>194.29374108374964</v>
      </c>
      <c r="T164" s="14">
        <f>'bezirksw Umlage § 2_IST'!M164*'Umlage Gesamt § 2_mtlAufte_IST'!$T$1</f>
        <v>1048.9721434402702</v>
      </c>
      <c r="V164" s="14">
        <f t="shared" si="47"/>
        <v>5091.2803695991333</v>
      </c>
      <c r="W164" s="184">
        <f t="shared" si="48"/>
        <v>424.27</v>
      </c>
      <c r="X164" s="14">
        <f t="shared" si="40"/>
        <v>235893.9503737106</v>
      </c>
      <c r="Y164" s="184">
        <f t="shared" si="53"/>
        <v>19657.830000000002</v>
      </c>
      <c r="Z164" s="14">
        <f t="shared" si="41"/>
        <v>28497.073846022831</v>
      </c>
      <c r="AA164" s="184">
        <f t="shared" si="54"/>
        <v>2374.7600000000002</v>
      </c>
      <c r="AB164" s="14">
        <f t="shared" si="42"/>
        <v>415962.65684298135</v>
      </c>
      <c r="AC164" s="184">
        <f t="shared" si="55"/>
        <v>34663.550000000003</v>
      </c>
      <c r="AD164" s="14">
        <f t="shared" si="43"/>
        <v>31897.296356954219</v>
      </c>
      <c r="AE164" s="184">
        <f t="shared" si="56"/>
        <v>2658.11</v>
      </c>
      <c r="AF164" s="14">
        <f t="shared" si="44"/>
        <v>121747.91874890192</v>
      </c>
      <c r="AG164" s="184">
        <f t="shared" si="57"/>
        <v>10145.66</v>
      </c>
      <c r="AH164" s="14">
        <f t="shared" si="45"/>
        <v>633.59956509853646</v>
      </c>
      <c r="AI164" s="184">
        <f t="shared" si="49"/>
        <v>52.8</v>
      </c>
      <c r="AJ164" s="14">
        <f t="shared" si="46"/>
        <v>1370.4181502347037</v>
      </c>
      <c r="AK164" s="184">
        <f t="shared" si="50"/>
        <v>114.2</v>
      </c>
      <c r="AM164" s="14">
        <f t="shared" si="58"/>
        <v>841094.19425350334</v>
      </c>
      <c r="AN164" s="14">
        <f t="shared" si="51"/>
        <v>70091.179999999993</v>
      </c>
      <c r="AO164" s="14">
        <f t="shared" si="52"/>
        <v>70091.179999999993</v>
      </c>
    </row>
    <row r="165" spans="1:41" x14ac:dyDescent="0.25">
      <c r="A165">
        <v>61728</v>
      </c>
      <c r="B165" t="s">
        <v>181</v>
      </c>
      <c r="C165" t="s">
        <v>174</v>
      </c>
      <c r="D165" s="14">
        <f>'landesw Umlage § 2_IST'!F165*'Umlage Gesamt § 2_mtlAufte_IST'!$D$1</f>
        <v>174.84509603484327</v>
      </c>
      <c r="E165" s="14">
        <f>'landesw Umlage § 2_IST'!G165*'Umlage Gesamt § 2_mtlAufte_IST'!$E$1</f>
        <v>13156.389386499764</v>
      </c>
      <c r="F165" s="14">
        <f>'landesw Umlage § 2_IST'!H165*'Umlage Gesamt § 2_mtlAufte_IST'!$F$1</f>
        <v>1414.4973284032208</v>
      </c>
      <c r="G165" s="14">
        <f>'landesw Umlage § 2_IST'!I165*'Umlage Gesamt § 2_mtlAufte_IST'!$G$1</f>
        <v>22372.089469914532</v>
      </c>
      <c r="H165" s="14">
        <f>'landesw Umlage § 2_IST'!J165*'Umlage Gesamt § 2_mtlAufte_IST'!$H$1</f>
        <v>3830.4648113427552</v>
      </c>
      <c r="I165" s="14">
        <f>'landesw Umlage § 2_IST'!K165*'Umlage Gesamt § 2_mtlAufte_IST'!$I$1</f>
        <v>6389.6875554034468</v>
      </c>
      <c r="J165" s="14">
        <f>'landesw Umlage § 2_IST'!L165*'Umlage Gesamt § 2_mtlAufte_IST'!$J$1</f>
        <v>97.289621237844827</v>
      </c>
      <c r="K165" s="14">
        <f>'landesw Umlage § 2_IST'!M165*'Umlage Gesamt § 2_mtlAufte_IST'!$K$1</f>
        <v>71.188130318061752</v>
      </c>
      <c r="M165" s="14">
        <f>'bezirksw Umlage § 2_IST'!F165*'Umlage Gesamt § 2_mtlAufte_IST'!$M$1</f>
        <v>952.68090452485319</v>
      </c>
      <c r="N165" s="14">
        <f>'bezirksw Umlage § 2_IST'!G165*'Umlage Gesamt § 2_mtlAufte_IST'!$N$1</f>
        <v>39085.196837917749</v>
      </c>
      <c r="O165" s="14">
        <f>'bezirksw Umlage § 2_IST'!H165*'Umlage Gesamt § 2_mtlAufte_IST'!$O$1</f>
        <v>4896.5264944294468</v>
      </c>
      <c r="P165" s="14">
        <f>'bezirksw Umlage § 2_IST'!I165*'Umlage Gesamt § 2_mtlAufte_IST'!$P$1</f>
        <v>69747.903302999679</v>
      </c>
      <c r="Q165" s="14">
        <f>'bezirksw Umlage § 2_IST'!J165*'Umlage Gesamt § 2_mtlAufte_IST'!$Q$1</f>
        <v>3233.5796684657098</v>
      </c>
      <c r="R165" s="14">
        <f>'bezirksw Umlage § 2_IST'!K165*'Umlage Gesamt § 2_mtlAufte_IST'!$R$1</f>
        <v>20572.870767469791</v>
      </c>
      <c r="S165" s="14">
        <f>'bezirksw Umlage § 2_IST'!L165*'Umlage Gesamt § 2_mtlAufte_IST'!$S$1</f>
        <v>43.028713587656966</v>
      </c>
      <c r="T165" s="14">
        <f>'bezirksw Umlage § 2_IST'!M165*'Umlage Gesamt § 2_mtlAufte_IST'!$T$1</f>
        <v>232.30764753284728</v>
      </c>
      <c r="V165" s="14">
        <f t="shared" si="47"/>
        <v>1127.5260005596965</v>
      </c>
      <c r="W165" s="184">
        <f t="shared" si="48"/>
        <v>93.96</v>
      </c>
      <c r="X165" s="14">
        <f t="shared" si="40"/>
        <v>52241.586224417515</v>
      </c>
      <c r="Y165" s="184">
        <f t="shared" si="53"/>
        <v>4353.47</v>
      </c>
      <c r="Z165" s="14">
        <f t="shared" si="41"/>
        <v>6311.0238228326671</v>
      </c>
      <c r="AA165" s="184">
        <f t="shared" si="54"/>
        <v>525.91999999999996</v>
      </c>
      <c r="AB165" s="14">
        <f t="shared" si="42"/>
        <v>92119.992772914207</v>
      </c>
      <c r="AC165" s="184">
        <f t="shared" si="55"/>
        <v>7676.67</v>
      </c>
      <c r="AD165" s="14">
        <f t="shared" si="43"/>
        <v>7064.0444798084645</v>
      </c>
      <c r="AE165" s="184">
        <f t="shared" si="56"/>
        <v>588.66999999999996</v>
      </c>
      <c r="AF165" s="14">
        <f t="shared" si="44"/>
        <v>26962.558322873236</v>
      </c>
      <c r="AG165" s="184">
        <f t="shared" si="57"/>
        <v>2246.88</v>
      </c>
      <c r="AH165" s="14">
        <f t="shared" si="45"/>
        <v>140.31833482550178</v>
      </c>
      <c r="AI165" s="184">
        <f t="shared" si="49"/>
        <v>11.69</v>
      </c>
      <c r="AJ165" s="14">
        <f t="shared" si="46"/>
        <v>303.49577785090901</v>
      </c>
      <c r="AK165" s="184">
        <f t="shared" si="50"/>
        <v>25.29</v>
      </c>
      <c r="AM165" s="14">
        <f t="shared" si="58"/>
        <v>186270.54573608222</v>
      </c>
      <c r="AN165" s="14">
        <f t="shared" si="51"/>
        <v>15522.55</v>
      </c>
      <c r="AO165" s="14">
        <f t="shared" si="52"/>
        <v>15522.55</v>
      </c>
    </row>
    <row r="166" spans="1:41" x14ac:dyDescent="0.25">
      <c r="A166">
        <v>61729</v>
      </c>
      <c r="B166" t="s">
        <v>182</v>
      </c>
      <c r="C166" t="s">
        <v>174</v>
      </c>
      <c r="D166" s="14">
        <f>'landesw Umlage § 2_IST'!F166*'Umlage Gesamt § 2_mtlAufte_IST'!$D$1</f>
        <v>513.70004702618485</v>
      </c>
      <c r="E166" s="14">
        <f>'landesw Umlage § 2_IST'!G166*'Umlage Gesamt § 2_mtlAufte_IST'!$E$1</f>
        <v>38653.859901183059</v>
      </c>
      <c r="F166" s="14">
        <f>'landesw Umlage § 2_IST'!H166*'Umlage Gesamt § 2_mtlAufte_IST'!$F$1</f>
        <v>4155.8348538087939</v>
      </c>
      <c r="G166" s="14">
        <f>'landesw Umlage § 2_IST'!I166*'Umlage Gesamt § 2_mtlAufte_IST'!$G$1</f>
        <v>65729.858448411207</v>
      </c>
      <c r="H166" s="14">
        <f>'landesw Umlage § 2_IST'!J166*'Umlage Gesamt § 2_mtlAufte_IST'!$H$1</f>
        <v>11254.018547519303</v>
      </c>
      <c r="I166" s="14">
        <f>'landesw Umlage § 2_IST'!K166*'Umlage Gesamt § 2_mtlAufte_IST'!$I$1</f>
        <v>18773.090421931327</v>
      </c>
      <c r="J166" s="14">
        <f>'landesw Umlage § 2_IST'!L166*'Umlage Gesamt § 2_mtlAufte_IST'!$J$1</f>
        <v>285.83977554097953</v>
      </c>
      <c r="K166" s="14">
        <f>'landesw Umlage § 2_IST'!M166*'Umlage Gesamt § 2_mtlAufte_IST'!$K$1</f>
        <v>209.15282568066382</v>
      </c>
      <c r="M166" s="14">
        <f>'bezirksw Umlage § 2_IST'!F166*'Umlage Gesamt § 2_mtlAufte_IST'!$M$1</f>
        <v>2799.0045849375092</v>
      </c>
      <c r="N166" s="14">
        <f>'bezirksw Umlage § 2_IST'!G166*'Umlage Gesamt § 2_mtlAufte_IST'!$N$1</f>
        <v>114833.46064029653</v>
      </c>
      <c r="O166" s="14">
        <f>'bezirksw Umlage § 2_IST'!H166*'Umlage Gesamt § 2_mtlAufte_IST'!$O$1</f>
        <v>14386.139202623719</v>
      </c>
      <c r="P166" s="14">
        <f>'bezirksw Umlage § 2_IST'!I166*'Umlage Gesamt § 2_mtlAufte_IST'!$P$1</f>
        <v>204921.39624887507</v>
      </c>
      <c r="Q166" s="14">
        <f>'bezirksw Umlage § 2_IST'!J166*'Umlage Gesamt § 2_mtlAufte_IST'!$Q$1</f>
        <v>9500.3524000623238</v>
      </c>
      <c r="R166" s="14">
        <f>'bezirksw Umlage § 2_IST'!K166*'Umlage Gesamt § 2_mtlAufte_IST'!$R$1</f>
        <v>60443.700855108909</v>
      </c>
      <c r="S166" s="14">
        <f>'bezirksw Umlage § 2_IST'!L166*'Umlage Gesamt § 2_mtlAufte_IST'!$S$1</f>
        <v>126.4196291158818</v>
      </c>
      <c r="T166" s="14">
        <f>'bezirksw Umlage § 2_IST'!M166*'Umlage Gesamt § 2_mtlAufte_IST'!$T$1</f>
        <v>682.52671746872772</v>
      </c>
      <c r="V166" s="14">
        <f t="shared" si="47"/>
        <v>3312.7046319636938</v>
      </c>
      <c r="W166" s="184">
        <f t="shared" si="48"/>
        <v>276.06</v>
      </c>
      <c r="X166" s="14">
        <f t="shared" si="40"/>
        <v>153487.3205414796</v>
      </c>
      <c r="Y166" s="184">
        <f t="shared" si="53"/>
        <v>12790.61</v>
      </c>
      <c r="Z166" s="14">
        <f t="shared" si="41"/>
        <v>18541.974056432511</v>
      </c>
      <c r="AA166" s="184">
        <f t="shared" si="54"/>
        <v>1545.16</v>
      </c>
      <c r="AB166" s="14">
        <f t="shared" si="42"/>
        <v>270651.25469728629</v>
      </c>
      <c r="AC166" s="184">
        <f t="shared" si="55"/>
        <v>22554.27</v>
      </c>
      <c r="AD166" s="14">
        <f t="shared" si="43"/>
        <v>20754.370947581629</v>
      </c>
      <c r="AE166" s="184">
        <f t="shared" si="56"/>
        <v>1729.53</v>
      </c>
      <c r="AF166" s="14">
        <f t="shared" si="44"/>
        <v>79216.791277040233</v>
      </c>
      <c r="AG166" s="184">
        <f t="shared" si="57"/>
        <v>6601.4</v>
      </c>
      <c r="AH166" s="14">
        <f t="shared" si="45"/>
        <v>412.25940465686131</v>
      </c>
      <c r="AI166" s="184">
        <f t="shared" si="49"/>
        <v>34.35</v>
      </c>
      <c r="AJ166" s="14">
        <f t="shared" si="46"/>
        <v>891.67954314939152</v>
      </c>
      <c r="AK166" s="184">
        <f t="shared" si="50"/>
        <v>74.31</v>
      </c>
      <c r="AM166" s="14">
        <f t="shared" si="58"/>
        <v>547268.35509959026</v>
      </c>
      <c r="AN166" s="14">
        <f t="shared" si="51"/>
        <v>45605.7</v>
      </c>
      <c r="AO166" s="14">
        <f t="shared" si="52"/>
        <v>45605.7</v>
      </c>
    </row>
    <row r="167" spans="1:41" x14ac:dyDescent="0.25">
      <c r="A167">
        <v>61730</v>
      </c>
      <c r="B167" t="s">
        <v>183</v>
      </c>
      <c r="C167" t="s">
        <v>174</v>
      </c>
      <c r="D167" s="14">
        <f>'landesw Umlage § 2_IST'!F167*'Umlage Gesamt § 2_mtlAufte_IST'!$D$1</f>
        <v>532.98981624488533</v>
      </c>
      <c r="E167" s="14">
        <f>'landesw Umlage § 2_IST'!G167*'Umlage Gesamt § 2_mtlAufte_IST'!$E$1</f>
        <v>40105.337356211967</v>
      </c>
      <c r="F167" s="14">
        <f>'landesw Umlage § 2_IST'!H167*'Umlage Gesamt § 2_mtlAufte_IST'!$F$1</f>
        <v>4311.8891421139633</v>
      </c>
      <c r="G167" s="14">
        <f>'landesw Umlage § 2_IST'!I167*'Umlage Gesamt § 2_mtlAufte_IST'!$G$1</f>
        <v>68198.057171747249</v>
      </c>
      <c r="H167" s="14">
        <f>'landesw Umlage § 2_IST'!J167*'Umlage Gesamt § 2_mtlAufte_IST'!$H$1</f>
        <v>11676.614227277058</v>
      </c>
      <c r="I167" s="14">
        <f>'landesw Umlage § 2_IST'!K167*'Umlage Gesamt § 2_mtlAufte_IST'!$I$1</f>
        <v>19478.03211671453</v>
      </c>
      <c r="J167" s="14">
        <f>'landesw Umlage § 2_IST'!L167*'Umlage Gesamt § 2_mtlAufte_IST'!$J$1</f>
        <v>296.57324410036546</v>
      </c>
      <c r="K167" s="14">
        <f>'landesw Umlage § 2_IST'!M167*'Umlage Gesamt § 2_mtlAufte_IST'!$K$1</f>
        <v>217.00664964306154</v>
      </c>
      <c r="M167" s="14">
        <f>'bezirksw Umlage § 2_IST'!F167*'Umlage Gesamt § 2_mtlAufte_IST'!$M$1</f>
        <v>2904.10901854247</v>
      </c>
      <c r="N167" s="14">
        <f>'bezirksw Umlage § 2_IST'!G167*'Umlage Gesamt § 2_mtlAufte_IST'!$N$1</f>
        <v>119145.53140446977</v>
      </c>
      <c r="O167" s="14">
        <f>'bezirksw Umlage § 2_IST'!H167*'Umlage Gesamt § 2_mtlAufte_IST'!$O$1</f>
        <v>14926.34804000497</v>
      </c>
      <c r="P167" s="14">
        <f>'bezirksw Umlage § 2_IST'!I167*'Umlage Gesamt § 2_mtlAufte_IST'!$P$1</f>
        <v>212616.32729764166</v>
      </c>
      <c r="Q167" s="14">
        <f>'bezirksw Umlage § 2_IST'!J167*'Umlage Gesamt § 2_mtlAufte_IST'!$Q$1</f>
        <v>9857.0967810574602</v>
      </c>
      <c r="R167" s="14">
        <f>'bezirksw Umlage § 2_IST'!K167*'Umlage Gesamt § 2_mtlAufte_IST'!$R$1</f>
        <v>62713.40093975731</v>
      </c>
      <c r="S167" s="14">
        <f>'bezirksw Umlage § 2_IST'!L167*'Umlage Gesamt § 2_mtlAufte_IST'!$S$1</f>
        <v>131.1667680045702</v>
      </c>
      <c r="T167" s="14">
        <f>'bezirksw Umlage § 2_IST'!M167*'Umlage Gesamt § 2_mtlAufte_IST'!$T$1</f>
        <v>708.15603742263033</v>
      </c>
      <c r="V167" s="14">
        <f t="shared" si="47"/>
        <v>3437.0988347873554</v>
      </c>
      <c r="W167" s="184">
        <f t="shared" si="48"/>
        <v>286.42</v>
      </c>
      <c r="X167" s="14">
        <f t="shared" si="40"/>
        <v>159250.86876068174</v>
      </c>
      <c r="Y167" s="184">
        <f t="shared" si="53"/>
        <v>13270.91</v>
      </c>
      <c r="Z167" s="14">
        <f t="shared" si="41"/>
        <v>19238.237182118934</v>
      </c>
      <c r="AA167" s="184">
        <f t="shared" si="54"/>
        <v>1603.19</v>
      </c>
      <c r="AB167" s="14">
        <f t="shared" si="42"/>
        <v>280814.38446938893</v>
      </c>
      <c r="AC167" s="184">
        <f t="shared" si="55"/>
        <v>23401.200000000001</v>
      </c>
      <c r="AD167" s="14">
        <f t="shared" si="43"/>
        <v>21533.711008334518</v>
      </c>
      <c r="AE167" s="184">
        <f t="shared" si="56"/>
        <v>1794.48</v>
      </c>
      <c r="AF167" s="14">
        <f t="shared" si="44"/>
        <v>82191.43305647184</v>
      </c>
      <c r="AG167" s="184">
        <f t="shared" si="57"/>
        <v>6849.29</v>
      </c>
      <c r="AH167" s="14">
        <f t="shared" si="45"/>
        <v>427.74001210493566</v>
      </c>
      <c r="AI167" s="184">
        <f t="shared" si="49"/>
        <v>35.65</v>
      </c>
      <c r="AJ167" s="14">
        <f t="shared" si="46"/>
        <v>925.1626870656919</v>
      </c>
      <c r="AK167" s="184">
        <f t="shared" si="50"/>
        <v>77.099999999999994</v>
      </c>
      <c r="AM167" s="14">
        <f t="shared" si="58"/>
        <v>567818.63601095392</v>
      </c>
      <c r="AN167" s="14">
        <f t="shared" si="51"/>
        <v>47318.22</v>
      </c>
      <c r="AO167" s="14">
        <f t="shared" si="52"/>
        <v>47318.22</v>
      </c>
    </row>
    <row r="168" spans="1:41" x14ac:dyDescent="0.25">
      <c r="A168">
        <v>61731</v>
      </c>
      <c r="B168" t="s">
        <v>184</v>
      </c>
      <c r="C168" t="s">
        <v>174</v>
      </c>
      <c r="D168" s="14">
        <f>'landesw Umlage § 2_IST'!F168*'Umlage Gesamt § 2_mtlAufte_IST'!$D$1</f>
        <v>419.15891529837717</v>
      </c>
      <c r="E168" s="14">
        <f>'landesw Umlage § 2_IST'!G168*'Umlage Gesamt § 2_mtlAufte_IST'!$E$1</f>
        <v>31540.020449812135</v>
      </c>
      <c r="F168" s="14">
        <f>'landesw Umlage § 2_IST'!H168*'Umlage Gesamt § 2_mtlAufte_IST'!$F$1</f>
        <v>3390.9968269730198</v>
      </c>
      <c r="G168" s="14">
        <f>'landesw Umlage § 2_IST'!I168*'Umlage Gesamt § 2_mtlAufte_IST'!$G$1</f>
        <v>53632.964079809673</v>
      </c>
      <c r="H168" s="14">
        <f>'landesw Umlage § 2_IST'!J168*'Umlage Gesamt § 2_mtlAufte_IST'!$H$1</f>
        <v>9182.8339016787304</v>
      </c>
      <c r="I168" s="14">
        <f>'landesw Umlage § 2_IST'!K168*'Umlage Gesamt § 2_mtlAufte_IST'!$I$1</f>
        <v>15318.099080598266</v>
      </c>
      <c r="J168" s="14">
        <f>'landesw Umlage § 2_IST'!L168*'Umlage Gesamt § 2_mtlAufte_IST'!$J$1</f>
        <v>233.23394840721392</v>
      </c>
      <c r="K168" s="14">
        <f>'landesw Umlage § 2_IST'!M168*'Umlage Gesamt § 2_mtlAufte_IST'!$K$1</f>
        <v>170.66043122131325</v>
      </c>
      <c r="M168" s="14">
        <f>'bezirksw Umlage § 2_IST'!F168*'Umlage Gesamt § 2_mtlAufte_IST'!$M$1</f>
        <v>2283.8770066878888</v>
      </c>
      <c r="N168" s="14">
        <f>'bezirksw Umlage § 2_IST'!G168*'Umlage Gesamt § 2_mtlAufte_IST'!$N$1</f>
        <v>93699.560824630549</v>
      </c>
      <c r="O168" s="14">
        <f>'bezirksw Umlage § 2_IST'!H168*'Umlage Gesamt § 2_mtlAufte_IST'!$O$1</f>
        <v>11738.520442837034</v>
      </c>
      <c r="P168" s="14">
        <f>'bezirksw Umlage § 2_IST'!I168*'Umlage Gesamt § 2_mtlAufte_IST'!$P$1</f>
        <v>167207.75220939211</v>
      </c>
      <c r="Q168" s="14">
        <f>'bezirksw Umlage § 2_IST'!J168*'Umlage Gesamt § 2_mtlAufte_IST'!$Q$1</f>
        <v>7751.9117041456575</v>
      </c>
      <c r="R168" s="14">
        <f>'bezirksw Umlage § 2_IST'!K168*'Umlage Gesamt § 2_mtlAufte_IST'!$R$1</f>
        <v>49319.668615400413</v>
      </c>
      <c r="S168" s="14">
        <f>'bezirksw Umlage § 2_IST'!L168*'Umlage Gesamt § 2_mtlAufte_IST'!$S$1</f>
        <v>103.15341592704797</v>
      </c>
      <c r="T168" s="14">
        <f>'bezirksw Umlage § 2_IST'!M168*'Umlage Gesamt § 2_mtlAufte_IST'!$T$1</f>
        <v>556.91479923452505</v>
      </c>
      <c r="V168" s="14">
        <f t="shared" si="47"/>
        <v>2703.0359219862657</v>
      </c>
      <c r="W168" s="184">
        <f t="shared" si="48"/>
        <v>225.25</v>
      </c>
      <c r="X168" s="14">
        <f t="shared" si="40"/>
        <v>125239.58127444268</v>
      </c>
      <c r="Y168" s="184">
        <f t="shared" si="53"/>
        <v>10436.629999999999</v>
      </c>
      <c r="Z168" s="14">
        <f t="shared" si="41"/>
        <v>15129.517269810054</v>
      </c>
      <c r="AA168" s="184">
        <f t="shared" si="54"/>
        <v>1260.79</v>
      </c>
      <c r="AB168" s="14">
        <f t="shared" si="42"/>
        <v>220840.71628920178</v>
      </c>
      <c r="AC168" s="184">
        <f t="shared" si="55"/>
        <v>18403.39</v>
      </c>
      <c r="AD168" s="14">
        <f t="shared" si="43"/>
        <v>16934.745605824388</v>
      </c>
      <c r="AE168" s="184">
        <f t="shared" si="56"/>
        <v>1411.23</v>
      </c>
      <c r="AF168" s="14">
        <f t="shared" si="44"/>
        <v>64637.767695998678</v>
      </c>
      <c r="AG168" s="184">
        <f t="shared" si="57"/>
        <v>5386.48</v>
      </c>
      <c r="AH168" s="14">
        <f t="shared" si="45"/>
        <v>336.38736433426186</v>
      </c>
      <c r="AI168" s="184">
        <f t="shared" si="49"/>
        <v>28.03</v>
      </c>
      <c r="AJ168" s="14">
        <f t="shared" si="46"/>
        <v>727.57523045583832</v>
      </c>
      <c r="AK168" s="184">
        <f t="shared" si="50"/>
        <v>60.63</v>
      </c>
      <c r="AM168" s="14">
        <f t="shared" si="58"/>
        <v>446549.32665205392</v>
      </c>
      <c r="AN168" s="14">
        <f t="shared" si="51"/>
        <v>37212.44</v>
      </c>
      <c r="AO168" s="14">
        <f t="shared" si="52"/>
        <v>37212.44</v>
      </c>
    </row>
    <row r="169" spans="1:41" x14ac:dyDescent="0.25">
      <c r="A169">
        <v>61740</v>
      </c>
      <c r="B169" t="s">
        <v>185</v>
      </c>
      <c r="C169" t="s">
        <v>174</v>
      </c>
      <c r="D169" s="14">
        <f>'landesw Umlage § 2_IST'!F169*'Umlage Gesamt § 2_mtlAufte_IST'!$D$1</f>
        <v>538.55196122574421</v>
      </c>
      <c r="E169" s="14">
        <f>'landesw Umlage § 2_IST'!G169*'Umlage Gesamt § 2_mtlAufte_IST'!$E$1</f>
        <v>40523.866367616232</v>
      </c>
      <c r="F169" s="14">
        <f>'landesw Umlage § 2_IST'!H169*'Umlage Gesamt § 2_mtlAufte_IST'!$F$1</f>
        <v>4356.8869109621583</v>
      </c>
      <c r="G169" s="14">
        <f>'landesw Umlage § 2_IST'!I169*'Umlage Gesamt § 2_mtlAufte_IST'!$G$1</f>
        <v>68909.754599804452</v>
      </c>
      <c r="H169" s="14">
        <f>'landesw Umlage § 2_IST'!J169*'Umlage Gesamt § 2_mtlAufte_IST'!$H$1</f>
        <v>11798.468377653235</v>
      </c>
      <c r="I169" s="14">
        <f>'landesw Umlage § 2_IST'!K169*'Umlage Gesamt § 2_mtlAufte_IST'!$I$1</f>
        <v>19681.299862688156</v>
      </c>
      <c r="J169" s="14">
        <f>'landesw Umlage § 2_IST'!L169*'Umlage Gesamt § 2_mtlAufte_IST'!$J$1</f>
        <v>299.66820638829779</v>
      </c>
      <c r="K169" s="14">
        <f>'landesw Umlage § 2_IST'!M169*'Umlage Gesamt § 2_mtlAufte_IST'!$K$1</f>
        <v>219.27127536448546</v>
      </c>
      <c r="M169" s="14">
        <f>'bezirksw Umlage § 2_IST'!F169*'Umlage Gesamt § 2_mtlAufte_IST'!$M$1</f>
        <v>2934.415555194817</v>
      </c>
      <c r="N169" s="14">
        <f>'bezirksw Umlage § 2_IST'!G169*'Umlage Gesamt § 2_mtlAufte_IST'!$N$1</f>
        <v>120388.90360276458</v>
      </c>
      <c r="O169" s="14">
        <f>'bezirksw Umlage § 2_IST'!H169*'Umlage Gesamt § 2_mtlAufte_IST'!$O$1</f>
        <v>15082.11557871367</v>
      </c>
      <c r="P169" s="14">
        <f>'bezirksw Umlage § 2_IST'!I169*'Umlage Gesamt § 2_mtlAufte_IST'!$P$1</f>
        <v>214835.13674143021</v>
      </c>
      <c r="Q169" s="14">
        <f>'bezirksw Umlage § 2_IST'!J169*'Umlage Gesamt § 2_mtlAufte_IST'!$Q$1</f>
        <v>9959.9629141721125</v>
      </c>
      <c r="R169" s="14">
        <f>'bezirksw Umlage § 2_IST'!K169*'Umlage Gesamt § 2_mtlAufte_IST'!$R$1</f>
        <v>63367.861902496232</v>
      </c>
      <c r="S169" s="14">
        <f>'bezirksw Umlage § 2_IST'!L169*'Umlage Gesamt § 2_mtlAufte_IST'!$S$1</f>
        <v>132.53559074390921</v>
      </c>
      <c r="T169" s="14">
        <f>'bezirksw Umlage § 2_IST'!M169*'Umlage Gesamt § 2_mtlAufte_IST'!$T$1</f>
        <v>715.5461721478415</v>
      </c>
      <c r="V169" s="14">
        <f t="shared" si="47"/>
        <v>3472.967516420561</v>
      </c>
      <c r="W169" s="184">
        <f t="shared" si="48"/>
        <v>289.41000000000003</v>
      </c>
      <c r="X169" s="14">
        <f t="shared" si="40"/>
        <v>160912.76997038082</v>
      </c>
      <c r="Y169" s="184">
        <f t="shared" si="53"/>
        <v>13409.4</v>
      </c>
      <c r="Z169" s="14">
        <f t="shared" si="41"/>
        <v>19439.00248967583</v>
      </c>
      <c r="AA169" s="184">
        <f t="shared" si="54"/>
        <v>1619.92</v>
      </c>
      <c r="AB169" s="14">
        <f t="shared" si="42"/>
        <v>283744.89134123467</v>
      </c>
      <c r="AC169" s="184">
        <f t="shared" si="55"/>
        <v>23645.41</v>
      </c>
      <c r="AD169" s="14">
        <f t="shared" si="43"/>
        <v>21758.431291825349</v>
      </c>
      <c r="AE169" s="184">
        <f t="shared" si="56"/>
        <v>1813.2</v>
      </c>
      <c r="AF169" s="14">
        <f t="shared" si="44"/>
        <v>83049.161765184384</v>
      </c>
      <c r="AG169" s="184">
        <f t="shared" si="57"/>
        <v>6920.76</v>
      </c>
      <c r="AH169" s="14">
        <f t="shared" si="45"/>
        <v>432.203797132207</v>
      </c>
      <c r="AI169" s="184">
        <f t="shared" si="49"/>
        <v>36.020000000000003</v>
      </c>
      <c r="AJ169" s="14">
        <f t="shared" si="46"/>
        <v>934.81744751232691</v>
      </c>
      <c r="AK169" s="184">
        <f t="shared" si="50"/>
        <v>77.900000000000006</v>
      </c>
      <c r="AM169" s="14">
        <f t="shared" si="58"/>
        <v>573744.24561936618</v>
      </c>
      <c r="AN169" s="14">
        <f t="shared" si="51"/>
        <v>47812.02</v>
      </c>
      <c r="AO169" s="14">
        <f t="shared" si="52"/>
        <v>47812.02</v>
      </c>
    </row>
    <row r="170" spans="1:41" x14ac:dyDescent="0.25">
      <c r="A170">
        <v>61741</v>
      </c>
      <c r="B170" t="s">
        <v>186</v>
      </c>
      <c r="C170" t="s">
        <v>174</v>
      </c>
      <c r="D170" s="14">
        <f>'landesw Umlage § 2_IST'!F170*'Umlage Gesamt § 2_mtlAufte_IST'!$D$1</f>
        <v>345.53922626517658</v>
      </c>
      <c r="E170" s="14">
        <f>'landesw Umlage § 2_IST'!G170*'Umlage Gesamt § 2_mtlAufte_IST'!$E$1</f>
        <v>26000.435311886413</v>
      </c>
      <c r="F170" s="14">
        <f>'landesw Umlage § 2_IST'!H170*'Umlage Gesamt § 2_mtlAufte_IST'!$F$1</f>
        <v>2795.4133315423783</v>
      </c>
      <c r="G170" s="14">
        <f>'landesw Umlage § 2_IST'!I170*'Umlage Gesamt § 2_mtlAufte_IST'!$G$1</f>
        <v>44213.047209680073</v>
      </c>
      <c r="H170" s="14">
        <f>'landesw Umlage § 2_IST'!J170*'Umlage Gesamt § 2_mtlAufte_IST'!$H$1</f>
        <v>7569.9912503327978</v>
      </c>
      <c r="I170" s="14">
        <f>'landesw Umlage § 2_IST'!K170*'Umlage Gesamt § 2_mtlAufte_IST'!$I$1</f>
        <v>12627.678694118737</v>
      </c>
      <c r="J170" s="14">
        <f>'landesw Umlage § 2_IST'!L170*'Umlage Gesamt § 2_mtlAufte_IST'!$J$1</f>
        <v>192.26950717255289</v>
      </c>
      <c r="K170" s="14">
        <f>'landesw Umlage § 2_IST'!M170*'Umlage Gesamt § 2_mtlAufte_IST'!$K$1</f>
        <v>140.68619610850081</v>
      </c>
      <c r="M170" s="14">
        <f>'bezirksw Umlage § 2_IST'!F170*'Umlage Gesamt § 2_mtlAufte_IST'!$M$1</f>
        <v>1882.7443839861849</v>
      </c>
      <c r="N170" s="14">
        <f>'bezirksw Umlage § 2_IST'!G170*'Umlage Gesamt § 2_mtlAufte_IST'!$N$1</f>
        <v>77242.479086201231</v>
      </c>
      <c r="O170" s="14">
        <f>'bezirksw Umlage § 2_IST'!H170*'Umlage Gesamt § 2_mtlAufte_IST'!$O$1</f>
        <v>9676.8054388835553</v>
      </c>
      <c r="P170" s="14">
        <f>'bezirksw Umlage § 2_IST'!I170*'Umlage Gesamt § 2_mtlAufte_IST'!$P$1</f>
        <v>137839.93424747852</v>
      </c>
      <c r="Q170" s="14">
        <f>'bezirksw Umlage § 2_IST'!J170*'Umlage Gesamt § 2_mtlAufte_IST'!$Q$1</f>
        <v>6390.3915068100378</v>
      </c>
      <c r="R170" s="14">
        <f>'bezirksw Umlage § 2_IST'!K170*'Umlage Gesamt § 2_mtlAufte_IST'!$R$1</f>
        <v>40657.324730619541</v>
      </c>
      <c r="S170" s="14">
        <f>'bezirksw Umlage § 2_IST'!L170*'Umlage Gesamt § 2_mtlAufte_IST'!$S$1</f>
        <v>85.03589026770274</v>
      </c>
      <c r="T170" s="14">
        <f>'bezirksw Umlage § 2_IST'!M170*'Umlage Gesamt § 2_mtlAufte_IST'!$T$1</f>
        <v>459.10012121808018</v>
      </c>
      <c r="V170" s="14">
        <f t="shared" si="47"/>
        <v>2228.2836102513616</v>
      </c>
      <c r="W170" s="184">
        <f t="shared" si="48"/>
        <v>185.69</v>
      </c>
      <c r="X170" s="14">
        <f t="shared" si="40"/>
        <v>103242.91439808764</v>
      </c>
      <c r="Y170" s="184">
        <f t="shared" si="53"/>
        <v>8603.58</v>
      </c>
      <c r="Z170" s="14">
        <f t="shared" si="41"/>
        <v>12472.218770425934</v>
      </c>
      <c r="AA170" s="184">
        <f t="shared" si="54"/>
        <v>1039.3499999999999</v>
      </c>
      <c r="AB170" s="14">
        <f t="shared" si="42"/>
        <v>182052.9814571586</v>
      </c>
      <c r="AC170" s="184">
        <f t="shared" si="55"/>
        <v>15171.08</v>
      </c>
      <c r="AD170" s="14">
        <f t="shared" si="43"/>
        <v>13960.382757142836</v>
      </c>
      <c r="AE170" s="184">
        <f t="shared" si="56"/>
        <v>1163.3699999999999</v>
      </c>
      <c r="AF170" s="14">
        <f t="shared" si="44"/>
        <v>53285.003424738279</v>
      </c>
      <c r="AG170" s="184">
        <f t="shared" si="57"/>
        <v>4440.42</v>
      </c>
      <c r="AH170" s="14">
        <f t="shared" si="45"/>
        <v>277.30539744025566</v>
      </c>
      <c r="AI170" s="184">
        <f t="shared" si="49"/>
        <v>23.11</v>
      </c>
      <c r="AJ170" s="14">
        <f t="shared" si="46"/>
        <v>599.78631732658096</v>
      </c>
      <c r="AK170" s="184">
        <f t="shared" si="50"/>
        <v>49.98</v>
      </c>
      <c r="AM170" s="14">
        <f t="shared" si="58"/>
        <v>368118.87613257155</v>
      </c>
      <c r="AN170" s="14">
        <f t="shared" si="51"/>
        <v>30676.57</v>
      </c>
      <c r="AO170" s="14">
        <f t="shared" si="52"/>
        <v>30676.57</v>
      </c>
    </row>
    <row r="171" spans="1:41" x14ac:dyDescent="0.25">
      <c r="A171">
        <v>61743</v>
      </c>
      <c r="B171" t="s">
        <v>187</v>
      </c>
      <c r="C171" t="s">
        <v>174</v>
      </c>
      <c r="D171" s="14">
        <f>'landesw Umlage § 2_IST'!F171*'Umlage Gesamt § 2_mtlAufte_IST'!$D$1</f>
        <v>194.82542637897387</v>
      </c>
      <c r="E171" s="14">
        <f>'landesw Umlage § 2_IST'!G171*'Umlage Gesamt § 2_mtlAufte_IST'!$E$1</f>
        <v>14659.828785371406</v>
      </c>
      <c r="F171" s="14">
        <f>'landesw Umlage § 2_IST'!H171*'Umlage Gesamt § 2_mtlAufte_IST'!$F$1</f>
        <v>1576.1382581937507</v>
      </c>
      <c r="G171" s="14">
        <f>'landesw Umlage § 2_IST'!I171*'Umlage Gesamt § 2_mtlAufte_IST'!$G$1</f>
        <v>24928.648093716365</v>
      </c>
      <c r="H171" s="14">
        <f>'landesw Umlage § 2_IST'!J171*'Umlage Gesamt § 2_mtlAufte_IST'!$H$1</f>
        <v>4268.18914012201</v>
      </c>
      <c r="I171" s="14">
        <f>'landesw Umlage § 2_IST'!K171*'Umlage Gesamt § 2_mtlAufte_IST'!$I$1</f>
        <v>7119.86570193436</v>
      </c>
      <c r="J171" s="14">
        <f>'landesw Umlage § 2_IST'!L171*'Umlage Gesamt § 2_mtlAufte_IST'!$J$1</f>
        <v>108.40734095358744</v>
      </c>
      <c r="K171" s="14">
        <f>'landesw Umlage § 2_IST'!M171*'Umlage Gesamt § 2_mtlAufte_IST'!$K$1</f>
        <v>79.323116043097144</v>
      </c>
      <c r="M171" s="14">
        <f>'bezirksw Umlage § 2_IST'!F171*'Umlage Gesamt § 2_mtlAufte_IST'!$M$1</f>
        <v>1061.5480081304268</v>
      </c>
      <c r="N171" s="14">
        <f>'bezirksw Umlage § 2_IST'!G171*'Umlage Gesamt § 2_mtlAufte_IST'!$N$1</f>
        <v>43551.636916004587</v>
      </c>
      <c r="O171" s="14">
        <f>'bezirksw Umlage § 2_IST'!H171*'Umlage Gesamt § 2_mtlAufte_IST'!$O$1</f>
        <v>5456.0744549738574</v>
      </c>
      <c r="P171" s="14">
        <f>'bezirksw Umlage § 2_IST'!I171*'Umlage Gesamt § 2_mtlAufte_IST'!$P$1</f>
        <v>77718.307851987978</v>
      </c>
      <c r="Q171" s="14">
        <f>'bezirksw Umlage § 2_IST'!J171*'Umlage Gesamt § 2_mtlAufte_IST'!$Q$1</f>
        <v>3603.0952650434606</v>
      </c>
      <c r="R171" s="14">
        <f>'bezirksw Umlage § 2_IST'!K171*'Umlage Gesamt § 2_mtlAufte_IST'!$R$1</f>
        <v>22923.824631107116</v>
      </c>
      <c r="S171" s="14">
        <f>'bezirksw Umlage § 2_IST'!L171*'Umlage Gesamt § 2_mtlAufte_IST'!$S$1</f>
        <v>47.945796944647654</v>
      </c>
      <c r="T171" s="14">
        <f>'bezirksw Umlage § 2_IST'!M171*'Umlage Gesamt § 2_mtlAufte_IST'!$T$1</f>
        <v>258.85448038339041</v>
      </c>
      <c r="V171" s="14">
        <f t="shared" si="47"/>
        <v>1256.3734345094006</v>
      </c>
      <c r="W171" s="184">
        <f t="shared" si="48"/>
        <v>104.7</v>
      </c>
      <c r="X171" s="14">
        <f t="shared" si="40"/>
        <v>58211.465701375993</v>
      </c>
      <c r="Y171" s="184">
        <f t="shared" si="53"/>
        <v>4850.96</v>
      </c>
      <c r="Z171" s="14">
        <f t="shared" si="41"/>
        <v>7032.2127131676079</v>
      </c>
      <c r="AA171" s="184">
        <f t="shared" si="54"/>
        <v>586.02</v>
      </c>
      <c r="AB171" s="14">
        <f t="shared" si="42"/>
        <v>102646.95594570434</v>
      </c>
      <c r="AC171" s="184">
        <f t="shared" si="55"/>
        <v>8553.91</v>
      </c>
      <c r="AD171" s="14">
        <f t="shared" si="43"/>
        <v>7871.2844051654702</v>
      </c>
      <c r="AE171" s="184">
        <f t="shared" si="56"/>
        <v>655.94</v>
      </c>
      <c r="AF171" s="14">
        <f t="shared" si="44"/>
        <v>30043.690333041475</v>
      </c>
      <c r="AG171" s="184">
        <f t="shared" si="57"/>
        <v>2503.64</v>
      </c>
      <c r="AH171" s="14">
        <f t="shared" si="45"/>
        <v>156.3531378982351</v>
      </c>
      <c r="AI171" s="184">
        <f t="shared" si="49"/>
        <v>13.03</v>
      </c>
      <c r="AJ171" s="14">
        <f t="shared" si="46"/>
        <v>338.17759642648753</v>
      </c>
      <c r="AK171" s="184">
        <f t="shared" si="50"/>
        <v>28.18</v>
      </c>
      <c r="AM171" s="14">
        <f t="shared" si="58"/>
        <v>207556.51326728897</v>
      </c>
      <c r="AN171" s="14">
        <f t="shared" si="51"/>
        <v>17296.38</v>
      </c>
      <c r="AO171" s="14">
        <f t="shared" si="52"/>
        <v>17296.38</v>
      </c>
    </row>
    <row r="172" spans="1:41" x14ac:dyDescent="0.25">
      <c r="A172">
        <v>61744</v>
      </c>
      <c r="B172" t="s">
        <v>188</v>
      </c>
      <c r="C172" t="s">
        <v>174</v>
      </c>
      <c r="D172" s="14">
        <f>'landesw Umlage § 2_IST'!F172*'Umlage Gesamt § 2_mtlAufte_IST'!$D$1</f>
        <v>161.3040443985243</v>
      </c>
      <c r="E172" s="14">
        <f>'landesw Umlage § 2_IST'!G172*'Umlage Gesamt § 2_mtlAufte_IST'!$E$1</f>
        <v>12137.479779823636</v>
      </c>
      <c r="F172" s="14">
        <f>'landesw Umlage § 2_IST'!H172*'Umlage Gesamt § 2_mtlAufte_IST'!$F$1</f>
        <v>1304.9501818276815</v>
      </c>
      <c r="G172" s="14">
        <f>'landesw Umlage § 2_IST'!I172*'Umlage Gesamt § 2_mtlAufte_IST'!$G$1</f>
        <v>20639.460842663299</v>
      </c>
      <c r="H172" s="14">
        <f>'landesw Umlage § 2_IST'!J172*'Umlage Gesamt § 2_mtlAufte_IST'!$H$1</f>
        <v>3533.8106701756583</v>
      </c>
      <c r="I172" s="14">
        <f>'landesw Umlage § 2_IST'!K172*'Umlage Gesamt § 2_mtlAufte_IST'!$I$1</f>
        <v>5894.8318740612585</v>
      </c>
      <c r="J172" s="14">
        <f>'landesw Umlage § 2_IST'!L172*'Umlage Gesamt § 2_mtlAufte_IST'!$J$1</f>
        <v>89.754930161367412</v>
      </c>
      <c r="K172" s="14">
        <f>'landesw Umlage § 2_IST'!M172*'Umlage Gesamt § 2_mtlAufte_IST'!$K$1</f>
        <v>65.674895057875915</v>
      </c>
      <c r="M172" s="14">
        <f>'bezirksw Umlage § 2_IST'!F172*'Umlage Gesamt § 2_mtlAufte_IST'!$M$1</f>
        <v>878.89958829888769</v>
      </c>
      <c r="N172" s="14">
        <f>'bezirksw Umlage § 2_IST'!G172*'Umlage Gesamt § 2_mtlAufte_IST'!$N$1</f>
        <v>36058.205057190513</v>
      </c>
      <c r="O172" s="14">
        <f>'bezirksw Umlage § 2_IST'!H172*'Umlage Gesamt § 2_mtlAufte_IST'!$O$1</f>
        <v>4517.3101503435946</v>
      </c>
      <c r="P172" s="14">
        <f>'bezirksw Umlage § 2_IST'!I172*'Umlage Gesamt § 2_mtlAufte_IST'!$P$1</f>
        <v>64346.207850456427</v>
      </c>
      <c r="Q172" s="14">
        <f>'bezirksw Umlage § 2_IST'!J172*'Umlage Gesamt § 2_mtlAufte_IST'!$Q$1</f>
        <v>2983.1518883687513</v>
      </c>
      <c r="R172" s="14">
        <f>'bezirksw Umlage § 2_IST'!K172*'Umlage Gesamt § 2_mtlAufte_IST'!$R$1</f>
        <v>18979.584414650893</v>
      </c>
      <c r="S172" s="14">
        <f>'bezirksw Umlage § 2_IST'!L172*'Umlage Gesamt § 2_mtlAufte_IST'!$S$1</f>
        <v>39.696312246422146</v>
      </c>
      <c r="T172" s="14">
        <f>'bezirksw Umlage § 2_IST'!M172*'Umlage Gesamt § 2_mtlAufte_IST'!$T$1</f>
        <v>214.31635168244955</v>
      </c>
      <c r="V172" s="14">
        <f t="shared" si="47"/>
        <v>1040.2036326974121</v>
      </c>
      <c r="W172" s="184">
        <f t="shared" si="48"/>
        <v>86.68</v>
      </c>
      <c r="X172" s="14">
        <f t="shared" si="40"/>
        <v>48195.684837014152</v>
      </c>
      <c r="Y172" s="184">
        <f t="shared" si="53"/>
        <v>4016.31</v>
      </c>
      <c r="Z172" s="14">
        <f t="shared" si="41"/>
        <v>5822.2603321712759</v>
      </c>
      <c r="AA172" s="184">
        <f t="shared" si="54"/>
        <v>485.19</v>
      </c>
      <c r="AB172" s="14">
        <f t="shared" si="42"/>
        <v>84985.668693119718</v>
      </c>
      <c r="AC172" s="184">
        <f t="shared" si="55"/>
        <v>7082.14</v>
      </c>
      <c r="AD172" s="14">
        <f t="shared" si="43"/>
        <v>6516.9625585444101</v>
      </c>
      <c r="AE172" s="184">
        <f t="shared" si="56"/>
        <v>543.08000000000004</v>
      </c>
      <c r="AF172" s="14">
        <f t="shared" si="44"/>
        <v>24874.416288712153</v>
      </c>
      <c r="AG172" s="184">
        <f t="shared" si="57"/>
        <v>2072.87</v>
      </c>
      <c r="AH172" s="14">
        <f t="shared" si="45"/>
        <v>129.45124240778955</v>
      </c>
      <c r="AI172" s="184">
        <f t="shared" si="49"/>
        <v>10.79</v>
      </c>
      <c r="AJ172" s="14">
        <f t="shared" si="46"/>
        <v>279.99124674032544</v>
      </c>
      <c r="AK172" s="184">
        <f t="shared" si="50"/>
        <v>23.33</v>
      </c>
      <c r="AM172" s="14">
        <f t="shared" si="58"/>
        <v>171844.63883140724</v>
      </c>
      <c r="AN172" s="14">
        <f t="shared" si="51"/>
        <v>14320.39</v>
      </c>
      <c r="AO172" s="14">
        <f t="shared" si="52"/>
        <v>14320.39</v>
      </c>
    </row>
    <row r="173" spans="1:41" x14ac:dyDescent="0.25">
      <c r="A173">
        <v>61745</v>
      </c>
      <c r="B173" t="s">
        <v>189</v>
      </c>
      <c r="C173" t="s">
        <v>174</v>
      </c>
      <c r="D173" s="14">
        <f>'landesw Umlage § 2_IST'!F173*'Umlage Gesamt § 2_mtlAufte_IST'!$D$1</f>
        <v>286.55798418199589</v>
      </c>
      <c r="E173" s="14">
        <f>'landesw Umlage § 2_IST'!G173*'Umlage Gesamt § 2_mtlAufte_IST'!$E$1</f>
        <v>21562.334358851425</v>
      </c>
      <c r="F173" s="14">
        <f>'landesw Umlage § 2_IST'!H173*'Umlage Gesamt § 2_mtlAufte_IST'!$F$1</f>
        <v>2318.2549139226071</v>
      </c>
      <c r="G173" s="14">
        <f>'landesw Umlage § 2_IST'!I173*'Umlage Gesamt § 2_mtlAufte_IST'!$G$1</f>
        <v>36666.174836041129</v>
      </c>
      <c r="H173" s="14">
        <f>'landesw Umlage § 2_IST'!J173*'Umlage Gesamt § 2_mtlAufte_IST'!$H$1</f>
        <v>6277.8442158864354</v>
      </c>
      <c r="I173" s="14">
        <f>'landesw Umlage § 2_IST'!K173*'Umlage Gesamt § 2_mtlAufte_IST'!$I$1</f>
        <v>10472.21813452698</v>
      </c>
      <c r="J173" s="14">
        <f>'landesw Umlage § 2_IST'!L173*'Umlage Gesamt § 2_mtlAufte_IST'!$J$1</f>
        <v>159.45038423148532</v>
      </c>
      <c r="K173" s="14">
        <f>'landesw Umlage § 2_IST'!M173*'Umlage Gesamt § 2_mtlAufte_IST'!$K$1</f>
        <v>116.67200044068589</v>
      </c>
      <c r="M173" s="14">
        <f>'bezirksw Umlage § 2_IST'!F173*'Umlage Gesamt § 2_mtlAufte_IST'!$M$1</f>
        <v>1561.372470606319</v>
      </c>
      <c r="N173" s="14">
        <f>'bezirksw Umlage § 2_IST'!G173*'Umlage Gesamt § 2_mtlAufte_IST'!$N$1</f>
        <v>64057.702910914057</v>
      </c>
      <c r="O173" s="14">
        <f>'bezirksw Umlage § 2_IST'!H173*'Umlage Gesamt § 2_mtlAufte_IST'!$O$1</f>
        <v>8025.0392693760105</v>
      </c>
      <c r="P173" s="14">
        <f>'bezirksw Umlage § 2_IST'!I173*'Umlage Gesamt § 2_mtlAufte_IST'!$P$1</f>
        <v>114311.57650223924</v>
      </c>
      <c r="Q173" s="14">
        <f>'bezirksw Umlage § 2_IST'!J173*'Umlage Gesamt § 2_mtlAufte_IST'!$Q$1</f>
        <v>5299.5942837468265</v>
      </c>
      <c r="R173" s="14">
        <f>'bezirksw Umlage § 2_IST'!K173*'Umlage Gesamt § 2_mtlAufte_IST'!$R$1</f>
        <v>33717.390476813991</v>
      </c>
      <c r="S173" s="14">
        <f>'bezirksw Umlage § 2_IST'!L173*'Umlage Gesamt § 2_mtlAufte_IST'!$S$1</f>
        <v>70.520830765343604</v>
      </c>
      <c r="T173" s="14">
        <f>'bezirksw Umlage § 2_IST'!M173*'Umlage Gesamt § 2_mtlAufte_IST'!$T$1</f>
        <v>380.73479151973623</v>
      </c>
      <c r="V173" s="14">
        <f t="shared" si="47"/>
        <v>1847.9304547883148</v>
      </c>
      <c r="W173" s="184">
        <f t="shared" si="48"/>
        <v>153.99</v>
      </c>
      <c r="X173" s="14">
        <f t="shared" si="40"/>
        <v>85620.037269765482</v>
      </c>
      <c r="Y173" s="184">
        <f t="shared" si="53"/>
        <v>7135</v>
      </c>
      <c r="Z173" s="14">
        <f t="shared" si="41"/>
        <v>10343.294183298618</v>
      </c>
      <c r="AA173" s="184">
        <f t="shared" si="54"/>
        <v>861.94</v>
      </c>
      <c r="AB173" s="14">
        <f t="shared" si="42"/>
        <v>150977.75133828039</v>
      </c>
      <c r="AC173" s="184">
        <f t="shared" si="55"/>
        <v>12581.48</v>
      </c>
      <c r="AD173" s="14">
        <f t="shared" si="43"/>
        <v>11577.438499633263</v>
      </c>
      <c r="AE173" s="184">
        <f t="shared" si="56"/>
        <v>964.79</v>
      </c>
      <c r="AF173" s="14">
        <f t="shared" si="44"/>
        <v>44189.608611340969</v>
      </c>
      <c r="AG173" s="184">
        <f t="shared" si="57"/>
        <v>3682.47</v>
      </c>
      <c r="AH173" s="14">
        <f t="shared" si="45"/>
        <v>229.97121499682891</v>
      </c>
      <c r="AI173" s="184">
        <f t="shared" si="49"/>
        <v>19.16</v>
      </c>
      <c r="AJ173" s="14">
        <f t="shared" si="46"/>
        <v>497.40679196042214</v>
      </c>
      <c r="AK173" s="184">
        <f t="shared" si="50"/>
        <v>41.45</v>
      </c>
      <c r="AM173" s="14">
        <f t="shared" si="58"/>
        <v>305283.43836406426</v>
      </c>
      <c r="AN173" s="14">
        <f t="shared" si="51"/>
        <v>25440.29</v>
      </c>
      <c r="AO173" s="14">
        <f t="shared" si="52"/>
        <v>25440.29</v>
      </c>
    </row>
    <row r="174" spans="1:41" x14ac:dyDescent="0.25">
      <c r="A174">
        <v>61746</v>
      </c>
      <c r="B174" t="s">
        <v>190</v>
      </c>
      <c r="C174" t="s">
        <v>174</v>
      </c>
      <c r="D174" s="14">
        <f>'landesw Umlage § 2_IST'!F174*'Umlage Gesamt § 2_mtlAufte_IST'!$D$1</f>
        <v>1252.471858922695</v>
      </c>
      <c r="E174" s="14">
        <f>'landesw Umlage § 2_IST'!G174*'Umlage Gesamt § 2_mtlAufte_IST'!$E$1</f>
        <v>94243.463759123246</v>
      </c>
      <c r="F174" s="14">
        <f>'landesw Umlage § 2_IST'!H174*'Umlage Gesamt § 2_mtlAufte_IST'!$F$1</f>
        <v>10132.500930957298</v>
      </c>
      <c r="G174" s="14">
        <f>'landesw Umlage § 2_IST'!I174*'Umlage Gesamt § 2_mtlAufte_IST'!$G$1</f>
        <v>160258.49807526072</v>
      </c>
      <c r="H174" s="14">
        <f>'landesw Umlage § 2_IST'!J174*'Umlage Gesamt § 2_mtlAufte_IST'!$H$1</f>
        <v>27438.855830674092</v>
      </c>
      <c r="I174" s="14">
        <f>'landesw Umlage § 2_IST'!K174*'Umlage Gesamt § 2_mtlAufte_IST'!$I$1</f>
        <v>45771.394405345753</v>
      </c>
      <c r="J174" s="14">
        <f>'landesw Umlage § 2_IST'!L174*'Umlage Gesamt § 2_mtlAufte_IST'!$J$1</f>
        <v>696.91695980632801</v>
      </c>
      <c r="K174" s="14">
        <f>'landesw Umlage § 2_IST'!M174*'Umlage Gesamt § 2_mtlAufte_IST'!$K$1</f>
        <v>509.94355537959018</v>
      </c>
      <c r="M174" s="14">
        <f>'bezirksw Umlage § 2_IST'!F174*'Umlage Gesamt § 2_mtlAufte_IST'!$M$1</f>
        <v>6824.3608228658268</v>
      </c>
      <c r="N174" s="14">
        <f>'bezirksw Umlage § 2_IST'!G174*'Umlage Gesamt § 2_mtlAufte_IST'!$N$1</f>
        <v>279979.88076366106</v>
      </c>
      <c r="O174" s="14">
        <f>'bezirksw Umlage § 2_IST'!H174*'Umlage Gesamt § 2_mtlAufte_IST'!$O$1</f>
        <v>35075.399767118062</v>
      </c>
      <c r="P174" s="14">
        <f>'bezirksw Umlage § 2_IST'!I174*'Umlage Gesamt § 2_mtlAufte_IST'!$P$1</f>
        <v>499626.74439813715</v>
      </c>
      <c r="Q174" s="14">
        <f>'bezirksw Umlage § 2_IST'!J174*'Umlage Gesamt § 2_mtlAufte_IST'!$Q$1</f>
        <v>23163.174891280902</v>
      </c>
      <c r="R174" s="14">
        <f>'bezirksw Umlage § 2_IST'!K174*'Umlage Gesamt § 2_mtlAufte_IST'!$R$1</f>
        <v>147370.11376272404</v>
      </c>
      <c r="S174" s="14">
        <f>'bezirksw Umlage § 2_IST'!L174*'Umlage Gesamt § 2_mtlAufte_IST'!$S$1</f>
        <v>308.22856411966654</v>
      </c>
      <c r="T174" s="14">
        <f>'bezirksw Umlage § 2_IST'!M174*'Umlage Gesamt § 2_mtlAufte_IST'!$T$1</f>
        <v>1664.094662909167</v>
      </c>
      <c r="V174" s="14">
        <f t="shared" si="47"/>
        <v>8076.8326817885218</v>
      </c>
      <c r="W174" s="184">
        <f t="shared" si="48"/>
        <v>673.07</v>
      </c>
      <c r="X174" s="14">
        <f t="shared" si="40"/>
        <v>374223.34452278429</v>
      </c>
      <c r="Y174" s="184">
        <f t="shared" si="53"/>
        <v>31185.279999999999</v>
      </c>
      <c r="Z174" s="14">
        <f t="shared" si="41"/>
        <v>45207.900698075362</v>
      </c>
      <c r="AA174" s="184">
        <f t="shared" si="54"/>
        <v>3767.33</v>
      </c>
      <c r="AB174" s="14">
        <f t="shared" si="42"/>
        <v>659885.24247339787</v>
      </c>
      <c r="AC174" s="184">
        <f t="shared" si="55"/>
        <v>54990.44</v>
      </c>
      <c r="AD174" s="14">
        <f t="shared" si="43"/>
        <v>50602.030721954994</v>
      </c>
      <c r="AE174" s="184">
        <f t="shared" si="56"/>
        <v>4216.84</v>
      </c>
      <c r="AF174" s="14">
        <f t="shared" si="44"/>
        <v>193141.50816806979</v>
      </c>
      <c r="AG174" s="184">
        <f t="shared" si="57"/>
        <v>16095.13</v>
      </c>
      <c r="AH174" s="14">
        <f t="shared" si="45"/>
        <v>1005.1455239259946</v>
      </c>
      <c r="AI174" s="184">
        <f t="shared" si="49"/>
        <v>83.76</v>
      </c>
      <c r="AJ174" s="14">
        <f t="shared" si="46"/>
        <v>2174.038218288757</v>
      </c>
      <c r="AK174" s="184">
        <f t="shared" si="50"/>
        <v>181.17</v>
      </c>
      <c r="AM174" s="14">
        <f t="shared" si="58"/>
        <v>1334316.0430082856</v>
      </c>
      <c r="AN174" s="14">
        <f t="shared" si="51"/>
        <v>111193</v>
      </c>
      <c r="AO174" s="14">
        <f t="shared" si="52"/>
        <v>111193</v>
      </c>
    </row>
    <row r="175" spans="1:41" x14ac:dyDescent="0.25">
      <c r="A175">
        <v>61748</v>
      </c>
      <c r="B175" t="s">
        <v>191</v>
      </c>
      <c r="C175" t="s">
        <v>174</v>
      </c>
      <c r="D175" s="14">
        <f>'landesw Umlage § 2_IST'!F175*'Umlage Gesamt § 2_mtlAufte_IST'!$D$1</f>
        <v>1450.5262560042584</v>
      </c>
      <c r="E175" s="14">
        <f>'landesw Umlage § 2_IST'!G175*'Umlage Gesamt § 2_mtlAufte_IST'!$E$1</f>
        <v>109146.25958700411</v>
      </c>
      <c r="F175" s="14">
        <f>'landesw Umlage § 2_IST'!H175*'Umlage Gesamt § 2_mtlAufte_IST'!$F$1</f>
        <v>11734.76157139616</v>
      </c>
      <c r="G175" s="14">
        <f>'landesw Umlage § 2_IST'!I175*'Umlage Gesamt § 2_mtlAufte_IST'!$G$1</f>
        <v>185600.30514850985</v>
      </c>
      <c r="H175" s="14">
        <f>'landesw Umlage § 2_IST'!J175*'Umlage Gesamt § 2_mtlAufte_IST'!$H$1</f>
        <v>31777.784493571515</v>
      </c>
      <c r="I175" s="14">
        <f>'landesw Umlage § 2_IST'!K175*'Umlage Gesamt § 2_mtlAufte_IST'!$I$1</f>
        <v>53009.262352598947</v>
      </c>
      <c r="J175" s="14">
        <f>'landesw Umlage § 2_IST'!L175*'Umlage Gesamt § 2_mtlAufte_IST'!$J$1</f>
        <v>807.12100735202046</v>
      </c>
      <c r="K175" s="14">
        <f>'landesw Umlage § 2_IST'!M175*'Umlage Gesamt § 2_mtlAufte_IST'!$K$1</f>
        <v>590.5813459110318</v>
      </c>
      <c r="M175" s="14">
        <f>'bezirksw Umlage § 2_IST'!F175*'Umlage Gesamt § 2_mtlAufte_IST'!$M$1</f>
        <v>7903.502568535303</v>
      </c>
      <c r="N175" s="14">
        <f>'bezirksw Umlage § 2_IST'!G175*'Umlage Gesamt § 2_mtlAufte_IST'!$N$1</f>
        <v>324253.32777532551</v>
      </c>
      <c r="O175" s="14">
        <f>'bezirksw Umlage § 2_IST'!H175*'Umlage Gesamt § 2_mtlAufte_IST'!$O$1</f>
        <v>40621.901354184971</v>
      </c>
      <c r="P175" s="14">
        <f>'bezirksw Umlage § 2_IST'!I175*'Umlage Gesamt § 2_mtlAufte_IST'!$P$1</f>
        <v>578633.12919045601</v>
      </c>
      <c r="Q175" s="14">
        <f>'bezirksw Umlage § 2_IST'!J175*'Umlage Gesamt § 2_mtlAufte_IST'!$Q$1</f>
        <v>26825.986638231774</v>
      </c>
      <c r="R175" s="14">
        <f>'bezirksw Umlage § 2_IST'!K175*'Umlage Gesamt § 2_mtlAufte_IST'!$R$1</f>
        <v>170673.87010757549</v>
      </c>
      <c r="S175" s="14">
        <f>'bezirksw Umlage § 2_IST'!L175*'Umlage Gesamt § 2_mtlAufte_IST'!$S$1</f>
        <v>356.96899848163679</v>
      </c>
      <c r="T175" s="14">
        <f>'bezirksw Umlage § 2_IST'!M175*'Umlage Gesamt § 2_mtlAufte_IST'!$T$1</f>
        <v>1927.2393098736184</v>
      </c>
      <c r="V175" s="14">
        <f t="shared" si="47"/>
        <v>9354.0288245395604</v>
      </c>
      <c r="W175" s="184">
        <f t="shared" si="48"/>
        <v>779.5</v>
      </c>
      <c r="X175" s="14">
        <f t="shared" si="40"/>
        <v>433399.58736232959</v>
      </c>
      <c r="Y175" s="184">
        <f t="shared" si="53"/>
        <v>36116.629999999997</v>
      </c>
      <c r="Z175" s="14">
        <f t="shared" si="41"/>
        <v>52356.662925581128</v>
      </c>
      <c r="AA175" s="184">
        <f t="shared" si="54"/>
        <v>4363.0600000000004</v>
      </c>
      <c r="AB175" s="14">
        <f t="shared" si="42"/>
        <v>764233.43433896592</v>
      </c>
      <c r="AC175" s="184">
        <f t="shared" si="55"/>
        <v>63686.12</v>
      </c>
      <c r="AD175" s="14">
        <f t="shared" si="43"/>
        <v>58603.771131803289</v>
      </c>
      <c r="AE175" s="184">
        <f t="shared" si="56"/>
        <v>4883.6499999999996</v>
      </c>
      <c r="AF175" s="14">
        <f t="shared" si="44"/>
        <v>223683.13246017444</v>
      </c>
      <c r="AG175" s="184">
        <f t="shared" si="57"/>
        <v>18640.259999999998</v>
      </c>
      <c r="AH175" s="14">
        <f t="shared" si="45"/>
        <v>1164.0900058336572</v>
      </c>
      <c r="AI175" s="184">
        <f t="shared" si="49"/>
        <v>97.01</v>
      </c>
      <c r="AJ175" s="14">
        <f t="shared" si="46"/>
        <v>2517.8206557846502</v>
      </c>
      <c r="AK175" s="184">
        <f t="shared" si="50"/>
        <v>209.82</v>
      </c>
      <c r="AM175" s="14">
        <f t="shared" si="58"/>
        <v>1545312.5277050121</v>
      </c>
      <c r="AN175" s="14">
        <f t="shared" si="51"/>
        <v>128776.04</v>
      </c>
      <c r="AO175" s="14">
        <f t="shared" si="52"/>
        <v>128776.04</v>
      </c>
    </row>
    <row r="176" spans="1:41" x14ac:dyDescent="0.25">
      <c r="A176">
        <v>61750</v>
      </c>
      <c r="B176" t="s">
        <v>192</v>
      </c>
      <c r="C176" t="s">
        <v>174</v>
      </c>
      <c r="D176" s="14">
        <f>'landesw Umlage § 2_IST'!F176*'Umlage Gesamt § 2_mtlAufte_IST'!$D$1</f>
        <v>482.35749853404087</v>
      </c>
      <c r="E176" s="14">
        <f>'landesw Umlage § 2_IST'!G176*'Umlage Gesamt § 2_mtlAufte_IST'!$E$1</f>
        <v>36295.459341605892</v>
      </c>
      <c r="F176" s="14">
        <f>'landesw Umlage § 2_IST'!H176*'Umlage Gesamt § 2_mtlAufte_IST'!$F$1</f>
        <v>3902.2735466123299</v>
      </c>
      <c r="G176" s="14">
        <f>'landesw Umlage § 2_IST'!I176*'Umlage Gesamt § 2_mtlAufte_IST'!$G$1</f>
        <v>61719.461159706887</v>
      </c>
      <c r="H176" s="14">
        <f>'landesw Umlage § 2_IST'!J176*'Umlage Gesamt § 2_mtlAufte_IST'!$H$1</f>
        <v>10567.373443826851</v>
      </c>
      <c r="I176" s="14">
        <f>'landesw Umlage § 2_IST'!K176*'Umlage Gesamt § 2_mtlAufte_IST'!$I$1</f>
        <v>17627.681733917729</v>
      </c>
      <c r="J176" s="14">
        <f>'landesw Umlage § 2_IST'!L176*'Umlage Gesamt § 2_mtlAufte_IST'!$J$1</f>
        <v>268.39974010056994</v>
      </c>
      <c r="K176" s="14">
        <f>'landesw Umlage § 2_IST'!M176*'Umlage Gesamt § 2_mtlAufte_IST'!$K$1</f>
        <v>196.39171612049475</v>
      </c>
      <c r="M176" s="14">
        <f>'bezirksw Umlage § 2_IST'!F176*'Umlage Gesamt § 2_mtlAufte_IST'!$M$1</f>
        <v>2628.2280054121711</v>
      </c>
      <c r="N176" s="14">
        <f>'bezirksw Umlage § 2_IST'!G176*'Umlage Gesamt § 2_mtlAufte_IST'!$N$1</f>
        <v>107827.08925786262</v>
      </c>
      <c r="O176" s="14">
        <f>'bezirksw Umlage § 2_IST'!H176*'Umlage Gesamt § 2_mtlAufte_IST'!$O$1</f>
        <v>13508.392999984215</v>
      </c>
      <c r="P176" s="14">
        <f>'bezirksw Umlage § 2_IST'!I176*'Umlage Gesamt § 2_mtlAufte_IST'!$P$1</f>
        <v>192418.46027254092</v>
      </c>
      <c r="Q176" s="14">
        <f>'bezirksw Umlage § 2_IST'!J176*'Umlage Gesamt § 2_mtlAufte_IST'!$Q$1</f>
        <v>8920.7043009134577</v>
      </c>
      <c r="R176" s="14">
        <f>'bezirksw Umlage § 2_IST'!K176*'Umlage Gesamt § 2_mtlAufte_IST'!$R$1</f>
        <v>56755.829623515798</v>
      </c>
      <c r="S176" s="14">
        <f>'bezirksw Umlage § 2_IST'!L176*'Umlage Gesamt § 2_mtlAufte_IST'!$S$1</f>
        <v>118.70634705787681</v>
      </c>
      <c r="T176" s="14">
        <f>'bezirksw Umlage § 2_IST'!M176*'Umlage Gesamt § 2_mtlAufte_IST'!$T$1</f>
        <v>640.88349227673734</v>
      </c>
      <c r="V176" s="14">
        <f t="shared" si="47"/>
        <v>3110.5855039462122</v>
      </c>
      <c r="W176" s="184">
        <f t="shared" si="48"/>
        <v>259.22000000000003</v>
      </c>
      <c r="X176" s="14">
        <f t="shared" si="40"/>
        <v>144122.54859946852</v>
      </c>
      <c r="Y176" s="184">
        <f t="shared" si="53"/>
        <v>12010.21</v>
      </c>
      <c r="Z176" s="14">
        <f t="shared" si="41"/>
        <v>17410.666546596545</v>
      </c>
      <c r="AA176" s="184">
        <f t="shared" si="54"/>
        <v>1450.89</v>
      </c>
      <c r="AB176" s="14">
        <f t="shared" si="42"/>
        <v>254137.92143224779</v>
      </c>
      <c r="AC176" s="184">
        <f t="shared" si="55"/>
        <v>21178.16</v>
      </c>
      <c r="AD176" s="14">
        <f t="shared" si="43"/>
        <v>19488.077744740309</v>
      </c>
      <c r="AE176" s="184">
        <f t="shared" si="56"/>
        <v>1624.01</v>
      </c>
      <c r="AF176" s="14">
        <f t="shared" si="44"/>
        <v>74383.511357433526</v>
      </c>
      <c r="AG176" s="184">
        <f t="shared" si="57"/>
        <v>6198.63</v>
      </c>
      <c r="AH176" s="14">
        <f t="shared" si="45"/>
        <v>387.10608715844677</v>
      </c>
      <c r="AI176" s="184">
        <f t="shared" si="49"/>
        <v>32.26</v>
      </c>
      <c r="AJ176" s="14">
        <f t="shared" si="46"/>
        <v>837.27520839723206</v>
      </c>
      <c r="AK176" s="184">
        <f t="shared" si="50"/>
        <v>69.77</v>
      </c>
      <c r="AM176" s="14">
        <f t="shared" si="58"/>
        <v>513877.6924799885</v>
      </c>
      <c r="AN176" s="14">
        <f t="shared" si="51"/>
        <v>42823.14</v>
      </c>
      <c r="AO176" s="14">
        <f t="shared" si="52"/>
        <v>42823.14</v>
      </c>
    </row>
    <row r="177" spans="1:41" x14ac:dyDescent="0.25">
      <c r="A177">
        <v>61751</v>
      </c>
      <c r="B177" t="s">
        <v>193</v>
      </c>
      <c r="C177" t="s">
        <v>174</v>
      </c>
      <c r="D177" s="14">
        <f>'landesw Umlage § 2_IST'!F177*'Umlage Gesamt § 2_mtlAufte_IST'!$D$1</f>
        <v>634.44856242321566</v>
      </c>
      <c r="E177" s="14">
        <f>'landesw Umlage § 2_IST'!G177*'Umlage Gesamt § 2_mtlAufte_IST'!$E$1</f>
        <v>47739.69943818968</v>
      </c>
      <c r="F177" s="14">
        <f>'landesw Umlage § 2_IST'!H177*'Umlage Gesamt § 2_mtlAufte_IST'!$F$1</f>
        <v>5132.6906896951969</v>
      </c>
      <c r="G177" s="14">
        <f>'landesw Umlage § 2_IST'!I177*'Umlage Gesamt § 2_mtlAufte_IST'!$G$1</f>
        <v>81180.086399233391</v>
      </c>
      <c r="H177" s="14">
        <f>'landesw Umlage § 2_IST'!J177*'Umlage Gesamt § 2_mtlAufte_IST'!$H$1</f>
        <v>13899.348326502828</v>
      </c>
      <c r="I177" s="14">
        <f>'landesw Umlage § 2_IST'!K177*'Umlage Gesamt § 2_mtlAufte_IST'!$I$1</f>
        <v>23185.826630512751</v>
      </c>
      <c r="J177" s="14">
        <f>'landesw Umlage § 2_IST'!L177*'Umlage Gesamt § 2_mtlAufte_IST'!$J$1</f>
        <v>353.02826177492074</v>
      </c>
      <c r="K177" s="14">
        <f>'landesw Umlage § 2_IST'!M177*'Umlage Gesamt § 2_mtlAufte_IST'!$K$1</f>
        <v>258.31554882666114</v>
      </c>
      <c r="M177" s="14">
        <f>'bezirksw Umlage § 2_IST'!F177*'Umlage Gesamt § 2_mtlAufte_IST'!$M$1</f>
        <v>3456.9286987802684</v>
      </c>
      <c r="N177" s="14">
        <f>'bezirksw Umlage § 2_IST'!G177*'Umlage Gesamt § 2_mtlAufte_IST'!$N$1</f>
        <v>141825.80757600232</v>
      </c>
      <c r="O177" s="14">
        <f>'bezirksw Umlage § 2_IST'!H177*'Umlage Gesamt § 2_mtlAufte_IST'!$O$1</f>
        <v>17767.694180218044</v>
      </c>
      <c r="P177" s="14">
        <f>'bezirksw Umlage § 2_IST'!I177*'Umlage Gesamt § 2_mtlAufte_IST'!$P$1</f>
        <v>253089.494564967</v>
      </c>
      <c r="Q177" s="14">
        <f>'bezirksw Umlage § 2_IST'!J177*'Umlage Gesamt § 2_mtlAufte_IST'!$Q$1</f>
        <v>11733.471619531012</v>
      </c>
      <c r="R177" s="14">
        <f>'bezirksw Umlage § 2_IST'!K177*'Umlage Gesamt § 2_mtlAufte_IST'!$R$1</f>
        <v>74651.383306390853</v>
      </c>
      <c r="S177" s="14">
        <f>'bezirksw Umlage § 2_IST'!L177*'Umlage Gesamt § 2_mtlAufte_IST'!$S$1</f>
        <v>156.13537981739549</v>
      </c>
      <c r="T177" s="14">
        <f>'bezirksw Umlage § 2_IST'!M177*'Umlage Gesamt § 2_mtlAufte_IST'!$T$1</f>
        <v>842.9590326500354</v>
      </c>
      <c r="V177" s="14">
        <f t="shared" si="47"/>
        <v>4091.3772612034841</v>
      </c>
      <c r="W177" s="184">
        <f t="shared" si="48"/>
        <v>340.95</v>
      </c>
      <c r="X177" s="14">
        <f t="shared" si="40"/>
        <v>189565.507014192</v>
      </c>
      <c r="Y177" s="184">
        <f t="shared" si="53"/>
        <v>15797.13</v>
      </c>
      <c r="Z177" s="14">
        <f t="shared" si="41"/>
        <v>22900.384869913243</v>
      </c>
      <c r="AA177" s="184">
        <f t="shared" si="54"/>
        <v>1908.37</v>
      </c>
      <c r="AB177" s="14">
        <f t="shared" si="42"/>
        <v>334269.58096420037</v>
      </c>
      <c r="AC177" s="184">
        <f t="shared" si="55"/>
        <v>27855.8</v>
      </c>
      <c r="AD177" s="14">
        <f t="shared" si="43"/>
        <v>25632.81994603384</v>
      </c>
      <c r="AE177" s="184">
        <f t="shared" si="56"/>
        <v>2136.0700000000002</v>
      </c>
      <c r="AF177" s="14">
        <f t="shared" si="44"/>
        <v>97837.2099369036</v>
      </c>
      <c r="AG177" s="184">
        <f t="shared" si="57"/>
        <v>8153.1</v>
      </c>
      <c r="AH177" s="14">
        <f t="shared" si="45"/>
        <v>509.16364159231625</v>
      </c>
      <c r="AI177" s="184">
        <f t="shared" si="49"/>
        <v>42.43</v>
      </c>
      <c r="AJ177" s="14">
        <f t="shared" si="46"/>
        <v>1101.2745814766965</v>
      </c>
      <c r="AK177" s="184">
        <f t="shared" si="50"/>
        <v>91.77</v>
      </c>
      <c r="AM177" s="14">
        <f t="shared" si="58"/>
        <v>675907.31821551558</v>
      </c>
      <c r="AN177" s="14">
        <f t="shared" si="51"/>
        <v>56325.61</v>
      </c>
      <c r="AO177" s="14">
        <f t="shared" si="52"/>
        <v>56325.61</v>
      </c>
    </row>
    <row r="178" spans="1:41" x14ac:dyDescent="0.25">
      <c r="A178">
        <v>61756</v>
      </c>
      <c r="B178" t="s">
        <v>194</v>
      </c>
      <c r="C178" t="s">
        <v>174</v>
      </c>
      <c r="D178" s="14">
        <f>'landesw Umlage § 2_IST'!F178*'Umlage Gesamt § 2_mtlAufte_IST'!$D$1</f>
        <v>1274.642530077328</v>
      </c>
      <c r="E178" s="14">
        <f>'landesw Umlage § 2_IST'!G178*'Umlage Gesamt § 2_mtlAufte_IST'!$E$1</f>
        <v>95911.717483621556</v>
      </c>
      <c r="F178" s="14">
        <f>'landesw Umlage § 2_IST'!H178*'Umlage Gesamt § 2_mtlAufte_IST'!$F$1</f>
        <v>10311.861724187012</v>
      </c>
      <c r="G178" s="14">
        <f>'landesw Umlage § 2_IST'!I178*'Umlage Gesamt § 2_mtlAufte_IST'!$G$1</f>
        <v>163095.31906668653</v>
      </c>
      <c r="H178" s="14">
        <f>'landesw Umlage § 2_IST'!J178*'Umlage Gesamt § 2_mtlAufte_IST'!$H$1</f>
        <v>27924.565625387178</v>
      </c>
      <c r="I178" s="14">
        <f>'landesw Umlage § 2_IST'!K178*'Umlage Gesamt § 2_mtlAufte_IST'!$I$1</f>
        <v>46581.618225083141</v>
      </c>
      <c r="J178" s="14">
        <f>'landesw Umlage § 2_IST'!L178*'Umlage Gesamt § 2_mtlAufte_IST'!$J$1</f>
        <v>709.25345793032011</v>
      </c>
      <c r="K178" s="14">
        <f>'landesw Umlage § 2_IST'!M178*'Umlage Gesamt § 2_mtlAufte_IST'!$K$1</f>
        <v>518.97033773258443</v>
      </c>
      <c r="M178" s="14">
        <f>'bezirksw Umlage § 2_IST'!F178*'Umlage Gesamt § 2_mtlAufte_IST'!$M$1</f>
        <v>6945.1624668839659</v>
      </c>
      <c r="N178" s="14">
        <f>'bezirksw Umlage § 2_IST'!G178*'Umlage Gesamt § 2_mtlAufte_IST'!$N$1</f>
        <v>284935.95368626039</v>
      </c>
      <c r="O178" s="14">
        <f>'bezirksw Umlage § 2_IST'!H178*'Umlage Gesamt § 2_mtlAufte_IST'!$O$1</f>
        <v>35696.288091525566</v>
      </c>
      <c r="P178" s="14">
        <f>'bezirksw Umlage § 2_IST'!I178*'Umlage Gesamt § 2_mtlAufte_IST'!$P$1</f>
        <v>508470.90338757652</v>
      </c>
      <c r="Q178" s="14">
        <f>'bezirksw Umlage § 2_IST'!J178*'Umlage Gesamt § 2_mtlAufte_IST'!$Q$1</f>
        <v>23573.198581436751</v>
      </c>
      <c r="R178" s="14">
        <f>'bezirksw Umlage § 2_IST'!K178*'Umlage Gesamt § 2_mtlAufte_IST'!$R$1</f>
        <v>149978.79060203006</v>
      </c>
      <c r="S178" s="14">
        <f>'bezirksw Umlage § 2_IST'!L178*'Umlage Gesamt § 2_mtlAufte_IST'!$S$1</f>
        <v>313.68468202513361</v>
      </c>
      <c r="T178" s="14">
        <f>'bezirksw Umlage § 2_IST'!M178*'Umlage Gesamt § 2_mtlAufte_IST'!$T$1</f>
        <v>1693.5516884532562</v>
      </c>
      <c r="V178" s="14">
        <f t="shared" si="47"/>
        <v>8219.8049969612948</v>
      </c>
      <c r="W178" s="184">
        <f t="shared" si="48"/>
        <v>684.98</v>
      </c>
      <c r="X178" s="14">
        <f t="shared" si="40"/>
        <v>380847.67116988194</v>
      </c>
      <c r="Y178" s="184">
        <f t="shared" si="53"/>
        <v>31737.31</v>
      </c>
      <c r="Z178" s="14">
        <f t="shared" si="41"/>
        <v>46008.149815712575</v>
      </c>
      <c r="AA178" s="184">
        <f t="shared" si="54"/>
        <v>3834.01</v>
      </c>
      <c r="AB178" s="14">
        <f t="shared" si="42"/>
        <v>671566.22245426301</v>
      </c>
      <c r="AC178" s="184">
        <f t="shared" si="55"/>
        <v>55963.85</v>
      </c>
      <c r="AD178" s="14">
        <f t="shared" si="43"/>
        <v>51497.764206823929</v>
      </c>
      <c r="AE178" s="184">
        <f t="shared" si="56"/>
        <v>4291.4799999999996</v>
      </c>
      <c r="AF178" s="14">
        <f t="shared" si="44"/>
        <v>196560.40882711319</v>
      </c>
      <c r="AG178" s="184">
        <f t="shared" si="57"/>
        <v>16380.03</v>
      </c>
      <c r="AH178" s="14">
        <f t="shared" si="45"/>
        <v>1022.9381399554537</v>
      </c>
      <c r="AI178" s="184">
        <f t="shared" si="49"/>
        <v>85.24</v>
      </c>
      <c r="AJ178" s="14">
        <f t="shared" si="46"/>
        <v>2212.5220261858408</v>
      </c>
      <c r="AK178" s="184">
        <f t="shared" si="50"/>
        <v>184.38</v>
      </c>
      <c r="AM178" s="14">
        <f t="shared" si="58"/>
        <v>1357935.4816368974</v>
      </c>
      <c r="AN178" s="14">
        <f t="shared" si="51"/>
        <v>113161.29</v>
      </c>
      <c r="AO178" s="14">
        <f t="shared" si="52"/>
        <v>113161.29</v>
      </c>
    </row>
    <row r="179" spans="1:41" x14ac:dyDescent="0.25">
      <c r="A179">
        <v>61757</v>
      </c>
      <c r="B179" t="s">
        <v>195</v>
      </c>
      <c r="C179" t="s">
        <v>174</v>
      </c>
      <c r="D179" s="14">
        <f>'landesw Umlage § 2_IST'!F179*'Umlage Gesamt § 2_mtlAufte_IST'!$D$1</f>
        <v>1430.9043860324277</v>
      </c>
      <c r="E179" s="14">
        <f>'landesw Umlage § 2_IST'!G179*'Umlage Gesamt § 2_mtlAufte_IST'!$E$1</f>
        <v>107669.79288765084</v>
      </c>
      <c r="F179" s="14">
        <f>'landesw Umlage § 2_IST'!H179*'Umlage Gesamt § 2_mtlAufte_IST'!$F$1</f>
        <v>11576.020587045654</v>
      </c>
      <c r="G179" s="14">
        <f>'landesw Umlage § 2_IST'!I179*'Umlage Gesamt § 2_mtlAufte_IST'!$G$1</f>
        <v>183089.61288128525</v>
      </c>
      <c r="H179" s="14">
        <f>'landesw Umlage § 2_IST'!J179*'Umlage Gesamt § 2_mtlAufte_IST'!$H$1</f>
        <v>31347.913229439164</v>
      </c>
      <c r="I179" s="14">
        <f>'landesw Umlage § 2_IST'!K179*'Umlage Gesamt § 2_mtlAufte_IST'!$I$1</f>
        <v>52292.184086087167</v>
      </c>
      <c r="J179" s="14">
        <f>'landesw Umlage § 2_IST'!L179*'Umlage Gesamt § 2_mtlAufte_IST'!$J$1</f>
        <v>796.20274689845178</v>
      </c>
      <c r="K179" s="14">
        <f>'landesw Umlage § 2_IST'!M179*'Umlage Gesamt § 2_mtlAufte_IST'!$K$1</f>
        <v>582.59230722297855</v>
      </c>
      <c r="M179" s="14">
        <f>'bezirksw Umlage § 2_IST'!F179*'Umlage Gesamt § 2_mtlAufte_IST'!$M$1</f>
        <v>7796.5886129416758</v>
      </c>
      <c r="N179" s="14">
        <f>'bezirksw Umlage § 2_IST'!G179*'Umlage Gesamt § 2_mtlAufte_IST'!$N$1</f>
        <v>319867.01859325846</v>
      </c>
      <c r="O179" s="14">
        <f>'bezirksw Umlage § 2_IST'!H179*'Umlage Gesamt § 2_mtlAufte_IST'!$O$1</f>
        <v>40072.392055004108</v>
      </c>
      <c r="P179" s="14">
        <f>'bezirksw Umlage § 2_IST'!I179*'Umlage Gesamt § 2_mtlAufte_IST'!$P$1</f>
        <v>570805.71898304275</v>
      </c>
      <c r="Q179" s="14">
        <f>'bezirksw Umlage § 2_IST'!J179*'Umlage Gesamt § 2_mtlAufte_IST'!$Q$1</f>
        <v>26463.100396426373</v>
      </c>
      <c r="R179" s="14">
        <f>'bezirksw Umlage § 2_IST'!K179*'Umlage Gesamt § 2_mtlAufte_IST'!$R$1</f>
        <v>168365.09391481272</v>
      </c>
      <c r="S179" s="14">
        <f>'bezirksw Umlage § 2_IST'!L179*'Umlage Gesamt § 2_mtlAufte_IST'!$S$1</f>
        <v>352.14013085984266</v>
      </c>
      <c r="T179" s="14">
        <f>'bezirksw Umlage § 2_IST'!M179*'Umlage Gesamt § 2_mtlAufte_IST'!$T$1</f>
        <v>1901.1687448035916</v>
      </c>
      <c r="V179" s="14">
        <f t="shared" si="47"/>
        <v>9227.4929989741031</v>
      </c>
      <c r="W179" s="184">
        <f t="shared" si="48"/>
        <v>768.96</v>
      </c>
      <c r="X179" s="14">
        <f t="shared" si="40"/>
        <v>427536.81148090929</v>
      </c>
      <c r="Y179" s="184">
        <f t="shared" si="53"/>
        <v>35628.07</v>
      </c>
      <c r="Z179" s="14">
        <f t="shared" si="41"/>
        <v>51648.412642049763</v>
      </c>
      <c r="AA179" s="184">
        <f t="shared" si="54"/>
        <v>4304.03</v>
      </c>
      <c r="AB179" s="14">
        <f t="shared" si="42"/>
        <v>753895.33186432801</v>
      </c>
      <c r="AC179" s="184">
        <f t="shared" si="55"/>
        <v>62824.61</v>
      </c>
      <c r="AD179" s="14">
        <f t="shared" si="43"/>
        <v>57811.01362586554</v>
      </c>
      <c r="AE179" s="184">
        <f t="shared" si="56"/>
        <v>4817.58</v>
      </c>
      <c r="AF179" s="14">
        <f t="shared" si="44"/>
        <v>220657.27800089988</v>
      </c>
      <c r="AG179" s="184">
        <f t="shared" si="57"/>
        <v>18388.11</v>
      </c>
      <c r="AH179" s="14">
        <f t="shared" si="45"/>
        <v>1148.3428777582944</v>
      </c>
      <c r="AI179" s="184">
        <f t="shared" si="49"/>
        <v>95.7</v>
      </c>
      <c r="AJ179" s="14">
        <f t="shared" si="46"/>
        <v>2483.7610520265703</v>
      </c>
      <c r="AK179" s="184">
        <f t="shared" si="50"/>
        <v>206.98</v>
      </c>
      <c r="AM179" s="14">
        <f t="shared" si="58"/>
        <v>1524408.4445428115</v>
      </c>
      <c r="AN179" s="14">
        <f t="shared" si="51"/>
        <v>127034.04</v>
      </c>
      <c r="AO179" s="14">
        <f t="shared" si="52"/>
        <v>127034.04</v>
      </c>
    </row>
    <row r="180" spans="1:41" x14ac:dyDescent="0.25">
      <c r="A180">
        <v>61758</v>
      </c>
      <c r="B180" t="s">
        <v>196</v>
      </c>
      <c r="C180" t="s">
        <v>174</v>
      </c>
      <c r="D180" s="14">
        <f>'landesw Umlage § 2_IST'!F180*'Umlage Gesamt § 2_mtlAufte_IST'!$D$1</f>
        <v>592.54215948632452</v>
      </c>
      <c r="E180" s="14">
        <f>'landesw Umlage § 2_IST'!G180*'Umlage Gesamt § 2_mtlAufte_IST'!$E$1</f>
        <v>44586.411371617738</v>
      </c>
      <c r="F180" s="14">
        <f>'landesw Umlage § 2_IST'!H180*'Umlage Gesamt § 2_mtlAufte_IST'!$F$1</f>
        <v>4793.6677697420473</v>
      </c>
      <c r="G180" s="14">
        <f>'landesw Umlage § 2_IST'!I180*'Umlage Gesamt § 2_mtlAufte_IST'!$G$1</f>
        <v>75818.00409250638</v>
      </c>
      <c r="H180" s="14">
        <f>'landesw Umlage § 2_IST'!J180*'Umlage Gesamt § 2_mtlAufte_IST'!$H$1</f>
        <v>12981.272810174229</v>
      </c>
      <c r="I180" s="14">
        <f>'landesw Umlage § 2_IST'!K180*'Umlage Gesamt § 2_mtlAufte_IST'!$I$1</f>
        <v>21654.36348164517</v>
      </c>
      <c r="J180" s="14">
        <f>'landesw Umlage § 2_IST'!L180*'Umlage Gesamt § 2_mtlAufte_IST'!$J$1</f>
        <v>329.71014670260456</v>
      </c>
      <c r="K180" s="14">
        <f>'landesw Umlage § 2_IST'!M180*'Umlage Gesamt § 2_mtlAufte_IST'!$K$1</f>
        <v>241.2533689824057</v>
      </c>
      <c r="M180" s="14">
        <f>'bezirksw Umlage § 2_IST'!F180*'Umlage Gesamt § 2_mtlAufte_IST'!$M$1</f>
        <v>3228.5926987397279</v>
      </c>
      <c r="N180" s="14">
        <f>'bezirksw Umlage § 2_IST'!G180*'Umlage Gesamt § 2_mtlAufte_IST'!$N$1</f>
        <v>132457.97259119339</v>
      </c>
      <c r="O180" s="14">
        <f>'bezirksw Umlage § 2_IST'!H180*'Umlage Gesamt § 2_mtlAufte_IST'!$O$1</f>
        <v>16594.107863414334</v>
      </c>
      <c r="P180" s="14">
        <f>'bezirksw Umlage § 2_IST'!I180*'Umlage Gesamt § 2_mtlAufte_IST'!$P$1</f>
        <v>236372.50446284626</v>
      </c>
      <c r="Q180" s="14">
        <f>'bezirksw Umlage § 2_IST'!J180*'Umlage Gesamt § 2_mtlAufte_IST'!$Q$1</f>
        <v>10958.455930853885</v>
      </c>
      <c r="R180" s="14">
        <f>'bezirksw Umlage § 2_IST'!K180*'Umlage Gesamt § 2_mtlAufte_IST'!$R$1</f>
        <v>69720.532905082655</v>
      </c>
      <c r="S180" s="14">
        <f>'bezirksw Umlage § 2_IST'!L180*'Umlage Gesamt § 2_mtlAufte_IST'!$S$1</f>
        <v>145.82237333135086</v>
      </c>
      <c r="T180" s="14">
        <f>'bezirksw Umlage § 2_IST'!M180*'Umlage Gesamt § 2_mtlAufte_IST'!$T$1</f>
        <v>787.28015972990079</v>
      </c>
      <c r="V180" s="14">
        <f t="shared" si="47"/>
        <v>3821.1348582260525</v>
      </c>
      <c r="W180" s="184">
        <f t="shared" si="48"/>
        <v>318.43</v>
      </c>
      <c r="X180" s="14">
        <f t="shared" si="40"/>
        <v>177044.38396281115</v>
      </c>
      <c r="Y180" s="184">
        <f t="shared" si="53"/>
        <v>14753.7</v>
      </c>
      <c r="Z180" s="14">
        <f t="shared" si="41"/>
        <v>21387.77563315638</v>
      </c>
      <c r="AA180" s="184">
        <f t="shared" si="54"/>
        <v>1782.31</v>
      </c>
      <c r="AB180" s="14">
        <f t="shared" si="42"/>
        <v>312190.50855535263</v>
      </c>
      <c r="AC180" s="184">
        <f t="shared" si="55"/>
        <v>26015.88</v>
      </c>
      <c r="AD180" s="14">
        <f t="shared" si="43"/>
        <v>23939.728741028113</v>
      </c>
      <c r="AE180" s="184">
        <f t="shared" si="56"/>
        <v>1994.98</v>
      </c>
      <c r="AF180" s="14">
        <f t="shared" si="44"/>
        <v>91374.896386727822</v>
      </c>
      <c r="AG180" s="184">
        <f t="shared" si="57"/>
        <v>7614.57</v>
      </c>
      <c r="AH180" s="14">
        <f t="shared" si="45"/>
        <v>475.53252003395539</v>
      </c>
      <c r="AI180" s="184">
        <f t="shared" si="49"/>
        <v>39.630000000000003</v>
      </c>
      <c r="AJ180" s="14">
        <f t="shared" si="46"/>
        <v>1028.5335287123064</v>
      </c>
      <c r="AK180" s="184">
        <f t="shared" si="50"/>
        <v>85.71</v>
      </c>
      <c r="AM180" s="14">
        <f t="shared" si="58"/>
        <v>631262.49418604851</v>
      </c>
      <c r="AN180" s="14">
        <f t="shared" si="51"/>
        <v>52605.21</v>
      </c>
      <c r="AO180" s="14">
        <f t="shared" si="52"/>
        <v>52605.21</v>
      </c>
    </row>
    <row r="181" spans="1:41" x14ac:dyDescent="0.25">
      <c r="A181">
        <v>61759</v>
      </c>
      <c r="B181" t="s">
        <v>197</v>
      </c>
      <c r="C181" t="s">
        <v>174</v>
      </c>
      <c r="D181" s="14">
        <f>'landesw Umlage § 2_IST'!F181*'Umlage Gesamt § 2_mtlAufte_IST'!$D$1</f>
        <v>537.21495436392968</v>
      </c>
      <c r="E181" s="14">
        <f>'landesw Umlage § 2_IST'!G181*'Umlage Gesamt § 2_mtlAufte_IST'!$E$1</f>
        <v>40423.261985306592</v>
      </c>
      <c r="F181" s="14">
        <f>'landesw Umlage § 2_IST'!H181*'Umlage Gesamt § 2_mtlAufte_IST'!$F$1</f>
        <v>4346.0705216153465</v>
      </c>
      <c r="G181" s="14">
        <f>'landesw Umlage § 2_IST'!I181*'Umlage Gesamt § 2_mtlAufte_IST'!$G$1</f>
        <v>68738.679529283487</v>
      </c>
      <c r="H181" s="14">
        <f>'landesw Umlage § 2_IST'!J181*'Umlage Gesamt § 2_mtlAufte_IST'!$H$1</f>
        <v>11769.177549069263</v>
      </c>
      <c r="I181" s="14">
        <f>'landesw Umlage § 2_IST'!K181*'Umlage Gesamt § 2_mtlAufte_IST'!$I$1</f>
        <v>19632.439149404418</v>
      </c>
      <c r="J181" s="14">
        <f>'landesw Umlage § 2_IST'!L181*'Umlage Gesamt § 2_mtlAufte_IST'!$J$1</f>
        <v>298.92425134392857</v>
      </c>
      <c r="K181" s="14">
        <f>'landesw Umlage § 2_IST'!M181*'Umlage Gesamt § 2_mtlAufte_IST'!$K$1</f>
        <v>218.72691340711015</v>
      </c>
      <c r="M181" s="14">
        <f>'bezirksw Umlage § 2_IST'!F181*'Umlage Gesamt § 2_mtlAufte_IST'!$M$1</f>
        <v>2927.1305873269407</v>
      </c>
      <c r="N181" s="14">
        <f>'bezirksw Umlage § 2_IST'!G181*'Umlage Gesamt § 2_mtlAufte_IST'!$N$1</f>
        <v>120090.02661077128</v>
      </c>
      <c r="O181" s="14">
        <f>'bezirksw Umlage § 2_IST'!H181*'Umlage Gesamt § 2_mtlAufte_IST'!$O$1</f>
        <v>15044.672781228488</v>
      </c>
      <c r="P181" s="14">
        <f>'bezirksw Umlage § 2_IST'!I181*'Umlage Gesamt § 2_mtlAufte_IST'!$P$1</f>
        <v>214301.78792337287</v>
      </c>
      <c r="Q181" s="14">
        <f>'bezirksw Umlage § 2_IST'!J181*'Umlage Gesamt § 2_mtlAufte_IST'!$Q$1</f>
        <v>9935.2363516146943</v>
      </c>
      <c r="R181" s="14">
        <f>'bezirksw Umlage § 2_IST'!K181*'Umlage Gesamt § 2_mtlAufte_IST'!$R$1</f>
        <v>63210.545111764768</v>
      </c>
      <c r="S181" s="14">
        <f>'bezirksw Umlage § 2_IST'!L181*'Umlage Gesamt § 2_mtlAufte_IST'!$S$1</f>
        <v>132.20655843687615</v>
      </c>
      <c r="T181" s="14">
        <f>'bezirksw Umlage § 2_IST'!M181*'Umlage Gesamt § 2_mtlAufte_IST'!$T$1</f>
        <v>713.76976019321876</v>
      </c>
      <c r="V181" s="14">
        <f t="shared" si="47"/>
        <v>3464.3455416908705</v>
      </c>
      <c r="W181" s="184">
        <f t="shared" si="48"/>
        <v>288.7</v>
      </c>
      <c r="X181" s="14">
        <f t="shared" si="40"/>
        <v>160513.28859607788</v>
      </c>
      <c r="Y181" s="184">
        <f t="shared" si="53"/>
        <v>13376.11</v>
      </c>
      <c r="Z181" s="14">
        <f t="shared" si="41"/>
        <v>19390.743302843835</v>
      </c>
      <c r="AA181" s="184">
        <f t="shared" si="54"/>
        <v>1615.9</v>
      </c>
      <c r="AB181" s="14">
        <f t="shared" si="42"/>
        <v>283040.46745265636</v>
      </c>
      <c r="AC181" s="184">
        <f t="shared" si="55"/>
        <v>23586.71</v>
      </c>
      <c r="AD181" s="14">
        <f t="shared" si="43"/>
        <v>21704.413900683958</v>
      </c>
      <c r="AE181" s="184">
        <f t="shared" si="56"/>
        <v>1808.7</v>
      </c>
      <c r="AF181" s="14">
        <f t="shared" si="44"/>
        <v>82842.984261169186</v>
      </c>
      <c r="AG181" s="184">
        <f t="shared" si="57"/>
        <v>6903.58</v>
      </c>
      <c r="AH181" s="14">
        <f t="shared" si="45"/>
        <v>431.13080978080473</v>
      </c>
      <c r="AI181" s="184">
        <f t="shared" si="49"/>
        <v>35.93</v>
      </c>
      <c r="AJ181" s="14">
        <f t="shared" si="46"/>
        <v>932.4966736003289</v>
      </c>
      <c r="AK181" s="184">
        <f t="shared" si="50"/>
        <v>77.709999999999994</v>
      </c>
      <c r="AM181" s="14">
        <f t="shared" si="58"/>
        <v>572319.87053850316</v>
      </c>
      <c r="AN181" s="14">
        <f t="shared" si="51"/>
        <v>47693.32</v>
      </c>
      <c r="AO181" s="14">
        <f t="shared" si="52"/>
        <v>47693.32</v>
      </c>
    </row>
    <row r="182" spans="1:41" x14ac:dyDescent="0.25">
      <c r="A182">
        <v>61760</v>
      </c>
      <c r="B182" t="s">
        <v>198</v>
      </c>
      <c r="C182" t="s">
        <v>174</v>
      </c>
      <c r="D182" s="14">
        <f>'landesw Umlage § 2_IST'!F182*'Umlage Gesamt § 2_mtlAufte_IST'!$D$1</f>
        <v>4370.6876454323683</v>
      </c>
      <c r="E182" s="14">
        <f>'landesw Umlage § 2_IST'!G182*'Umlage Gesamt § 2_mtlAufte_IST'!$E$1</f>
        <v>328876.64483659825</v>
      </c>
      <c r="F182" s="14">
        <f>'landesw Umlage § 2_IST'!H182*'Umlage Gesamt § 2_mtlAufte_IST'!$F$1</f>
        <v>35358.87558732005</v>
      </c>
      <c r="G182" s="14">
        <f>'landesw Umlage § 2_IST'!I182*'Umlage Gesamt § 2_mtlAufte_IST'!$G$1</f>
        <v>559245.96838093235</v>
      </c>
      <c r="H182" s="14">
        <f>'landesw Umlage § 2_IST'!J182*'Umlage Gesamt § 2_mtlAufte_IST'!$H$1</f>
        <v>95751.986225927074</v>
      </c>
      <c r="I182" s="14">
        <f>'landesw Umlage § 2_IST'!K182*'Umlage Gesamt § 2_mtlAufte_IST'!$I$1</f>
        <v>159726.1180891766</v>
      </c>
      <c r="J182" s="14">
        <f>'landesw Umlage § 2_IST'!L182*'Umlage Gesamt § 2_mtlAufte_IST'!$J$1</f>
        <v>2431.9958364076983</v>
      </c>
      <c r="K182" s="14">
        <f>'landesw Umlage § 2_IST'!M182*'Umlage Gesamt § 2_mtlAufte_IST'!$K$1</f>
        <v>1779.5242116517668</v>
      </c>
      <c r="M182" s="14">
        <f>'bezirksw Umlage § 2_IST'!F182*'Umlage Gesamt § 2_mtlAufte_IST'!$M$1</f>
        <v>23814.626511551291</v>
      </c>
      <c r="N182" s="14">
        <f>'bezirksw Umlage § 2_IST'!G182*'Umlage Gesamt § 2_mtlAufte_IST'!$N$1</f>
        <v>977031.61720209988</v>
      </c>
      <c r="O182" s="14">
        <f>'bezirksw Umlage § 2_IST'!H182*'Umlage Gesamt § 2_mtlAufte_IST'!$O$1</f>
        <v>122400.84703588259</v>
      </c>
      <c r="P182" s="14">
        <f>'bezirksw Umlage § 2_IST'!I182*'Umlage Gesamt § 2_mtlAufte_IST'!$P$1</f>
        <v>1743522.1586110839</v>
      </c>
      <c r="Q182" s="14">
        <f>'bezirksw Umlage § 2_IST'!J182*'Umlage Gesamt § 2_mtlAufte_IST'!$Q$1</f>
        <v>80831.358888486895</v>
      </c>
      <c r="R182" s="14">
        <f>'bezirksw Umlage § 2_IST'!K182*'Umlage Gesamt § 2_mtlAufte_IST'!$R$1</f>
        <v>514270.02606088587</v>
      </c>
      <c r="S182" s="14">
        <f>'bezirksw Umlage § 2_IST'!L182*'Umlage Gesamt § 2_mtlAufte_IST'!$S$1</f>
        <v>1075.6096175493674</v>
      </c>
      <c r="T182" s="14">
        <f>'bezirksw Umlage § 2_IST'!M182*'Umlage Gesamt § 2_mtlAufte_IST'!$T$1</f>
        <v>5807.1069079851932</v>
      </c>
      <c r="V182" s="14">
        <f t="shared" si="47"/>
        <v>28185.314156983659</v>
      </c>
      <c r="W182" s="184">
        <f t="shared" si="48"/>
        <v>2348.7800000000002</v>
      </c>
      <c r="X182" s="14">
        <f t="shared" si="40"/>
        <v>1305908.2620386982</v>
      </c>
      <c r="Y182" s="184">
        <f t="shared" si="53"/>
        <v>108825.69</v>
      </c>
      <c r="Z182" s="14">
        <f t="shared" si="41"/>
        <v>157759.72262320263</v>
      </c>
      <c r="AA182" s="184">
        <f t="shared" si="54"/>
        <v>13146.64</v>
      </c>
      <c r="AB182" s="14">
        <f t="shared" si="42"/>
        <v>2302768.1269920161</v>
      </c>
      <c r="AC182" s="184">
        <f t="shared" si="55"/>
        <v>191897.34</v>
      </c>
      <c r="AD182" s="14">
        <f t="shared" si="43"/>
        <v>176583.34511441397</v>
      </c>
      <c r="AE182" s="184">
        <f t="shared" si="56"/>
        <v>14715.28</v>
      </c>
      <c r="AF182" s="14">
        <f t="shared" si="44"/>
        <v>673996.14415006246</v>
      </c>
      <c r="AG182" s="184">
        <f t="shared" si="57"/>
        <v>56166.35</v>
      </c>
      <c r="AH182" s="14">
        <f t="shared" si="45"/>
        <v>3507.6054539570659</v>
      </c>
      <c r="AI182" s="184">
        <f t="shared" si="49"/>
        <v>292.3</v>
      </c>
      <c r="AJ182" s="14">
        <f t="shared" si="46"/>
        <v>7586.6311196369597</v>
      </c>
      <c r="AK182" s="184">
        <f t="shared" si="50"/>
        <v>632.22</v>
      </c>
      <c r="AM182" s="14">
        <f t="shared" si="58"/>
        <v>4656295.1516489703</v>
      </c>
      <c r="AN182" s="14">
        <f t="shared" si="51"/>
        <v>388024.6</v>
      </c>
      <c r="AO182" s="14">
        <f t="shared" si="52"/>
        <v>388024.6</v>
      </c>
    </row>
    <row r="183" spans="1:41" x14ac:dyDescent="0.25">
      <c r="A183">
        <v>61761</v>
      </c>
      <c r="B183" t="s">
        <v>199</v>
      </c>
      <c r="C183" t="s">
        <v>174</v>
      </c>
      <c r="D183" s="14">
        <f>'landesw Umlage § 2_IST'!F183*'Umlage Gesamt § 2_mtlAufte_IST'!$D$1</f>
        <v>396.20685107648285</v>
      </c>
      <c r="E183" s="14">
        <f>'landesw Umlage § 2_IST'!G183*'Umlage Gesamt § 2_mtlAufte_IST'!$E$1</f>
        <v>29812.970043622787</v>
      </c>
      <c r="F183" s="14">
        <f>'landesw Umlage § 2_IST'!H183*'Umlage Gesamt § 2_mtlAufte_IST'!$F$1</f>
        <v>3205.3145615880135</v>
      </c>
      <c r="G183" s="14">
        <f>'landesw Umlage § 2_IST'!I183*'Umlage Gesamt § 2_mtlAufte_IST'!$G$1</f>
        <v>50696.160898386064</v>
      </c>
      <c r="H183" s="14">
        <f>'landesw Umlage § 2_IST'!J183*'Umlage Gesamt § 2_mtlAufte_IST'!$H$1</f>
        <v>8680.0055333490582</v>
      </c>
      <c r="I183" s="14">
        <f>'landesw Umlage § 2_IST'!K183*'Umlage Gesamt § 2_mtlAufte_IST'!$I$1</f>
        <v>14479.31936955488</v>
      </c>
      <c r="J183" s="14">
        <f>'landesw Umlage § 2_IST'!L183*'Umlage Gesamt § 2_mtlAufte_IST'!$J$1</f>
        <v>220.46265721623996</v>
      </c>
      <c r="K183" s="14">
        <f>'landesw Umlage § 2_IST'!M183*'Umlage Gesamt § 2_mtlAufte_IST'!$K$1</f>
        <v>161.31550490681641</v>
      </c>
      <c r="M183" s="14">
        <f>'bezirksw Umlage § 2_IST'!F183*'Umlage Gesamt § 2_mtlAufte_IST'!$M$1</f>
        <v>2158.8177754054204</v>
      </c>
      <c r="N183" s="14">
        <f>'bezirksw Umlage § 2_IST'!G183*'Umlage Gesamt § 2_mtlAufte_IST'!$N$1</f>
        <v>88568.813847486279</v>
      </c>
      <c r="O183" s="14">
        <f>'bezirksw Umlage § 2_IST'!H183*'Umlage Gesamt § 2_mtlAufte_IST'!$O$1</f>
        <v>11095.749252148591</v>
      </c>
      <c r="P183" s="14">
        <f>'bezirksw Umlage § 2_IST'!I183*'Umlage Gesamt § 2_mtlAufte_IST'!$P$1</f>
        <v>158051.8857180957</v>
      </c>
      <c r="Q183" s="14">
        <f>'bezirksw Umlage § 2_IST'!J183*'Umlage Gesamt § 2_mtlAufte_IST'!$Q$1</f>
        <v>7327.4369553517499</v>
      </c>
      <c r="R183" s="14">
        <f>'bezirksw Umlage § 2_IST'!K183*'Umlage Gesamt § 2_mtlAufte_IST'!$R$1</f>
        <v>46619.050400808897</v>
      </c>
      <c r="S183" s="14">
        <f>'bezirksw Umlage § 2_IST'!L183*'Umlage Gesamt § 2_mtlAufte_IST'!$S$1</f>
        <v>97.505000157625489</v>
      </c>
      <c r="T183" s="14">
        <f>'bezirksw Umlage § 2_IST'!M183*'Umlage Gesamt § 2_mtlAufte_IST'!$T$1</f>
        <v>526.41957708457949</v>
      </c>
      <c r="V183" s="14">
        <f t="shared" si="47"/>
        <v>2555.0246264819034</v>
      </c>
      <c r="W183" s="184">
        <f t="shared" si="48"/>
        <v>212.92</v>
      </c>
      <c r="X183" s="14">
        <f t="shared" si="40"/>
        <v>118381.78389110907</v>
      </c>
      <c r="Y183" s="184">
        <f t="shared" si="53"/>
        <v>9865.15</v>
      </c>
      <c r="Z183" s="14">
        <f t="shared" si="41"/>
        <v>14301.063813736604</v>
      </c>
      <c r="AA183" s="184">
        <f t="shared" si="54"/>
        <v>1191.76</v>
      </c>
      <c r="AB183" s="14">
        <f t="shared" si="42"/>
        <v>208748.04661648176</v>
      </c>
      <c r="AC183" s="184">
        <f t="shared" si="55"/>
        <v>17395.669999999998</v>
      </c>
      <c r="AD183" s="14">
        <f t="shared" si="43"/>
        <v>16007.442488700808</v>
      </c>
      <c r="AE183" s="184">
        <f t="shared" si="56"/>
        <v>1333.95</v>
      </c>
      <c r="AF183" s="14">
        <f t="shared" si="44"/>
        <v>61098.369770363774</v>
      </c>
      <c r="AG183" s="184">
        <f t="shared" si="57"/>
        <v>5091.53</v>
      </c>
      <c r="AH183" s="14">
        <f t="shared" si="45"/>
        <v>317.96765737386545</v>
      </c>
      <c r="AI183" s="184">
        <f t="shared" si="49"/>
        <v>26.5</v>
      </c>
      <c r="AJ183" s="14">
        <f t="shared" si="46"/>
        <v>687.73508199139587</v>
      </c>
      <c r="AK183" s="184">
        <f t="shared" si="50"/>
        <v>57.31</v>
      </c>
      <c r="AM183" s="14">
        <f t="shared" si="58"/>
        <v>422097.43394623924</v>
      </c>
      <c r="AN183" s="14">
        <f t="shared" si="51"/>
        <v>35174.79</v>
      </c>
      <c r="AO183" s="14">
        <f t="shared" si="52"/>
        <v>35174.79</v>
      </c>
    </row>
    <row r="184" spans="1:41" x14ac:dyDescent="0.25">
      <c r="A184">
        <v>61762</v>
      </c>
      <c r="B184" t="s">
        <v>200</v>
      </c>
      <c r="C184" t="s">
        <v>174</v>
      </c>
      <c r="D184" s="14">
        <f>'landesw Umlage § 2_IST'!F184*'Umlage Gesamt § 2_mtlAufte_IST'!$D$1</f>
        <v>575.54286500767944</v>
      </c>
      <c r="E184" s="14">
        <f>'landesw Umlage § 2_IST'!G184*'Umlage Gesamt § 2_mtlAufte_IST'!$E$1</f>
        <v>43307.28291718135</v>
      </c>
      <c r="F184" s="14">
        <f>'landesw Umlage § 2_IST'!H184*'Umlage Gesamt § 2_mtlAufte_IST'!$F$1</f>
        <v>4656.1434286533431</v>
      </c>
      <c r="G184" s="14">
        <f>'landesw Umlage § 2_IST'!I184*'Umlage Gesamt § 2_mtlAufte_IST'!$G$1</f>
        <v>73642.880250737988</v>
      </c>
      <c r="H184" s="14">
        <f>'landesw Umlage § 2_IST'!J184*'Umlage Gesamt § 2_mtlAufte_IST'!$H$1</f>
        <v>12608.85630668175</v>
      </c>
      <c r="I184" s="14">
        <f>'landesw Umlage § 2_IST'!K184*'Umlage Gesamt § 2_mtlAufte_IST'!$I$1</f>
        <v>21033.126839359298</v>
      </c>
      <c r="J184" s="14">
        <f>'landesw Umlage § 2_IST'!L184*'Umlage Gesamt § 2_mtlAufte_IST'!$J$1</f>
        <v>320.25117439715092</v>
      </c>
      <c r="K184" s="14">
        <f>'landesw Umlage § 2_IST'!M184*'Umlage Gesamt § 2_mtlAufte_IST'!$K$1</f>
        <v>234.33211114844428</v>
      </c>
      <c r="M184" s="14">
        <f>'bezirksw Umlage § 2_IST'!F184*'Umlage Gesamt § 2_mtlAufte_IST'!$M$1</f>
        <v>3135.9684066808145</v>
      </c>
      <c r="N184" s="14">
        <f>'bezirksw Umlage § 2_IST'!G184*'Umlage Gesamt § 2_mtlAufte_IST'!$N$1</f>
        <v>128657.91879574026</v>
      </c>
      <c r="O184" s="14">
        <f>'bezirksw Umlage § 2_IST'!H184*'Umlage Gesamt § 2_mtlAufte_IST'!$O$1</f>
        <v>16118.043634625748</v>
      </c>
      <c r="P184" s="14">
        <f>'bezirksw Umlage § 2_IST'!I184*'Umlage Gesamt § 2_mtlAufte_IST'!$P$1</f>
        <v>229591.27253581828</v>
      </c>
      <c r="Q184" s="14">
        <f>'bezirksw Umlage § 2_IST'!J184*'Umlage Gesamt § 2_mtlAufte_IST'!$Q$1</f>
        <v>10644.071517158609</v>
      </c>
      <c r="R184" s="14">
        <f>'bezirksw Umlage § 2_IST'!K184*'Umlage Gesamt § 2_mtlAufte_IST'!$R$1</f>
        <v>67720.337896023702</v>
      </c>
      <c r="S184" s="14">
        <f>'bezirksw Umlage § 2_IST'!L184*'Umlage Gesamt § 2_mtlAufte_IST'!$S$1</f>
        <v>141.63891157061556</v>
      </c>
      <c r="T184" s="14">
        <f>'bezirksw Umlage § 2_IST'!M184*'Umlage Gesamt § 2_mtlAufte_IST'!$T$1</f>
        <v>764.69407524935468</v>
      </c>
      <c r="V184" s="14">
        <f t="shared" si="47"/>
        <v>3711.5112716884942</v>
      </c>
      <c r="W184" s="184">
        <f t="shared" si="48"/>
        <v>309.29000000000002</v>
      </c>
      <c r="X184" s="14">
        <f t="shared" si="40"/>
        <v>171965.20171292161</v>
      </c>
      <c r="Y184" s="184">
        <f t="shared" si="53"/>
        <v>14330.43</v>
      </c>
      <c r="Z184" s="14">
        <f t="shared" si="41"/>
        <v>20774.187063279092</v>
      </c>
      <c r="AA184" s="184">
        <f t="shared" si="54"/>
        <v>1731.18</v>
      </c>
      <c r="AB184" s="14">
        <f t="shared" si="42"/>
        <v>303234.15278655628</v>
      </c>
      <c r="AC184" s="184">
        <f t="shared" si="55"/>
        <v>25269.51</v>
      </c>
      <c r="AD184" s="14">
        <f t="shared" si="43"/>
        <v>23252.927823840357</v>
      </c>
      <c r="AE184" s="184">
        <f t="shared" si="56"/>
        <v>1937.74</v>
      </c>
      <c r="AF184" s="14">
        <f t="shared" si="44"/>
        <v>88753.464735382993</v>
      </c>
      <c r="AG184" s="184">
        <f t="shared" si="57"/>
        <v>7396.12</v>
      </c>
      <c r="AH184" s="14">
        <f t="shared" si="45"/>
        <v>461.89008596776648</v>
      </c>
      <c r="AI184" s="184">
        <f t="shared" si="49"/>
        <v>38.49</v>
      </c>
      <c r="AJ184" s="14">
        <f t="shared" si="46"/>
        <v>999.02618639779894</v>
      </c>
      <c r="AK184" s="184">
        <f t="shared" si="50"/>
        <v>83.25</v>
      </c>
      <c r="AM184" s="14">
        <f t="shared" si="58"/>
        <v>613152.36166603433</v>
      </c>
      <c r="AN184" s="14">
        <f t="shared" si="51"/>
        <v>51096.03</v>
      </c>
      <c r="AO184" s="14">
        <f t="shared" si="52"/>
        <v>51096.03</v>
      </c>
    </row>
    <row r="185" spans="1:41" x14ac:dyDescent="0.25">
      <c r="A185">
        <v>61763</v>
      </c>
      <c r="B185" t="s">
        <v>201</v>
      </c>
      <c r="C185" t="s">
        <v>174</v>
      </c>
      <c r="D185" s="14">
        <f>'landesw Umlage § 2_IST'!F185*'Umlage Gesamt § 2_mtlAufte_IST'!$D$1</f>
        <v>1278.8660065834147</v>
      </c>
      <c r="E185" s="14">
        <f>'landesw Umlage § 2_IST'!G185*'Umlage Gesamt § 2_mtlAufte_IST'!$E$1</f>
        <v>96229.517083032304</v>
      </c>
      <c r="F185" s="14">
        <f>'landesw Umlage § 2_IST'!H185*'Umlage Gesamt § 2_mtlAufte_IST'!$F$1</f>
        <v>10346.029661234801</v>
      </c>
      <c r="G185" s="14">
        <f>'landesw Umlage § 2_IST'!I185*'Umlage Gesamt § 2_mtlAufte_IST'!$G$1</f>
        <v>163635.72881457797</v>
      </c>
      <c r="H185" s="14">
        <f>'landesw Umlage § 2_IST'!J185*'Umlage Gesamt § 2_mtlAufte_IST'!$H$1</f>
        <v>28017.092544957595</v>
      </c>
      <c r="I185" s="14">
        <f>'landesw Umlage § 2_IST'!K185*'Umlage Gesamt § 2_mtlAufte_IST'!$I$1</f>
        <v>46735.964534379127</v>
      </c>
      <c r="J185" s="14">
        <f>'landesw Umlage § 2_IST'!L185*'Umlage Gesamt § 2_mtlAufte_IST'!$J$1</f>
        <v>711.6035405972209</v>
      </c>
      <c r="K185" s="14">
        <f>'landesw Umlage § 2_IST'!M185*'Umlage Gesamt § 2_mtlAufte_IST'!$K$1</f>
        <v>520.68992497139755</v>
      </c>
      <c r="M185" s="14">
        <f>'bezirksw Umlage § 2_IST'!F185*'Umlage Gesamt § 2_mtlAufte_IST'!$M$1</f>
        <v>6968.1749820148252</v>
      </c>
      <c r="N185" s="14">
        <f>'bezirksw Umlage § 2_IST'!G185*'Umlage Gesamt § 2_mtlAufte_IST'!$N$1</f>
        <v>285880.07745252165</v>
      </c>
      <c r="O185" s="14">
        <f>'bezirksw Umlage § 2_IST'!H185*'Umlage Gesamt § 2_mtlAufte_IST'!$O$1</f>
        <v>35814.566299377242</v>
      </c>
      <c r="P185" s="14">
        <f>'bezirksw Umlage § 2_IST'!I185*'Umlage Gesamt § 2_mtlAufte_IST'!$P$1</f>
        <v>510155.70117504388</v>
      </c>
      <c r="Q185" s="14">
        <f>'bezirksw Umlage § 2_IST'!J185*'Umlage Gesamt § 2_mtlAufte_IST'!$Q$1</f>
        <v>23651.307422176575</v>
      </c>
      <c r="R185" s="14">
        <f>'bezirksw Umlage § 2_IST'!K185*'Umlage Gesamt § 2_mtlAufte_IST'!$R$1</f>
        <v>150475.73926298565</v>
      </c>
      <c r="S185" s="14">
        <f>'bezirksw Umlage § 2_IST'!L185*'Umlage Gesamt § 2_mtlAufte_IST'!$S$1</f>
        <v>314.72406354080618</v>
      </c>
      <c r="T185" s="14">
        <f>'bezirksw Umlage § 2_IST'!M185*'Umlage Gesamt § 2_mtlAufte_IST'!$T$1</f>
        <v>1699.1632035245384</v>
      </c>
      <c r="V185" s="14">
        <f t="shared" si="47"/>
        <v>8247.0409885982408</v>
      </c>
      <c r="W185" s="184">
        <f t="shared" si="48"/>
        <v>687.25</v>
      </c>
      <c r="X185" s="14">
        <f t="shared" si="40"/>
        <v>382109.59453555394</v>
      </c>
      <c r="Y185" s="184">
        <f t="shared" si="53"/>
        <v>31842.47</v>
      </c>
      <c r="Z185" s="14">
        <f t="shared" si="41"/>
        <v>46160.595960612045</v>
      </c>
      <c r="AA185" s="184">
        <f t="shared" si="54"/>
        <v>3846.72</v>
      </c>
      <c r="AB185" s="14">
        <f t="shared" si="42"/>
        <v>673791.42998962186</v>
      </c>
      <c r="AC185" s="184">
        <f t="shared" si="55"/>
        <v>56149.29</v>
      </c>
      <c r="AD185" s="14">
        <f t="shared" si="43"/>
        <v>51668.399967134173</v>
      </c>
      <c r="AE185" s="184">
        <f t="shared" si="56"/>
        <v>4305.7</v>
      </c>
      <c r="AF185" s="14">
        <f t="shared" si="44"/>
        <v>197211.70379736478</v>
      </c>
      <c r="AG185" s="184">
        <f t="shared" si="57"/>
        <v>16434.310000000001</v>
      </c>
      <c r="AH185" s="14">
        <f t="shared" si="45"/>
        <v>1026.327604138027</v>
      </c>
      <c r="AI185" s="184">
        <f t="shared" si="49"/>
        <v>85.53</v>
      </c>
      <c r="AJ185" s="14">
        <f t="shared" si="46"/>
        <v>2219.8531284959358</v>
      </c>
      <c r="AK185" s="184">
        <f t="shared" si="50"/>
        <v>184.99</v>
      </c>
      <c r="AM185" s="14">
        <f t="shared" si="58"/>
        <v>1362434.9459715192</v>
      </c>
      <c r="AN185" s="14">
        <f t="shared" si="51"/>
        <v>113536.25</v>
      </c>
      <c r="AO185" s="14">
        <f t="shared" si="52"/>
        <v>113536.25</v>
      </c>
    </row>
    <row r="186" spans="1:41" x14ac:dyDescent="0.25">
      <c r="A186">
        <v>61764</v>
      </c>
      <c r="B186" t="s">
        <v>202</v>
      </c>
      <c r="C186" t="s">
        <v>174</v>
      </c>
      <c r="D186" s="14">
        <f>'landesw Umlage § 2_IST'!F186*'Umlage Gesamt § 2_mtlAufte_IST'!$D$1</f>
        <v>1219.0864051467399</v>
      </c>
      <c r="E186" s="14">
        <f>'landesw Umlage § 2_IST'!G186*'Umlage Gesamt § 2_mtlAufte_IST'!$E$1</f>
        <v>91731.342803589418</v>
      </c>
      <c r="F186" s="14">
        <f>'landesw Umlage § 2_IST'!H186*'Umlage Gesamt § 2_mtlAufte_IST'!$F$1</f>
        <v>9862.4125141554523</v>
      </c>
      <c r="G186" s="14">
        <f>'landesw Umlage § 2_IST'!I186*'Umlage Gesamt § 2_mtlAufte_IST'!$G$1</f>
        <v>155986.70335062902</v>
      </c>
      <c r="H186" s="14">
        <f>'landesw Umlage § 2_IST'!J186*'Umlage Gesamt § 2_mtlAufte_IST'!$H$1</f>
        <v>26707.455243527962</v>
      </c>
      <c r="I186" s="14">
        <f>'landesw Umlage § 2_IST'!K186*'Umlage Gesamt § 2_mtlAufte_IST'!$I$1</f>
        <v>44551.328053120436</v>
      </c>
      <c r="J186" s="14">
        <f>'landesw Umlage § 2_IST'!L186*'Umlage Gesamt § 2_mtlAufte_IST'!$J$1</f>
        <v>678.34018398375088</v>
      </c>
      <c r="K186" s="14">
        <f>'landesw Umlage § 2_IST'!M186*'Umlage Gesamt § 2_mtlAufte_IST'!$K$1</f>
        <v>496.35067752354388</v>
      </c>
      <c r="M186" s="14">
        <f>'bezirksw Umlage § 2_IST'!F186*'Umlage Gesamt § 2_mtlAufte_IST'!$M$1</f>
        <v>6642.4530369310614</v>
      </c>
      <c r="N186" s="14">
        <f>'bezirksw Umlage § 2_IST'!G186*'Umlage Gesamt § 2_mtlAufte_IST'!$N$1</f>
        <v>272516.83454761864</v>
      </c>
      <c r="O186" s="14">
        <f>'bezirksw Umlage § 2_IST'!H186*'Umlage Gesamt § 2_mtlAufte_IST'!$O$1</f>
        <v>34140.442123753921</v>
      </c>
      <c r="P186" s="14">
        <f>'bezirksw Umlage § 2_IST'!I186*'Umlage Gesamt § 2_mtlAufte_IST'!$P$1</f>
        <v>486308.86786342412</v>
      </c>
      <c r="Q186" s="14">
        <f>'bezirksw Umlage § 2_IST'!J186*'Umlage Gesamt § 2_mtlAufte_IST'!$Q$1</f>
        <v>22545.745366515068</v>
      </c>
      <c r="R186" s="14">
        <f>'bezirksw Umlage § 2_IST'!K186*'Umlage Gesamt § 2_mtlAufte_IST'!$R$1</f>
        <v>143441.86732274847</v>
      </c>
      <c r="S186" s="14">
        <f>'bezirksw Umlage § 2_IST'!L186*'Umlage Gesamt § 2_mtlAufte_IST'!$S$1</f>
        <v>300.01253083593485</v>
      </c>
      <c r="T186" s="14">
        <f>'bezirksw Umlage § 2_IST'!M186*'Umlage Gesamt § 2_mtlAufte_IST'!$T$1</f>
        <v>1619.7371349922091</v>
      </c>
      <c r="V186" s="14">
        <f t="shared" si="47"/>
        <v>7861.5394420778011</v>
      </c>
      <c r="W186" s="184">
        <f t="shared" si="48"/>
        <v>655.13</v>
      </c>
      <c r="X186" s="14">
        <f t="shared" si="40"/>
        <v>364248.17735120805</v>
      </c>
      <c r="Y186" s="184">
        <f t="shared" si="53"/>
        <v>30354.01</v>
      </c>
      <c r="Z186" s="14">
        <f t="shared" si="41"/>
        <v>44002.854637909375</v>
      </c>
      <c r="AA186" s="184">
        <f t="shared" si="54"/>
        <v>3666.9</v>
      </c>
      <c r="AB186" s="14">
        <f t="shared" si="42"/>
        <v>642295.57121405308</v>
      </c>
      <c r="AC186" s="184">
        <f t="shared" si="55"/>
        <v>53524.63</v>
      </c>
      <c r="AD186" s="14">
        <f t="shared" si="43"/>
        <v>49253.20061004303</v>
      </c>
      <c r="AE186" s="184">
        <f t="shared" si="56"/>
        <v>4104.43</v>
      </c>
      <c r="AF186" s="14">
        <f t="shared" si="44"/>
        <v>187993.19537586891</v>
      </c>
      <c r="AG186" s="184">
        <f t="shared" si="57"/>
        <v>15666.1</v>
      </c>
      <c r="AH186" s="14">
        <f t="shared" si="45"/>
        <v>978.35271481968573</v>
      </c>
      <c r="AI186" s="184">
        <f t="shared" si="49"/>
        <v>81.53</v>
      </c>
      <c r="AJ186" s="14">
        <f t="shared" si="46"/>
        <v>2116.0878125157528</v>
      </c>
      <c r="AK186" s="184">
        <f t="shared" si="50"/>
        <v>176.34</v>
      </c>
      <c r="AM186" s="14">
        <f t="shared" si="58"/>
        <v>1298748.9791584953</v>
      </c>
      <c r="AN186" s="14">
        <f t="shared" si="51"/>
        <v>108229.08</v>
      </c>
      <c r="AO186" s="14">
        <f t="shared" si="52"/>
        <v>108229.08</v>
      </c>
    </row>
    <row r="187" spans="1:41" x14ac:dyDescent="0.25">
      <c r="A187">
        <v>61765</v>
      </c>
      <c r="B187" t="s">
        <v>203</v>
      </c>
      <c r="C187" t="s">
        <v>174</v>
      </c>
      <c r="D187" s="14">
        <f>'landesw Umlage § 2_IST'!F187*'Umlage Gesamt § 2_mtlAufte_IST'!$D$1</f>
        <v>1985.1576914790489</v>
      </c>
      <c r="E187" s="14">
        <f>'landesw Umlage § 2_IST'!G187*'Umlage Gesamt § 2_mtlAufte_IST'!$E$1</f>
        <v>149375.12217956982</v>
      </c>
      <c r="F187" s="14">
        <f>'landesw Umlage § 2_IST'!H187*'Umlage Gesamt § 2_mtlAufte_IST'!$F$1</f>
        <v>16059.931417788461</v>
      </c>
      <c r="G187" s="14">
        <f>'landesw Umlage § 2_IST'!I187*'Umlage Gesamt § 2_mtlAufte_IST'!$G$1</f>
        <v>254008.41369212774</v>
      </c>
      <c r="H187" s="14">
        <f>'landesw Umlage § 2_IST'!J187*'Umlage Gesamt § 2_mtlAufte_IST'!$H$1</f>
        <v>43490.362924800407</v>
      </c>
      <c r="I187" s="14">
        <f>'landesw Umlage § 2_IST'!K187*'Umlage Gesamt § 2_mtlAufte_IST'!$I$1</f>
        <v>72547.287195457466</v>
      </c>
      <c r="J187" s="14">
        <f>'landesw Umlage § 2_IST'!L187*'Umlage Gesamt § 2_mtlAufte_IST'!$J$1</f>
        <v>1104.6077029401097</v>
      </c>
      <c r="K187" s="14">
        <f>'landesw Umlage § 2_IST'!M187*'Umlage Gesamt § 2_mtlAufte_IST'!$K$1</f>
        <v>808.2563803490998</v>
      </c>
      <c r="M187" s="14">
        <f>'bezirksw Umlage § 2_IST'!F187*'Umlage Gesamt § 2_mtlAufte_IST'!$M$1</f>
        <v>10816.556300588752</v>
      </c>
      <c r="N187" s="14">
        <f>'bezirksw Umlage § 2_IST'!G187*'Umlage Gesamt § 2_mtlAufte_IST'!$N$1</f>
        <v>443765.82978514169</v>
      </c>
      <c r="O187" s="14">
        <f>'bezirksw Umlage § 2_IST'!H187*'Umlage Gesamt § 2_mtlAufte_IST'!$O$1</f>
        <v>55594.222842889896</v>
      </c>
      <c r="P187" s="14">
        <f>'bezirksw Umlage § 2_IST'!I187*'Umlage Gesamt § 2_mtlAufte_IST'!$P$1</f>
        <v>791904.31900300039</v>
      </c>
      <c r="Q187" s="14">
        <f>'bezirksw Umlage § 2_IST'!J187*'Umlage Gesamt § 2_mtlAufte_IST'!$Q$1</f>
        <v>36713.443473334592</v>
      </c>
      <c r="R187" s="14">
        <f>'bezirksw Umlage § 2_IST'!K187*'Umlage Gesamt § 2_mtlAufte_IST'!$R$1</f>
        <v>233580.4295689736</v>
      </c>
      <c r="S187" s="14">
        <f>'bezirksw Umlage § 2_IST'!L187*'Umlage Gesamt § 2_mtlAufte_IST'!$S$1</f>
        <v>488.53976273926469</v>
      </c>
      <c r="T187" s="14">
        <f>'bezirksw Umlage § 2_IST'!M187*'Umlage Gesamt § 2_mtlAufte_IST'!$T$1</f>
        <v>2637.5764819696965</v>
      </c>
      <c r="V187" s="14">
        <f t="shared" si="47"/>
        <v>12801.713992067802</v>
      </c>
      <c r="W187" s="184">
        <f t="shared" si="48"/>
        <v>1066.81</v>
      </c>
      <c r="X187" s="14">
        <f t="shared" si="40"/>
        <v>593140.95196471154</v>
      </c>
      <c r="Y187" s="184">
        <f t="shared" si="53"/>
        <v>49428.41</v>
      </c>
      <c r="Z187" s="14">
        <f t="shared" si="41"/>
        <v>71654.154260678362</v>
      </c>
      <c r="AA187" s="184">
        <f t="shared" si="54"/>
        <v>5971.18</v>
      </c>
      <c r="AB187" s="14">
        <f t="shared" si="42"/>
        <v>1045912.7326951281</v>
      </c>
      <c r="AC187" s="184">
        <f t="shared" si="55"/>
        <v>87159.39</v>
      </c>
      <c r="AD187" s="14">
        <f t="shared" si="43"/>
        <v>80203.806398134999</v>
      </c>
      <c r="AE187" s="184">
        <f t="shared" si="56"/>
        <v>6683.65</v>
      </c>
      <c r="AF187" s="14">
        <f t="shared" si="44"/>
        <v>306127.7167644311</v>
      </c>
      <c r="AG187" s="184">
        <f t="shared" si="57"/>
        <v>25510.639999999999</v>
      </c>
      <c r="AH187" s="14">
        <f t="shared" si="45"/>
        <v>1593.1474656793744</v>
      </c>
      <c r="AI187" s="184">
        <f t="shared" si="49"/>
        <v>132.76</v>
      </c>
      <c r="AJ187" s="14">
        <f t="shared" si="46"/>
        <v>3445.8328623187963</v>
      </c>
      <c r="AK187" s="184">
        <f t="shared" si="50"/>
        <v>287.14999999999998</v>
      </c>
      <c r="AM187" s="14">
        <f t="shared" si="58"/>
        <v>2114880.0564031503</v>
      </c>
      <c r="AN187" s="14">
        <f t="shared" si="51"/>
        <v>176240</v>
      </c>
      <c r="AO187" s="14">
        <f t="shared" si="52"/>
        <v>176240</v>
      </c>
    </row>
    <row r="188" spans="1:41" x14ac:dyDescent="0.25">
      <c r="A188">
        <v>61766</v>
      </c>
      <c r="B188" t="s">
        <v>174</v>
      </c>
      <c r="C188" t="s">
        <v>174</v>
      </c>
      <c r="D188" s="14">
        <f>'landesw Umlage § 2_IST'!F188*'Umlage Gesamt § 2_mtlAufte_IST'!$D$1</f>
        <v>5962.8867673509403</v>
      </c>
      <c r="E188" s="14">
        <f>'landesw Umlage § 2_IST'!G188*'Umlage Gesamt § 2_mtlAufte_IST'!$E$1</f>
        <v>448683.21707600087</v>
      </c>
      <c r="F188" s="14">
        <f>'landesw Umlage § 2_IST'!H188*'Umlage Gesamt § 2_mtlAufte_IST'!$F$1</f>
        <v>48239.771050301526</v>
      </c>
      <c r="G188" s="14">
        <f>'landesw Umlage § 2_IST'!I188*'Umlage Gesamt § 2_mtlAufte_IST'!$G$1</f>
        <v>762973.85104561457</v>
      </c>
      <c r="H188" s="14">
        <f>'landesw Umlage § 2_IST'!J188*'Umlage Gesamt § 2_mtlAufte_IST'!$H$1</f>
        <v>130633.50619686487</v>
      </c>
      <c r="I188" s="14">
        <f>'landesw Umlage § 2_IST'!K188*'Umlage Gesamt § 2_mtlAufte_IST'!$I$1</f>
        <v>217912.7938711498</v>
      </c>
      <c r="J188" s="14">
        <f>'landesw Umlage § 2_IST'!L188*'Umlage Gesamt § 2_mtlAufte_IST'!$J$1</f>
        <v>3317.948333901923</v>
      </c>
      <c r="K188" s="14">
        <f>'landesw Umlage § 2_IST'!M188*'Umlage Gesamt § 2_mtlAufte_IST'!$K$1</f>
        <v>2427.787623974496</v>
      </c>
      <c r="M188" s="14">
        <f>'bezirksw Umlage § 2_IST'!F188*'Umlage Gesamt § 2_mtlAufte_IST'!$M$1</f>
        <v>32490.063993371085</v>
      </c>
      <c r="N188" s="14">
        <f>'bezirksw Umlage § 2_IST'!G188*'Umlage Gesamt § 2_mtlAufte_IST'!$N$1</f>
        <v>1332954.760010438</v>
      </c>
      <c r="O188" s="14">
        <f>'bezirksw Umlage § 2_IST'!H188*'Umlage Gesamt § 2_mtlAufte_IST'!$O$1</f>
        <v>166990.2885568958</v>
      </c>
      <c r="P188" s="14">
        <f>'bezirksw Umlage § 2_IST'!I188*'Umlage Gesamt § 2_mtlAufte_IST'!$P$1</f>
        <v>2378670.3721621623</v>
      </c>
      <c r="Q188" s="14">
        <f>'bezirksw Umlage § 2_IST'!J188*'Umlage Gesamt § 2_mtlAufte_IST'!$Q$1</f>
        <v>110277.43902194886</v>
      </c>
      <c r="R188" s="14">
        <f>'bezirksw Umlage § 2_IST'!K188*'Umlage Gesamt § 2_mtlAufte_IST'!$R$1</f>
        <v>701613.60911901167</v>
      </c>
      <c r="S188" s="14">
        <f>'bezirksw Umlage § 2_IST'!L188*'Umlage Gesamt § 2_mtlAufte_IST'!$S$1</f>
        <v>1467.4437698661147</v>
      </c>
      <c r="T188" s="14">
        <f>'bezirksw Umlage § 2_IST'!M188*'Umlage Gesamt § 2_mtlAufte_IST'!$T$1</f>
        <v>7922.5796367316616</v>
      </c>
      <c r="V188" s="14">
        <f t="shared" si="47"/>
        <v>38452.950760722022</v>
      </c>
      <c r="W188" s="184">
        <f t="shared" si="48"/>
        <v>3204.41</v>
      </c>
      <c r="X188" s="14">
        <f t="shared" si="40"/>
        <v>1781637.9770864388</v>
      </c>
      <c r="Y188" s="184">
        <f t="shared" si="53"/>
        <v>148469.82999999999</v>
      </c>
      <c r="Z188" s="14">
        <f t="shared" si="41"/>
        <v>215230.05960719733</v>
      </c>
      <c r="AA188" s="184">
        <f t="shared" si="54"/>
        <v>17935.84</v>
      </c>
      <c r="AB188" s="14">
        <f t="shared" si="42"/>
        <v>3141644.2232077769</v>
      </c>
      <c r="AC188" s="184">
        <f t="shared" si="55"/>
        <v>261803.69</v>
      </c>
      <c r="AD188" s="14">
        <f t="shared" si="43"/>
        <v>240910.94521881372</v>
      </c>
      <c r="AE188" s="184">
        <f t="shared" si="56"/>
        <v>20075.91</v>
      </c>
      <c r="AF188" s="14">
        <f t="shared" si="44"/>
        <v>919526.40299016144</v>
      </c>
      <c r="AG188" s="184">
        <f t="shared" si="57"/>
        <v>76627.199999999997</v>
      </c>
      <c r="AH188" s="14">
        <f t="shared" si="45"/>
        <v>4785.3921037680375</v>
      </c>
      <c r="AI188" s="184">
        <f t="shared" si="49"/>
        <v>398.78</v>
      </c>
      <c r="AJ188" s="14">
        <f t="shared" si="46"/>
        <v>10350.367260706158</v>
      </c>
      <c r="AK188" s="184">
        <f t="shared" si="50"/>
        <v>862.53</v>
      </c>
      <c r="AM188" s="14">
        <f t="shared" si="58"/>
        <v>6352538.3182355845</v>
      </c>
      <c r="AN188" s="14">
        <f t="shared" si="51"/>
        <v>529378.18999999994</v>
      </c>
      <c r="AO188" s="14">
        <f t="shared" si="52"/>
        <v>529378.18999999994</v>
      </c>
    </row>
    <row r="189" spans="1:41" x14ac:dyDescent="0.25">
      <c r="A189">
        <v>62007</v>
      </c>
      <c r="B189" t="s">
        <v>205</v>
      </c>
      <c r="C189" t="s">
        <v>206</v>
      </c>
      <c r="D189" s="14">
        <f>'landesw Umlage § 2_IST'!F189*'Umlage Gesamt § 2_mtlAufte_IST'!$D$1</f>
        <v>2454.0256375040244</v>
      </c>
      <c r="E189" s="14">
        <f>'landesw Umlage § 2_IST'!G189*'Umlage Gesamt § 2_mtlAufte_IST'!$E$1</f>
        <v>184655.54701644171</v>
      </c>
      <c r="F189" s="14">
        <f>'landesw Umlage § 2_IST'!H189*'Umlage Gesamt § 2_mtlAufte_IST'!$F$1</f>
        <v>19853.07444591244</v>
      </c>
      <c r="G189" s="14">
        <f>'landesw Umlage § 2_IST'!I189*'Umlage Gesamt § 2_mtlAufte_IST'!$G$1</f>
        <v>314001.83573214564</v>
      </c>
      <c r="H189" s="14">
        <f>'landesw Umlage § 2_IST'!J189*'Umlage Gesamt § 2_mtlAufte_IST'!$H$1</f>
        <v>53762.210458101072</v>
      </c>
      <c r="I189" s="14">
        <f>'landesw Umlage § 2_IST'!K189*'Umlage Gesamt § 2_mtlAufte_IST'!$I$1</f>
        <v>89681.995275839261</v>
      </c>
      <c r="J189" s="14">
        <f>'landesw Umlage § 2_IST'!L189*'Umlage Gesamt § 2_mtlAufte_IST'!$J$1</f>
        <v>1365.5014077898343</v>
      </c>
      <c r="K189" s="14">
        <f>'landesw Umlage § 2_IST'!M189*'Umlage Gesamt § 2_mtlAufte_IST'!$K$1</f>
        <v>999.15582906418604</v>
      </c>
      <c r="M189" s="14">
        <f>'bezirksw Umlage § 2_IST'!F189*'Umlage Gesamt § 2_mtlAufte_IST'!$M$1</f>
        <v>6485.3736792760556</v>
      </c>
      <c r="N189" s="14">
        <f>'bezirksw Umlage § 2_IST'!G189*'Umlage Gesamt § 2_mtlAufte_IST'!$N$1</f>
        <v>837556.77647113474</v>
      </c>
      <c r="O189" s="14">
        <f>'bezirksw Umlage § 2_IST'!H189*'Umlage Gesamt § 2_mtlAufte_IST'!$O$1</f>
        <v>56971.498780057416</v>
      </c>
      <c r="P189" s="14">
        <f>'bezirksw Umlage § 2_IST'!I189*'Umlage Gesamt § 2_mtlAufte_IST'!$P$1</f>
        <v>1170956.5498972405</v>
      </c>
      <c r="Q189" s="14">
        <f>'bezirksw Umlage § 2_IST'!J189*'Umlage Gesamt § 2_mtlAufte_IST'!$Q$1</f>
        <v>146912.1166242366</v>
      </c>
      <c r="R189" s="14">
        <f>'bezirksw Umlage § 2_IST'!K189*'Umlage Gesamt § 2_mtlAufte_IST'!$R$1</f>
        <v>388654.81698037667</v>
      </c>
      <c r="S189" s="14">
        <f>'bezirksw Umlage § 2_IST'!L189*'Umlage Gesamt § 2_mtlAufte_IST'!$S$1</f>
        <v>2261.012492973503</v>
      </c>
      <c r="T189" s="14">
        <f>'bezirksw Umlage § 2_IST'!M189*'Umlage Gesamt § 2_mtlAufte_IST'!$T$1</f>
        <v>4365.6994549262636</v>
      </c>
      <c r="V189" s="14">
        <f t="shared" si="47"/>
        <v>8939.39931678008</v>
      </c>
      <c r="W189" s="184">
        <f t="shared" si="48"/>
        <v>744.95</v>
      </c>
      <c r="X189" s="14">
        <f t="shared" si="40"/>
        <v>1022212.3234875764</v>
      </c>
      <c r="Y189" s="184">
        <f t="shared" si="53"/>
        <v>85184.36</v>
      </c>
      <c r="Z189" s="14">
        <f t="shared" si="41"/>
        <v>76824.573225969856</v>
      </c>
      <c r="AA189" s="184">
        <f t="shared" si="54"/>
        <v>6402.05</v>
      </c>
      <c r="AB189" s="14">
        <f t="shared" si="42"/>
        <v>1484958.3856293862</v>
      </c>
      <c r="AC189" s="184">
        <f t="shared" si="55"/>
        <v>123746.53</v>
      </c>
      <c r="AD189" s="14">
        <f t="shared" si="43"/>
        <v>200674.32708233767</v>
      </c>
      <c r="AE189" s="184">
        <f t="shared" si="56"/>
        <v>16722.86</v>
      </c>
      <c r="AF189" s="14">
        <f t="shared" si="44"/>
        <v>478336.81225621596</v>
      </c>
      <c r="AG189" s="184">
        <f t="shared" si="57"/>
        <v>39861.4</v>
      </c>
      <c r="AH189" s="14">
        <f t="shared" si="45"/>
        <v>3626.513900763337</v>
      </c>
      <c r="AI189" s="184">
        <f t="shared" si="49"/>
        <v>302.20999999999998</v>
      </c>
      <c r="AJ189" s="14">
        <f t="shared" si="46"/>
        <v>5364.8552839904496</v>
      </c>
      <c r="AK189" s="184">
        <f t="shared" si="50"/>
        <v>447.07</v>
      </c>
      <c r="AM189" s="14">
        <f t="shared" si="58"/>
        <v>3280937.1901830202</v>
      </c>
      <c r="AN189" s="14">
        <f t="shared" si="51"/>
        <v>273411.43</v>
      </c>
      <c r="AO189" s="14">
        <f t="shared" si="52"/>
        <v>273411.43</v>
      </c>
    </row>
    <row r="190" spans="1:41" x14ac:dyDescent="0.25">
      <c r="A190">
        <v>62008</v>
      </c>
      <c r="B190" t="s">
        <v>207</v>
      </c>
      <c r="C190" t="s">
        <v>206</v>
      </c>
      <c r="D190" s="14">
        <f>'landesw Umlage § 2_IST'!F190*'Umlage Gesamt § 2_mtlAufte_IST'!$D$1</f>
        <v>354.7449361303938</v>
      </c>
      <c r="E190" s="14">
        <f>'landesw Umlage § 2_IST'!G190*'Umlage Gesamt § 2_mtlAufte_IST'!$E$1</f>
        <v>26693.127908433729</v>
      </c>
      <c r="F190" s="14">
        <f>'landesw Umlage § 2_IST'!H190*'Umlage Gesamt § 2_mtlAufte_IST'!$F$1</f>
        <v>2869.8875507553098</v>
      </c>
      <c r="G190" s="14">
        <f>'landesw Umlage § 2_IST'!I190*'Umlage Gesamt § 2_mtlAufte_IST'!$G$1</f>
        <v>45390.952506478752</v>
      </c>
      <c r="H190" s="14">
        <f>'landesw Umlage § 2_IST'!J190*'Umlage Gesamt § 2_mtlAufte_IST'!$H$1</f>
        <v>7771.6677542887246</v>
      </c>
      <c r="I190" s="14">
        <f>'landesw Umlage § 2_IST'!K190*'Umlage Gesamt § 2_mtlAufte_IST'!$I$1</f>
        <v>12964.099966996253</v>
      </c>
      <c r="J190" s="14">
        <f>'landesw Umlage § 2_IST'!L190*'Umlage Gesamt § 2_mtlAufte_IST'!$J$1</f>
        <v>197.39187003158324</v>
      </c>
      <c r="K190" s="14">
        <f>'landesw Umlage § 2_IST'!M190*'Umlage Gesamt § 2_mtlAufte_IST'!$K$1</f>
        <v>144.43429821955317</v>
      </c>
      <c r="M190" s="14">
        <f>'bezirksw Umlage § 2_IST'!F190*'Umlage Gesamt § 2_mtlAufte_IST'!$M$1</f>
        <v>937.50180783624728</v>
      </c>
      <c r="N190" s="14">
        <f>'bezirksw Umlage § 2_IST'!G190*'Umlage Gesamt § 2_mtlAufte_IST'!$N$1</f>
        <v>121074.13249236847</v>
      </c>
      <c r="O190" s="14">
        <f>'bezirksw Umlage § 2_IST'!H190*'Umlage Gesamt § 2_mtlAufte_IST'!$O$1</f>
        <v>8235.590691114423</v>
      </c>
      <c r="P190" s="14">
        <f>'bezirksw Umlage § 2_IST'!I190*'Umlage Gesamt § 2_mtlAufte_IST'!$P$1</f>
        <v>169269.17965178826</v>
      </c>
      <c r="Q190" s="14">
        <f>'bezirksw Umlage § 2_IST'!J190*'Umlage Gesamt § 2_mtlAufte_IST'!$Q$1</f>
        <v>21237.076187049541</v>
      </c>
      <c r="R190" s="14">
        <f>'bezirksw Umlage § 2_IST'!K190*'Umlage Gesamt § 2_mtlAufte_IST'!$R$1</f>
        <v>56182.513385110273</v>
      </c>
      <c r="S190" s="14">
        <f>'bezirksw Umlage § 2_IST'!L190*'Umlage Gesamt § 2_mtlAufte_IST'!$S$1</f>
        <v>326.84366461048944</v>
      </c>
      <c r="T190" s="14">
        <f>'bezirksw Umlage § 2_IST'!M190*'Umlage Gesamt § 2_mtlAufte_IST'!$T$1</f>
        <v>631.08948441039774</v>
      </c>
      <c r="V190" s="14">
        <f t="shared" si="47"/>
        <v>1292.2467439666411</v>
      </c>
      <c r="W190" s="184">
        <f t="shared" si="48"/>
        <v>107.69</v>
      </c>
      <c r="X190" s="14">
        <f t="shared" si="40"/>
        <v>147767.26040080219</v>
      </c>
      <c r="Y190" s="184">
        <f t="shared" si="53"/>
        <v>12313.94</v>
      </c>
      <c r="Z190" s="14">
        <f t="shared" si="41"/>
        <v>11105.478241869732</v>
      </c>
      <c r="AA190" s="184">
        <f t="shared" si="54"/>
        <v>925.46</v>
      </c>
      <c r="AB190" s="14">
        <f t="shared" si="42"/>
        <v>214660.13215826702</v>
      </c>
      <c r="AC190" s="184">
        <f t="shared" si="55"/>
        <v>17888.34</v>
      </c>
      <c r="AD190" s="14">
        <f t="shared" si="43"/>
        <v>29008.743941338267</v>
      </c>
      <c r="AE190" s="184">
        <f t="shared" si="56"/>
        <v>2417.4</v>
      </c>
      <c r="AF190" s="14">
        <f t="shared" si="44"/>
        <v>69146.61335210652</v>
      </c>
      <c r="AG190" s="184">
        <f t="shared" si="57"/>
        <v>5762.22</v>
      </c>
      <c r="AH190" s="14">
        <f t="shared" si="45"/>
        <v>524.23553464207271</v>
      </c>
      <c r="AI190" s="184">
        <f t="shared" si="49"/>
        <v>43.69</v>
      </c>
      <c r="AJ190" s="14">
        <f t="shared" si="46"/>
        <v>775.52378262995092</v>
      </c>
      <c r="AK190" s="184">
        <f t="shared" si="50"/>
        <v>64.63</v>
      </c>
      <c r="AM190" s="14">
        <f t="shared" si="58"/>
        <v>474280.23415562243</v>
      </c>
      <c r="AN190" s="14">
        <f t="shared" si="51"/>
        <v>39523.35</v>
      </c>
      <c r="AO190" s="14">
        <f t="shared" si="52"/>
        <v>39523.35</v>
      </c>
    </row>
    <row r="191" spans="1:41" x14ac:dyDescent="0.25">
      <c r="A191">
        <v>62010</v>
      </c>
      <c r="B191" t="s">
        <v>208</v>
      </c>
      <c r="C191" t="s">
        <v>206</v>
      </c>
      <c r="D191" s="14">
        <f>'landesw Umlage § 2_IST'!F191*'Umlage Gesamt § 2_mtlAufte_IST'!$D$1</f>
        <v>140.36111165465866</v>
      </c>
      <c r="E191" s="14">
        <f>'landesw Umlage § 2_IST'!G191*'Umlage Gesamt § 2_mtlAufte_IST'!$E$1</f>
        <v>10561.6084267108</v>
      </c>
      <c r="F191" s="14">
        <f>'landesw Umlage § 2_IST'!H191*'Umlage Gesamt § 2_mtlAufte_IST'!$F$1</f>
        <v>1135.5217958624105</v>
      </c>
      <c r="G191" s="14">
        <f>'landesw Umlage § 2_IST'!I191*'Umlage Gesamt § 2_mtlAufte_IST'!$G$1</f>
        <v>17959.733611338524</v>
      </c>
      <c r="H191" s="14">
        <f>'landesw Umlage § 2_IST'!J191*'Umlage Gesamt § 2_mtlAufte_IST'!$H$1</f>
        <v>3074.9978767890552</v>
      </c>
      <c r="I191" s="14">
        <f>'landesw Umlage § 2_IST'!K191*'Umlage Gesamt § 2_mtlAufte_IST'!$I$1</f>
        <v>5129.4755686121071</v>
      </c>
      <c r="J191" s="14">
        <f>'landesw Umlage § 2_IST'!L191*'Umlage Gesamt § 2_mtlAufte_IST'!$J$1</f>
        <v>78.101586484777783</v>
      </c>
      <c r="K191" s="14">
        <f>'landesw Umlage § 2_IST'!M191*'Umlage Gesamt § 2_mtlAufte_IST'!$K$1</f>
        <v>57.1479860439931</v>
      </c>
      <c r="M191" s="14">
        <f>'bezirksw Umlage § 2_IST'!F191*'Umlage Gesamt § 2_mtlAufte_IST'!$M$1</f>
        <v>370.93918058855576</v>
      </c>
      <c r="N191" s="14">
        <f>'bezirksw Umlage § 2_IST'!G191*'Umlage Gesamt § 2_mtlAufte_IST'!$N$1</f>
        <v>47905.123085409548</v>
      </c>
      <c r="O191" s="14">
        <f>'bezirksw Umlage § 2_IST'!H191*'Umlage Gesamt § 2_mtlAufte_IST'!$O$1</f>
        <v>3258.5571964660357</v>
      </c>
      <c r="P191" s="14">
        <f>'bezirksw Umlage § 2_IST'!I191*'Umlage Gesamt § 2_mtlAufte_IST'!$P$1</f>
        <v>66974.34636829907</v>
      </c>
      <c r="Q191" s="14">
        <f>'bezirksw Umlage § 2_IST'!J191*'Umlage Gesamt § 2_mtlAufte_IST'!$Q$1</f>
        <v>8402.8250111885354</v>
      </c>
      <c r="R191" s="14">
        <f>'bezirksw Umlage § 2_IST'!K191*'Umlage Gesamt § 2_mtlAufte_IST'!$R$1</f>
        <v>22229.605643724299</v>
      </c>
      <c r="S191" s="14">
        <f>'bezirksw Umlage § 2_IST'!L191*'Umlage Gesamt § 2_mtlAufte_IST'!$S$1</f>
        <v>129.3214798283914</v>
      </c>
      <c r="T191" s="14">
        <f>'bezirksw Umlage § 2_IST'!M191*'Umlage Gesamt § 2_mtlAufte_IST'!$T$1</f>
        <v>249.70172245911704</v>
      </c>
      <c r="V191" s="14">
        <f t="shared" si="47"/>
        <v>511.30029224321441</v>
      </c>
      <c r="W191" s="184">
        <f t="shared" si="48"/>
        <v>42.61</v>
      </c>
      <c r="X191" s="14">
        <f t="shared" si="40"/>
        <v>58466.73151212035</v>
      </c>
      <c r="Y191" s="184">
        <f t="shared" si="53"/>
        <v>4872.2299999999996</v>
      </c>
      <c r="Z191" s="14">
        <f t="shared" si="41"/>
        <v>4394.0789923284465</v>
      </c>
      <c r="AA191" s="184">
        <f t="shared" si="54"/>
        <v>366.17</v>
      </c>
      <c r="AB191" s="14">
        <f t="shared" si="42"/>
        <v>84934.079979637594</v>
      </c>
      <c r="AC191" s="184">
        <f t="shared" si="55"/>
        <v>7077.84</v>
      </c>
      <c r="AD191" s="14">
        <f t="shared" si="43"/>
        <v>11477.822887977591</v>
      </c>
      <c r="AE191" s="184">
        <f t="shared" si="56"/>
        <v>956.49</v>
      </c>
      <c r="AF191" s="14">
        <f t="shared" si="44"/>
        <v>27359.081212336405</v>
      </c>
      <c r="AG191" s="184">
        <f t="shared" si="57"/>
        <v>2279.92</v>
      </c>
      <c r="AH191" s="14">
        <f t="shared" si="45"/>
        <v>207.42306631316919</v>
      </c>
      <c r="AI191" s="184">
        <f t="shared" si="49"/>
        <v>17.29</v>
      </c>
      <c r="AJ191" s="14">
        <f t="shared" si="46"/>
        <v>306.84970850311015</v>
      </c>
      <c r="AK191" s="184">
        <f t="shared" si="50"/>
        <v>25.57</v>
      </c>
      <c r="AM191" s="14">
        <f t="shared" si="58"/>
        <v>187657.36765145988</v>
      </c>
      <c r="AN191" s="14">
        <f t="shared" si="51"/>
        <v>15638.11</v>
      </c>
      <c r="AO191" s="14">
        <f t="shared" si="52"/>
        <v>15638.11</v>
      </c>
    </row>
    <row r="192" spans="1:41" x14ac:dyDescent="0.25">
      <c r="A192">
        <v>62014</v>
      </c>
      <c r="B192" t="s">
        <v>209</v>
      </c>
      <c r="C192" t="s">
        <v>206</v>
      </c>
      <c r="D192" s="14">
        <f>'landesw Umlage § 2_IST'!F192*'Umlage Gesamt § 2_mtlAufte_IST'!$D$1</f>
        <v>596.90863257663352</v>
      </c>
      <c r="E192" s="14">
        <f>'landesw Umlage § 2_IST'!G192*'Umlage Gesamt § 2_mtlAufte_IST'!$E$1</f>
        <v>44914.970888153046</v>
      </c>
      <c r="F192" s="14">
        <f>'landesw Umlage § 2_IST'!H192*'Umlage Gesamt § 2_mtlAufte_IST'!$F$1</f>
        <v>4828.992549566331</v>
      </c>
      <c r="G192" s="14">
        <f>'landesw Umlage § 2_IST'!I192*'Umlage Gesamt § 2_mtlAufte_IST'!$G$1</f>
        <v>76376.710792663987</v>
      </c>
      <c r="H192" s="14">
        <f>'landesw Umlage § 2_IST'!J192*'Umlage Gesamt § 2_mtlAufte_IST'!$H$1</f>
        <v>13076.932464928117</v>
      </c>
      <c r="I192" s="14">
        <f>'landesw Umlage § 2_IST'!K192*'Umlage Gesamt § 2_mtlAufte_IST'!$I$1</f>
        <v>21813.935579455629</v>
      </c>
      <c r="J192" s="14">
        <f>'landesw Umlage § 2_IST'!L192*'Umlage Gesamt § 2_mtlAufte_IST'!$J$1</f>
        <v>332.13979742049912</v>
      </c>
      <c r="K192" s="14">
        <f>'landesw Umlage § 2_IST'!M192*'Umlage Gesamt § 2_mtlAufte_IST'!$K$1</f>
        <v>243.03117723915702</v>
      </c>
      <c r="M192" s="14">
        <f>'bezirksw Umlage § 2_IST'!F192*'Umlage Gesamt § 2_mtlAufte_IST'!$M$1</f>
        <v>1577.479662593302</v>
      </c>
      <c r="N192" s="14">
        <f>'bezirksw Umlage § 2_IST'!G192*'Umlage Gesamt § 2_mtlAufte_IST'!$N$1</f>
        <v>203724.38759733952</v>
      </c>
      <c r="O192" s="14">
        <f>'bezirksw Umlage § 2_IST'!H192*'Umlage Gesamt § 2_mtlAufte_IST'!$O$1</f>
        <v>13857.548557330279</v>
      </c>
      <c r="P192" s="14">
        <f>'bezirksw Umlage § 2_IST'!I192*'Umlage Gesamt § 2_mtlAufte_IST'!$P$1</f>
        <v>284819.38506425574</v>
      </c>
      <c r="Q192" s="14">
        <f>'bezirksw Umlage § 2_IST'!J192*'Umlage Gesamt § 2_mtlAufte_IST'!$Q$1</f>
        <v>35734.390587827816</v>
      </c>
      <c r="R192" s="14">
        <f>'bezirksw Umlage § 2_IST'!K192*'Umlage Gesamt § 2_mtlAufte_IST'!$R$1</f>
        <v>94535.041444813745</v>
      </c>
      <c r="S192" s="14">
        <f>'bezirksw Umlage § 2_IST'!L192*'Umlage Gesamt § 2_mtlAufte_IST'!$S$1</f>
        <v>549.96078883356233</v>
      </c>
      <c r="T192" s="14">
        <f>'bezirksw Umlage § 2_IST'!M192*'Umlage Gesamt § 2_mtlAufte_IST'!$T$1</f>
        <v>1061.8975010102422</v>
      </c>
      <c r="V192" s="14">
        <f t="shared" si="47"/>
        <v>2174.3882951699356</v>
      </c>
      <c r="W192" s="184">
        <f t="shared" si="48"/>
        <v>181.2</v>
      </c>
      <c r="X192" s="14">
        <f t="shared" si="40"/>
        <v>248639.35848549256</v>
      </c>
      <c r="Y192" s="184">
        <f t="shared" si="53"/>
        <v>20719.95</v>
      </c>
      <c r="Z192" s="14">
        <f t="shared" si="41"/>
        <v>18686.54110689661</v>
      </c>
      <c r="AA192" s="184">
        <f t="shared" si="54"/>
        <v>1557.21</v>
      </c>
      <c r="AB192" s="14">
        <f t="shared" si="42"/>
        <v>361196.09585691971</v>
      </c>
      <c r="AC192" s="184">
        <f t="shared" si="55"/>
        <v>30099.67</v>
      </c>
      <c r="AD192" s="14">
        <f t="shared" si="43"/>
        <v>48811.323052755935</v>
      </c>
      <c r="AE192" s="184">
        <f t="shared" si="56"/>
        <v>4067.61</v>
      </c>
      <c r="AF192" s="14">
        <f t="shared" si="44"/>
        <v>116348.97702426938</v>
      </c>
      <c r="AG192" s="184">
        <f t="shared" si="57"/>
        <v>9695.75</v>
      </c>
      <c r="AH192" s="14">
        <f t="shared" si="45"/>
        <v>882.10058625406145</v>
      </c>
      <c r="AI192" s="184">
        <f t="shared" si="49"/>
        <v>73.510000000000005</v>
      </c>
      <c r="AJ192" s="14">
        <f t="shared" si="46"/>
        <v>1304.9286782493991</v>
      </c>
      <c r="AK192" s="184">
        <f t="shared" si="50"/>
        <v>108.74</v>
      </c>
      <c r="AM192" s="14">
        <f t="shared" si="58"/>
        <v>798043.71308600751</v>
      </c>
      <c r="AN192" s="14">
        <f t="shared" si="51"/>
        <v>66503.64</v>
      </c>
      <c r="AO192" s="14">
        <f t="shared" si="52"/>
        <v>66503.64</v>
      </c>
    </row>
    <row r="193" spans="1:41" x14ac:dyDescent="0.25">
      <c r="A193">
        <v>62021</v>
      </c>
      <c r="B193" t="s">
        <v>210</v>
      </c>
      <c r="C193" t="s">
        <v>206</v>
      </c>
      <c r="D193" s="14">
        <f>'landesw Umlage § 2_IST'!F193*'Umlage Gesamt § 2_mtlAufte_IST'!$D$1</f>
        <v>115.98674371416681</v>
      </c>
      <c r="E193" s="14">
        <f>'landesw Umlage § 2_IST'!G193*'Umlage Gesamt § 2_mtlAufte_IST'!$E$1</f>
        <v>8727.5353932239341</v>
      </c>
      <c r="F193" s="14">
        <f>'landesw Umlage § 2_IST'!H193*'Umlage Gesamt § 2_mtlAufte_IST'!$F$1</f>
        <v>938.33308931457486</v>
      </c>
      <c r="G193" s="14">
        <f>'landesw Umlage § 2_IST'!I193*'Umlage Gesamt § 2_mtlAufte_IST'!$G$1</f>
        <v>14840.941304869539</v>
      </c>
      <c r="H193" s="14">
        <f>'landesw Umlage § 2_IST'!J193*'Umlage Gesamt § 2_mtlAufte_IST'!$H$1</f>
        <v>2541.0100166081256</v>
      </c>
      <c r="I193" s="14">
        <f>'landesw Umlage § 2_IST'!K193*'Umlage Gesamt § 2_mtlAufte_IST'!$I$1</f>
        <v>4238.717983571526</v>
      </c>
      <c r="J193" s="14">
        <f>'landesw Umlage § 2_IST'!L193*'Umlage Gesamt § 2_mtlAufte_IST'!$J$1</f>
        <v>64.538878244051659</v>
      </c>
      <c r="K193" s="14">
        <f>'landesw Umlage § 2_IST'!M193*'Umlage Gesamt § 2_mtlAufte_IST'!$K$1</f>
        <v>47.223969181533683</v>
      </c>
      <c r="M193" s="14">
        <f>'bezirksw Umlage § 2_IST'!F193*'Umlage Gesamt § 2_mtlAufte_IST'!$M$1</f>
        <v>306.5238452821834</v>
      </c>
      <c r="N193" s="14">
        <f>'bezirksw Umlage § 2_IST'!G193*'Umlage Gesamt § 2_mtlAufte_IST'!$N$1</f>
        <v>39586.172896476877</v>
      </c>
      <c r="O193" s="14">
        <f>'bezirksw Umlage § 2_IST'!H193*'Umlage Gesamt § 2_mtlAufte_IST'!$O$1</f>
        <v>2692.6933961192781</v>
      </c>
      <c r="P193" s="14">
        <f>'bezirksw Umlage § 2_IST'!I193*'Umlage Gesamt § 2_mtlAufte_IST'!$P$1</f>
        <v>55343.935767310628</v>
      </c>
      <c r="Q193" s="14">
        <f>'bezirksw Umlage § 2_IST'!J193*'Umlage Gesamt § 2_mtlAufte_IST'!$Q$1</f>
        <v>6943.6348826136382</v>
      </c>
      <c r="R193" s="14">
        <f>'bezirksw Umlage § 2_IST'!K193*'Umlage Gesamt § 2_mtlAufte_IST'!$R$1</f>
        <v>18369.329953793291</v>
      </c>
      <c r="S193" s="14">
        <f>'bezirksw Umlage § 2_IST'!L193*'Umlage Gesamt § 2_mtlAufte_IST'!$S$1</f>
        <v>106.86419593553128</v>
      </c>
      <c r="T193" s="14">
        <f>'bezirksw Umlage § 2_IST'!M193*'Umlage Gesamt § 2_mtlAufte_IST'!$T$1</f>
        <v>206.33984261331085</v>
      </c>
      <c r="V193" s="14">
        <f t="shared" si="47"/>
        <v>422.51058899635018</v>
      </c>
      <c r="W193" s="184">
        <f t="shared" si="48"/>
        <v>35.21</v>
      </c>
      <c r="X193" s="14">
        <f t="shared" si="40"/>
        <v>48313.708289700808</v>
      </c>
      <c r="Y193" s="184">
        <f t="shared" si="53"/>
        <v>4026.14</v>
      </c>
      <c r="Z193" s="14">
        <f t="shared" si="41"/>
        <v>3631.0264854338529</v>
      </c>
      <c r="AA193" s="184">
        <f t="shared" si="54"/>
        <v>302.58999999999997</v>
      </c>
      <c r="AB193" s="14">
        <f t="shared" si="42"/>
        <v>70184.87707218017</v>
      </c>
      <c r="AC193" s="184">
        <f t="shared" si="55"/>
        <v>5848.74</v>
      </c>
      <c r="AD193" s="14">
        <f t="shared" si="43"/>
        <v>9484.6448992217629</v>
      </c>
      <c r="AE193" s="184">
        <f t="shared" si="56"/>
        <v>790.39</v>
      </c>
      <c r="AF193" s="14">
        <f t="shared" si="44"/>
        <v>22608.047937364816</v>
      </c>
      <c r="AG193" s="184">
        <f t="shared" si="57"/>
        <v>1884</v>
      </c>
      <c r="AH193" s="14">
        <f t="shared" si="45"/>
        <v>171.40307417958294</v>
      </c>
      <c r="AI193" s="184">
        <f t="shared" si="49"/>
        <v>14.28</v>
      </c>
      <c r="AJ193" s="14">
        <f t="shared" si="46"/>
        <v>253.56381179484453</v>
      </c>
      <c r="AK193" s="184">
        <f t="shared" si="50"/>
        <v>21.13</v>
      </c>
      <c r="AM193" s="14">
        <f t="shared" si="58"/>
        <v>155069.78215887217</v>
      </c>
      <c r="AN193" s="14">
        <f t="shared" si="51"/>
        <v>12922.48</v>
      </c>
      <c r="AO193" s="14">
        <f t="shared" si="52"/>
        <v>12922.48</v>
      </c>
    </row>
    <row r="194" spans="1:41" x14ac:dyDescent="0.25">
      <c r="A194">
        <v>62026</v>
      </c>
      <c r="B194" t="s">
        <v>211</v>
      </c>
      <c r="C194" t="s">
        <v>206</v>
      </c>
      <c r="D194" s="14">
        <f>'landesw Umlage § 2_IST'!F194*'Umlage Gesamt § 2_mtlAufte_IST'!$D$1</f>
        <v>236.74375639107339</v>
      </c>
      <c r="E194" s="14">
        <f>'landesw Umlage § 2_IST'!G194*'Umlage Gesamt § 2_mtlAufte_IST'!$E$1</f>
        <v>17814.014316323206</v>
      </c>
      <c r="F194" s="14">
        <f>'landesw Umlage § 2_IST'!H194*'Umlage Gesamt § 2_mtlAufte_IST'!$F$1</f>
        <v>1915.2576682195445</v>
      </c>
      <c r="G194" s="14">
        <f>'landesw Umlage § 2_IST'!I194*'Umlage Gesamt § 2_mtlAufte_IST'!$G$1</f>
        <v>30292.256514699522</v>
      </c>
      <c r="H194" s="14">
        <f>'landesw Umlage § 2_IST'!J194*'Umlage Gesamt § 2_mtlAufte_IST'!$H$1</f>
        <v>5186.525951979761</v>
      </c>
      <c r="I194" s="14">
        <f>'landesw Umlage § 2_IST'!K194*'Umlage Gesamt § 2_mtlAufte_IST'!$I$1</f>
        <v>8651.7647239591515</v>
      </c>
      <c r="J194" s="14">
        <f>'landesw Umlage § 2_IST'!L194*'Umlage Gesamt § 2_mtlAufte_IST'!$J$1</f>
        <v>131.73209264686588</v>
      </c>
      <c r="K194" s="14">
        <f>'landesw Umlage § 2_IST'!M194*'Umlage Gesamt § 2_mtlAufte_IST'!$K$1</f>
        <v>96.390151992576619</v>
      </c>
      <c r="M194" s="14">
        <f>'bezirksw Umlage § 2_IST'!F194*'Umlage Gesamt § 2_mtlAufte_IST'!$M$1</f>
        <v>625.6543138617036</v>
      </c>
      <c r="N194" s="14">
        <f>'bezirksw Umlage § 2_IST'!G194*'Umlage Gesamt § 2_mtlAufte_IST'!$N$1</f>
        <v>80800.434364757064</v>
      </c>
      <c r="O194" s="14">
        <f>'bezirksw Umlage § 2_IST'!H194*'Umlage Gesamt § 2_mtlAufte_IST'!$O$1</f>
        <v>5496.1311007893373</v>
      </c>
      <c r="P194" s="14">
        <f>'bezirksw Umlage § 2_IST'!I194*'Umlage Gesamt § 2_mtlAufte_IST'!$P$1</f>
        <v>112964.04078131783</v>
      </c>
      <c r="Q194" s="14">
        <f>'bezirksw Umlage § 2_IST'!J194*'Umlage Gesamt § 2_mtlAufte_IST'!$Q$1</f>
        <v>14172.845555256834</v>
      </c>
      <c r="R194" s="14">
        <f>'bezirksw Umlage § 2_IST'!K194*'Umlage Gesamt § 2_mtlAufte_IST'!$R$1</f>
        <v>37494.148351687145</v>
      </c>
      <c r="S194" s="14">
        <f>'bezirksw Umlage § 2_IST'!L194*'Umlage Gesamt § 2_mtlAufte_IST'!$S$1</f>
        <v>218.12347134976284</v>
      </c>
      <c r="T194" s="14">
        <f>'bezirksw Umlage § 2_IST'!M194*'Umlage Gesamt § 2_mtlAufte_IST'!$T$1</f>
        <v>421.16597008535132</v>
      </c>
      <c r="V194" s="14">
        <f t="shared" si="47"/>
        <v>862.39807025277696</v>
      </c>
      <c r="W194" s="184">
        <f t="shared" si="48"/>
        <v>71.87</v>
      </c>
      <c r="X194" s="14">
        <f t="shared" si="40"/>
        <v>98614.448681080277</v>
      </c>
      <c r="Y194" s="184">
        <f t="shared" si="53"/>
        <v>8217.8700000000008</v>
      </c>
      <c r="Z194" s="14">
        <f t="shared" si="41"/>
        <v>7411.3887690088814</v>
      </c>
      <c r="AA194" s="184">
        <f t="shared" si="54"/>
        <v>617.62</v>
      </c>
      <c r="AB194" s="14">
        <f t="shared" si="42"/>
        <v>143256.29729601735</v>
      </c>
      <c r="AC194" s="184">
        <f t="shared" si="55"/>
        <v>11938.02</v>
      </c>
      <c r="AD194" s="14">
        <f t="shared" si="43"/>
        <v>19359.371507236596</v>
      </c>
      <c r="AE194" s="184">
        <f t="shared" si="56"/>
        <v>1613.28</v>
      </c>
      <c r="AF194" s="14">
        <f t="shared" si="44"/>
        <v>46145.913075646298</v>
      </c>
      <c r="AG194" s="184">
        <f t="shared" si="57"/>
        <v>3845.49</v>
      </c>
      <c r="AH194" s="14">
        <f t="shared" si="45"/>
        <v>349.85556399662869</v>
      </c>
      <c r="AI194" s="184">
        <f t="shared" si="49"/>
        <v>29.15</v>
      </c>
      <c r="AJ194" s="14">
        <f t="shared" si="46"/>
        <v>517.55612207792797</v>
      </c>
      <c r="AK194" s="184">
        <f t="shared" si="50"/>
        <v>43.13</v>
      </c>
      <c r="AM194" s="14">
        <f t="shared" si="58"/>
        <v>316517.22908531677</v>
      </c>
      <c r="AN194" s="14">
        <f t="shared" si="51"/>
        <v>26376.44</v>
      </c>
      <c r="AO194" s="14">
        <f t="shared" si="52"/>
        <v>26376.44</v>
      </c>
    </row>
    <row r="195" spans="1:41" x14ac:dyDescent="0.25">
      <c r="A195">
        <v>62032</v>
      </c>
      <c r="B195" t="s">
        <v>212</v>
      </c>
      <c r="C195" t="s">
        <v>206</v>
      </c>
      <c r="D195" s="14">
        <f>'landesw Umlage § 2_IST'!F195*'Umlage Gesamt § 2_mtlAufte_IST'!$D$1</f>
        <v>321.68141116541932</v>
      </c>
      <c r="E195" s="14">
        <f>'landesw Umlage § 2_IST'!G195*'Umlage Gesamt § 2_mtlAufte_IST'!$E$1</f>
        <v>24205.230799539269</v>
      </c>
      <c r="F195" s="14">
        <f>'landesw Umlage § 2_IST'!H195*'Umlage Gesamt § 2_mtlAufte_IST'!$F$1</f>
        <v>2602.4035389576347</v>
      </c>
      <c r="G195" s="14">
        <f>'landesw Umlage § 2_IST'!I195*'Umlage Gesamt § 2_mtlAufte_IST'!$G$1</f>
        <v>41160.349787373867</v>
      </c>
      <c r="H195" s="14">
        <f>'landesw Umlage § 2_IST'!J195*'Umlage Gesamt § 2_mtlAufte_IST'!$H$1</f>
        <v>7047.3199070259734</v>
      </c>
      <c r="I195" s="14">
        <f>'landesw Umlage § 2_IST'!K195*'Umlage Gesamt § 2_mtlAufte_IST'!$I$1</f>
        <v>11755.798454414122</v>
      </c>
      <c r="J195" s="14">
        <f>'landesw Umlage § 2_IST'!L195*'Umlage Gesamt § 2_mtlAufte_IST'!$J$1</f>
        <v>178.99422609658055</v>
      </c>
      <c r="K195" s="14">
        <f>'landesw Umlage § 2_IST'!M195*'Umlage Gesamt § 2_mtlAufte_IST'!$K$1</f>
        <v>130.97249358585591</v>
      </c>
      <c r="M195" s="14">
        <f>'bezirksw Umlage § 2_IST'!F195*'Umlage Gesamt § 2_mtlAufte_IST'!$M$1</f>
        <v>850.12321191822434</v>
      </c>
      <c r="N195" s="14">
        <f>'bezirksw Umlage § 2_IST'!G195*'Umlage Gesamt § 2_mtlAufte_IST'!$N$1</f>
        <v>109789.58070724411</v>
      </c>
      <c r="O195" s="14">
        <f>'bezirksw Umlage § 2_IST'!H195*'Umlage Gesamt § 2_mtlAufte_IST'!$O$1</f>
        <v>7468.0035300763157</v>
      </c>
      <c r="P195" s="14">
        <f>'bezirksw Umlage § 2_IST'!I195*'Umlage Gesamt § 2_mtlAufte_IST'!$P$1</f>
        <v>153492.67327437096</v>
      </c>
      <c r="Q195" s="14">
        <f>'bezirksw Umlage § 2_IST'!J195*'Umlage Gesamt § 2_mtlAufte_IST'!$Q$1</f>
        <v>19257.703045453854</v>
      </c>
      <c r="R195" s="14">
        <f>'bezirksw Umlage § 2_IST'!K195*'Umlage Gesamt § 2_mtlAufte_IST'!$R$1</f>
        <v>50946.097739078861</v>
      </c>
      <c r="S195" s="14">
        <f>'bezirksw Umlage § 2_IST'!L195*'Umlage Gesamt § 2_mtlAufte_IST'!$S$1</f>
        <v>296.3806401558698</v>
      </c>
      <c r="T195" s="14">
        <f>'bezirksw Umlage § 2_IST'!M195*'Umlage Gesamt § 2_mtlAufte_IST'!$T$1</f>
        <v>572.2696372533228</v>
      </c>
      <c r="V195" s="14">
        <f t="shared" si="47"/>
        <v>1171.8046230836437</v>
      </c>
      <c r="W195" s="184">
        <f t="shared" si="48"/>
        <v>97.65</v>
      </c>
      <c r="X195" s="14">
        <f t="shared" ref="X195:X258" si="59">E195+N195</f>
        <v>133994.81150678339</v>
      </c>
      <c r="Y195" s="184">
        <f t="shared" si="53"/>
        <v>11166.23</v>
      </c>
      <c r="Z195" s="14">
        <f t="shared" ref="Z195:Z258" si="60">F195+O195</f>
        <v>10070.40706903395</v>
      </c>
      <c r="AA195" s="184">
        <f t="shared" si="54"/>
        <v>839.2</v>
      </c>
      <c r="AB195" s="14">
        <f t="shared" ref="AB195:AB258" si="61">G195+P195</f>
        <v>194653.02306174481</v>
      </c>
      <c r="AC195" s="184">
        <f t="shared" si="55"/>
        <v>16221.09</v>
      </c>
      <c r="AD195" s="14">
        <f t="shared" ref="AD195:AD258" si="62">H195+Q195</f>
        <v>26305.022952479827</v>
      </c>
      <c r="AE195" s="184">
        <f t="shared" si="56"/>
        <v>2192.09</v>
      </c>
      <c r="AF195" s="14">
        <f t="shared" ref="AF195:AF258" si="63">I195+R195</f>
        <v>62701.896193492983</v>
      </c>
      <c r="AG195" s="184">
        <f t="shared" si="57"/>
        <v>5225.16</v>
      </c>
      <c r="AH195" s="14">
        <f t="shared" ref="AH195:AH258" si="64">J195+S195</f>
        <v>475.37486625245037</v>
      </c>
      <c r="AI195" s="184">
        <f t="shared" si="49"/>
        <v>39.61</v>
      </c>
      <c r="AJ195" s="14">
        <f t="shared" ref="AJ195:AJ258" si="65">K195+T195</f>
        <v>703.24213083917869</v>
      </c>
      <c r="AK195" s="184">
        <f t="shared" si="50"/>
        <v>58.6</v>
      </c>
      <c r="AM195" s="14">
        <f t="shared" si="58"/>
        <v>430075.58240371029</v>
      </c>
      <c r="AN195" s="14">
        <f t="shared" si="51"/>
        <v>35839.629999999997</v>
      </c>
      <c r="AO195" s="14">
        <f t="shared" si="52"/>
        <v>35839.629999999997</v>
      </c>
    </row>
    <row r="196" spans="1:41" x14ac:dyDescent="0.25">
      <c r="A196">
        <v>62034</v>
      </c>
      <c r="B196" t="s">
        <v>213</v>
      </c>
      <c r="C196" t="s">
        <v>206</v>
      </c>
      <c r="D196" s="14">
        <f>'landesw Umlage § 2_IST'!F196*'Umlage Gesamt § 2_mtlAufte_IST'!$D$1</f>
        <v>353.60996313517398</v>
      </c>
      <c r="E196" s="14">
        <f>'landesw Umlage § 2_IST'!G196*'Umlage Gesamt § 2_mtlAufte_IST'!$E$1</f>
        <v>26607.725761007769</v>
      </c>
      <c r="F196" s="14">
        <f>'landesw Umlage § 2_IST'!H196*'Umlage Gesamt § 2_mtlAufte_IST'!$F$1</f>
        <v>2860.7056159687127</v>
      </c>
      <c r="G196" s="14">
        <f>'landesw Umlage § 2_IST'!I196*'Umlage Gesamt § 2_mtlAufte_IST'!$G$1</f>
        <v>45245.728431163909</v>
      </c>
      <c r="H196" s="14">
        <f>'landesw Umlage § 2_IST'!J196*'Umlage Gesamt § 2_mtlAufte_IST'!$H$1</f>
        <v>7746.8030356400104</v>
      </c>
      <c r="I196" s="14">
        <f>'landesw Umlage § 2_IST'!K196*'Umlage Gesamt § 2_mtlAufte_IST'!$I$1</f>
        <v>12922.622550770464</v>
      </c>
      <c r="J196" s="14">
        <f>'landesw Umlage § 2_IST'!L196*'Umlage Gesamt § 2_mtlAufte_IST'!$J$1</f>
        <v>196.76033334382785</v>
      </c>
      <c r="K196" s="14">
        <f>'landesw Umlage § 2_IST'!M196*'Umlage Gesamt § 2_mtlAufte_IST'!$K$1</f>
        <v>143.97219429257152</v>
      </c>
      <c r="M196" s="14">
        <f>'bezirksw Umlage § 2_IST'!F196*'Umlage Gesamt § 2_mtlAufte_IST'!$M$1</f>
        <v>934.50235914370046</v>
      </c>
      <c r="N196" s="14">
        <f>'bezirksw Umlage § 2_IST'!G196*'Umlage Gesamt § 2_mtlAufte_IST'!$N$1</f>
        <v>120686.76721438181</v>
      </c>
      <c r="O196" s="14">
        <f>'bezirksw Umlage § 2_IST'!H196*'Umlage Gesamt § 2_mtlAufte_IST'!$O$1</f>
        <v>8209.2416947452039</v>
      </c>
      <c r="P196" s="14">
        <f>'bezirksw Umlage § 2_IST'!I196*'Umlage Gesamt § 2_mtlAufte_IST'!$P$1</f>
        <v>168727.61886187704</v>
      </c>
      <c r="Q196" s="14">
        <f>'bezirksw Umlage § 2_IST'!J196*'Umlage Gesamt § 2_mtlAufte_IST'!$Q$1</f>
        <v>21169.130162977566</v>
      </c>
      <c r="R196" s="14">
        <f>'bezirksw Umlage § 2_IST'!K196*'Umlage Gesamt § 2_mtlAufte_IST'!$R$1</f>
        <v>56002.762727662586</v>
      </c>
      <c r="S196" s="14">
        <f>'bezirksw Umlage § 2_IST'!L196*'Umlage Gesamt § 2_mtlAufte_IST'!$S$1</f>
        <v>325.79795910433609</v>
      </c>
      <c r="T196" s="14">
        <f>'bezirksw Umlage § 2_IST'!M196*'Umlage Gesamt § 2_mtlAufte_IST'!$T$1</f>
        <v>629.07037307314749</v>
      </c>
      <c r="V196" s="14">
        <f t="shared" ref="V196:V259" si="66">D196+M196</f>
        <v>1288.1123222788744</v>
      </c>
      <c r="W196" s="184">
        <f t="shared" ref="W196:W259" si="67">ROUND(V196/12,2)</f>
        <v>107.34</v>
      </c>
      <c r="X196" s="14">
        <f t="shared" si="59"/>
        <v>147294.49297538958</v>
      </c>
      <c r="Y196" s="184">
        <f t="shared" si="53"/>
        <v>12274.54</v>
      </c>
      <c r="Z196" s="14">
        <f t="shared" si="60"/>
        <v>11069.947310713917</v>
      </c>
      <c r="AA196" s="184">
        <f t="shared" si="54"/>
        <v>922.5</v>
      </c>
      <c r="AB196" s="14">
        <f t="shared" si="61"/>
        <v>213973.34729304095</v>
      </c>
      <c r="AC196" s="184">
        <f t="shared" si="55"/>
        <v>17831.11</v>
      </c>
      <c r="AD196" s="14">
        <f t="shared" si="62"/>
        <v>28915.933198617575</v>
      </c>
      <c r="AE196" s="184">
        <f t="shared" si="56"/>
        <v>2409.66</v>
      </c>
      <c r="AF196" s="14">
        <f t="shared" si="63"/>
        <v>68925.385278433052</v>
      </c>
      <c r="AG196" s="184">
        <f t="shared" si="57"/>
        <v>5743.78</v>
      </c>
      <c r="AH196" s="14">
        <f t="shared" si="64"/>
        <v>522.55829244816391</v>
      </c>
      <c r="AI196" s="184">
        <f t="shared" ref="AI196:AI259" si="68">ROUND(AH196/12,2)</f>
        <v>43.55</v>
      </c>
      <c r="AJ196" s="14">
        <f t="shared" si="65"/>
        <v>773.04256736571904</v>
      </c>
      <c r="AK196" s="184">
        <f t="shared" ref="AK196:AK259" si="69">ROUND(AJ196/12,2)</f>
        <v>64.42</v>
      </c>
      <c r="AM196" s="14">
        <f t="shared" si="58"/>
        <v>472762.81923828786</v>
      </c>
      <c r="AN196" s="14">
        <f t="shared" ref="AN196:AN259" si="70">ROUND(AM196/12,2)</f>
        <v>39396.9</v>
      </c>
      <c r="AO196" s="14">
        <f t="shared" ref="AO196:AO259" si="71">ROUND(AM196/12,2)</f>
        <v>39396.9</v>
      </c>
    </row>
    <row r="197" spans="1:41" x14ac:dyDescent="0.25">
      <c r="A197">
        <v>62036</v>
      </c>
      <c r="B197" t="s">
        <v>214</v>
      </c>
      <c r="C197" t="s">
        <v>206</v>
      </c>
      <c r="D197" s="14">
        <f>'landesw Umlage § 2_IST'!F197*'Umlage Gesamt § 2_mtlAufte_IST'!$D$1</f>
        <v>370.7912607797083</v>
      </c>
      <c r="E197" s="14">
        <f>'landesw Umlage § 2_IST'!G197*'Umlage Gesamt § 2_mtlAufte_IST'!$E$1</f>
        <v>27900.549220762099</v>
      </c>
      <c r="F197" s="14">
        <f>'landesw Umlage § 2_IST'!H197*'Umlage Gesamt § 2_mtlAufte_IST'!$F$1</f>
        <v>2999.7023631914726</v>
      </c>
      <c r="G197" s="14">
        <f>'landesw Umlage § 2_IST'!I197*'Umlage Gesamt § 2_mtlAufte_IST'!$G$1</f>
        <v>47444.140264436908</v>
      </c>
      <c r="H197" s="14">
        <f>'landesw Umlage § 2_IST'!J197*'Umlage Gesamt § 2_mtlAufte_IST'!$H$1</f>
        <v>8123.2068212370605</v>
      </c>
      <c r="I197" s="14">
        <f>'landesw Umlage § 2_IST'!K197*'Umlage Gesamt § 2_mtlAufte_IST'!$I$1</f>
        <v>13550.510471190524</v>
      </c>
      <c r="J197" s="14">
        <f>'landesw Umlage § 2_IST'!L197*'Umlage Gesamt § 2_mtlAufte_IST'!$J$1</f>
        <v>206.32057825843677</v>
      </c>
      <c r="K197" s="14">
        <f>'landesw Umlage § 2_IST'!M197*'Umlage Gesamt § 2_mtlAufte_IST'!$K$1</f>
        <v>150.96755466292342</v>
      </c>
      <c r="M197" s="14">
        <f>'bezirksw Umlage § 2_IST'!F197*'Umlage Gesamt § 2_mtlAufte_IST'!$M$1</f>
        <v>979.90821547085864</v>
      </c>
      <c r="N197" s="14">
        <f>'bezirksw Umlage § 2_IST'!G197*'Umlage Gesamt § 2_mtlAufte_IST'!$N$1</f>
        <v>126550.72888243658</v>
      </c>
      <c r="O197" s="14">
        <f>'bezirksw Umlage § 2_IST'!H197*'Umlage Gesamt § 2_mtlAufte_IST'!$O$1</f>
        <v>8608.1145764445846</v>
      </c>
      <c r="P197" s="14">
        <f>'bezirksw Umlage § 2_IST'!I197*'Umlage Gesamt § 2_mtlAufte_IST'!$P$1</f>
        <v>176925.80257484913</v>
      </c>
      <c r="Q197" s="14">
        <f>'bezirksw Umlage § 2_IST'!J197*'Umlage Gesamt § 2_mtlAufte_IST'!$Q$1</f>
        <v>22197.701651691448</v>
      </c>
      <c r="R197" s="14">
        <f>'bezirksw Umlage § 2_IST'!K197*'Umlage Gesamt § 2_mtlAufte_IST'!$R$1</f>
        <v>58723.840286702922</v>
      </c>
      <c r="S197" s="14">
        <f>'bezirksw Umlage § 2_IST'!L197*'Umlage Gesamt § 2_mtlAufte_IST'!$S$1</f>
        <v>341.62791948702363</v>
      </c>
      <c r="T197" s="14">
        <f>'bezirksw Umlage § 2_IST'!M197*'Umlage Gesamt § 2_mtlAufte_IST'!$T$1</f>
        <v>659.63581648797663</v>
      </c>
      <c r="V197" s="14">
        <f t="shared" si="66"/>
        <v>1350.6994762505669</v>
      </c>
      <c r="W197" s="184">
        <f t="shared" si="67"/>
        <v>112.56</v>
      </c>
      <c r="X197" s="14">
        <f t="shared" si="59"/>
        <v>154451.27810319868</v>
      </c>
      <c r="Y197" s="184">
        <f t="shared" ref="Y197:Y260" si="72">ROUND(X197/12,2)</f>
        <v>12870.94</v>
      </c>
      <c r="Z197" s="14">
        <f t="shared" si="60"/>
        <v>11607.816939636057</v>
      </c>
      <c r="AA197" s="184">
        <f t="shared" ref="AA197:AA260" si="73">ROUND(Z197/12,2)</f>
        <v>967.32</v>
      </c>
      <c r="AB197" s="14">
        <f t="shared" si="61"/>
        <v>224369.94283928606</v>
      </c>
      <c r="AC197" s="184">
        <f t="shared" ref="AC197:AC260" si="74">ROUND(AB197/12,2)</f>
        <v>18697.5</v>
      </c>
      <c r="AD197" s="14">
        <f t="shared" si="62"/>
        <v>30320.90847292851</v>
      </c>
      <c r="AE197" s="184">
        <f t="shared" ref="AE197:AE260" si="75">ROUND(AD197/12,2)</f>
        <v>2526.7399999999998</v>
      </c>
      <c r="AF197" s="14">
        <f t="shared" si="63"/>
        <v>72274.350757893451</v>
      </c>
      <c r="AG197" s="184">
        <f t="shared" ref="AG197:AG260" si="76">ROUND(AF197/12,2)</f>
        <v>6022.86</v>
      </c>
      <c r="AH197" s="14">
        <f t="shared" si="64"/>
        <v>547.94849774546037</v>
      </c>
      <c r="AI197" s="184">
        <f t="shared" si="68"/>
        <v>45.66</v>
      </c>
      <c r="AJ197" s="14">
        <f t="shared" si="65"/>
        <v>810.6033711509001</v>
      </c>
      <c r="AK197" s="184">
        <f t="shared" si="69"/>
        <v>67.55</v>
      </c>
      <c r="AM197" s="14">
        <f t="shared" ref="AM197:AM260" si="77">SUM(V197+X197+Z197+AB197+AD197+AF197+AH197+AJ197)</f>
        <v>495733.5484580897</v>
      </c>
      <c r="AN197" s="14">
        <f t="shared" si="70"/>
        <v>41311.129999999997</v>
      </c>
      <c r="AO197" s="14">
        <f t="shared" si="71"/>
        <v>41311.129999999997</v>
      </c>
    </row>
    <row r="198" spans="1:41" x14ac:dyDescent="0.25">
      <c r="A198">
        <v>62038</v>
      </c>
      <c r="B198" t="s">
        <v>215</v>
      </c>
      <c r="C198" t="s">
        <v>206</v>
      </c>
      <c r="D198" s="14">
        <f>'landesw Umlage § 2_IST'!F198*'Umlage Gesamt § 2_mtlAufte_IST'!$D$1</f>
        <v>2796.2628603923781</v>
      </c>
      <c r="E198" s="14">
        <f>'landesw Umlage § 2_IST'!G198*'Umlage Gesamt § 2_mtlAufte_IST'!$E$1</f>
        <v>210407.51987118056</v>
      </c>
      <c r="F198" s="14">
        <f>'landesw Umlage § 2_IST'!H198*'Umlage Gesamt § 2_mtlAufte_IST'!$F$1</f>
        <v>22621.77456066569</v>
      </c>
      <c r="G198" s="14">
        <f>'landesw Umlage § 2_IST'!I198*'Umlage Gesamt § 2_mtlAufte_IST'!$G$1</f>
        <v>357792.37915618037</v>
      </c>
      <c r="H198" s="14">
        <f>'landesw Umlage § 2_IST'!J198*'Umlage Gesamt § 2_mtlAufte_IST'!$H$1</f>
        <v>61259.86220318784</v>
      </c>
      <c r="I198" s="14">
        <f>'landesw Umlage § 2_IST'!K198*'Umlage Gesamt § 2_mtlAufte_IST'!$I$1</f>
        <v>102189.00275661964</v>
      </c>
      <c r="J198" s="14">
        <f>'landesw Umlage § 2_IST'!L198*'Umlage Gesamt § 2_mtlAufte_IST'!$J$1</f>
        <v>1555.9335705635874</v>
      </c>
      <c r="K198" s="14">
        <f>'landesw Umlage § 2_IST'!M198*'Umlage Gesamt § 2_mtlAufte_IST'!$K$1</f>
        <v>1138.4976154521357</v>
      </c>
      <c r="M198" s="14">
        <f>'bezirksw Umlage § 2_IST'!F198*'Umlage Gesamt § 2_mtlAufte_IST'!$M$1</f>
        <v>7389.8207410623136</v>
      </c>
      <c r="N198" s="14">
        <f>'bezirksw Umlage § 2_IST'!G198*'Umlage Gesamt § 2_mtlAufte_IST'!$N$1</f>
        <v>954362.03751247632</v>
      </c>
      <c r="O198" s="14">
        <f>'bezirksw Umlage § 2_IST'!H198*'Umlage Gesamt § 2_mtlAufte_IST'!$O$1</f>
        <v>64916.716314991223</v>
      </c>
      <c r="P198" s="14">
        <f>'bezirksw Umlage § 2_IST'!I198*'Umlage Gesamt § 2_mtlAufte_IST'!$P$1</f>
        <v>1334257.5813271138</v>
      </c>
      <c r="Q198" s="14">
        <f>'bezirksw Umlage § 2_IST'!J198*'Umlage Gesamt § 2_mtlAufte_IST'!$Q$1</f>
        <v>167400.4090176555</v>
      </c>
      <c r="R198" s="14">
        <f>'bezirksw Umlage § 2_IST'!K198*'Umlage Gesamt § 2_mtlAufte_IST'!$R$1</f>
        <v>442856.42889215413</v>
      </c>
      <c r="S198" s="14">
        <f>'bezirksw Umlage § 2_IST'!L198*'Umlage Gesamt § 2_mtlAufte_IST'!$S$1</f>
        <v>2576.3321965191253</v>
      </c>
      <c r="T198" s="14">
        <f>'bezirksw Umlage § 2_IST'!M198*'Umlage Gesamt § 2_mtlAufte_IST'!$T$1</f>
        <v>4974.5377794267397</v>
      </c>
      <c r="V198" s="14">
        <f t="shared" si="66"/>
        <v>10186.083601454691</v>
      </c>
      <c r="W198" s="184">
        <f t="shared" si="67"/>
        <v>848.84</v>
      </c>
      <c r="X198" s="14">
        <f t="shared" si="59"/>
        <v>1164769.557383657</v>
      </c>
      <c r="Y198" s="184">
        <f t="shared" si="72"/>
        <v>97064.13</v>
      </c>
      <c r="Z198" s="14">
        <f t="shared" si="60"/>
        <v>87538.49087565692</v>
      </c>
      <c r="AA198" s="184">
        <f t="shared" si="73"/>
        <v>7294.87</v>
      </c>
      <c r="AB198" s="14">
        <f t="shared" si="61"/>
        <v>1692049.9604832942</v>
      </c>
      <c r="AC198" s="184">
        <f t="shared" si="74"/>
        <v>141004.16</v>
      </c>
      <c r="AD198" s="14">
        <f t="shared" si="62"/>
        <v>228660.27122084334</v>
      </c>
      <c r="AE198" s="184">
        <f t="shared" si="75"/>
        <v>19055.02</v>
      </c>
      <c r="AF198" s="14">
        <f t="shared" si="63"/>
        <v>545045.43164877372</v>
      </c>
      <c r="AG198" s="184">
        <f t="shared" si="76"/>
        <v>45420.45</v>
      </c>
      <c r="AH198" s="14">
        <f t="shared" si="64"/>
        <v>4132.265767082713</v>
      </c>
      <c r="AI198" s="184">
        <f t="shared" si="68"/>
        <v>344.36</v>
      </c>
      <c r="AJ198" s="14">
        <f t="shared" si="65"/>
        <v>6113.0353948788752</v>
      </c>
      <c r="AK198" s="184">
        <f t="shared" si="69"/>
        <v>509.42</v>
      </c>
      <c r="AM198" s="14">
        <f t="shared" si="77"/>
        <v>3738495.0963756414</v>
      </c>
      <c r="AN198" s="14">
        <f t="shared" si="70"/>
        <v>311541.26</v>
      </c>
      <c r="AO198" s="14">
        <f t="shared" si="71"/>
        <v>311541.26</v>
      </c>
    </row>
    <row r="199" spans="1:41" x14ac:dyDescent="0.25">
      <c r="A199">
        <v>62039</v>
      </c>
      <c r="B199" t="s">
        <v>216</v>
      </c>
      <c r="C199" t="s">
        <v>206</v>
      </c>
      <c r="D199" s="14">
        <f>'landesw Umlage § 2_IST'!F199*'Umlage Gesamt § 2_mtlAufte_IST'!$D$1</f>
        <v>521.0910819769</v>
      </c>
      <c r="E199" s="14">
        <f>'landesw Umlage § 2_IST'!G199*'Umlage Gesamt § 2_mtlAufte_IST'!$E$1</f>
        <v>39210.005517994978</v>
      </c>
      <c r="F199" s="14">
        <f>'landesw Umlage § 2_IST'!H199*'Umlage Gesamt § 2_mtlAufte_IST'!$F$1</f>
        <v>4215.6283477586494</v>
      </c>
      <c r="G199" s="14">
        <f>'landesw Umlage § 2_IST'!I199*'Umlage Gesamt § 2_mtlAufte_IST'!$G$1</f>
        <v>66675.569245811625</v>
      </c>
      <c r="H199" s="14">
        <f>'landesw Umlage § 2_IST'!J199*'Umlage Gesamt § 2_mtlAufte_IST'!$H$1</f>
        <v>11415.939584712572</v>
      </c>
      <c r="I199" s="14">
        <f>'landesw Umlage § 2_IST'!K199*'Umlage Gesamt § 2_mtlAufte_IST'!$I$1</f>
        <v>19043.194674879462</v>
      </c>
      <c r="J199" s="14">
        <f>'landesw Umlage § 2_IST'!L199*'Umlage Gesamt § 2_mtlAufte_IST'!$J$1</f>
        <v>289.95239297903134</v>
      </c>
      <c r="K199" s="14">
        <f>'landesw Umlage § 2_IST'!M199*'Umlage Gesamt § 2_mtlAufte_IST'!$K$1</f>
        <v>212.1620834247415</v>
      </c>
      <c r="M199" s="14">
        <f>'bezirksw Umlage § 2_IST'!F199*'Umlage Gesamt § 2_mtlAufte_IST'!$M$1</f>
        <v>1377.11291027738</v>
      </c>
      <c r="N199" s="14">
        <f>'bezirksw Umlage § 2_IST'!G199*'Umlage Gesamt § 2_mtlAufte_IST'!$N$1</f>
        <v>177847.92473167978</v>
      </c>
      <c r="O199" s="14">
        <f>'bezirksw Umlage § 2_IST'!H199*'Umlage Gesamt § 2_mtlAufte_IST'!$O$1</f>
        <v>12097.404153992698</v>
      </c>
      <c r="P199" s="14">
        <f>'bezirksw Umlage § 2_IST'!I199*'Umlage Gesamt § 2_mtlAufte_IST'!$P$1</f>
        <v>248642.47797936486</v>
      </c>
      <c r="Q199" s="14">
        <f>'bezirksw Umlage § 2_IST'!J199*'Umlage Gesamt § 2_mtlAufte_IST'!$Q$1</f>
        <v>31195.515090503788</v>
      </c>
      <c r="R199" s="14">
        <f>'bezirksw Umlage § 2_IST'!K199*'Umlage Gesamt § 2_mtlAufte_IST'!$R$1</f>
        <v>82527.483006178023</v>
      </c>
      <c r="S199" s="14">
        <f>'bezirksw Umlage § 2_IST'!L199*'Umlage Gesamt § 2_mtlAufte_IST'!$S$1</f>
        <v>480.10641303861235</v>
      </c>
      <c r="T199" s="14">
        <f>'bezirksw Umlage § 2_IST'!M199*'Umlage Gesamt § 2_mtlAufte_IST'!$T$1</f>
        <v>927.01845399924377</v>
      </c>
      <c r="V199" s="14">
        <f t="shared" si="66"/>
        <v>1898.2039922542799</v>
      </c>
      <c r="W199" s="184">
        <f t="shared" si="67"/>
        <v>158.18</v>
      </c>
      <c r="X199" s="14">
        <f t="shared" si="59"/>
        <v>217057.93024967477</v>
      </c>
      <c r="Y199" s="184">
        <f t="shared" si="72"/>
        <v>18088.16</v>
      </c>
      <c r="Z199" s="14">
        <f t="shared" si="60"/>
        <v>16313.032501751348</v>
      </c>
      <c r="AA199" s="184">
        <f t="shared" si="73"/>
        <v>1359.42</v>
      </c>
      <c r="AB199" s="14">
        <f t="shared" si="61"/>
        <v>315318.04722517647</v>
      </c>
      <c r="AC199" s="184">
        <f t="shared" si="74"/>
        <v>26276.5</v>
      </c>
      <c r="AD199" s="14">
        <f t="shared" si="62"/>
        <v>42611.454675216359</v>
      </c>
      <c r="AE199" s="184">
        <f t="shared" si="75"/>
        <v>3550.95</v>
      </c>
      <c r="AF199" s="14">
        <f t="shared" si="63"/>
        <v>101570.67768105748</v>
      </c>
      <c r="AG199" s="184">
        <f t="shared" si="76"/>
        <v>8464.2199999999993</v>
      </c>
      <c r="AH199" s="14">
        <f t="shared" si="64"/>
        <v>770.05880601764375</v>
      </c>
      <c r="AI199" s="184">
        <f t="shared" si="68"/>
        <v>64.17</v>
      </c>
      <c r="AJ199" s="14">
        <f t="shared" si="65"/>
        <v>1139.1805374239852</v>
      </c>
      <c r="AK199" s="184">
        <f t="shared" si="69"/>
        <v>94.93</v>
      </c>
      <c r="AM199" s="14">
        <f t="shared" si="77"/>
        <v>696678.58566857222</v>
      </c>
      <c r="AN199" s="14">
        <f t="shared" si="70"/>
        <v>58056.55</v>
      </c>
      <c r="AO199" s="14">
        <f t="shared" si="71"/>
        <v>58056.55</v>
      </c>
    </row>
    <row r="200" spans="1:41" x14ac:dyDescent="0.25">
      <c r="A200">
        <v>62040</v>
      </c>
      <c r="B200" t="s">
        <v>217</v>
      </c>
      <c r="C200" t="s">
        <v>206</v>
      </c>
      <c r="D200" s="14">
        <f>'landesw Umlage § 2_IST'!F200*'Umlage Gesamt § 2_mtlAufte_IST'!$D$1</f>
        <v>3399.8074988214066</v>
      </c>
      <c r="E200" s="14">
        <f>'landesw Umlage § 2_IST'!G200*'Umlage Gesamt § 2_mtlAufte_IST'!$E$1</f>
        <v>255821.82347695128</v>
      </c>
      <c r="F200" s="14">
        <f>'landesw Umlage § 2_IST'!H200*'Umlage Gesamt § 2_mtlAufte_IST'!$F$1</f>
        <v>27504.452416610937</v>
      </c>
      <c r="G200" s="14">
        <f>'landesw Umlage § 2_IST'!I200*'Umlage Gesamt § 2_mtlAufte_IST'!$G$1</f>
        <v>435018.19192550535</v>
      </c>
      <c r="H200" s="14">
        <f>'landesw Umlage § 2_IST'!J200*'Umlage Gesamt § 2_mtlAufte_IST'!$H$1</f>
        <v>74482.174707258717</v>
      </c>
      <c r="I200" s="14">
        <f>'landesw Umlage § 2_IST'!K200*'Umlage Gesamt § 2_mtlAufte_IST'!$I$1</f>
        <v>124245.45016496972</v>
      </c>
      <c r="J200" s="14">
        <f>'landesw Umlage § 2_IST'!L200*'Umlage Gesamt § 2_mtlAufte_IST'!$J$1</f>
        <v>1891.7658621435053</v>
      </c>
      <c r="K200" s="14">
        <f>'landesw Umlage § 2_IST'!M200*'Umlage Gesamt § 2_mtlAufte_IST'!$K$1</f>
        <v>1384.2306405562028</v>
      </c>
      <c r="M200" s="14">
        <f>'bezirksw Umlage § 2_IST'!F200*'Umlage Gesamt § 2_mtlAufte_IST'!$M$1</f>
        <v>8984.8377011609591</v>
      </c>
      <c r="N200" s="14">
        <f>'bezirksw Umlage § 2_IST'!G200*'Umlage Gesamt § 2_mtlAufte_IST'!$N$1</f>
        <v>1160351.2880295159</v>
      </c>
      <c r="O200" s="14">
        <f>'bezirksw Umlage § 2_IST'!H200*'Umlage Gesamt § 2_mtlAufte_IST'!$O$1</f>
        <v>78928.323246262837</v>
      </c>
      <c r="P200" s="14">
        <f>'bezirksw Umlage § 2_IST'!I200*'Umlage Gesamt § 2_mtlAufte_IST'!$P$1</f>
        <v>1622243.3858448854</v>
      </c>
      <c r="Q200" s="14">
        <f>'bezirksw Umlage § 2_IST'!J200*'Umlage Gesamt § 2_mtlAufte_IST'!$Q$1</f>
        <v>203532.06915752345</v>
      </c>
      <c r="R200" s="14">
        <f>'bezirksw Umlage § 2_IST'!K200*'Umlage Gesamt § 2_mtlAufte_IST'!$R$1</f>
        <v>538442.44372560247</v>
      </c>
      <c r="S200" s="14">
        <f>'bezirksw Umlage § 2_IST'!L200*'Umlage Gesamt § 2_mtlAufte_IST'!$S$1</f>
        <v>3132.4070584521733</v>
      </c>
      <c r="T200" s="14">
        <f>'bezirksw Umlage § 2_IST'!M200*'Umlage Gesamt § 2_mtlAufte_IST'!$T$1</f>
        <v>6048.2407019818675</v>
      </c>
      <c r="V200" s="14">
        <f t="shared" si="66"/>
        <v>12384.645199982366</v>
      </c>
      <c r="W200" s="184">
        <f t="shared" si="67"/>
        <v>1032.05</v>
      </c>
      <c r="X200" s="14">
        <f t="shared" si="59"/>
        <v>1416173.1115064672</v>
      </c>
      <c r="Y200" s="184">
        <f t="shared" si="72"/>
        <v>118014.43</v>
      </c>
      <c r="Z200" s="14">
        <f t="shared" si="60"/>
        <v>106432.77566287377</v>
      </c>
      <c r="AA200" s="184">
        <f t="shared" si="73"/>
        <v>8869.4</v>
      </c>
      <c r="AB200" s="14">
        <f t="shared" si="61"/>
        <v>2057261.5777703908</v>
      </c>
      <c r="AC200" s="184">
        <f t="shared" si="74"/>
        <v>171438.46</v>
      </c>
      <c r="AD200" s="14">
        <f t="shared" si="62"/>
        <v>278014.24386478215</v>
      </c>
      <c r="AE200" s="184">
        <f t="shared" si="75"/>
        <v>23167.85</v>
      </c>
      <c r="AF200" s="14">
        <f t="shared" si="63"/>
        <v>662687.89389057225</v>
      </c>
      <c r="AG200" s="184">
        <f t="shared" si="76"/>
        <v>55223.99</v>
      </c>
      <c r="AH200" s="14">
        <f t="shared" si="64"/>
        <v>5024.1729205956781</v>
      </c>
      <c r="AI200" s="184">
        <f t="shared" si="68"/>
        <v>418.68</v>
      </c>
      <c r="AJ200" s="14">
        <f t="shared" si="65"/>
        <v>7432.4713425380705</v>
      </c>
      <c r="AK200" s="184">
        <f t="shared" si="69"/>
        <v>619.37</v>
      </c>
      <c r="AM200" s="14">
        <f t="shared" si="77"/>
        <v>4545410.8921582038</v>
      </c>
      <c r="AN200" s="14">
        <f t="shared" si="70"/>
        <v>378784.24</v>
      </c>
      <c r="AO200" s="14">
        <f t="shared" si="71"/>
        <v>378784.24</v>
      </c>
    </row>
    <row r="201" spans="1:41" x14ac:dyDescent="0.25">
      <c r="A201">
        <v>62041</v>
      </c>
      <c r="B201" t="s">
        <v>218</v>
      </c>
      <c r="C201" t="s">
        <v>206</v>
      </c>
      <c r="D201" s="14">
        <f>'landesw Umlage § 2_IST'!F201*'Umlage Gesamt § 2_mtlAufte_IST'!$D$1</f>
        <v>4372.8683123496312</v>
      </c>
      <c r="E201" s="14">
        <f>'landesw Umlage § 2_IST'!G201*'Umlage Gesamt § 2_mtlAufte_IST'!$E$1</f>
        <v>329040.73124071478</v>
      </c>
      <c r="F201" s="14">
        <f>'landesw Umlage § 2_IST'!H201*'Umlage Gesamt § 2_mtlAufte_IST'!$F$1</f>
        <v>35376.517188935177</v>
      </c>
      <c r="G201" s="14">
        <f>'landesw Umlage § 2_IST'!I201*'Umlage Gesamt § 2_mtlAufte_IST'!$G$1</f>
        <v>559524.99293743097</v>
      </c>
      <c r="H201" s="14">
        <f>'landesw Umlage § 2_IST'!J201*'Umlage Gesamt § 2_mtlAufte_IST'!$H$1</f>
        <v>95799.759758506843</v>
      </c>
      <c r="I201" s="14">
        <f>'landesw Umlage § 2_IST'!K201*'Umlage Gesamt § 2_mtlAufte_IST'!$I$1</f>
        <v>159805.81023141969</v>
      </c>
      <c r="J201" s="14">
        <f>'landesw Umlage § 2_IST'!L201*'Umlage Gesamt § 2_mtlAufte_IST'!$J$1</f>
        <v>2433.2092319403023</v>
      </c>
      <c r="K201" s="14">
        <f>'landesw Umlage § 2_IST'!M201*'Umlage Gesamt § 2_mtlAufte_IST'!$K$1</f>
        <v>1780.412069556889</v>
      </c>
      <c r="M201" s="14">
        <f>'bezirksw Umlage § 2_IST'!F201*'Umlage Gesamt § 2_mtlAufte_IST'!$M$1</f>
        <v>11556.393145385831</v>
      </c>
      <c r="N201" s="14">
        <f>'bezirksw Umlage § 2_IST'!G201*'Umlage Gesamt § 2_mtlAufte_IST'!$N$1</f>
        <v>1492456.0818156169</v>
      </c>
      <c r="O201" s="14">
        <f>'bezirksw Umlage § 2_IST'!H201*'Umlage Gesamt § 2_mtlAufte_IST'!$O$1</f>
        <v>101518.44296776227</v>
      </c>
      <c r="P201" s="14">
        <f>'bezirksw Umlage § 2_IST'!I201*'Umlage Gesamt § 2_mtlAufte_IST'!$P$1</f>
        <v>2086546.5763397086</v>
      </c>
      <c r="Q201" s="14">
        <f>'bezirksw Umlage § 2_IST'!J201*'Umlage Gesamt § 2_mtlAufte_IST'!$Q$1</f>
        <v>261785.09697223327</v>
      </c>
      <c r="R201" s="14">
        <f>'bezirksw Umlage § 2_IST'!K201*'Umlage Gesamt § 2_mtlAufte_IST'!$R$1</f>
        <v>692550.35792703577</v>
      </c>
      <c r="S201" s="14">
        <f>'bezirksw Umlage § 2_IST'!L201*'Umlage Gesamt § 2_mtlAufte_IST'!$S$1</f>
        <v>4028.9350417734831</v>
      </c>
      <c r="T201" s="14">
        <f>'bezirksw Umlage § 2_IST'!M201*'Umlage Gesamt § 2_mtlAufte_IST'!$T$1</f>
        <v>7779.3110699145273</v>
      </c>
      <c r="V201" s="14">
        <f t="shared" si="66"/>
        <v>15929.261457735462</v>
      </c>
      <c r="W201" s="184">
        <f t="shared" si="67"/>
        <v>1327.44</v>
      </c>
      <c r="X201" s="14">
        <f t="shared" si="59"/>
        <v>1821496.8130563316</v>
      </c>
      <c r="Y201" s="184">
        <f t="shared" si="72"/>
        <v>151791.4</v>
      </c>
      <c r="Z201" s="14">
        <f t="shared" si="60"/>
        <v>136894.96015669743</v>
      </c>
      <c r="AA201" s="184">
        <f t="shared" si="73"/>
        <v>11407.91</v>
      </c>
      <c r="AB201" s="14">
        <f t="shared" si="61"/>
        <v>2646071.5692771394</v>
      </c>
      <c r="AC201" s="184">
        <f t="shared" si="74"/>
        <v>220505.96</v>
      </c>
      <c r="AD201" s="14">
        <f t="shared" si="62"/>
        <v>357584.85673074011</v>
      </c>
      <c r="AE201" s="184">
        <f t="shared" si="75"/>
        <v>29798.74</v>
      </c>
      <c r="AF201" s="14">
        <f t="shared" si="63"/>
        <v>852356.16815845552</v>
      </c>
      <c r="AG201" s="184">
        <f t="shared" si="76"/>
        <v>71029.679999999993</v>
      </c>
      <c r="AH201" s="14">
        <f t="shared" si="64"/>
        <v>6462.1442737137859</v>
      </c>
      <c r="AI201" s="184">
        <f t="shared" si="68"/>
        <v>538.51</v>
      </c>
      <c r="AJ201" s="14">
        <f t="shared" si="65"/>
        <v>9559.7231394714163</v>
      </c>
      <c r="AK201" s="184">
        <f t="shared" si="69"/>
        <v>796.64</v>
      </c>
      <c r="AM201" s="14">
        <f t="shared" si="77"/>
        <v>5846355.4962502858</v>
      </c>
      <c r="AN201" s="14">
        <f t="shared" si="70"/>
        <v>487196.29</v>
      </c>
      <c r="AO201" s="14">
        <f t="shared" si="71"/>
        <v>487196.29</v>
      </c>
    </row>
    <row r="202" spans="1:41" x14ac:dyDescent="0.25">
      <c r="A202">
        <v>62042</v>
      </c>
      <c r="B202" t="s">
        <v>219</v>
      </c>
      <c r="C202" t="s">
        <v>206</v>
      </c>
      <c r="D202" s="14">
        <f>'landesw Umlage § 2_IST'!F202*'Umlage Gesamt § 2_mtlAufte_IST'!$D$1</f>
        <v>1209.6043085848496</v>
      </c>
      <c r="E202" s="14">
        <f>'landesw Umlage § 2_IST'!G202*'Umlage Gesamt § 2_mtlAufte_IST'!$E$1</f>
        <v>91017.853221109181</v>
      </c>
      <c r="F202" s="14">
        <f>'landesw Umlage § 2_IST'!H202*'Umlage Gesamt § 2_mtlAufte_IST'!$F$1</f>
        <v>9785.7023257737183</v>
      </c>
      <c r="G202" s="14">
        <f>'landesw Umlage § 2_IST'!I202*'Umlage Gesamt § 2_mtlAufte_IST'!$G$1</f>
        <v>154773.43333359234</v>
      </c>
      <c r="H202" s="14">
        <f>'landesw Umlage § 2_IST'!J202*'Umlage Gesamt § 2_mtlAufte_IST'!$H$1</f>
        <v>26499.72372550565</v>
      </c>
      <c r="I202" s="14">
        <f>'landesw Umlage § 2_IST'!K202*'Umlage Gesamt § 2_mtlAufte_IST'!$I$1</f>
        <v>44204.806270270034</v>
      </c>
      <c r="J202" s="14">
        <f>'landesw Umlage § 2_IST'!L202*'Umlage Gesamt § 2_mtlAufte_IST'!$J$1</f>
        <v>673.06403038283361</v>
      </c>
      <c r="K202" s="14">
        <f>'landesw Umlage § 2_IST'!M202*'Umlage Gesamt § 2_mtlAufte_IST'!$K$1</f>
        <v>492.49004464882046</v>
      </c>
      <c r="M202" s="14">
        <f>'bezirksw Umlage § 2_IST'!F202*'Umlage Gesamt § 2_mtlAufte_IST'!$M$1</f>
        <v>3196.6805176550379</v>
      </c>
      <c r="N202" s="14">
        <f>'bezirksw Umlage § 2_IST'!G202*'Umlage Gesamt § 2_mtlAufte_IST'!$N$1</f>
        <v>412836.87913478905</v>
      </c>
      <c r="O202" s="14">
        <f>'bezirksw Umlage § 2_IST'!H202*'Umlage Gesamt § 2_mtlAufte_IST'!$O$1</f>
        <v>28081.601649844604</v>
      </c>
      <c r="P202" s="14">
        <f>'bezirksw Umlage § 2_IST'!I202*'Umlage Gesamt § 2_mtlAufte_IST'!$P$1</f>
        <v>577171.67509381007</v>
      </c>
      <c r="Q202" s="14">
        <f>'bezirksw Umlage § 2_IST'!J202*'Umlage Gesamt § 2_mtlAufte_IST'!$Q$1</f>
        <v>72413.884572428433</v>
      </c>
      <c r="R202" s="14">
        <f>'bezirksw Umlage § 2_IST'!K202*'Umlage Gesamt § 2_mtlAufte_IST'!$R$1</f>
        <v>191570.34628614344</v>
      </c>
      <c r="S202" s="14">
        <f>'bezirksw Umlage § 2_IST'!L202*'Umlage Gesamt § 2_mtlAufte_IST'!$S$1</f>
        <v>1114.4669442192969</v>
      </c>
      <c r="T202" s="14">
        <f>'bezirksw Umlage § 2_IST'!M202*'Umlage Gesamt § 2_mtlAufte_IST'!$T$1</f>
        <v>2151.8800740958754</v>
      </c>
      <c r="V202" s="14">
        <f t="shared" si="66"/>
        <v>4406.2848262398875</v>
      </c>
      <c r="W202" s="184">
        <f t="shared" si="67"/>
        <v>367.19</v>
      </c>
      <c r="X202" s="14">
        <f t="shared" si="59"/>
        <v>503854.73235589825</v>
      </c>
      <c r="Y202" s="184">
        <f t="shared" si="72"/>
        <v>41987.89</v>
      </c>
      <c r="Z202" s="14">
        <f t="shared" si="60"/>
        <v>37867.303975618321</v>
      </c>
      <c r="AA202" s="184">
        <f t="shared" si="73"/>
        <v>3155.61</v>
      </c>
      <c r="AB202" s="14">
        <f t="shared" si="61"/>
        <v>731945.10842740245</v>
      </c>
      <c r="AC202" s="184">
        <f t="shared" si="74"/>
        <v>60995.43</v>
      </c>
      <c r="AD202" s="14">
        <f t="shared" si="62"/>
        <v>98913.608297934086</v>
      </c>
      <c r="AE202" s="184">
        <f t="shared" si="75"/>
        <v>8242.7999999999993</v>
      </c>
      <c r="AF202" s="14">
        <f t="shared" si="63"/>
        <v>235775.15255641346</v>
      </c>
      <c r="AG202" s="184">
        <f t="shared" si="76"/>
        <v>19647.93</v>
      </c>
      <c r="AH202" s="14">
        <f t="shared" si="64"/>
        <v>1787.5309746021305</v>
      </c>
      <c r="AI202" s="184">
        <f t="shared" si="68"/>
        <v>148.96</v>
      </c>
      <c r="AJ202" s="14">
        <f t="shared" si="65"/>
        <v>2644.3701187446959</v>
      </c>
      <c r="AK202" s="184">
        <f t="shared" si="69"/>
        <v>220.36</v>
      </c>
      <c r="AM202" s="14">
        <f t="shared" si="77"/>
        <v>1617194.0915328532</v>
      </c>
      <c r="AN202" s="14">
        <f t="shared" si="70"/>
        <v>134766.17000000001</v>
      </c>
      <c r="AO202" s="14">
        <f t="shared" si="71"/>
        <v>134766.17000000001</v>
      </c>
    </row>
    <row r="203" spans="1:41" x14ac:dyDescent="0.25">
      <c r="A203">
        <v>62043</v>
      </c>
      <c r="B203" t="s">
        <v>220</v>
      </c>
      <c r="C203" t="s">
        <v>206</v>
      </c>
      <c r="D203" s="14">
        <f>'landesw Umlage § 2_IST'!F203*'Umlage Gesamt § 2_mtlAufte_IST'!$D$1</f>
        <v>994.71270910855878</v>
      </c>
      <c r="E203" s="14">
        <f>'landesw Umlage § 2_IST'!G203*'Umlage Gesamt § 2_mtlAufte_IST'!$E$1</f>
        <v>74848.125715372182</v>
      </c>
      <c r="F203" s="14">
        <f>'landesw Umlage § 2_IST'!H203*'Umlage Gesamt § 2_mtlAufte_IST'!$F$1</f>
        <v>8047.2286696699502</v>
      </c>
      <c r="G203" s="14">
        <f>'landesw Umlage § 2_IST'!I203*'Umlage Gesamt § 2_mtlAufte_IST'!$G$1</f>
        <v>127277.24271204603</v>
      </c>
      <c r="H203" s="14">
        <f>'landesw Umlage § 2_IST'!J203*'Umlage Gesamt § 2_mtlAufte_IST'!$H$1</f>
        <v>21791.929633968426</v>
      </c>
      <c r="I203" s="14">
        <f>'landesw Umlage § 2_IST'!K203*'Umlage Gesamt § 2_mtlAufte_IST'!$I$1</f>
        <v>36351.625311389907</v>
      </c>
      <c r="J203" s="14">
        <f>'landesw Umlage § 2_IST'!L203*'Umlage Gesamt § 2_mtlAufte_IST'!$J$1</f>
        <v>553.49120395322245</v>
      </c>
      <c r="K203" s="14">
        <f>'landesw Umlage § 2_IST'!M203*'Umlage Gesamt § 2_mtlAufte_IST'!$K$1</f>
        <v>404.9969920285377</v>
      </c>
      <c r="M203" s="14">
        <f>'bezirksw Umlage § 2_IST'!F203*'Umlage Gesamt § 2_mtlAufte_IST'!$M$1</f>
        <v>2628.7759685572755</v>
      </c>
      <c r="N203" s="14">
        <f>'bezirksw Umlage § 2_IST'!G203*'Umlage Gesamt § 2_mtlAufte_IST'!$N$1</f>
        <v>339494.56656989292</v>
      </c>
      <c r="O203" s="14">
        <f>'bezirksw Umlage § 2_IST'!H203*'Umlage Gesamt § 2_mtlAufte_IST'!$O$1</f>
        <v>23092.779890891801</v>
      </c>
      <c r="P203" s="14">
        <f>'bezirksw Umlage § 2_IST'!I203*'Umlage Gesamt § 2_mtlAufte_IST'!$P$1</f>
        <v>474634.55319944082</v>
      </c>
      <c r="Q203" s="14">
        <f>'bezirksw Umlage § 2_IST'!J203*'Umlage Gesamt § 2_mtlAufte_IST'!$Q$1</f>
        <v>59549.235058848179</v>
      </c>
      <c r="R203" s="14">
        <f>'bezirksw Umlage § 2_IST'!K203*'Umlage Gesamt § 2_mtlAufte_IST'!$R$1</f>
        <v>157537.01998804306</v>
      </c>
      <c r="S203" s="14">
        <f>'bezirksw Umlage § 2_IST'!L203*'Umlage Gesamt § 2_mtlAufte_IST'!$S$1</f>
        <v>916.47692177391991</v>
      </c>
      <c r="T203" s="14">
        <f>'bezirksw Umlage § 2_IST'!M203*'Umlage Gesamt § 2_mtlAufte_IST'!$T$1</f>
        <v>1769.5889829334924</v>
      </c>
      <c r="V203" s="14">
        <f t="shared" si="66"/>
        <v>3623.4886776658341</v>
      </c>
      <c r="W203" s="184">
        <f t="shared" si="67"/>
        <v>301.95999999999998</v>
      </c>
      <c r="X203" s="14">
        <f t="shared" si="59"/>
        <v>414342.69228526508</v>
      </c>
      <c r="Y203" s="184">
        <f t="shared" si="72"/>
        <v>34528.559999999998</v>
      </c>
      <c r="Z203" s="14">
        <f t="shared" si="60"/>
        <v>31140.00856056175</v>
      </c>
      <c r="AA203" s="184">
        <f t="shared" si="73"/>
        <v>2595</v>
      </c>
      <c r="AB203" s="14">
        <f t="shared" si="61"/>
        <v>601911.79591148684</v>
      </c>
      <c r="AC203" s="184">
        <f t="shared" si="74"/>
        <v>50159.32</v>
      </c>
      <c r="AD203" s="14">
        <f t="shared" si="62"/>
        <v>81341.164692816601</v>
      </c>
      <c r="AE203" s="184">
        <f t="shared" si="75"/>
        <v>6778.43</v>
      </c>
      <c r="AF203" s="14">
        <f t="shared" si="63"/>
        <v>193888.64529943297</v>
      </c>
      <c r="AG203" s="184">
        <f t="shared" si="76"/>
        <v>16157.39</v>
      </c>
      <c r="AH203" s="14">
        <f t="shared" si="64"/>
        <v>1469.9681257271423</v>
      </c>
      <c r="AI203" s="184">
        <f t="shared" si="68"/>
        <v>122.5</v>
      </c>
      <c r="AJ203" s="14">
        <f t="shared" si="65"/>
        <v>2174.5859749620299</v>
      </c>
      <c r="AK203" s="184">
        <f t="shared" si="69"/>
        <v>181.22</v>
      </c>
      <c r="AM203" s="14">
        <f t="shared" si="77"/>
        <v>1329892.349527918</v>
      </c>
      <c r="AN203" s="14">
        <f t="shared" si="70"/>
        <v>110824.36</v>
      </c>
      <c r="AO203" s="14">
        <f t="shared" si="71"/>
        <v>110824.36</v>
      </c>
    </row>
    <row r="204" spans="1:41" x14ac:dyDescent="0.25">
      <c r="A204">
        <v>62044</v>
      </c>
      <c r="B204" t="s">
        <v>221</v>
      </c>
      <c r="C204" t="s">
        <v>206</v>
      </c>
      <c r="D204" s="14">
        <f>'landesw Umlage § 2_IST'!F204*'Umlage Gesamt § 2_mtlAufte_IST'!$D$1</f>
        <v>759.99559637815048</v>
      </c>
      <c r="E204" s="14">
        <f>'landesw Umlage § 2_IST'!G204*'Umlage Gesamt § 2_mtlAufte_IST'!$E$1</f>
        <v>57186.608173348424</v>
      </c>
      <c r="F204" s="14">
        <f>'landesw Umlage § 2_IST'!H204*'Umlage Gesamt § 2_mtlAufte_IST'!$F$1</f>
        <v>6148.3665544778978</v>
      </c>
      <c r="G204" s="14">
        <f>'landesw Umlage § 2_IST'!I204*'Umlage Gesamt § 2_mtlAufte_IST'!$G$1</f>
        <v>97244.302897261281</v>
      </c>
      <c r="H204" s="14">
        <f>'landesw Umlage § 2_IST'!J204*'Umlage Gesamt § 2_mtlAufte_IST'!$H$1</f>
        <v>16649.802909667102</v>
      </c>
      <c r="I204" s="14">
        <f>'landesw Umlage § 2_IST'!K204*'Umlage Gesamt § 2_mtlAufte_IST'!$I$1</f>
        <v>27773.923973087327</v>
      </c>
      <c r="J204" s="14">
        <f>'landesw Umlage § 2_IST'!L204*'Umlage Gesamt § 2_mtlAufte_IST'!$J$1</f>
        <v>422.8868031810598</v>
      </c>
      <c r="K204" s="14">
        <f>'landesw Umlage § 2_IST'!M204*'Umlage Gesamt § 2_mtlAufte_IST'!$K$1</f>
        <v>309.43198741667436</v>
      </c>
      <c r="M204" s="14">
        <f>'bezirksw Umlage § 2_IST'!F204*'Umlage Gesamt § 2_mtlAufte_IST'!$M$1</f>
        <v>2008.4775651038749</v>
      </c>
      <c r="N204" s="14">
        <f>'bezirksw Umlage § 2_IST'!G204*'Umlage Gesamt § 2_mtlAufte_IST'!$N$1</f>
        <v>259385.82389145781</v>
      </c>
      <c r="O204" s="14">
        <f>'bezirksw Umlage § 2_IST'!H204*'Umlage Gesamt § 2_mtlAufte_IST'!$O$1</f>
        <v>17643.698391001755</v>
      </c>
      <c r="P204" s="14">
        <f>'bezirksw Umlage § 2_IST'!I204*'Umlage Gesamt § 2_mtlAufte_IST'!$P$1</f>
        <v>362637.54048518807</v>
      </c>
      <c r="Q204" s="14">
        <f>'bezirksw Umlage § 2_IST'!J204*'Umlage Gesamt § 2_mtlAufte_IST'!$Q$1</f>
        <v>45497.716072181822</v>
      </c>
      <c r="R204" s="14">
        <f>'bezirksw Umlage § 2_IST'!K204*'Umlage Gesamt § 2_mtlAufte_IST'!$R$1</f>
        <v>120363.84009283112</v>
      </c>
      <c r="S204" s="14">
        <f>'bezirksw Umlage § 2_IST'!L204*'Umlage Gesamt § 2_mtlAufte_IST'!$S$1</f>
        <v>700.22069523429286</v>
      </c>
      <c r="T204" s="14">
        <f>'bezirksw Umlage § 2_IST'!M204*'Umlage Gesamt § 2_mtlAufte_IST'!$T$1</f>
        <v>1352.0284018829902</v>
      </c>
      <c r="V204" s="14">
        <f t="shared" si="66"/>
        <v>2768.4731614820253</v>
      </c>
      <c r="W204" s="184">
        <f t="shared" si="67"/>
        <v>230.71</v>
      </c>
      <c r="X204" s="14">
        <f t="shared" si="59"/>
        <v>316572.43206480623</v>
      </c>
      <c r="Y204" s="184">
        <f t="shared" si="72"/>
        <v>26381.040000000001</v>
      </c>
      <c r="Z204" s="14">
        <f t="shared" si="60"/>
        <v>23792.064945479651</v>
      </c>
      <c r="AA204" s="184">
        <f t="shared" si="73"/>
        <v>1982.67</v>
      </c>
      <c r="AB204" s="14">
        <f t="shared" si="61"/>
        <v>459881.84338244935</v>
      </c>
      <c r="AC204" s="184">
        <f t="shared" si="74"/>
        <v>38323.49</v>
      </c>
      <c r="AD204" s="14">
        <f t="shared" si="62"/>
        <v>62147.518981848923</v>
      </c>
      <c r="AE204" s="184">
        <f t="shared" si="75"/>
        <v>5178.96</v>
      </c>
      <c r="AF204" s="14">
        <f t="shared" si="63"/>
        <v>148137.76406591845</v>
      </c>
      <c r="AG204" s="184">
        <f t="shared" si="76"/>
        <v>12344.81</v>
      </c>
      <c r="AH204" s="14">
        <f t="shared" si="64"/>
        <v>1123.1074984153527</v>
      </c>
      <c r="AI204" s="184">
        <f t="shared" si="68"/>
        <v>93.59</v>
      </c>
      <c r="AJ204" s="14">
        <f t="shared" si="65"/>
        <v>1661.4603892996647</v>
      </c>
      <c r="AK204" s="184">
        <f t="shared" si="69"/>
        <v>138.46</v>
      </c>
      <c r="AM204" s="14">
        <f t="shared" si="77"/>
        <v>1016084.6644896998</v>
      </c>
      <c r="AN204" s="14">
        <f t="shared" si="70"/>
        <v>84673.72</v>
      </c>
      <c r="AO204" s="14">
        <f t="shared" si="71"/>
        <v>84673.72</v>
      </c>
    </row>
    <row r="205" spans="1:41" x14ac:dyDescent="0.25">
      <c r="A205">
        <v>62045</v>
      </c>
      <c r="B205" t="s">
        <v>222</v>
      </c>
      <c r="C205" t="s">
        <v>206</v>
      </c>
      <c r="D205" s="14">
        <f>'landesw Umlage § 2_IST'!F205*'Umlage Gesamt § 2_mtlAufte_IST'!$D$1</f>
        <v>529.69462678611978</v>
      </c>
      <c r="E205" s="14">
        <f>'landesw Umlage § 2_IST'!G205*'Umlage Gesamt § 2_mtlAufte_IST'!$E$1</f>
        <v>39857.387618959008</v>
      </c>
      <c r="F205" s="14">
        <f>'landesw Umlage § 2_IST'!H205*'Umlage Gesamt § 2_mtlAufte_IST'!$F$1</f>
        <v>4285.2310499414643</v>
      </c>
      <c r="G205" s="14">
        <f>'landesw Umlage § 2_IST'!I205*'Umlage Gesamt § 2_mtlAufte_IST'!$G$1</f>
        <v>67776.425252616216</v>
      </c>
      <c r="H205" s="14">
        <f>'landesw Umlage § 2_IST'!J205*'Umlage Gesamt § 2_mtlAufte_IST'!$H$1</f>
        <v>11604.423999728477</v>
      </c>
      <c r="I205" s="14">
        <f>'landesw Umlage § 2_IST'!K205*'Umlage Gesamt § 2_mtlAufte_IST'!$I$1</f>
        <v>19357.609916979662</v>
      </c>
      <c r="J205" s="14">
        <f>'landesw Umlage § 2_IST'!L205*'Umlage Gesamt § 2_mtlAufte_IST'!$J$1</f>
        <v>294.7396911919879</v>
      </c>
      <c r="K205" s="14">
        <f>'landesw Umlage § 2_IST'!M205*'Umlage Gesamt § 2_mtlAufte_IST'!$K$1</f>
        <v>215.66501420727812</v>
      </c>
      <c r="M205" s="14">
        <f>'bezirksw Umlage § 2_IST'!F205*'Umlage Gesamt § 2_mtlAufte_IST'!$M$1</f>
        <v>1399.8499192969502</v>
      </c>
      <c r="N205" s="14">
        <f>'bezirksw Umlage § 2_IST'!G205*'Umlage Gesamt § 2_mtlAufte_IST'!$N$1</f>
        <v>180784.3069546317</v>
      </c>
      <c r="O205" s="14">
        <f>'bezirksw Umlage § 2_IST'!H205*'Umlage Gesamt § 2_mtlAufte_IST'!$O$1</f>
        <v>12297.139981977434</v>
      </c>
      <c r="P205" s="14">
        <f>'bezirksw Umlage § 2_IST'!I205*'Umlage Gesamt § 2_mtlAufte_IST'!$P$1</f>
        <v>252747.72325175605</v>
      </c>
      <c r="Q205" s="14">
        <f>'bezirksw Umlage § 2_IST'!J205*'Umlage Gesamt § 2_mtlAufte_IST'!$Q$1</f>
        <v>31710.5728629562</v>
      </c>
      <c r="R205" s="14">
        <f>'bezirksw Umlage § 2_IST'!K205*'Umlage Gesamt § 2_mtlAufte_IST'!$R$1</f>
        <v>83890.064179784153</v>
      </c>
      <c r="S205" s="14">
        <f>'bezirksw Umlage § 2_IST'!L205*'Umlage Gesamt § 2_mtlAufte_IST'!$S$1</f>
        <v>488.03327492636686</v>
      </c>
      <c r="T205" s="14">
        <f>'bezirksw Umlage § 2_IST'!M205*'Umlage Gesamt § 2_mtlAufte_IST'!$T$1</f>
        <v>942.32411760357638</v>
      </c>
      <c r="V205" s="14">
        <f t="shared" si="66"/>
        <v>1929.5445460830701</v>
      </c>
      <c r="W205" s="184">
        <f t="shared" si="67"/>
        <v>160.80000000000001</v>
      </c>
      <c r="X205" s="14">
        <f t="shared" si="59"/>
        <v>220641.69457359071</v>
      </c>
      <c r="Y205" s="184">
        <f t="shared" si="72"/>
        <v>18386.810000000001</v>
      </c>
      <c r="Z205" s="14">
        <f t="shared" si="60"/>
        <v>16582.371031918898</v>
      </c>
      <c r="AA205" s="184">
        <f t="shared" si="73"/>
        <v>1381.86</v>
      </c>
      <c r="AB205" s="14">
        <f t="shared" si="61"/>
        <v>320524.14850437228</v>
      </c>
      <c r="AC205" s="184">
        <f t="shared" si="74"/>
        <v>26710.35</v>
      </c>
      <c r="AD205" s="14">
        <f t="shared" si="62"/>
        <v>43314.996862684675</v>
      </c>
      <c r="AE205" s="184">
        <f t="shared" si="75"/>
        <v>3609.58</v>
      </c>
      <c r="AF205" s="14">
        <f t="shared" si="63"/>
        <v>103247.67409676382</v>
      </c>
      <c r="AG205" s="184">
        <f t="shared" si="76"/>
        <v>8603.9699999999993</v>
      </c>
      <c r="AH205" s="14">
        <f t="shared" si="64"/>
        <v>782.77296611835482</v>
      </c>
      <c r="AI205" s="184">
        <f t="shared" si="68"/>
        <v>65.23</v>
      </c>
      <c r="AJ205" s="14">
        <f t="shared" si="65"/>
        <v>1157.9891318108546</v>
      </c>
      <c r="AK205" s="184">
        <f t="shared" si="69"/>
        <v>96.5</v>
      </c>
      <c r="AM205" s="14">
        <f t="shared" si="77"/>
        <v>708181.19171334268</v>
      </c>
      <c r="AN205" s="14">
        <f t="shared" si="70"/>
        <v>59015.1</v>
      </c>
      <c r="AO205" s="14">
        <f t="shared" si="71"/>
        <v>59015.1</v>
      </c>
    </row>
    <row r="206" spans="1:41" x14ac:dyDescent="0.25">
      <c r="A206">
        <v>62046</v>
      </c>
      <c r="B206" t="s">
        <v>223</v>
      </c>
      <c r="C206" t="s">
        <v>206</v>
      </c>
      <c r="D206" s="14">
        <f>'landesw Umlage § 2_IST'!F206*'Umlage Gesamt § 2_mtlAufte_IST'!$D$1</f>
        <v>742.64201295868804</v>
      </c>
      <c r="E206" s="14">
        <f>'landesw Umlage § 2_IST'!G206*'Umlage Gesamt § 2_mtlAufte_IST'!$E$1</f>
        <v>55880.820902814652</v>
      </c>
      <c r="F206" s="14">
        <f>'landesw Umlage § 2_IST'!H206*'Umlage Gesamt § 2_mtlAufte_IST'!$F$1</f>
        <v>6007.9760148418281</v>
      </c>
      <c r="G206" s="14">
        <f>'landesw Umlage § 2_IST'!I206*'Umlage Gesamt § 2_mtlAufte_IST'!$G$1</f>
        <v>95023.846449306511</v>
      </c>
      <c r="H206" s="14">
        <f>'landesw Umlage § 2_IST'!J206*'Umlage Gesamt § 2_mtlAufte_IST'!$H$1</f>
        <v>16269.62472825728</v>
      </c>
      <c r="I206" s="14">
        <f>'landesw Umlage § 2_IST'!K206*'Umlage Gesamt § 2_mtlAufte_IST'!$I$1</f>
        <v>27139.739895114115</v>
      </c>
      <c r="J206" s="14">
        <f>'landesw Umlage § 2_IST'!L206*'Umlage Gesamt § 2_mtlAufte_IST'!$J$1</f>
        <v>413.23069273651868</v>
      </c>
      <c r="K206" s="14">
        <f>'landesw Umlage § 2_IST'!M206*'Umlage Gesamt § 2_mtlAufte_IST'!$K$1</f>
        <v>302.36648094285329</v>
      </c>
      <c r="M206" s="14">
        <f>'bezirksw Umlage § 2_IST'!F206*'Umlage Gesamt § 2_mtlAufte_IST'!$M$1</f>
        <v>1962.6164007257505</v>
      </c>
      <c r="N206" s="14">
        <f>'bezirksw Umlage § 2_IST'!G206*'Umlage Gesamt § 2_mtlAufte_IST'!$N$1</f>
        <v>253463.06124101905</v>
      </c>
      <c r="O206" s="14">
        <f>'bezirksw Umlage § 2_IST'!H206*'Umlage Gesamt § 2_mtlAufte_IST'!$O$1</f>
        <v>17240.825804219374</v>
      </c>
      <c r="P206" s="14">
        <f>'bezirksw Umlage § 2_IST'!I206*'Umlage Gesamt § 2_mtlAufte_IST'!$P$1</f>
        <v>354357.14933578036</v>
      </c>
      <c r="Q206" s="14">
        <f>'bezirksw Umlage § 2_IST'!J206*'Umlage Gesamt § 2_mtlAufte_IST'!$Q$1</f>
        <v>44458.830564138996</v>
      </c>
      <c r="R206" s="14">
        <f>'bezirksw Umlage § 2_IST'!K206*'Umlage Gesamt § 2_mtlAufte_IST'!$R$1</f>
        <v>117615.47687902837</v>
      </c>
      <c r="S206" s="14">
        <f>'bezirksw Umlage § 2_IST'!L206*'Umlage Gesamt § 2_mtlAufte_IST'!$S$1</f>
        <v>684.2319996356722</v>
      </c>
      <c r="T206" s="14">
        <f>'bezirksw Umlage § 2_IST'!M206*'Umlage Gesamt § 2_mtlAufte_IST'!$T$1</f>
        <v>1321.1564629278532</v>
      </c>
      <c r="V206" s="14">
        <f t="shared" si="66"/>
        <v>2705.2584136844384</v>
      </c>
      <c r="W206" s="184">
        <f t="shared" si="67"/>
        <v>225.44</v>
      </c>
      <c r="X206" s="14">
        <f t="shared" si="59"/>
        <v>309343.88214383367</v>
      </c>
      <c r="Y206" s="184">
        <f t="shared" si="72"/>
        <v>25778.66</v>
      </c>
      <c r="Z206" s="14">
        <f t="shared" si="60"/>
        <v>23248.801819061202</v>
      </c>
      <c r="AA206" s="184">
        <f t="shared" si="73"/>
        <v>1937.4</v>
      </c>
      <c r="AB206" s="14">
        <f t="shared" si="61"/>
        <v>449380.99578508688</v>
      </c>
      <c r="AC206" s="184">
        <f t="shared" si="74"/>
        <v>37448.42</v>
      </c>
      <c r="AD206" s="14">
        <f t="shared" si="62"/>
        <v>60728.455292396276</v>
      </c>
      <c r="AE206" s="184">
        <f t="shared" si="75"/>
        <v>5060.7</v>
      </c>
      <c r="AF206" s="14">
        <f t="shared" si="63"/>
        <v>144755.21677414249</v>
      </c>
      <c r="AG206" s="184">
        <f t="shared" si="76"/>
        <v>12062.93</v>
      </c>
      <c r="AH206" s="14">
        <f t="shared" si="64"/>
        <v>1097.4626923721908</v>
      </c>
      <c r="AI206" s="184">
        <f t="shared" si="68"/>
        <v>91.46</v>
      </c>
      <c r="AJ206" s="14">
        <f t="shared" si="65"/>
        <v>1623.5229438707065</v>
      </c>
      <c r="AK206" s="184">
        <f t="shared" si="69"/>
        <v>135.29</v>
      </c>
      <c r="AM206" s="14">
        <f t="shared" si="77"/>
        <v>992883.59586444788</v>
      </c>
      <c r="AN206" s="14">
        <f t="shared" si="70"/>
        <v>82740.3</v>
      </c>
      <c r="AO206" s="14">
        <f t="shared" si="71"/>
        <v>82740.3</v>
      </c>
    </row>
    <row r="207" spans="1:41" x14ac:dyDescent="0.25">
      <c r="A207">
        <v>62047</v>
      </c>
      <c r="B207" t="s">
        <v>224</v>
      </c>
      <c r="C207" t="s">
        <v>206</v>
      </c>
      <c r="D207" s="14">
        <f>'landesw Umlage § 2_IST'!F207*'Umlage Gesamt § 2_mtlAufte_IST'!$D$1</f>
        <v>1839.4128102994559</v>
      </c>
      <c r="E207" s="14">
        <f>'landesw Umlage § 2_IST'!G207*'Umlage Gesamt § 2_mtlAufte_IST'!$E$1</f>
        <v>138408.40677620645</v>
      </c>
      <c r="F207" s="14">
        <f>'landesw Umlage § 2_IST'!H207*'Umlage Gesamt § 2_mtlAufte_IST'!$F$1</f>
        <v>14880.854911027891</v>
      </c>
      <c r="G207" s="14">
        <f>'landesw Umlage § 2_IST'!I207*'Umlage Gesamt § 2_mtlAufte_IST'!$G$1</f>
        <v>235359.80646506467</v>
      </c>
      <c r="H207" s="14">
        <f>'landesw Umlage § 2_IST'!J207*'Umlage Gesamt § 2_mtlAufte_IST'!$H$1</f>
        <v>40297.418704731979</v>
      </c>
      <c r="I207" s="14">
        <f>'landesw Umlage § 2_IST'!K207*'Umlage Gesamt § 2_mtlAufte_IST'!$I$1</f>
        <v>67221.062584894651</v>
      </c>
      <c r="J207" s="14">
        <f>'landesw Umlage § 2_IST'!L207*'Umlage Gesamt § 2_mtlAufte_IST'!$J$1</f>
        <v>1023.5104081981879</v>
      </c>
      <c r="K207" s="14">
        <f>'landesw Umlage § 2_IST'!M207*'Umlage Gesamt § 2_mtlAufte_IST'!$K$1</f>
        <v>748.91639409900961</v>
      </c>
      <c r="M207" s="14">
        <f>'bezirksw Umlage § 2_IST'!F207*'Umlage Gesamt § 2_mtlAufte_IST'!$M$1</f>
        <v>4861.1062749012253</v>
      </c>
      <c r="N207" s="14">
        <f>'bezirksw Umlage § 2_IST'!G207*'Umlage Gesamt § 2_mtlAufte_IST'!$N$1</f>
        <v>627789.9629284523</v>
      </c>
      <c r="O207" s="14">
        <f>'bezirksw Umlage § 2_IST'!H207*'Umlage Gesamt § 2_mtlAufte_IST'!$O$1</f>
        <v>42702.938011920254</v>
      </c>
      <c r="P207" s="14">
        <f>'bezirksw Umlage § 2_IST'!I207*'Umlage Gesamt § 2_mtlAufte_IST'!$P$1</f>
        <v>877689.4769427632</v>
      </c>
      <c r="Q207" s="14">
        <f>'bezirksw Umlage § 2_IST'!J207*'Umlage Gesamt § 2_mtlAufte_IST'!$Q$1</f>
        <v>110117.85092093819</v>
      </c>
      <c r="R207" s="14">
        <f>'bezirksw Umlage § 2_IST'!K207*'Umlage Gesamt § 2_mtlAufte_IST'!$R$1</f>
        <v>291315.8844849774</v>
      </c>
      <c r="S207" s="14">
        <f>'bezirksw Umlage § 2_IST'!L207*'Umlage Gesamt § 2_mtlAufte_IST'!$S$1</f>
        <v>1694.7399734799021</v>
      </c>
      <c r="T207" s="14">
        <f>'bezirksw Umlage § 2_IST'!M207*'Umlage Gesamt § 2_mtlAufte_IST'!$T$1</f>
        <v>3272.3062793575036</v>
      </c>
      <c r="V207" s="14">
        <f t="shared" si="66"/>
        <v>6700.5190852006817</v>
      </c>
      <c r="W207" s="184">
        <f t="shared" si="67"/>
        <v>558.38</v>
      </c>
      <c r="X207" s="14">
        <f t="shared" si="59"/>
        <v>766198.36970465875</v>
      </c>
      <c r="Y207" s="184">
        <f t="shared" si="72"/>
        <v>63849.86</v>
      </c>
      <c r="Z207" s="14">
        <f t="shared" si="60"/>
        <v>57583.792922948145</v>
      </c>
      <c r="AA207" s="184">
        <f t="shared" si="73"/>
        <v>4798.6499999999996</v>
      </c>
      <c r="AB207" s="14">
        <f t="shared" si="61"/>
        <v>1113049.2834078278</v>
      </c>
      <c r="AC207" s="184">
        <f t="shared" si="74"/>
        <v>92754.11</v>
      </c>
      <c r="AD207" s="14">
        <f t="shared" si="62"/>
        <v>150415.26962567016</v>
      </c>
      <c r="AE207" s="184">
        <f t="shared" si="75"/>
        <v>12534.61</v>
      </c>
      <c r="AF207" s="14">
        <f t="shared" si="63"/>
        <v>358536.94706987205</v>
      </c>
      <c r="AG207" s="184">
        <f t="shared" si="76"/>
        <v>29878.080000000002</v>
      </c>
      <c r="AH207" s="14">
        <f t="shared" si="64"/>
        <v>2718.25038167809</v>
      </c>
      <c r="AI207" s="184">
        <f t="shared" si="68"/>
        <v>226.52</v>
      </c>
      <c r="AJ207" s="14">
        <f t="shared" si="65"/>
        <v>4021.2226734565133</v>
      </c>
      <c r="AK207" s="184">
        <f t="shared" si="69"/>
        <v>335.1</v>
      </c>
      <c r="AM207" s="14">
        <f t="shared" si="77"/>
        <v>2459223.6548713124</v>
      </c>
      <c r="AN207" s="14">
        <f t="shared" si="70"/>
        <v>204935.3</v>
      </c>
      <c r="AO207" s="14">
        <f t="shared" si="71"/>
        <v>204935.3</v>
      </c>
    </row>
    <row r="208" spans="1:41" x14ac:dyDescent="0.25">
      <c r="A208">
        <v>62048</v>
      </c>
      <c r="B208" t="s">
        <v>225</v>
      </c>
      <c r="C208" t="s">
        <v>206</v>
      </c>
      <c r="D208" s="14">
        <f>'landesw Umlage § 2_IST'!F208*'Umlage Gesamt § 2_mtlAufte_IST'!$D$1</f>
        <v>1410.0864853138453</v>
      </c>
      <c r="E208" s="14">
        <f>'landesw Umlage § 2_IST'!G208*'Umlage Gesamt § 2_mtlAufte_IST'!$E$1</f>
        <v>106103.32969094452</v>
      </c>
      <c r="F208" s="14">
        <f>'landesw Umlage § 2_IST'!H208*'Umlage Gesamt § 2_mtlAufte_IST'!$F$1</f>
        <v>11407.603710523534</v>
      </c>
      <c r="G208" s="14">
        <f>'landesw Umlage § 2_IST'!I208*'Umlage Gesamt § 2_mtlAufte_IST'!$G$1</f>
        <v>180425.88396915657</v>
      </c>
      <c r="H208" s="14">
        <f>'landesw Umlage § 2_IST'!J208*'Umlage Gesamt § 2_mtlAufte_IST'!$H$1</f>
        <v>30891.839607948135</v>
      </c>
      <c r="I208" s="14">
        <f>'landesw Umlage § 2_IST'!K208*'Umlage Gesamt § 2_mtlAufte_IST'!$I$1</f>
        <v>51531.397057066679</v>
      </c>
      <c r="J208" s="14">
        <f>'landesw Umlage § 2_IST'!L208*'Umlage Gesamt § 2_mtlAufte_IST'!$J$1</f>
        <v>784.61897519533045</v>
      </c>
      <c r="K208" s="14">
        <f>'landesw Umlage § 2_IST'!M208*'Umlage Gesamt § 2_mtlAufte_IST'!$K$1</f>
        <v>574.11630496205396</v>
      </c>
      <c r="M208" s="14">
        <f>'bezirksw Umlage § 2_IST'!F208*'Umlage Gesamt § 2_mtlAufte_IST'!$M$1</f>
        <v>3726.504579902662</v>
      </c>
      <c r="N208" s="14">
        <f>'bezirksw Umlage § 2_IST'!G208*'Umlage Gesamt § 2_mtlAufte_IST'!$N$1</f>
        <v>481261.26847891975</v>
      </c>
      <c r="O208" s="14">
        <f>'bezirksw Umlage § 2_IST'!H208*'Umlage Gesamt § 2_mtlAufte_IST'!$O$1</f>
        <v>32735.901063992635</v>
      </c>
      <c r="P208" s="14">
        <f>'bezirksw Umlage § 2_IST'!I208*'Umlage Gesamt § 2_mtlAufte_IST'!$P$1</f>
        <v>672833.23395887669</v>
      </c>
      <c r="Q208" s="14">
        <f>'bezirksw Umlage § 2_IST'!J208*'Umlage Gesamt § 2_mtlAufte_IST'!$Q$1</f>
        <v>84415.903002296094</v>
      </c>
      <c r="R208" s="14">
        <f>'bezirksw Umlage § 2_IST'!K208*'Umlage Gesamt § 2_mtlAufte_IST'!$R$1</f>
        <v>223321.58902527214</v>
      </c>
      <c r="S208" s="14">
        <f>'bezirksw Umlage § 2_IST'!L208*'Umlage Gesamt § 2_mtlAufte_IST'!$S$1</f>
        <v>1299.1808686686854</v>
      </c>
      <c r="T208" s="14">
        <f>'bezirksw Umlage § 2_IST'!M208*'Umlage Gesamt § 2_mtlAufte_IST'!$T$1</f>
        <v>2508.5368735571938</v>
      </c>
      <c r="V208" s="14">
        <f t="shared" si="66"/>
        <v>5136.5910652165076</v>
      </c>
      <c r="W208" s="184">
        <f t="shared" si="67"/>
        <v>428.05</v>
      </c>
      <c r="X208" s="14">
        <f t="shared" si="59"/>
        <v>587364.59816986427</v>
      </c>
      <c r="Y208" s="184">
        <f t="shared" si="72"/>
        <v>48947.05</v>
      </c>
      <c r="Z208" s="14">
        <f t="shared" si="60"/>
        <v>44143.504774516172</v>
      </c>
      <c r="AA208" s="184">
        <f t="shared" si="73"/>
        <v>3678.63</v>
      </c>
      <c r="AB208" s="14">
        <f t="shared" si="61"/>
        <v>853259.11792803323</v>
      </c>
      <c r="AC208" s="184">
        <f t="shared" si="74"/>
        <v>71104.929999999993</v>
      </c>
      <c r="AD208" s="14">
        <f t="shared" si="62"/>
        <v>115307.74261024423</v>
      </c>
      <c r="AE208" s="184">
        <f t="shared" si="75"/>
        <v>9608.98</v>
      </c>
      <c r="AF208" s="14">
        <f t="shared" si="63"/>
        <v>274852.98608233884</v>
      </c>
      <c r="AG208" s="184">
        <f t="shared" si="76"/>
        <v>22904.42</v>
      </c>
      <c r="AH208" s="14">
        <f t="shared" si="64"/>
        <v>2083.7998438640161</v>
      </c>
      <c r="AI208" s="184">
        <f t="shared" si="68"/>
        <v>173.65</v>
      </c>
      <c r="AJ208" s="14">
        <f t="shared" si="65"/>
        <v>3082.6531785192478</v>
      </c>
      <c r="AK208" s="184">
        <f t="shared" si="69"/>
        <v>256.89</v>
      </c>
      <c r="AM208" s="14">
        <f t="shared" si="77"/>
        <v>1885230.9936525968</v>
      </c>
      <c r="AN208" s="14">
        <f t="shared" si="70"/>
        <v>157102.57999999999</v>
      </c>
      <c r="AO208" s="14">
        <f t="shared" si="71"/>
        <v>157102.57999999999</v>
      </c>
    </row>
    <row r="209" spans="1:41" x14ac:dyDescent="0.25">
      <c r="A209">
        <v>62105</v>
      </c>
      <c r="B209" t="s">
        <v>227</v>
      </c>
      <c r="C209" t="s">
        <v>228</v>
      </c>
      <c r="D209" s="14">
        <f>'landesw Umlage § 2_IST'!F209*'Umlage Gesamt § 2_mtlAufte_IST'!$D$1</f>
        <v>504.53495750809867</v>
      </c>
      <c r="E209" s="14">
        <f>'landesw Umlage § 2_IST'!G209*'Umlage Gesamt § 2_mtlAufte_IST'!$E$1</f>
        <v>37964.22382218179</v>
      </c>
      <c r="F209" s="14">
        <f>'landesw Umlage § 2_IST'!H209*'Umlage Gesamt § 2_mtlAufte_IST'!$F$1</f>
        <v>4081.6892533206578</v>
      </c>
      <c r="G209" s="14">
        <f>'landesw Umlage § 2_IST'!I209*'Umlage Gesamt § 2_mtlAufte_IST'!$G$1</f>
        <v>64557.150678228507</v>
      </c>
      <c r="H209" s="14">
        <f>'landesw Umlage § 2_IST'!J209*'Umlage Gesamt § 2_mtlAufte_IST'!$H$1</f>
        <v>11053.231944474745</v>
      </c>
      <c r="I209" s="14">
        <f>'landesw Umlage § 2_IST'!K209*'Umlage Gesamt § 2_mtlAufte_IST'!$I$1</f>
        <v>18438.153613488019</v>
      </c>
      <c r="J209" s="14">
        <f>'landesw Umlage § 2_IST'!L209*'Umlage Gesamt § 2_mtlAufte_IST'!$J$1</f>
        <v>280.74001519283763</v>
      </c>
      <c r="K209" s="14">
        <f>'landesw Umlage § 2_IST'!M209*'Umlage Gesamt § 2_mtlAufte_IST'!$K$1</f>
        <v>205.42126213220604</v>
      </c>
      <c r="M209" s="14">
        <f>'bezirksw Umlage § 2_IST'!F209*'Umlage Gesamt § 2_mtlAufte_IST'!$M$1</f>
        <v>1416.174344387199</v>
      </c>
      <c r="N209" s="14">
        <f>'bezirksw Umlage § 2_IST'!G209*'Umlage Gesamt § 2_mtlAufte_IST'!$N$1</f>
        <v>135932.95235650445</v>
      </c>
      <c r="O209" s="14">
        <f>'bezirksw Umlage § 2_IST'!H209*'Umlage Gesamt § 2_mtlAufte_IST'!$O$1</f>
        <v>14952.592764352383</v>
      </c>
      <c r="P209" s="14">
        <f>'bezirksw Umlage § 2_IST'!I209*'Umlage Gesamt § 2_mtlAufte_IST'!$P$1</f>
        <v>201024.76807677271</v>
      </c>
      <c r="Q209" s="14">
        <f>'bezirksw Umlage § 2_IST'!J209*'Umlage Gesamt § 2_mtlAufte_IST'!$Q$1</f>
        <v>26887.028642559279</v>
      </c>
      <c r="R209" s="14">
        <f>'bezirksw Umlage § 2_IST'!K209*'Umlage Gesamt § 2_mtlAufte_IST'!$R$1</f>
        <v>58832.196085685879</v>
      </c>
      <c r="S209" s="14">
        <f>'bezirksw Umlage § 2_IST'!L209*'Umlage Gesamt § 2_mtlAufte_IST'!$S$1</f>
        <v>913.6240054686541</v>
      </c>
      <c r="T209" s="14">
        <f>'bezirksw Umlage § 2_IST'!M209*'Umlage Gesamt § 2_mtlAufte_IST'!$T$1</f>
        <v>848.13116664319568</v>
      </c>
      <c r="V209" s="14">
        <f t="shared" si="66"/>
        <v>1920.7093018952976</v>
      </c>
      <c r="W209" s="184">
        <f t="shared" si="67"/>
        <v>160.06</v>
      </c>
      <c r="X209" s="14">
        <f t="shared" si="59"/>
        <v>173897.17617868623</v>
      </c>
      <c r="Y209" s="184">
        <f t="shared" si="72"/>
        <v>14491.43</v>
      </c>
      <c r="Z209" s="14">
        <f t="shared" si="60"/>
        <v>19034.282017673042</v>
      </c>
      <c r="AA209" s="184">
        <f t="shared" si="73"/>
        <v>1586.19</v>
      </c>
      <c r="AB209" s="14">
        <f t="shared" si="61"/>
        <v>265581.91875500121</v>
      </c>
      <c r="AC209" s="184">
        <f t="shared" si="74"/>
        <v>22131.83</v>
      </c>
      <c r="AD209" s="14">
        <f t="shared" si="62"/>
        <v>37940.260587034019</v>
      </c>
      <c r="AE209" s="184">
        <f t="shared" si="75"/>
        <v>3161.69</v>
      </c>
      <c r="AF209" s="14">
        <f t="shared" si="63"/>
        <v>77270.349699173894</v>
      </c>
      <c r="AG209" s="184">
        <f t="shared" si="76"/>
        <v>6439.2</v>
      </c>
      <c r="AH209" s="14">
        <f t="shared" si="64"/>
        <v>1194.3640206614918</v>
      </c>
      <c r="AI209" s="184">
        <f t="shared" si="68"/>
        <v>99.53</v>
      </c>
      <c r="AJ209" s="14">
        <f t="shared" si="65"/>
        <v>1053.5524287754017</v>
      </c>
      <c r="AK209" s="184">
        <f t="shared" si="69"/>
        <v>87.8</v>
      </c>
      <c r="AM209" s="14">
        <f t="shared" si="77"/>
        <v>577892.61298890051</v>
      </c>
      <c r="AN209" s="14">
        <f t="shared" si="70"/>
        <v>48157.72</v>
      </c>
      <c r="AO209" s="14">
        <f t="shared" si="71"/>
        <v>48157.72</v>
      </c>
    </row>
    <row r="210" spans="1:41" x14ac:dyDescent="0.25">
      <c r="A210">
        <v>62115</v>
      </c>
      <c r="B210" t="s">
        <v>229</v>
      </c>
      <c r="C210" t="s">
        <v>228</v>
      </c>
      <c r="D210" s="14">
        <f>'landesw Umlage § 2_IST'!F210*'Umlage Gesamt § 2_mtlAufte_IST'!$D$1</f>
        <v>1587.9288331647126</v>
      </c>
      <c r="E210" s="14">
        <f>'landesw Umlage § 2_IST'!G210*'Umlage Gesamt § 2_mtlAufte_IST'!$E$1</f>
        <v>119485.25020685696</v>
      </c>
      <c r="F210" s="14">
        <f>'landesw Umlage § 2_IST'!H210*'Umlage Gesamt § 2_mtlAufte_IST'!$F$1</f>
        <v>12846.348814714946</v>
      </c>
      <c r="G210" s="14">
        <f>'landesw Umlage § 2_IST'!I210*'Umlage Gesamt § 2_mtlAufte_IST'!$G$1</f>
        <v>203181.48311313477</v>
      </c>
      <c r="H210" s="14">
        <f>'landesw Umlage § 2_IST'!J210*'Umlage Gesamt § 2_mtlAufte_IST'!$H$1</f>
        <v>34787.967499768289</v>
      </c>
      <c r="I210" s="14">
        <f>'landesw Umlage § 2_IST'!K210*'Umlage Gesamt § 2_mtlAufte_IST'!$I$1</f>
        <v>58030.618726171793</v>
      </c>
      <c r="J210" s="14">
        <f>'landesw Umlage § 2_IST'!L210*'Umlage Gesamt § 2_mtlAufte_IST'!$J$1</f>
        <v>883.57636693717222</v>
      </c>
      <c r="K210" s="14">
        <f>'landesw Umlage § 2_IST'!M210*'Umlage Gesamt § 2_mtlAufte_IST'!$K$1</f>
        <v>646.52476549076482</v>
      </c>
      <c r="M210" s="14">
        <f>'bezirksw Umlage § 2_IST'!F210*'Umlage Gesamt § 2_mtlAufte_IST'!$M$1</f>
        <v>4457.1422470849702</v>
      </c>
      <c r="N210" s="14">
        <f>'bezirksw Umlage § 2_IST'!G210*'Umlage Gesamt § 2_mtlAufte_IST'!$N$1</f>
        <v>427823.38708539092</v>
      </c>
      <c r="O210" s="14">
        <f>'bezirksw Umlage § 2_IST'!H210*'Umlage Gesamt § 2_mtlAufte_IST'!$O$1</f>
        <v>47060.471881582314</v>
      </c>
      <c r="P210" s="14">
        <f>'bezirksw Umlage § 2_IST'!I210*'Umlage Gesamt § 2_mtlAufte_IST'!$P$1</f>
        <v>632687.62780274288</v>
      </c>
      <c r="Q210" s="14">
        <f>'bezirksw Umlage § 2_IST'!J210*'Umlage Gesamt § 2_mtlAufte_IST'!$Q$1</f>
        <v>84621.86293396735</v>
      </c>
      <c r="R210" s="14">
        <f>'bezirksw Umlage § 2_IST'!K210*'Umlage Gesamt § 2_mtlAufte_IST'!$R$1</f>
        <v>185163.26588006775</v>
      </c>
      <c r="S210" s="14">
        <f>'bezirksw Umlage § 2_IST'!L210*'Umlage Gesamt § 2_mtlAufte_IST'!$S$1</f>
        <v>2875.4596274566829</v>
      </c>
      <c r="T210" s="14">
        <f>'bezirksw Umlage § 2_IST'!M210*'Umlage Gesamt § 2_mtlAufte_IST'!$T$1</f>
        <v>2669.3332419820244</v>
      </c>
      <c r="V210" s="14">
        <f t="shared" si="66"/>
        <v>6045.0710802496833</v>
      </c>
      <c r="W210" s="184">
        <f t="shared" si="67"/>
        <v>503.76</v>
      </c>
      <c r="X210" s="14">
        <f t="shared" si="59"/>
        <v>547308.63729224785</v>
      </c>
      <c r="Y210" s="184">
        <f t="shared" si="72"/>
        <v>45609.05</v>
      </c>
      <c r="Z210" s="14">
        <f t="shared" si="60"/>
        <v>59906.820696297262</v>
      </c>
      <c r="AA210" s="184">
        <f t="shared" si="73"/>
        <v>4992.24</v>
      </c>
      <c r="AB210" s="14">
        <f t="shared" si="61"/>
        <v>835869.11091587762</v>
      </c>
      <c r="AC210" s="184">
        <f t="shared" si="74"/>
        <v>69655.759999999995</v>
      </c>
      <c r="AD210" s="14">
        <f t="shared" si="62"/>
        <v>119409.83043373564</v>
      </c>
      <c r="AE210" s="184">
        <f t="shared" si="75"/>
        <v>9950.82</v>
      </c>
      <c r="AF210" s="14">
        <f t="shared" si="63"/>
        <v>243193.88460623953</v>
      </c>
      <c r="AG210" s="184">
        <f t="shared" si="76"/>
        <v>20266.16</v>
      </c>
      <c r="AH210" s="14">
        <f t="shared" si="64"/>
        <v>3759.0359943938552</v>
      </c>
      <c r="AI210" s="184">
        <f t="shared" si="68"/>
        <v>313.25</v>
      </c>
      <c r="AJ210" s="14">
        <f t="shared" si="65"/>
        <v>3315.8580074727893</v>
      </c>
      <c r="AK210" s="184">
        <f t="shared" si="69"/>
        <v>276.32</v>
      </c>
      <c r="AM210" s="14">
        <f t="shared" si="77"/>
        <v>1818808.2490265141</v>
      </c>
      <c r="AN210" s="14">
        <f t="shared" si="70"/>
        <v>151567.35</v>
      </c>
      <c r="AO210" s="14">
        <f t="shared" si="71"/>
        <v>151567.35</v>
      </c>
    </row>
    <row r="211" spans="1:41" x14ac:dyDescent="0.25">
      <c r="A211">
        <v>62116</v>
      </c>
      <c r="B211" t="s">
        <v>230</v>
      </c>
      <c r="C211" t="s">
        <v>228</v>
      </c>
      <c r="D211" s="14">
        <f>'landesw Umlage § 2_IST'!F211*'Umlage Gesamt § 2_mtlAufte_IST'!$D$1</f>
        <v>1095.8035711332475</v>
      </c>
      <c r="E211" s="14">
        <f>'landesw Umlage § 2_IST'!G211*'Umlage Gesamt § 2_mtlAufte_IST'!$E$1</f>
        <v>82454.805996234529</v>
      </c>
      <c r="F211" s="14">
        <f>'landesw Umlage § 2_IST'!H211*'Umlage Gesamt § 2_mtlAufte_IST'!$F$1</f>
        <v>8865.0540333930785</v>
      </c>
      <c r="G211" s="14">
        <f>'landesw Umlage § 2_IST'!I211*'Umlage Gesamt § 2_mtlAufte_IST'!$G$1</f>
        <v>140212.19977459026</v>
      </c>
      <c r="H211" s="14">
        <f>'landesw Umlage § 2_IST'!J211*'Umlage Gesamt § 2_mtlAufte_IST'!$H$1</f>
        <v>24006.604214585255</v>
      </c>
      <c r="I211" s="14">
        <f>'landesw Umlage § 2_IST'!K211*'Umlage Gesamt § 2_mtlAufte_IST'!$I$1</f>
        <v>40045.975554507029</v>
      </c>
      <c r="J211" s="14">
        <f>'landesw Umlage § 2_IST'!L211*'Umlage Gesamt § 2_mtlAufte_IST'!$J$1</f>
        <v>609.74151866052921</v>
      </c>
      <c r="K211" s="14">
        <f>'landesw Umlage § 2_IST'!M211*'Umlage Gesamt § 2_mtlAufte_IST'!$K$1</f>
        <v>446.1561072853055</v>
      </c>
      <c r="M211" s="14">
        <f>'bezirksw Umlage § 2_IST'!F211*'Umlage Gesamt § 2_mtlAufte_IST'!$M$1</f>
        <v>3075.8005581840544</v>
      </c>
      <c r="N211" s="14">
        <f>'bezirksw Umlage § 2_IST'!G211*'Umlage Gesamt § 2_mtlAufte_IST'!$N$1</f>
        <v>295233.88302494807</v>
      </c>
      <c r="O211" s="14">
        <f>'bezirksw Umlage § 2_IST'!H211*'Umlage Gesamt § 2_mtlAufte_IST'!$O$1</f>
        <v>32475.657642841303</v>
      </c>
      <c r="P211" s="14">
        <f>'bezirksw Umlage § 2_IST'!I211*'Umlage Gesamt § 2_mtlAufte_IST'!$P$1</f>
        <v>436607.326145928</v>
      </c>
      <c r="Q211" s="14">
        <f>'bezirksw Umlage § 2_IST'!J211*'Umlage Gesamt § 2_mtlAufte_IST'!$Q$1</f>
        <v>58396.155836645747</v>
      </c>
      <c r="R211" s="14">
        <f>'bezirksw Umlage § 2_IST'!K211*'Umlage Gesamt § 2_mtlAufte_IST'!$R$1</f>
        <v>127778.12440730873</v>
      </c>
      <c r="S211" s="14">
        <f>'bezirksw Umlage § 2_IST'!L211*'Umlage Gesamt § 2_mtlAufte_IST'!$S$1</f>
        <v>1984.3073962809453</v>
      </c>
      <c r="T211" s="14">
        <f>'bezirksw Umlage § 2_IST'!M211*'Umlage Gesamt § 2_mtlAufte_IST'!$T$1</f>
        <v>1842.0629678214179</v>
      </c>
      <c r="V211" s="14">
        <f t="shared" si="66"/>
        <v>4171.6041293173021</v>
      </c>
      <c r="W211" s="184">
        <f t="shared" si="67"/>
        <v>347.63</v>
      </c>
      <c r="X211" s="14">
        <f t="shared" si="59"/>
        <v>377688.6890211826</v>
      </c>
      <c r="Y211" s="184">
        <f t="shared" si="72"/>
        <v>31474.06</v>
      </c>
      <c r="Z211" s="14">
        <f t="shared" si="60"/>
        <v>41340.711676234379</v>
      </c>
      <c r="AA211" s="184">
        <f t="shared" si="73"/>
        <v>3445.06</v>
      </c>
      <c r="AB211" s="14">
        <f t="shared" si="61"/>
        <v>576819.52592051821</v>
      </c>
      <c r="AC211" s="184">
        <f t="shared" si="74"/>
        <v>48068.29</v>
      </c>
      <c r="AD211" s="14">
        <f t="shared" si="62"/>
        <v>82402.760051231002</v>
      </c>
      <c r="AE211" s="184">
        <f t="shared" si="75"/>
        <v>6866.9</v>
      </c>
      <c r="AF211" s="14">
        <f t="shared" si="63"/>
        <v>167824.09996181575</v>
      </c>
      <c r="AG211" s="184">
        <f t="shared" si="76"/>
        <v>13985.34</v>
      </c>
      <c r="AH211" s="14">
        <f t="shared" si="64"/>
        <v>2594.0489149414743</v>
      </c>
      <c r="AI211" s="184">
        <f t="shared" si="68"/>
        <v>216.17</v>
      </c>
      <c r="AJ211" s="14">
        <f t="shared" si="65"/>
        <v>2288.2190751067233</v>
      </c>
      <c r="AK211" s="184">
        <f t="shared" si="69"/>
        <v>190.68</v>
      </c>
      <c r="AM211" s="14">
        <f t="shared" si="77"/>
        <v>1255129.6587503476</v>
      </c>
      <c r="AN211" s="14">
        <f t="shared" si="70"/>
        <v>104594.14</v>
      </c>
      <c r="AO211" s="14">
        <f t="shared" si="71"/>
        <v>104594.14</v>
      </c>
    </row>
    <row r="212" spans="1:41" x14ac:dyDescent="0.25">
      <c r="A212">
        <v>62125</v>
      </c>
      <c r="B212" t="s">
        <v>231</v>
      </c>
      <c r="C212" t="s">
        <v>228</v>
      </c>
      <c r="D212" s="14">
        <f>'landesw Umlage § 2_IST'!F212*'Umlage Gesamt § 2_mtlAufte_IST'!$D$1</f>
        <v>661.6067366859271</v>
      </c>
      <c r="E212" s="14">
        <f>'landesw Umlage § 2_IST'!G212*'Umlage Gesamt § 2_mtlAufte_IST'!$E$1</f>
        <v>49783.24268721191</v>
      </c>
      <c r="F212" s="14">
        <f>'landesw Umlage § 2_IST'!H212*'Umlage Gesamt § 2_mtlAufte_IST'!$F$1</f>
        <v>5352.4003973741528</v>
      </c>
      <c r="G212" s="14">
        <f>'landesw Umlage § 2_IST'!I212*'Umlage Gesamt § 2_mtlAufte_IST'!$G$1</f>
        <v>84655.077223819229</v>
      </c>
      <c r="H212" s="14">
        <f>'landesw Umlage § 2_IST'!J212*'Umlage Gesamt § 2_mtlAufte_IST'!$H$1</f>
        <v>14494.323154008998</v>
      </c>
      <c r="I212" s="14">
        <f>'landesw Umlage § 2_IST'!K212*'Umlage Gesamt § 2_mtlAufte_IST'!$I$1</f>
        <v>24178.317996008889</v>
      </c>
      <c r="J212" s="14">
        <f>'landesw Umlage § 2_IST'!L212*'Umlage Gesamt § 2_mtlAufte_IST'!$J$1</f>
        <v>368.13997235446158</v>
      </c>
      <c r="K212" s="14">
        <f>'landesw Umlage § 2_IST'!M212*'Umlage Gesamt § 2_mtlAufte_IST'!$K$1</f>
        <v>269.37299162865571</v>
      </c>
      <c r="M212" s="14">
        <f>'bezirksw Umlage § 2_IST'!F212*'Umlage Gesamt § 2_mtlAufte_IST'!$M$1</f>
        <v>1857.0576183580049</v>
      </c>
      <c r="N212" s="14">
        <f>'bezirksw Umlage § 2_IST'!G212*'Umlage Gesamt § 2_mtlAufte_IST'!$N$1</f>
        <v>178251.5872851623</v>
      </c>
      <c r="O212" s="14">
        <f>'bezirksw Umlage § 2_IST'!H212*'Umlage Gesamt § 2_mtlAufte_IST'!$O$1</f>
        <v>19607.632645866739</v>
      </c>
      <c r="P212" s="14">
        <f>'bezirksw Umlage § 2_IST'!I212*'Umlage Gesamt § 2_mtlAufte_IST'!$P$1</f>
        <v>263607.78142550017</v>
      </c>
      <c r="Q212" s="14">
        <f>'bezirksw Umlage § 2_IST'!J212*'Umlage Gesamt § 2_mtlAufte_IST'!$Q$1</f>
        <v>35257.496065768952</v>
      </c>
      <c r="R212" s="14">
        <f>'bezirksw Umlage § 2_IST'!K212*'Umlage Gesamt § 2_mtlAufte_IST'!$R$1</f>
        <v>77147.830264451812</v>
      </c>
      <c r="S212" s="14">
        <f>'bezirksw Umlage § 2_IST'!L212*'Umlage Gesamt § 2_mtlAufte_IST'!$S$1</f>
        <v>1198.0533515486668</v>
      </c>
      <c r="T212" s="14">
        <f>'bezirksw Umlage § 2_IST'!M212*'Umlage Gesamt § 2_mtlAufte_IST'!$T$1</f>
        <v>1112.1712878248395</v>
      </c>
      <c r="V212" s="14">
        <f t="shared" si="66"/>
        <v>2518.6643550439321</v>
      </c>
      <c r="W212" s="184">
        <f t="shared" si="67"/>
        <v>209.89</v>
      </c>
      <c r="X212" s="14">
        <f t="shared" si="59"/>
        <v>228034.82997237419</v>
      </c>
      <c r="Y212" s="184">
        <f t="shared" si="72"/>
        <v>19002.900000000001</v>
      </c>
      <c r="Z212" s="14">
        <f t="shared" si="60"/>
        <v>24960.033043240892</v>
      </c>
      <c r="AA212" s="184">
        <f t="shared" si="73"/>
        <v>2080</v>
      </c>
      <c r="AB212" s="14">
        <f t="shared" si="61"/>
        <v>348262.85864931939</v>
      </c>
      <c r="AC212" s="184">
        <f t="shared" si="74"/>
        <v>29021.9</v>
      </c>
      <c r="AD212" s="14">
        <f t="shared" si="62"/>
        <v>49751.81921977795</v>
      </c>
      <c r="AE212" s="184">
        <f t="shared" si="75"/>
        <v>4145.9799999999996</v>
      </c>
      <c r="AF212" s="14">
        <f t="shared" si="63"/>
        <v>101326.1482604607</v>
      </c>
      <c r="AG212" s="184">
        <f t="shared" si="76"/>
        <v>8443.85</v>
      </c>
      <c r="AH212" s="14">
        <f t="shared" si="64"/>
        <v>1566.1933239031284</v>
      </c>
      <c r="AI212" s="184">
        <f t="shared" si="68"/>
        <v>130.52000000000001</v>
      </c>
      <c r="AJ212" s="14">
        <f t="shared" si="65"/>
        <v>1381.5442794534952</v>
      </c>
      <c r="AK212" s="184">
        <f t="shared" si="69"/>
        <v>115.13</v>
      </c>
      <c r="AM212" s="14">
        <f t="shared" si="77"/>
        <v>757802.09110357368</v>
      </c>
      <c r="AN212" s="14">
        <f t="shared" si="70"/>
        <v>63150.17</v>
      </c>
      <c r="AO212" s="14">
        <f t="shared" si="71"/>
        <v>63150.17</v>
      </c>
    </row>
    <row r="213" spans="1:41" x14ac:dyDescent="0.25">
      <c r="A213">
        <v>62128</v>
      </c>
      <c r="B213" t="s">
        <v>232</v>
      </c>
      <c r="C213" t="s">
        <v>228</v>
      </c>
      <c r="D213" s="14">
        <f>'landesw Umlage § 2_IST'!F213*'Umlage Gesamt § 2_mtlAufte_IST'!$D$1</f>
        <v>1062.3870817330724</v>
      </c>
      <c r="E213" s="14">
        <f>'landesw Umlage § 2_IST'!G213*'Umlage Gesamt § 2_mtlAufte_IST'!$E$1</f>
        <v>79940.349734956631</v>
      </c>
      <c r="F213" s="14">
        <f>'landesw Umlage § 2_IST'!H213*'Umlage Gesamt § 2_mtlAufte_IST'!$F$1</f>
        <v>8594.7145383022762</v>
      </c>
      <c r="G213" s="14">
        <f>'landesw Umlage § 2_IST'!I213*'Umlage Gesamt § 2_mtlAufte_IST'!$G$1</f>
        <v>135936.43392478806</v>
      </c>
      <c r="H213" s="14">
        <f>'landesw Umlage § 2_IST'!J213*'Umlage Gesamt § 2_mtlAufte_IST'!$H$1</f>
        <v>23274.523706359443</v>
      </c>
      <c r="I213" s="14">
        <f>'landesw Umlage § 2_IST'!K213*'Umlage Gesamt § 2_mtlAufte_IST'!$I$1</f>
        <v>38824.775010094738</v>
      </c>
      <c r="J213" s="14">
        <f>'landesw Umlage § 2_IST'!L213*'Umlage Gesamt § 2_mtlAufte_IST'!$J$1</f>
        <v>591.14747358537522</v>
      </c>
      <c r="K213" s="14">
        <f>'landesw Umlage § 2_IST'!M213*'Umlage Gesamt § 2_mtlAufte_IST'!$K$1</f>
        <v>432.55059328382765</v>
      </c>
      <c r="M213" s="14">
        <f>'bezirksw Umlage § 2_IST'!F213*'Umlage Gesamt § 2_mtlAufte_IST'!$M$1</f>
        <v>2982.0041338455972</v>
      </c>
      <c r="N213" s="14">
        <f>'bezirksw Umlage § 2_IST'!G213*'Umlage Gesamt § 2_mtlAufte_IST'!$N$1</f>
        <v>286230.73667411716</v>
      </c>
      <c r="O213" s="14">
        <f>'bezirksw Umlage § 2_IST'!H213*'Umlage Gesamt § 2_mtlAufte_IST'!$O$1</f>
        <v>31485.313663341927</v>
      </c>
      <c r="P213" s="14">
        <f>'bezirksw Umlage § 2_IST'!I213*'Umlage Gesamt § 2_mtlAufte_IST'!$P$1</f>
        <v>423293.00187236699</v>
      </c>
      <c r="Q213" s="14">
        <f>'bezirksw Umlage § 2_IST'!J213*'Umlage Gesamt § 2_mtlAufte_IST'!$Q$1</f>
        <v>56615.367222762899</v>
      </c>
      <c r="R213" s="14">
        <f>'bezirksw Umlage § 2_IST'!K213*'Umlage Gesamt § 2_mtlAufte_IST'!$R$1</f>
        <v>123881.53522626114</v>
      </c>
      <c r="S213" s="14">
        <f>'bezirksw Umlage § 2_IST'!L213*'Umlage Gesamt § 2_mtlAufte_IST'!$S$1</f>
        <v>1923.7960155725057</v>
      </c>
      <c r="T213" s="14">
        <f>'bezirksw Umlage § 2_IST'!M213*'Umlage Gesamt § 2_mtlAufte_IST'!$T$1</f>
        <v>1785.8893257014154</v>
      </c>
      <c r="V213" s="14">
        <f t="shared" si="66"/>
        <v>4044.3912155786693</v>
      </c>
      <c r="W213" s="184">
        <f t="shared" si="67"/>
        <v>337.03</v>
      </c>
      <c r="X213" s="14">
        <f t="shared" si="59"/>
        <v>366171.08640907379</v>
      </c>
      <c r="Y213" s="184">
        <f t="shared" si="72"/>
        <v>30514.26</v>
      </c>
      <c r="Z213" s="14">
        <f t="shared" si="60"/>
        <v>40080.028201644207</v>
      </c>
      <c r="AA213" s="184">
        <f t="shared" si="73"/>
        <v>3340</v>
      </c>
      <c r="AB213" s="14">
        <f t="shared" si="61"/>
        <v>559229.43579715502</v>
      </c>
      <c r="AC213" s="184">
        <f t="shared" si="74"/>
        <v>46602.45</v>
      </c>
      <c r="AD213" s="14">
        <f t="shared" si="62"/>
        <v>79889.890929122339</v>
      </c>
      <c r="AE213" s="184">
        <f t="shared" si="75"/>
        <v>6657.49</v>
      </c>
      <c r="AF213" s="14">
        <f t="shared" si="63"/>
        <v>162706.31023635587</v>
      </c>
      <c r="AG213" s="184">
        <f t="shared" si="76"/>
        <v>13558.86</v>
      </c>
      <c r="AH213" s="14">
        <f t="shared" si="64"/>
        <v>2514.9434891578808</v>
      </c>
      <c r="AI213" s="184">
        <f t="shared" si="68"/>
        <v>209.58</v>
      </c>
      <c r="AJ213" s="14">
        <f t="shared" si="65"/>
        <v>2218.4399189852429</v>
      </c>
      <c r="AK213" s="184">
        <f t="shared" si="69"/>
        <v>184.87</v>
      </c>
      <c r="AM213" s="14">
        <f t="shared" si="77"/>
        <v>1216854.526197073</v>
      </c>
      <c r="AN213" s="14">
        <f t="shared" si="70"/>
        <v>101404.54</v>
      </c>
      <c r="AO213" s="14">
        <f t="shared" si="71"/>
        <v>101404.54</v>
      </c>
    </row>
    <row r="214" spans="1:41" x14ac:dyDescent="0.25">
      <c r="A214">
        <v>62131</v>
      </c>
      <c r="B214" t="s">
        <v>233</v>
      </c>
      <c r="C214" t="s">
        <v>228</v>
      </c>
      <c r="D214" s="14">
        <f>'landesw Umlage § 2_IST'!F214*'Umlage Gesamt § 2_mtlAufte_IST'!$D$1</f>
        <v>826.28170225106339</v>
      </c>
      <c r="E214" s="14">
        <f>'landesw Umlage § 2_IST'!G214*'Umlage Gesamt § 2_mtlAufte_IST'!$E$1</f>
        <v>62174.370710337171</v>
      </c>
      <c r="F214" s="14">
        <f>'landesw Umlage § 2_IST'!H214*'Umlage Gesamt § 2_mtlAufte_IST'!$F$1</f>
        <v>6684.6213411080207</v>
      </c>
      <c r="G214" s="14">
        <f>'landesw Umlage § 2_IST'!I214*'Umlage Gesamt § 2_mtlAufte_IST'!$G$1</f>
        <v>105725.86014325637</v>
      </c>
      <c r="H214" s="14">
        <f>'landesw Umlage § 2_IST'!J214*'Umlage Gesamt § 2_mtlAufte_IST'!$H$1</f>
        <v>18101.983163990815</v>
      </c>
      <c r="I214" s="14">
        <f>'landesw Umlage § 2_IST'!K214*'Umlage Gesamt § 2_mtlAufte_IST'!$I$1</f>
        <v>30196.339673599181</v>
      </c>
      <c r="J214" s="14">
        <f>'landesw Umlage § 2_IST'!L214*'Umlage Gesamt § 2_mtlAufte_IST'!$J$1</f>
        <v>459.77059506288771</v>
      </c>
      <c r="K214" s="14">
        <f>'landesw Umlage § 2_IST'!M214*'Umlage Gesamt § 2_mtlAufte_IST'!$K$1</f>
        <v>336.42035626527729</v>
      </c>
      <c r="M214" s="14">
        <f>'bezirksw Umlage § 2_IST'!F214*'Umlage Gesamt § 2_mtlAufte_IST'!$M$1</f>
        <v>2319.2822034452493</v>
      </c>
      <c r="N214" s="14">
        <f>'bezirksw Umlage § 2_IST'!G214*'Umlage Gesamt § 2_mtlAufte_IST'!$N$1</f>
        <v>222618.6899315936</v>
      </c>
      <c r="O214" s="14">
        <f>'bezirksw Umlage § 2_IST'!H214*'Umlage Gesamt § 2_mtlAufte_IST'!$O$1</f>
        <v>24488.003494183453</v>
      </c>
      <c r="P214" s="14">
        <f>'bezirksw Umlage § 2_IST'!I214*'Umlage Gesamt § 2_mtlAufte_IST'!$P$1</f>
        <v>329220.17610332725</v>
      </c>
      <c r="Q214" s="14">
        <f>'bezirksw Umlage § 2_IST'!J214*'Umlage Gesamt § 2_mtlAufte_IST'!$Q$1</f>
        <v>44033.142728054416</v>
      </c>
      <c r="R214" s="14">
        <f>'bezirksw Umlage § 2_IST'!K214*'Umlage Gesamt § 2_mtlAufte_IST'!$R$1</f>
        <v>96350.04751493076</v>
      </c>
      <c r="S214" s="14">
        <f>'bezirksw Umlage § 2_IST'!L214*'Umlage Gesamt § 2_mtlAufte_IST'!$S$1</f>
        <v>1496.2507299485917</v>
      </c>
      <c r="T214" s="14">
        <f>'bezirksw Umlage § 2_IST'!M214*'Umlage Gesamt § 2_mtlAufte_IST'!$T$1</f>
        <v>1388.9924844204102</v>
      </c>
      <c r="V214" s="14">
        <f t="shared" si="66"/>
        <v>3145.5639056963128</v>
      </c>
      <c r="W214" s="184">
        <f t="shared" si="67"/>
        <v>262.13</v>
      </c>
      <c r="X214" s="14">
        <f t="shared" si="59"/>
        <v>284793.06064193079</v>
      </c>
      <c r="Y214" s="184">
        <f t="shared" si="72"/>
        <v>23732.76</v>
      </c>
      <c r="Z214" s="14">
        <f t="shared" si="60"/>
        <v>31172.624835291474</v>
      </c>
      <c r="AA214" s="184">
        <f t="shared" si="73"/>
        <v>2597.7199999999998</v>
      </c>
      <c r="AB214" s="14">
        <f t="shared" si="61"/>
        <v>434946.03624658362</v>
      </c>
      <c r="AC214" s="184">
        <f t="shared" si="74"/>
        <v>36245.5</v>
      </c>
      <c r="AD214" s="14">
        <f t="shared" si="62"/>
        <v>62135.125892045231</v>
      </c>
      <c r="AE214" s="184">
        <f t="shared" si="75"/>
        <v>5177.93</v>
      </c>
      <c r="AF214" s="14">
        <f t="shared" si="63"/>
        <v>126546.38718852994</v>
      </c>
      <c r="AG214" s="184">
        <f t="shared" si="76"/>
        <v>10545.53</v>
      </c>
      <c r="AH214" s="14">
        <f t="shared" si="64"/>
        <v>1956.0213250114793</v>
      </c>
      <c r="AI214" s="184">
        <f t="shared" si="68"/>
        <v>163</v>
      </c>
      <c r="AJ214" s="14">
        <f t="shared" si="65"/>
        <v>1725.4128406856876</v>
      </c>
      <c r="AK214" s="184">
        <f t="shared" si="69"/>
        <v>143.78</v>
      </c>
      <c r="AM214" s="14">
        <f t="shared" si="77"/>
        <v>946420.23287577461</v>
      </c>
      <c r="AN214" s="14">
        <f t="shared" si="70"/>
        <v>78868.350000000006</v>
      </c>
      <c r="AO214" s="14">
        <f t="shared" si="71"/>
        <v>78868.350000000006</v>
      </c>
    </row>
    <row r="215" spans="1:41" x14ac:dyDescent="0.25">
      <c r="A215">
        <v>62132</v>
      </c>
      <c r="B215" t="s">
        <v>234</v>
      </c>
      <c r="C215" t="s">
        <v>228</v>
      </c>
      <c r="D215" s="14">
        <f>'landesw Umlage § 2_IST'!F215*'Umlage Gesamt § 2_mtlAufte_IST'!$D$1</f>
        <v>457.82201503347693</v>
      </c>
      <c r="E215" s="14">
        <f>'landesw Umlage § 2_IST'!G215*'Umlage Gesamt § 2_mtlAufte_IST'!$E$1</f>
        <v>34449.263011025752</v>
      </c>
      <c r="F215" s="14">
        <f>'landesw Umlage § 2_IST'!H215*'Umlage Gesamt § 2_mtlAufte_IST'!$F$1</f>
        <v>3703.7814147214085</v>
      </c>
      <c r="G215" s="14">
        <f>'landesw Umlage § 2_IST'!I215*'Umlage Gesamt § 2_mtlAufte_IST'!$G$1</f>
        <v>58580.053509675679</v>
      </c>
      <c r="H215" s="14">
        <f>'landesw Umlage § 2_IST'!J215*'Umlage Gesamt § 2_mtlAufte_IST'!$H$1</f>
        <v>10029.855902245576</v>
      </c>
      <c r="I215" s="14">
        <f>'landesw Umlage § 2_IST'!K215*'Umlage Gesamt § 2_mtlAufte_IST'!$I$1</f>
        <v>16731.036205134249</v>
      </c>
      <c r="J215" s="14">
        <f>'landesw Umlage § 2_IST'!L215*'Umlage Gesamt § 2_mtlAufte_IST'!$J$1</f>
        <v>254.74738180862471</v>
      </c>
      <c r="K215" s="14">
        <f>'landesw Umlage § 2_IST'!M215*'Umlage Gesamt § 2_mtlAufte_IST'!$K$1</f>
        <v>186.4021011043165</v>
      </c>
      <c r="M215" s="14">
        <f>'bezirksw Umlage § 2_IST'!F215*'Umlage Gesamt § 2_mtlAufte_IST'!$M$1</f>
        <v>1285.0562331464478</v>
      </c>
      <c r="N215" s="14">
        <f>'bezirksw Umlage § 2_IST'!G215*'Umlage Gesamt § 2_mtlAufte_IST'!$N$1</f>
        <v>123347.44546676039</v>
      </c>
      <c r="O215" s="14">
        <f>'bezirksw Umlage § 2_IST'!H215*'Umlage Gesamt § 2_mtlAufte_IST'!$O$1</f>
        <v>13568.1899687613</v>
      </c>
      <c r="P215" s="14">
        <f>'bezirksw Umlage § 2_IST'!I215*'Umlage Gesamt § 2_mtlAufte_IST'!$P$1</f>
        <v>182412.66144788021</v>
      </c>
      <c r="Q215" s="14">
        <f>'bezirksw Umlage § 2_IST'!J215*'Umlage Gesamt § 2_mtlAufte_IST'!$Q$1</f>
        <v>24397.662536994198</v>
      </c>
      <c r="R215" s="14">
        <f>'bezirksw Umlage § 2_IST'!K215*'Umlage Gesamt § 2_mtlAufte_IST'!$R$1</f>
        <v>53385.150344832131</v>
      </c>
      <c r="S215" s="14">
        <f>'bezirksw Umlage § 2_IST'!L215*'Umlage Gesamt § 2_mtlAufte_IST'!$S$1</f>
        <v>829.0350885347749</v>
      </c>
      <c r="T215" s="14">
        <f>'bezirksw Umlage § 2_IST'!M215*'Umlage Gesamt § 2_mtlAufte_IST'!$T$1</f>
        <v>769.60597862844543</v>
      </c>
      <c r="V215" s="14">
        <f t="shared" si="66"/>
        <v>1742.8782481799246</v>
      </c>
      <c r="W215" s="184">
        <f t="shared" si="67"/>
        <v>145.24</v>
      </c>
      <c r="X215" s="14">
        <f t="shared" si="59"/>
        <v>157796.70847778613</v>
      </c>
      <c r="Y215" s="184">
        <f t="shared" si="72"/>
        <v>13149.73</v>
      </c>
      <c r="Z215" s="14">
        <f t="shared" si="60"/>
        <v>17271.971383482709</v>
      </c>
      <c r="AA215" s="184">
        <f t="shared" si="73"/>
        <v>1439.33</v>
      </c>
      <c r="AB215" s="14">
        <f t="shared" si="61"/>
        <v>240992.71495755587</v>
      </c>
      <c r="AC215" s="184">
        <f t="shared" si="74"/>
        <v>20082.73</v>
      </c>
      <c r="AD215" s="14">
        <f t="shared" si="62"/>
        <v>34427.518439239771</v>
      </c>
      <c r="AE215" s="184">
        <f t="shared" si="75"/>
        <v>2868.96</v>
      </c>
      <c r="AF215" s="14">
        <f t="shared" si="63"/>
        <v>70116.186549966384</v>
      </c>
      <c r="AG215" s="184">
        <f t="shared" si="76"/>
        <v>5843.02</v>
      </c>
      <c r="AH215" s="14">
        <f t="shared" si="64"/>
        <v>1083.7824703433996</v>
      </c>
      <c r="AI215" s="184">
        <f t="shared" si="68"/>
        <v>90.32</v>
      </c>
      <c r="AJ215" s="14">
        <f t="shared" si="65"/>
        <v>956.00807973276187</v>
      </c>
      <c r="AK215" s="184">
        <f t="shared" si="69"/>
        <v>79.67</v>
      </c>
      <c r="AM215" s="14">
        <f t="shared" si="77"/>
        <v>524387.76860628696</v>
      </c>
      <c r="AN215" s="14">
        <f t="shared" si="70"/>
        <v>43698.98</v>
      </c>
      <c r="AO215" s="14">
        <f t="shared" si="71"/>
        <v>43698.98</v>
      </c>
    </row>
    <row r="216" spans="1:41" x14ac:dyDescent="0.25">
      <c r="A216">
        <v>62135</v>
      </c>
      <c r="B216" t="s">
        <v>235</v>
      </c>
      <c r="C216" t="s">
        <v>228</v>
      </c>
      <c r="D216" s="14">
        <f>'landesw Umlage § 2_IST'!F216*'Umlage Gesamt § 2_mtlAufte_IST'!$D$1</f>
        <v>420.80459721546129</v>
      </c>
      <c r="E216" s="14">
        <f>'landesw Umlage § 2_IST'!G216*'Umlage Gesamt § 2_mtlAufte_IST'!$E$1</f>
        <v>31663.851387015919</v>
      </c>
      <c r="F216" s="14">
        <f>'landesw Umlage § 2_IST'!H216*'Umlage Gesamt § 2_mtlAufte_IST'!$F$1</f>
        <v>3404.3103984022869</v>
      </c>
      <c r="G216" s="14">
        <f>'landesw Umlage § 2_IST'!I216*'Umlage Gesamt § 2_mtlAufte_IST'!$G$1</f>
        <v>53843.535287827362</v>
      </c>
      <c r="H216" s="14">
        <f>'landesw Umlage § 2_IST'!J216*'Umlage Gesamt § 2_mtlAufte_IST'!$H$1</f>
        <v>9218.8871100157703</v>
      </c>
      <c r="I216" s="14">
        <f>'landesw Umlage § 2_IST'!K216*'Umlage Gesamt § 2_mtlAufte_IST'!$I$1</f>
        <v>15378.240277029932</v>
      </c>
      <c r="J216" s="14">
        <f>'landesw Umlage § 2_IST'!L216*'Umlage Gesamt § 2_mtlAufte_IST'!$J$1</f>
        <v>234.14966050908023</v>
      </c>
      <c r="K216" s="14">
        <f>'landesw Umlage § 2_IST'!M216*'Umlage Gesamt § 2_mtlAufte_IST'!$K$1</f>
        <v>171.33047013823042</v>
      </c>
      <c r="M216" s="14">
        <f>'bezirksw Umlage § 2_IST'!F216*'Umlage Gesamt § 2_mtlAufte_IST'!$M$1</f>
        <v>1181.1523972888626</v>
      </c>
      <c r="N216" s="14">
        <f>'bezirksw Umlage § 2_IST'!G216*'Umlage Gesamt § 2_mtlAufte_IST'!$N$1</f>
        <v>113374.12881597836</v>
      </c>
      <c r="O216" s="14">
        <f>'bezirksw Umlage § 2_IST'!H216*'Umlage Gesamt § 2_mtlAufte_IST'!$O$1</f>
        <v>12471.127484618595</v>
      </c>
      <c r="P216" s="14">
        <f>'bezirksw Umlage § 2_IST'!I216*'Umlage Gesamt § 2_mtlAufte_IST'!$P$1</f>
        <v>167663.59853176278</v>
      </c>
      <c r="Q216" s="14">
        <f>'bezirksw Umlage § 2_IST'!J216*'Umlage Gesamt § 2_mtlAufte_IST'!$Q$1</f>
        <v>22424.977872957625</v>
      </c>
      <c r="R216" s="14">
        <f>'bezirksw Umlage § 2_IST'!K216*'Umlage Gesamt § 2_mtlAufte_IST'!$R$1</f>
        <v>49068.668501014014</v>
      </c>
      <c r="S216" s="14">
        <f>'bezirksw Umlage § 2_IST'!L216*'Umlage Gesamt § 2_mtlAufte_IST'!$S$1</f>
        <v>762.00306025661689</v>
      </c>
      <c r="T216" s="14">
        <f>'bezirksw Umlage § 2_IST'!M216*'Umlage Gesamt § 2_mtlAufte_IST'!$T$1</f>
        <v>707.37911943284996</v>
      </c>
      <c r="V216" s="14">
        <f t="shared" si="66"/>
        <v>1601.956994504324</v>
      </c>
      <c r="W216" s="184">
        <f t="shared" si="67"/>
        <v>133.5</v>
      </c>
      <c r="X216" s="14">
        <f t="shared" si="59"/>
        <v>145037.98020299428</v>
      </c>
      <c r="Y216" s="184">
        <f t="shared" si="72"/>
        <v>12086.5</v>
      </c>
      <c r="Z216" s="14">
        <f t="shared" si="60"/>
        <v>15875.437883020883</v>
      </c>
      <c r="AA216" s="184">
        <f t="shared" si="73"/>
        <v>1322.95</v>
      </c>
      <c r="AB216" s="14">
        <f t="shared" si="61"/>
        <v>221507.13381959015</v>
      </c>
      <c r="AC216" s="184">
        <f t="shared" si="74"/>
        <v>18458.93</v>
      </c>
      <c r="AD216" s="14">
        <f t="shared" si="62"/>
        <v>31643.864982973395</v>
      </c>
      <c r="AE216" s="184">
        <f t="shared" si="75"/>
        <v>2636.99</v>
      </c>
      <c r="AF216" s="14">
        <f t="shared" si="63"/>
        <v>64446.908778043944</v>
      </c>
      <c r="AG216" s="184">
        <f t="shared" si="76"/>
        <v>5370.58</v>
      </c>
      <c r="AH216" s="14">
        <f t="shared" si="64"/>
        <v>996.15272076569715</v>
      </c>
      <c r="AI216" s="184">
        <f t="shared" si="68"/>
        <v>83.01</v>
      </c>
      <c r="AJ216" s="14">
        <f t="shared" si="65"/>
        <v>878.70958957108041</v>
      </c>
      <c r="AK216" s="184">
        <f t="shared" si="69"/>
        <v>73.23</v>
      </c>
      <c r="AM216" s="14">
        <f t="shared" si="77"/>
        <v>481988.14497146365</v>
      </c>
      <c r="AN216" s="14">
        <f t="shared" si="70"/>
        <v>40165.68</v>
      </c>
      <c r="AO216" s="14">
        <f t="shared" si="71"/>
        <v>40165.68</v>
      </c>
    </row>
    <row r="217" spans="1:41" x14ac:dyDescent="0.25">
      <c r="A217">
        <v>62138</v>
      </c>
      <c r="B217" t="s">
        <v>236</v>
      </c>
      <c r="C217" t="s">
        <v>228</v>
      </c>
      <c r="D217" s="14">
        <f>'landesw Umlage § 2_IST'!F217*'Umlage Gesamt § 2_mtlAufte_IST'!$D$1</f>
        <v>686.96669122214257</v>
      </c>
      <c r="E217" s="14">
        <f>'landesw Umlage § 2_IST'!G217*'Umlage Gesamt § 2_mtlAufte_IST'!$E$1</f>
        <v>51691.477143132215</v>
      </c>
      <c r="F217" s="14">
        <f>'landesw Umlage § 2_IST'!H217*'Umlage Gesamt § 2_mtlAufte_IST'!$F$1</f>
        <v>5557.5625023081993</v>
      </c>
      <c r="G217" s="14">
        <f>'landesw Umlage § 2_IST'!I217*'Umlage Gesamt § 2_mtlAufte_IST'!$G$1</f>
        <v>87899.979052373325</v>
      </c>
      <c r="H217" s="14">
        <f>'landesw Umlage § 2_IST'!J217*'Umlage Gesamt § 2_mtlAufte_IST'!$H$1</f>
        <v>15049.903011100714</v>
      </c>
      <c r="I217" s="14">
        <f>'landesw Umlage § 2_IST'!K217*'Umlage Gesamt § 2_mtlAufte_IST'!$I$1</f>
        <v>25105.093693929306</v>
      </c>
      <c r="J217" s="14">
        <f>'landesw Umlage § 2_IST'!L217*'Umlage Gesamt § 2_mtlAufte_IST'!$J$1</f>
        <v>382.25109372640844</v>
      </c>
      <c r="K217" s="14">
        <f>'landesw Umlage § 2_IST'!M217*'Umlage Gesamt § 2_mtlAufte_IST'!$K$1</f>
        <v>279.69828978871658</v>
      </c>
      <c r="M217" s="14">
        <f>'bezirksw Umlage § 2_IST'!F217*'Umlage Gesamt § 2_mtlAufte_IST'!$M$1</f>
        <v>1928.2402320789536</v>
      </c>
      <c r="N217" s="14">
        <f>'bezirksw Umlage § 2_IST'!G217*'Umlage Gesamt § 2_mtlAufte_IST'!$N$1</f>
        <v>185084.12374360813</v>
      </c>
      <c r="O217" s="14">
        <f>'bezirksw Umlage § 2_IST'!H217*'Umlage Gesamt § 2_mtlAufte_IST'!$O$1</f>
        <v>20359.210048105389</v>
      </c>
      <c r="P217" s="14">
        <f>'bezirksw Umlage § 2_IST'!I217*'Umlage Gesamt § 2_mtlAufte_IST'!$P$1</f>
        <v>273712.09412616852</v>
      </c>
      <c r="Q217" s="14">
        <f>'bezirksw Umlage § 2_IST'!J217*'Umlage Gesamt § 2_mtlAufte_IST'!$Q$1</f>
        <v>36608.946176098099</v>
      </c>
      <c r="R217" s="14">
        <f>'bezirksw Umlage § 2_IST'!K217*'Umlage Gesamt § 2_mtlAufte_IST'!$R$1</f>
        <v>80104.972868341196</v>
      </c>
      <c r="S217" s="14">
        <f>'bezirksw Umlage § 2_IST'!L217*'Umlage Gesamt § 2_mtlAufte_IST'!$S$1</f>
        <v>1243.9757656392867</v>
      </c>
      <c r="T217" s="14">
        <f>'bezirksw Umlage § 2_IST'!M217*'Umlage Gesamt § 2_mtlAufte_IST'!$T$1</f>
        <v>1154.8017686403809</v>
      </c>
      <c r="V217" s="14">
        <f t="shared" si="66"/>
        <v>2615.2069233010961</v>
      </c>
      <c r="W217" s="184">
        <f t="shared" si="67"/>
        <v>217.93</v>
      </c>
      <c r="X217" s="14">
        <f t="shared" si="59"/>
        <v>236775.60088674034</v>
      </c>
      <c r="Y217" s="184">
        <f t="shared" si="72"/>
        <v>19731.3</v>
      </c>
      <c r="Z217" s="14">
        <f t="shared" si="60"/>
        <v>25916.772550413589</v>
      </c>
      <c r="AA217" s="184">
        <f t="shared" si="73"/>
        <v>2159.73</v>
      </c>
      <c r="AB217" s="14">
        <f t="shared" si="61"/>
        <v>361612.07317854185</v>
      </c>
      <c r="AC217" s="184">
        <f t="shared" si="74"/>
        <v>30134.34</v>
      </c>
      <c r="AD217" s="14">
        <f t="shared" si="62"/>
        <v>51658.849187198815</v>
      </c>
      <c r="AE217" s="184">
        <f t="shared" si="75"/>
        <v>4304.8999999999996</v>
      </c>
      <c r="AF217" s="14">
        <f t="shared" si="63"/>
        <v>105210.0665622705</v>
      </c>
      <c r="AG217" s="184">
        <f t="shared" si="76"/>
        <v>8767.51</v>
      </c>
      <c r="AH217" s="14">
        <f t="shared" si="64"/>
        <v>1626.2268593656952</v>
      </c>
      <c r="AI217" s="184">
        <f t="shared" si="68"/>
        <v>135.52000000000001</v>
      </c>
      <c r="AJ217" s="14">
        <f t="shared" si="65"/>
        <v>1434.5000584290974</v>
      </c>
      <c r="AK217" s="184">
        <f t="shared" si="69"/>
        <v>119.54</v>
      </c>
      <c r="AM217" s="14">
        <f t="shared" si="77"/>
        <v>786849.29620626091</v>
      </c>
      <c r="AN217" s="14">
        <f t="shared" si="70"/>
        <v>65570.77</v>
      </c>
      <c r="AO217" s="14">
        <f t="shared" si="71"/>
        <v>65570.77</v>
      </c>
    </row>
    <row r="218" spans="1:41" x14ac:dyDescent="0.25">
      <c r="A218">
        <v>62139</v>
      </c>
      <c r="B218" t="s">
        <v>237</v>
      </c>
      <c r="C218" t="s">
        <v>228</v>
      </c>
      <c r="D218" s="14">
        <f>'landesw Umlage § 2_IST'!F218*'Umlage Gesamt § 2_mtlAufte_IST'!$D$1</f>
        <v>5731.36308550985</v>
      </c>
      <c r="E218" s="14">
        <f>'landesw Umlage § 2_IST'!G218*'Umlage Gesamt § 2_mtlAufte_IST'!$E$1</f>
        <v>431261.99234865449</v>
      </c>
      <c r="F218" s="14">
        <f>'landesw Umlage § 2_IST'!H218*'Umlage Gesamt § 2_mtlAufte_IST'!$F$1</f>
        <v>46366.743800163291</v>
      </c>
      <c r="G218" s="14">
        <f>'landesw Umlage § 2_IST'!I218*'Umlage Gesamt § 2_mtlAufte_IST'!$G$1</f>
        <v>733349.52275721531</v>
      </c>
      <c r="H218" s="14">
        <f>'landesw Umlage § 2_IST'!J218*'Umlage Gesamt § 2_mtlAufte_IST'!$H$1</f>
        <v>125561.34039755598</v>
      </c>
      <c r="I218" s="14">
        <f>'landesw Umlage § 2_IST'!K218*'Umlage Gesamt § 2_mtlAufte_IST'!$I$1</f>
        <v>209451.79598107236</v>
      </c>
      <c r="J218" s="14">
        <f>'landesw Umlage § 2_IST'!L218*'Umlage Gesamt § 2_mtlAufte_IST'!$J$1</f>
        <v>3189.1208641888338</v>
      </c>
      <c r="K218" s="14">
        <f>'landesw Umlage § 2_IST'!M218*'Umlage Gesamt § 2_mtlAufte_IST'!$K$1</f>
        <v>2333.5228238262753</v>
      </c>
      <c r="M218" s="14">
        <f>'bezirksw Umlage § 2_IST'!F218*'Umlage Gesamt § 2_mtlAufte_IST'!$M$1</f>
        <v>16087.308201903174</v>
      </c>
      <c r="N218" s="14">
        <f>'bezirksw Umlage § 2_IST'!G218*'Umlage Gesamt § 2_mtlAufte_IST'!$N$1</f>
        <v>1544156.8391778544</v>
      </c>
      <c r="O218" s="14">
        <f>'bezirksw Umlage § 2_IST'!H218*'Umlage Gesamt § 2_mtlAufte_IST'!$O$1</f>
        <v>169856.88885768695</v>
      </c>
      <c r="P218" s="14">
        <f>'bezirksw Umlage § 2_IST'!I218*'Umlage Gesamt § 2_mtlAufte_IST'!$P$1</f>
        <v>2283579.9935823078</v>
      </c>
      <c r="Q218" s="14">
        <f>'bezirksw Umlage § 2_IST'!J218*'Umlage Gesamt § 2_mtlAufte_IST'!$Q$1</f>
        <v>305428.43691566546</v>
      </c>
      <c r="R218" s="14">
        <f>'bezirksw Umlage § 2_IST'!K218*'Umlage Gesamt § 2_mtlAufte_IST'!$R$1</f>
        <v>668315.78638347308</v>
      </c>
      <c r="S218" s="14">
        <f>'bezirksw Umlage § 2_IST'!L218*'Umlage Gesamt § 2_mtlAufte_IST'!$S$1</f>
        <v>10378.48977767738</v>
      </c>
      <c r="T218" s="14">
        <f>'bezirksw Umlage § 2_IST'!M218*'Umlage Gesamt § 2_mtlAufte_IST'!$T$1</f>
        <v>9634.5111232281415</v>
      </c>
      <c r="V218" s="14">
        <f t="shared" si="66"/>
        <v>21818.671287413024</v>
      </c>
      <c r="W218" s="184">
        <f t="shared" si="67"/>
        <v>1818.22</v>
      </c>
      <c r="X218" s="14">
        <f t="shared" si="59"/>
        <v>1975418.8315265088</v>
      </c>
      <c r="Y218" s="184">
        <f t="shared" si="72"/>
        <v>164618.23999999999</v>
      </c>
      <c r="Z218" s="14">
        <f t="shared" si="60"/>
        <v>216223.63265785025</v>
      </c>
      <c r="AA218" s="184">
        <f t="shared" si="73"/>
        <v>18018.64</v>
      </c>
      <c r="AB218" s="14">
        <f t="shared" si="61"/>
        <v>3016929.5163395233</v>
      </c>
      <c r="AC218" s="184">
        <f t="shared" si="74"/>
        <v>251410.79</v>
      </c>
      <c r="AD218" s="14">
        <f t="shared" si="62"/>
        <v>430989.77731322142</v>
      </c>
      <c r="AE218" s="184">
        <f t="shared" si="75"/>
        <v>35915.81</v>
      </c>
      <c r="AF218" s="14">
        <f t="shared" si="63"/>
        <v>877767.58236454544</v>
      </c>
      <c r="AG218" s="184">
        <f t="shared" si="76"/>
        <v>73147.3</v>
      </c>
      <c r="AH218" s="14">
        <f t="shared" si="64"/>
        <v>13567.610641866213</v>
      </c>
      <c r="AI218" s="184">
        <f t="shared" si="68"/>
        <v>1130.6300000000001</v>
      </c>
      <c r="AJ218" s="14">
        <f t="shared" si="65"/>
        <v>11968.033947054417</v>
      </c>
      <c r="AK218" s="184">
        <f t="shared" si="69"/>
        <v>997.34</v>
      </c>
      <c r="AM218" s="14">
        <f t="shared" si="77"/>
        <v>6564683.6560779819</v>
      </c>
      <c r="AN218" s="14">
        <f t="shared" si="70"/>
        <v>547056.97</v>
      </c>
      <c r="AO218" s="14">
        <f t="shared" si="71"/>
        <v>547056.97</v>
      </c>
    </row>
    <row r="219" spans="1:41" x14ac:dyDescent="0.25">
      <c r="A219">
        <v>62140</v>
      </c>
      <c r="B219" t="s">
        <v>238</v>
      </c>
      <c r="C219" t="s">
        <v>228</v>
      </c>
      <c r="D219" s="14">
        <f>'landesw Umlage § 2_IST'!F219*'Umlage Gesamt § 2_mtlAufte_IST'!$D$1</f>
        <v>10409.424145172221</v>
      </c>
      <c r="E219" s="14">
        <f>'landesw Umlage § 2_IST'!G219*'Umlage Gesamt § 2_mtlAufte_IST'!$E$1</f>
        <v>783267.24883279891</v>
      </c>
      <c r="F219" s="14">
        <f>'landesw Umlage § 2_IST'!H219*'Umlage Gesamt § 2_mtlAufte_IST'!$F$1</f>
        <v>84212.271190196014</v>
      </c>
      <c r="G219" s="14">
        <f>'landesw Umlage § 2_IST'!I219*'Umlage Gesamt § 2_mtlAufte_IST'!$G$1</f>
        <v>1331925.0787546991</v>
      </c>
      <c r="H219" s="14">
        <f>'landesw Umlage § 2_IST'!J219*'Umlage Gesamt § 2_mtlAufte_IST'!$H$1</f>
        <v>228047.1903339967</v>
      </c>
      <c r="I219" s="14">
        <f>'landesw Umlage § 2_IST'!K219*'Umlage Gesamt § 2_mtlAufte_IST'!$I$1</f>
        <v>380410.82894351438</v>
      </c>
      <c r="J219" s="14">
        <f>'landesw Umlage § 2_IST'!L219*'Umlage Gesamt § 2_mtlAufte_IST'!$J$1</f>
        <v>5792.149481767934</v>
      </c>
      <c r="K219" s="14">
        <f>'landesw Umlage § 2_IST'!M219*'Umlage Gesamt § 2_mtlAufte_IST'!$K$1</f>
        <v>4238.1940322468417</v>
      </c>
      <c r="M219" s="14">
        <f>'bezirksw Umlage § 2_IST'!F219*'Umlage Gesamt § 2_mtlAufte_IST'!$M$1</f>
        <v>29218.113026392068</v>
      </c>
      <c r="N219" s="14">
        <f>'bezirksw Umlage § 2_IST'!G219*'Umlage Gesamt § 2_mtlAufte_IST'!$N$1</f>
        <v>2804530.6580399424</v>
      </c>
      <c r="O219" s="14">
        <f>'bezirksw Umlage § 2_IST'!H219*'Umlage Gesamt § 2_mtlAufte_IST'!$O$1</f>
        <v>308497.71227532567</v>
      </c>
      <c r="P219" s="14">
        <f>'bezirksw Umlage § 2_IST'!I219*'Umlage Gesamt § 2_mtlAufte_IST'!$P$1</f>
        <v>4147486.7964176973</v>
      </c>
      <c r="Q219" s="14">
        <f>'bezirksw Umlage § 2_IST'!J219*'Umlage Gesamt § 2_mtlAufte_IST'!$Q$1</f>
        <v>554725.65573278652</v>
      </c>
      <c r="R219" s="14">
        <f>'bezirksw Umlage § 2_IST'!K219*'Umlage Gesamt § 2_mtlAufte_IST'!$R$1</f>
        <v>1213809.4166408973</v>
      </c>
      <c r="S219" s="14">
        <f>'bezirksw Umlage § 2_IST'!L219*'Umlage Gesamt § 2_mtlAufte_IST'!$S$1</f>
        <v>18849.634976941525</v>
      </c>
      <c r="T219" s="14">
        <f>'bezirksw Umlage § 2_IST'!M219*'Umlage Gesamt § 2_mtlAufte_IST'!$T$1</f>
        <v>17498.405042007518</v>
      </c>
      <c r="V219" s="14">
        <f t="shared" si="66"/>
        <v>39627.53717156429</v>
      </c>
      <c r="W219" s="184">
        <f t="shared" si="67"/>
        <v>3302.29</v>
      </c>
      <c r="X219" s="14">
        <f t="shared" si="59"/>
        <v>3587797.9068727414</v>
      </c>
      <c r="Y219" s="184">
        <f t="shared" si="72"/>
        <v>298983.15999999997</v>
      </c>
      <c r="Z219" s="14">
        <f t="shared" si="60"/>
        <v>392709.98346552171</v>
      </c>
      <c r="AA219" s="184">
        <f t="shared" si="73"/>
        <v>32725.83</v>
      </c>
      <c r="AB219" s="14">
        <f t="shared" si="61"/>
        <v>5479411.8751723962</v>
      </c>
      <c r="AC219" s="184">
        <f t="shared" si="74"/>
        <v>456617.66</v>
      </c>
      <c r="AD219" s="14">
        <f t="shared" si="62"/>
        <v>782772.84606678318</v>
      </c>
      <c r="AE219" s="184">
        <f t="shared" si="75"/>
        <v>65231.07</v>
      </c>
      <c r="AF219" s="14">
        <f t="shared" si="63"/>
        <v>1594220.2455844115</v>
      </c>
      <c r="AG219" s="184">
        <f t="shared" si="76"/>
        <v>132851.69</v>
      </c>
      <c r="AH219" s="14">
        <f t="shared" si="64"/>
        <v>24641.784458709459</v>
      </c>
      <c r="AI219" s="184">
        <f t="shared" si="68"/>
        <v>2053.48</v>
      </c>
      <c r="AJ219" s="14">
        <f t="shared" si="65"/>
        <v>21736.599074254358</v>
      </c>
      <c r="AK219" s="184">
        <f t="shared" si="69"/>
        <v>1811.38</v>
      </c>
      <c r="AM219" s="14">
        <f t="shared" si="77"/>
        <v>11922918.77786638</v>
      </c>
      <c r="AN219" s="14">
        <f t="shared" si="70"/>
        <v>993576.56</v>
      </c>
      <c r="AO219" s="14">
        <f t="shared" si="71"/>
        <v>993576.56</v>
      </c>
    </row>
    <row r="220" spans="1:41" x14ac:dyDescent="0.25">
      <c r="A220">
        <v>62141</v>
      </c>
      <c r="B220" t="s">
        <v>239</v>
      </c>
      <c r="C220" t="s">
        <v>228</v>
      </c>
      <c r="D220" s="14">
        <f>'landesw Umlage § 2_IST'!F220*'Umlage Gesamt § 2_mtlAufte_IST'!$D$1</f>
        <v>2673.2117626645395</v>
      </c>
      <c r="E220" s="14">
        <f>'landesw Umlage § 2_IST'!G220*'Umlage Gesamt § 2_mtlAufte_IST'!$E$1</f>
        <v>201148.4202861338</v>
      </c>
      <c r="F220" s="14">
        <f>'landesw Umlage § 2_IST'!H220*'Umlage Gesamt § 2_mtlAufte_IST'!$F$1</f>
        <v>21626.290827118912</v>
      </c>
      <c r="G220" s="14">
        <f>'landesw Umlage § 2_IST'!I220*'Umlage Gesamt § 2_mtlAufte_IST'!$G$1</f>
        <v>342047.52711188974</v>
      </c>
      <c r="H220" s="14">
        <f>'landesw Umlage § 2_IST'!J220*'Umlage Gesamt § 2_mtlAufte_IST'!$H$1</f>
        <v>58564.087997718256</v>
      </c>
      <c r="I220" s="14">
        <f>'landesw Umlage § 2_IST'!K220*'Umlage Gesamt § 2_mtlAufte_IST'!$I$1</f>
        <v>97692.119025470471</v>
      </c>
      <c r="J220" s="14">
        <f>'landesw Umlage § 2_IST'!L220*'Umlage Gesamt § 2_mtlAufte_IST'!$J$1</f>
        <v>1487.4638510099048</v>
      </c>
      <c r="K220" s="14">
        <f>'landesw Umlage § 2_IST'!M220*'Umlage Gesamt § 2_mtlAufte_IST'!$K$1</f>
        <v>1088.3973965756265</v>
      </c>
      <c r="M220" s="14">
        <f>'bezirksw Umlage § 2_IST'!F220*'Umlage Gesamt § 2_mtlAufte_IST'!$M$1</f>
        <v>7503.4125169390954</v>
      </c>
      <c r="N220" s="14">
        <f>'bezirksw Umlage § 2_IST'!G220*'Umlage Gesamt § 2_mtlAufte_IST'!$N$1</f>
        <v>720222.77498441376</v>
      </c>
      <c r="O220" s="14">
        <f>'bezirksw Umlage § 2_IST'!H220*'Umlage Gesamt § 2_mtlAufte_IST'!$O$1</f>
        <v>79224.33572773372</v>
      </c>
      <c r="P220" s="14">
        <f>'bezirksw Umlage § 2_IST'!I220*'Umlage Gesamt § 2_mtlAufte_IST'!$P$1</f>
        <v>1065103.1541280544</v>
      </c>
      <c r="Q220" s="14">
        <f>'bezirksw Umlage § 2_IST'!J220*'Umlage Gesamt § 2_mtlAufte_IST'!$Q$1</f>
        <v>142457.36625540786</v>
      </c>
      <c r="R220" s="14">
        <f>'bezirksw Umlage § 2_IST'!K220*'Umlage Gesamt § 2_mtlAufte_IST'!$R$1</f>
        <v>311714.61215770704</v>
      </c>
      <c r="S220" s="14">
        <f>'bezirksw Umlage § 2_IST'!L220*'Umlage Gesamt § 2_mtlAufte_IST'!$S$1</f>
        <v>4840.7159934647225</v>
      </c>
      <c r="T220" s="14">
        <f>'bezirksw Umlage § 2_IST'!M220*'Umlage Gesamt § 2_mtlAufte_IST'!$T$1</f>
        <v>4493.7108464215707</v>
      </c>
      <c r="V220" s="14">
        <f t="shared" si="66"/>
        <v>10176.624279603635</v>
      </c>
      <c r="W220" s="184">
        <f t="shared" si="67"/>
        <v>848.05</v>
      </c>
      <c r="X220" s="14">
        <f t="shared" si="59"/>
        <v>921371.19527054753</v>
      </c>
      <c r="Y220" s="184">
        <f t="shared" si="72"/>
        <v>76780.929999999993</v>
      </c>
      <c r="Z220" s="14">
        <f t="shared" si="60"/>
        <v>100850.62655485263</v>
      </c>
      <c r="AA220" s="184">
        <f t="shared" si="73"/>
        <v>8404.2199999999993</v>
      </c>
      <c r="AB220" s="14">
        <f t="shared" si="61"/>
        <v>1407150.6812399442</v>
      </c>
      <c r="AC220" s="184">
        <f t="shared" si="74"/>
        <v>117262.56</v>
      </c>
      <c r="AD220" s="14">
        <f t="shared" si="62"/>
        <v>201021.45425312611</v>
      </c>
      <c r="AE220" s="184">
        <f t="shared" si="75"/>
        <v>16751.79</v>
      </c>
      <c r="AF220" s="14">
        <f t="shared" si="63"/>
        <v>409406.7311831775</v>
      </c>
      <c r="AG220" s="184">
        <f t="shared" si="76"/>
        <v>34117.230000000003</v>
      </c>
      <c r="AH220" s="14">
        <f t="shared" si="64"/>
        <v>6328.1798444746273</v>
      </c>
      <c r="AI220" s="184">
        <f t="shared" si="68"/>
        <v>527.35</v>
      </c>
      <c r="AJ220" s="14">
        <f t="shared" si="65"/>
        <v>5582.1082429971975</v>
      </c>
      <c r="AK220" s="184">
        <f t="shared" si="69"/>
        <v>465.18</v>
      </c>
      <c r="AM220" s="14">
        <f t="shared" si="77"/>
        <v>3061887.6008687224</v>
      </c>
      <c r="AN220" s="14">
        <f t="shared" si="70"/>
        <v>255157.3</v>
      </c>
      <c r="AO220" s="14">
        <f t="shared" si="71"/>
        <v>255157.3</v>
      </c>
    </row>
    <row r="221" spans="1:41" x14ac:dyDescent="0.25">
      <c r="A221">
        <v>62142</v>
      </c>
      <c r="B221" t="s">
        <v>240</v>
      </c>
      <c r="C221" t="s">
        <v>228</v>
      </c>
      <c r="D221" s="14">
        <f>'landesw Umlage § 2_IST'!F221*'Umlage Gesamt § 2_mtlAufte_IST'!$D$1</f>
        <v>1172.5576842217988</v>
      </c>
      <c r="E221" s="14">
        <f>'landesw Umlage § 2_IST'!G221*'Umlage Gesamt § 2_mtlAufte_IST'!$E$1</f>
        <v>88230.243922198351</v>
      </c>
      <c r="F221" s="14">
        <f>'landesw Umlage § 2_IST'!H221*'Umlage Gesamt § 2_mtlAufte_IST'!$F$1</f>
        <v>9485.9950284214938</v>
      </c>
      <c r="G221" s="14">
        <f>'landesw Umlage § 2_IST'!I221*'Umlage Gesamt § 2_mtlAufte_IST'!$G$1</f>
        <v>150033.1780241536</v>
      </c>
      <c r="H221" s="14">
        <f>'landesw Umlage § 2_IST'!J221*'Umlage Gesamt § 2_mtlAufte_IST'!$H$1</f>
        <v>25688.115083228258</v>
      </c>
      <c r="I221" s="14">
        <f>'landesw Umlage § 2_IST'!K221*'Umlage Gesamt § 2_mtlAufte_IST'!$I$1</f>
        <v>42850.942993400546</v>
      </c>
      <c r="J221" s="14">
        <f>'landesw Umlage § 2_IST'!L221*'Umlage Gesamt § 2_mtlAufte_IST'!$J$1</f>
        <v>652.45005759114792</v>
      </c>
      <c r="K221" s="14">
        <f>'landesw Umlage § 2_IST'!M221*'Umlage Gesamt § 2_mtlAufte_IST'!$K$1</f>
        <v>477.40652224636437</v>
      </c>
      <c r="M221" s="14">
        <f>'bezirksw Umlage § 2_IST'!F221*'Umlage Gesamt § 2_mtlAufte_IST'!$M$1</f>
        <v>3291.2409437602219</v>
      </c>
      <c r="N221" s="14">
        <f>'bezirksw Umlage § 2_IST'!G221*'Umlage Gesamt § 2_mtlAufte_IST'!$N$1</f>
        <v>315913.15022411791</v>
      </c>
      <c r="O221" s="14">
        <f>'bezirksw Umlage § 2_IST'!H221*'Umlage Gesamt § 2_mtlAufte_IST'!$O$1</f>
        <v>34750.372167421563</v>
      </c>
      <c r="P221" s="14">
        <f>'bezirksw Umlage § 2_IST'!I221*'Umlage Gesamt § 2_mtlAufte_IST'!$P$1</f>
        <v>467188.90935033211</v>
      </c>
      <c r="Q221" s="14">
        <f>'bezirksw Umlage § 2_IST'!J221*'Umlage Gesamt § 2_mtlAufte_IST'!$Q$1</f>
        <v>62486.437404524986</v>
      </c>
      <c r="R221" s="14">
        <f>'bezirksw Umlage § 2_IST'!K221*'Umlage Gesamt § 2_mtlAufte_IST'!$R$1</f>
        <v>136728.17427880067</v>
      </c>
      <c r="S221" s="14">
        <f>'bezirksw Umlage § 2_IST'!L221*'Umlage Gesamt § 2_mtlAufte_IST'!$S$1</f>
        <v>2123.295585687089</v>
      </c>
      <c r="T221" s="14">
        <f>'bezirksw Umlage § 2_IST'!M221*'Umlage Gesamt § 2_mtlAufte_IST'!$T$1</f>
        <v>1971.0878342052536</v>
      </c>
      <c r="V221" s="14">
        <f t="shared" si="66"/>
        <v>4463.7986279820207</v>
      </c>
      <c r="W221" s="184">
        <f t="shared" si="67"/>
        <v>371.98</v>
      </c>
      <c r="X221" s="14">
        <f t="shared" si="59"/>
        <v>404143.39414631628</v>
      </c>
      <c r="Y221" s="184">
        <f t="shared" si="72"/>
        <v>33678.620000000003</v>
      </c>
      <c r="Z221" s="14">
        <f t="shared" si="60"/>
        <v>44236.367195843057</v>
      </c>
      <c r="AA221" s="184">
        <f t="shared" si="73"/>
        <v>3686.36</v>
      </c>
      <c r="AB221" s="14">
        <f t="shared" si="61"/>
        <v>617222.08737448568</v>
      </c>
      <c r="AC221" s="184">
        <f t="shared" si="74"/>
        <v>51435.17</v>
      </c>
      <c r="AD221" s="14">
        <f t="shared" si="62"/>
        <v>88174.552487753244</v>
      </c>
      <c r="AE221" s="184">
        <f t="shared" si="75"/>
        <v>7347.88</v>
      </c>
      <c r="AF221" s="14">
        <f t="shared" si="63"/>
        <v>179579.11727220123</v>
      </c>
      <c r="AG221" s="184">
        <f t="shared" si="76"/>
        <v>14964.93</v>
      </c>
      <c r="AH221" s="14">
        <f t="shared" si="64"/>
        <v>2775.7456432782369</v>
      </c>
      <c r="AI221" s="184">
        <f t="shared" si="68"/>
        <v>231.31</v>
      </c>
      <c r="AJ221" s="14">
        <f t="shared" si="65"/>
        <v>2448.4943564516179</v>
      </c>
      <c r="AK221" s="184">
        <f t="shared" si="69"/>
        <v>204.04</v>
      </c>
      <c r="AM221" s="14">
        <f t="shared" si="77"/>
        <v>1343043.5571043114</v>
      </c>
      <c r="AN221" s="14">
        <f t="shared" si="70"/>
        <v>111920.3</v>
      </c>
      <c r="AO221" s="14">
        <f t="shared" si="71"/>
        <v>111920.3</v>
      </c>
    </row>
    <row r="222" spans="1:41" x14ac:dyDescent="0.25">
      <c r="A222">
        <v>62143</v>
      </c>
      <c r="B222" t="s">
        <v>241</v>
      </c>
      <c r="C222" t="s">
        <v>228</v>
      </c>
      <c r="D222" s="14">
        <f>'landesw Umlage § 2_IST'!F222*'Umlage Gesamt § 2_mtlAufte_IST'!$D$1</f>
        <v>2731.6749207871926</v>
      </c>
      <c r="E222" s="14">
        <f>'landesw Umlage § 2_IST'!G222*'Umlage Gesamt § 2_mtlAufte_IST'!$E$1</f>
        <v>205547.53750743036</v>
      </c>
      <c r="F222" s="14">
        <f>'landesw Umlage § 2_IST'!H222*'Umlage Gesamt § 2_mtlAufte_IST'!$F$1</f>
        <v>22099.257944012072</v>
      </c>
      <c r="G222" s="14">
        <f>'landesw Umlage § 2_IST'!I222*'Umlage Gesamt § 2_mtlAufte_IST'!$G$1</f>
        <v>349528.10868881369</v>
      </c>
      <c r="H222" s="14">
        <f>'landesw Umlage § 2_IST'!J222*'Umlage Gesamt § 2_mtlAufte_IST'!$H$1</f>
        <v>59844.884971881962</v>
      </c>
      <c r="I222" s="14">
        <f>'landesw Umlage § 2_IST'!K222*'Umlage Gesamt § 2_mtlAufte_IST'!$I$1</f>
        <v>99828.646285185299</v>
      </c>
      <c r="J222" s="14">
        <f>'landesw Umlage § 2_IST'!L222*'Umlage Gesamt § 2_mtlAufte_IST'!$J$1</f>
        <v>1519.9946948202892</v>
      </c>
      <c r="K222" s="14">
        <f>'landesw Umlage § 2_IST'!M222*'Umlage Gesamt § 2_mtlAufte_IST'!$K$1</f>
        <v>1112.2006545086456</v>
      </c>
      <c r="M222" s="14">
        <f>'bezirksw Umlage § 2_IST'!F222*'Umlage Gesamt § 2_mtlAufte_IST'!$M$1</f>
        <v>7667.5121960457209</v>
      </c>
      <c r="N222" s="14">
        <f>'bezirksw Umlage § 2_IST'!G222*'Umlage Gesamt § 2_mtlAufte_IST'!$N$1</f>
        <v>735974.05161933322</v>
      </c>
      <c r="O222" s="14">
        <f>'bezirksw Umlage § 2_IST'!H222*'Umlage Gesamt § 2_mtlAufte_IST'!$O$1</f>
        <v>80956.972450159315</v>
      </c>
      <c r="P222" s="14">
        <f>'bezirksw Umlage § 2_IST'!I222*'Umlage Gesamt § 2_mtlAufte_IST'!$P$1</f>
        <v>1088396.966831713</v>
      </c>
      <c r="Q222" s="14">
        <f>'bezirksw Umlage § 2_IST'!J222*'Umlage Gesamt § 2_mtlAufte_IST'!$Q$1</f>
        <v>145572.90975459741</v>
      </c>
      <c r="R222" s="14">
        <f>'bezirksw Umlage § 2_IST'!K222*'Umlage Gesamt § 2_mtlAufte_IST'!$R$1</f>
        <v>318531.81269312318</v>
      </c>
      <c r="S222" s="14">
        <f>'bezirksw Umlage § 2_IST'!L222*'Umlage Gesamt § 2_mtlAufte_IST'!$S$1</f>
        <v>4946.5824827961551</v>
      </c>
      <c r="T222" s="14">
        <f>'bezirksw Umlage § 2_IST'!M222*'Umlage Gesamt § 2_mtlAufte_IST'!$T$1</f>
        <v>4591.98833099689</v>
      </c>
      <c r="V222" s="14">
        <f t="shared" si="66"/>
        <v>10399.187116832913</v>
      </c>
      <c r="W222" s="184">
        <f t="shared" si="67"/>
        <v>866.6</v>
      </c>
      <c r="X222" s="14">
        <f t="shared" si="59"/>
        <v>941521.58912676363</v>
      </c>
      <c r="Y222" s="184">
        <f t="shared" si="72"/>
        <v>78460.13</v>
      </c>
      <c r="Z222" s="14">
        <f t="shared" si="60"/>
        <v>103056.23039417139</v>
      </c>
      <c r="AA222" s="184">
        <f t="shared" si="73"/>
        <v>8588.02</v>
      </c>
      <c r="AB222" s="14">
        <f t="shared" si="61"/>
        <v>1437925.0755205266</v>
      </c>
      <c r="AC222" s="184">
        <f t="shared" si="74"/>
        <v>119827.09</v>
      </c>
      <c r="AD222" s="14">
        <f t="shared" si="62"/>
        <v>205417.79472647936</v>
      </c>
      <c r="AE222" s="184">
        <f t="shared" si="75"/>
        <v>17118.150000000001</v>
      </c>
      <c r="AF222" s="14">
        <f t="shared" si="63"/>
        <v>418360.45897830848</v>
      </c>
      <c r="AG222" s="184">
        <f t="shared" si="76"/>
        <v>34863.370000000003</v>
      </c>
      <c r="AH222" s="14">
        <f t="shared" si="64"/>
        <v>6466.5771776164438</v>
      </c>
      <c r="AI222" s="184">
        <f t="shared" si="68"/>
        <v>538.88</v>
      </c>
      <c r="AJ222" s="14">
        <f t="shared" si="65"/>
        <v>5704.188985505536</v>
      </c>
      <c r="AK222" s="184">
        <f t="shared" si="69"/>
        <v>475.35</v>
      </c>
      <c r="AM222" s="14">
        <f t="shared" si="77"/>
        <v>3128851.1020262041</v>
      </c>
      <c r="AN222" s="14">
        <f t="shared" si="70"/>
        <v>260737.59</v>
      </c>
      <c r="AO222" s="14">
        <f t="shared" si="71"/>
        <v>260737.59</v>
      </c>
    </row>
    <row r="223" spans="1:41" x14ac:dyDescent="0.25">
      <c r="A223">
        <v>62144</v>
      </c>
      <c r="B223" t="s">
        <v>242</v>
      </c>
      <c r="C223" t="s">
        <v>228</v>
      </c>
      <c r="D223" s="14">
        <f>'landesw Umlage § 2_IST'!F223*'Umlage Gesamt § 2_mtlAufte_IST'!$D$1</f>
        <v>698.63262786007169</v>
      </c>
      <c r="E223" s="14">
        <f>'landesw Umlage § 2_IST'!G223*'Umlage Gesamt § 2_mtlAufte_IST'!$E$1</f>
        <v>52569.291897148782</v>
      </c>
      <c r="F223" s="14">
        <f>'landesw Umlage § 2_IST'!H223*'Umlage Gesamt § 2_mtlAufte_IST'!$F$1</f>
        <v>5651.9399631686601</v>
      </c>
      <c r="G223" s="14">
        <f>'landesw Umlage § 2_IST'!I223*'Umlage Gesamt § 2_mtlAufte_IST'!$G$1</f>
        <v>89392.679643541705</v>
      </c>
      <c r="H223" s="14">
        <f>'landesw Umlage § 2_IST'!J223*'Umlage Gesamt § 2_mtlAufte_IST'!$H$1</f>
        <v>15305.477578511152</v>
      </c>
      <c r="I223" s="14">
        <f>'landesw Umlage § 2_IST'!K223*'Umlage Gesamt § 2_mtlAufte_IST'!$I$1</f>
        <v>25531.423581629704</v>
      </c>
      <c r="J223" s="14">
        <f>'landesw Umlage § 2_IST'!L223*'Umlage Gesamt § 2_mtlAufte_IST'!$J$1</f>
        <v>388.74240851091139</v>
      </c>
      <c r="K223" s="14">
        <f>'landesw Umlage § 2_IST'!M223*'Umlage Gesamt § 2_mtlAufte_IST'!$K$1</f>
        <v>284.44807251924078</v>
      </c>
      <c r="M223" s="14">
        <f>'bezirksw Umlage § 2_IST'!F223*'Umlage Gesamt § 2_mtlAufte_IST'!$M$1</f>
        <v>1960.9852379978281</v>
      </c>
      <c r="N223" s="14">
        <f>'bezirksw Umlage § 2_IST'!G223*'Umlage Gesamt § 2_mtlAufte_IST'!$N$1</f>
        <v>188227.18684676717</v>
      </c>
      <c r="O223" s="14">
        <f>'bezirksw Umlage § 2_IST'!H223*'Umlage Gesamt § 2_mtlAufte_IST'!$O$1</f>
        <v>20704.946249662622</v>
      </c>
      <c r="P223" s="14">
        <f>'bezirksw Umlage § 2_IST'!I223*'Umlage Gesamt § 2_mtlAufte_IST'!$P$1</f>
        <v>278360.22042968712</v>
      </c>
      <c r="Q223" s="14">
        <f>'bezirksw Umlage § 2_IST'!J223*'Umlage Gesamt § 2_mtlAufte_IST'!$Q$1</f>
        <v>37230.632281012338</v>
      </c>
      <c r="R223" s="14">
        <f>'bezirksw Umlage § 2_IST'!K223*'Umlage Gesamt § 2_mtlAufte_IST'!$R$1</f>
        <v>81465.300159032078</v>
      </c>
      <c r="S223" s="14">
        <f>'bezirksw Umlage § 2_IST'!L223*'Umlage Gesamt § 2_mtlAufte_IST'!$S$1</f>
        <v>1265.1007235833895</v>
      </c>
      <c r="T223" s="14">
        <f>'bezirksw Umlage § 2_IST'!M223*'Umlage Gesamt § 2_mtlAufte_IST'!$T$1</f>
        <v>1174.4123908648153</v>
      </c>
      <c r="V223" s="14">
        <f t="shared" si="66"/>
        <v>2659.6178658578997</v>
      </c>
      <c r="W223" s="184">
        <f t="shared" si="67"/>
        <v>221.63</v>
      </c>
      <c r="X223" s="14">
        <f t="shared" si="59"/>
        <v>240796.47874391597</v>
      </c>
      <c r="Y223" s="184">
        <f t="shared" si="72"/>
        <v>20066.37</v>
      </c>
      <c r="Z223" s="14">
        <f t="shared" si="60"/>
        <v>26356.886212831283</v>
      </c>
      <c r="AA223" s="184">
        <f t="shared" si="73"/>
        <v>2196.41</v>
      </c>
      <c r="AB223" s="14">
        <f t="shared" si="61"/>
        <v>367752.90007322881</v>
      </c>
      <c r="AC223" s="184">
        <f t="shared" si="74"/>
        <v>30646.080000000002</v>
      </c>
      <c r="AD223" s="14">
        <f t="shared" si="62"/>
        <v>52536.109859523494</v>
      </c>
      <c r="AE223" s="184">
        <f t="shared" si="75"/>
        <v>4378.01</v>
      </c>
      <c r="AF223" s="14">
        <f t="shared" si="63"/>
        <v>106996.72374066178</v>
      </c>
      <c r="AG223" s="184">
        <f t="shared" si="76"/>
        <v>8916.39</v>
      </c>
      <c r="AH223" s="14">
        <f t="shared" si="64"/>
        <v>1653.8431320943009</v>
      </c>
      <c r="AI223" s="184">
        <f t="shared" si="68"/>
        <v>137.82</v>
      </c>
      <c r="AJ223" s="14">
        <f t="shared" si="65"/>
        <v>1458.8604633840559</v>
      </c>
      <c r="AK223" s="184">
        <f t="shared" si="69"/>
        <v>121.57</v>
      </c>
      <c r="AM223" s="14">
        <f t="shared" si="77"/>
        <v>800211.4200914976</v>
      </c>
      <c r="AN223" s="14">
        <f t="shared" si="70"/>
        <v>66684.289999999994</v>
      </c>
      <c r="AO223" s="14">
        <f t="shared" si="71"/>
        <v>66684.289999999994</v>
      </c>
    </row>
    <row r="224" spans="1:41" x14ac:dyDescent="0.25">
      <c r="A224">
        <v>62145</v>
      </c>
      <c r="B224" t="s">
        <v>243</v>
      </c>
      <c r="C224" t="s">
        <v>228</v>
      </c>
      <c r="D224" s="14">
        <f>'landesw Umlage § 2_IST'!F224*'Umlage Gesamt § 2_mtlAufte_IST'!$D$1</f>
        <v>2117.0975659744272</v>
      </c>
      <c r="E224" s="14">
        <f>'landesw Umlage § 2_IST'!G224*'Umlage Gesamt § 2_mtlAufte_IST'!$E$1</f>
        <v>159303.06642183318</v>
      </c>
      <c r="F224" s="14">
        <f>'landesw Umlage § 2_IST'!H224*'Umlage Gesamt § 2_mtlAufte_IST'!$F$1</f>
        <v>17127.325380878952</v>
      </c>
      <c r="G224" s="14">
        <f>'landesw Umlage § 2_IST'!I224*'Umlage Gesamt § 2_mtlAufte_IST'!$G$1</f>
        <v>270890.61824804888</v>
      </c>
      <c r="H224" s="14">
        <f>'landesw Umlage § 2_IST'!J224*'Umlage Gesamt § 2_mtlAufte_IST'!$H$1</f>
        <v>46380.870339242341</v>
      </c>
      <c r="I224" s="14">
        <f>'landesw Umlage § 2_IST'!K224*'Umlage Gesamt § 2_mtlAufte_IST'!$I$1</f>
        <v>77369.009927427061</v>
      </c>
      <c r="J224" s="14">
        <f>'landesw Umlage § 2_IST'!L224*'Umlage Gesamt § 2_mtlAufte_IST'!$J$1</f>
        <v>1178.0234332461291</v>
      </c>
      <c r="K224" s="14">
        <f>'landesw Umlage § 2_IST'!M224*'Umlage Gesamt § 2_mtlAufte_IST'!$K$1</f>
        <v>861.97566211753985</v>
      </c>
      <c r="M224" s="14">
        <f>'bezirksw Umlage § 2_IST'!F224*'Umlage Gesamt § 2_mtlAufte_IST'!$M$1</f>
        <v>5942.4608996482511</v>
      </c>
      <c r="N224" s="14">
        <f>'bezirksw Umlage § 2_IST'!G224*'Umlage Gesamt § 2_mtlAufte_IST'!$N$1</f>
        <v>570393.2270442408</v>
      </c>
      <c r="O224" s="14">
        <f>'bezirksw Umlage § 2_IST'!H224*'Umlage Gesamt § 2_mtlAufte_IST'!$O$1</f>
        <v>62743.120720052626</v>
      </c>
      <c r="P224" s="14">
        <f>'bezirksw Umlage § 2_IST'!I224*'Umlage Gesamt § 2_mtlAufte_IST'!$P$1</f>
        <v>843527.37280662591</v>
      </c>
      <c r="Q224" s="14">
        <f>'bezirksw Umlage § 2_IST'!J224*'Umlage Gesamt § 2_mtlAufte_IST'!$Q$1</f>
        <v>112821.64307620499</v>
      </c>
      <c r="R224" s="14">
        <f>'bezirksw Umlage § 2_IST'!K224*'Umlage Gesamt § 2_mtlAufte_IST'!$R$1</f>
        <v>246867.9271484107</v>
      </c>
      <c r="S224" s="14">
        <f>'bezirksw Umlage § 2_IST'!L224*'Umlage Gesamt § 2_mtlAufte_IST'!$S$1</f>
        <v>3833.6910642360122</v>
      </c>
      <c r="T224" s="14">
        <f>'bezirksw Umlage § 2_IST'!M224*'Umlage Gesamt § 2_mtlAufte_IST'!$T$1</f>
        <v>3558.8741707724748</v>
      </c>
      <c r="V224" s="14">
        <f t="shared" si="66"/>
        <v>8059.5584656226783</v>
      </c>
      <c r="W224" s="184">
        <f t="shared" si="67"/>
        <v>671.63</v>
      </c>
      <c r="X224" s="14">
        <f t="shared" si="59"/>
        <v>729696.29346607393</v>
      </c>
      <c r="Y224" s="184">
        <f t="shared" si="72"/>
        <v>60808.02</v>
      </c>
      <c r="Z224" s="14">
        <f t="shared" si="60"/>
        <v>79870.446100931586</v>
      </c>
      <c r="AA224" s="184">
        <f t="shared" si="73"/>
        <v>6655.87</v>
      </c>
      <c r="AB224" s="14">
        <f t="shared" si="61"/>
        <v>1114417.9910546748</v>
      </c>
      <c r="AC224" s="184">
        <f t="shared" si="74"/>
        <v>92868.17</v>
      </c>
      <c r="AD224" s="14">
        <f t="shared" si="62"/>
        <v>159202.51341544732</v>
      </c>
      <c r="AE224" s="184">
        <f t="shared" si="75"/>
        <v>13266.88</v>
      </c>
      <c r="AF224" s="14">
        <f t="shared" si="63"/>
        <v>324236.93707583775</v>
      </c>
      <c r="AG224" s="184">
        <f t="shared" si="76"/>
        <v>27019.74</v>
      </c>
      <c r="AH224" s="14">
        <f t="shared" si="64"/>
        <v>5011.7144974821413</v>
      </c>
      <c r="AI224" s="184">
        <f t="shared" si="68"/>
        <v>417.64</v>
      </c>
      <c r="AJ224" s="14">
        <f t="shared" si="65"/>
        <v>4420.849832890015</v>
      </c>
      <c r="AK224" s="184">
        <f t="shared" si="69"/>
        <v>368.4</v>
      </c>
      <c r="AM224" s="14">
        <f t="shared" si="77"/>
        <v>2424916.30390896</v>
      </c>
      <c r="AN224" s="14">
        <f t="shared" si="70"/>
        <v>202076.36</v>
      </c>
      <c r="AO224" s="14">
        <f t="shared" si="71"/>
        <v>202076.36</v>
      </c>
    </row>
    <row r="225" spans="1:41" x14ac:dyDescent="0.25">
      <c r="A225">
        <v>62146</v>
      </c>
      <c r="B225" t="s">
        <v>244</v>
      </c>
      <c r="C225" t="s">
        <v>228</v>
      </c>
      <c r="D225" s="14">
        <f>'landesw Umlage § 2_IST'!F225*'Umlage Gesamt § 2_mtlAufte_IST'!$D$1</f>
        <v>784.16055541338392</v>
      </c>
      <c r="E225" s="14">
        <f>'landesw Umlage § 2_IST'!G225*'Umlage Gesamt § 2_mtlAufte_IST'!$E$1</f>
        <v>59004.924029990987</v>
      </c>
      <c r="F225" s="14">
        <f>'landesw Umlage § 2_IST'!H225*'Umlage Gesamt § 2_mtlAufte_IST'!$F$1</f>
        <v>6343.8611423815773</v>
      </c>
      <c r="G225" s="14">
        <f>'landesw Umlage § 2_IST'!I225*'Umlage Gesamt § 2_mtlAufte_IST'!$G$1</f>
        <v>100336.30054451201</v>
      </c>
      <c r="H225" s="14">
        <f>'landesw Umlage § 2_IST'!J225*'Umlage Gesamt § 2_mtlAufte_IST'!$H$1</f>
        <v>17179.203089318435</v>
      </c>
      <c r="I225" s="14">
        <f>'landesw Umlage § 2_IST'!K225*'Umlage Gesamt § 2_mtlAufte_IST'!$I$1</f>
        <v>28657.028741398903</v>
      </c>
      <c r="J225" s="14">
        <f>'landesw Umlage § 2_IST'!L225*'Umlage Gesamt § 2_mtlAufte_IST'!$J$1</f>
        <v>436.33298934859971</v>
      </c>
      <c r="K225" s="14">
        <f>'landesw Umlage § 2_IST'!M225*'Umlage Gesamt § 2_mtlAufte_IST'!$K$1</f>
        <v>319.27074350387971</v>
      </c>
      <c r="M225" s="14">
        <f>'bezirksw Umlage § 2_IST'!F225*'Umlage Gesamt § 2_mtlAufte_IST'!$M$1</f>
        <v>2201.0527594394193</v>
      </c>
      <c r="N225" s="14">
        <f>'bezirksw Umlage § 2_IST'!G225*'Umlage Gesamt § 2_mtlAufte_IST'!$N$1</f>
        <v>211270.31503490335</v>
      </c>
      <c r="O225" s="14">
        <f>'bezirksw Umlage § 2_IST'!H225*'Umlage Gesamt § 2_mtlAufte_IST'!$O$1</f>
        <v>23239.684926641577</v>
      </c>
      <c r="P225" s="14">
        <f>'bezirksw Umlage § 2_IST'!I225*'Umlage Gesamt § 2_mtlAufte_IST'!$P$1</f>
        <v>312437.60504820605</v>
      </c>
      <c r="Q225" s="14">
        <f>'bezirksw Umlage § 2_IST'!J225*'Umlage Gesamt § 2_mtlAufte_IST'!$Q$1</f>
        <v>41788.476695247453</v>
      </c>
      <c r="R225" s="14">
        <f>'bezirksw Umlage § 2_IST'!K225*'Umlage Gesamt § 2_mtlAufte_IST'!$R$1</f>
        <v>91438.436271286555</v>
      </c>
      <c r="S225" s="14">
        <f>'bezirksw Umlage § 2_IST'!L225*'Umlage Gesamt § 2_mtlAufte_IST'!$S$1</f>
        <v>1419.9767467169017</v>
      </c>
      <c r="T225" s="14">
        <f>'bezirksw Umlage § 2_IST'!M225*'Umlage Gesamt § 2_mtlAufte_IST'!$T$1</f>
        <v>1318.1861767975788</v>
      </c>
      <c r="V225" s="14">
        <f t="shared" si="66"/>
        <v>2985.2133148528033</v>
      </c>
      <c r="W225" s="184">
        <f t="shared" si="67"/>
        <v>248.77</v>
      </c>
      <c r="X225" s="14">
        <f t="shared" si="59"/>
        <v>270275.23906489433</v>
      </c>
      <c r="Y225" s="184">
        <f t="shared" si="72"/>
        <v>22522.94</v>
      </c>
      <c r="Z225" s="14">
        <f t="shared" si="60"/>
        <v>29583.546069023156</v>
      </c>
      <c r="AA225" s="184">
        <f t="shared" si="73"/>
        <v>2465.3000000000002</v>
      </c>
      <c r="AB225" s="14">
        <f t="shared" si="61"/>
        <v>412773.90559271805</v>
      </c>
      <c r="AC225" s="184">
        <f t="shared" si="74"/>
        <v>34397.83</v>
      </c>
      <c r="AD225" s="14">
        <f t="shared" si="62"/>
        <v>58967.679784565888</v>
      </c>
      <c r="AE225" s="184">
        <f t="shared" si="75"/>
        <v>4913.97</v>
      </c>
      <c r="AF225" s="14">
        <f t="shared" si="63"/>
        <v>120095.46501268545</v>
      </c>
      <c r="AG225" s="184">
        <f t="shared" si="76"/>
        <v>10007.959999999999</v>
      </c>
      <c r="AH225" s="14">
        <f t="shared" si="64"/>
        <v>1856.3097360655015</v>
      </c>
      <c r="AI225" s="184">
        <f t="shared" si="68"/>
        <v>154.69</v>
      </c>
      <c r="AJ225" s="14">
        <f t="shared" si="65"/>
        <v>1637.4569203014585</v>
      </c>
      <c r="AK225" s="184">
        <f t="shared" si="69"/>
        <v>136.44999999999999</v>
      </c>
      <c r="AM225" s="14">
        <f t="shared" si="77"/>
        <v>898174.81549510662</v>
      </c>
      <c r="AN225" s="14">
        <f t="shared" si="70"/>
        <v>74847.899999999994</v>
      </c>
      <c r="AO225" s="14">
        <f t="shared" si="71"/>
        <v>74847.899999999994</v>
      </c>
    </row>
    <row r="226" spans="1:41" x14ac:dyDescent="0.25">
      <c r="A226">
        <v>62147</v>
      </c>
      <c r="B226" t="s">
        <v>245</v>
      </c>
      <c r="C226" t="s">
        <v>228</v>
      </c>
      <c r="D226" s="14">
        <f>'landesw Umlage § 2_IST'!F226*'Umlage Gesamt § 2_mtlAufte_IST'!$D$1</f>
        <v>676.12033865086562</v>
      </c>
      <c r="E226" s="14">
        <f>'landesw Umlage § 2_IST'!G226*'Umlage Gesamt § 2_mtlAufte_IST'!$E$1</f>
        <v>50875.332789718123</v>
      </c>
      <c r="F226" s="14">
        <f>'landesw Umlage § 2_IST'!H226*'Umlage Gesamt § 2_mtlAufte_IST'!$F$1</f>
        <v>5469.8154788976417</v>
      </c>
      <c r="G226" s="14">
        <f>'landesw Umlage § 2_IST'!I226*'Umlage Gesamt § 2_mtlAufte_IST'!$G$1</f>
        <v>86512.147333613015</v>
      </c>
      <c r="H226" s="14">
        <f>'landesw Umlage § 2_IST'!J226*'Umlage Gesamt § 2_mtlAufte_IST'!$H$1</f>
        <v>14812.283696645283</v>
      </c>
      <c r="I226" s="14">
        <f>'landesw Umlage § 2_IST'!K226*'Umlage Gesamt § 2_mtlAufte_IST'!$I$1</f>
        <v>24708.715381823851</v>
      </c>
      <c r="J226" s="14">
        <f>'landesw Umlage § 2_IST'!L226*'Umlage Gesamt § 2_mtlAufte_IST'!$J$1</f>
        <v>376.21582274997013</v>
      </c>
      <c r="K226" s="14">
        <f>'landesw Umlage § 2_IST'!M226*'Umlage Gesamt § 2_mtlAufte_IST'!$K$1</f>
        <v>275.28220047405927</v>
      </c>
      <c r="M226" s="14">
        <f>'bezirksw Umlage § 2_IST'!F226*'Umlage Gesamt § 2_mtlAufte_IST'!$M$1</f>
        <v>1897.7957088342505</v>
      </c>
      <c r="N226" s="14">
        <f>'bezirksw Umlage § 2_IST'!G226*'Umlage Gesamt § 2_mtlAufte_IST'!$N$1</f>
        <v>182161.87483820977</v>
      </c>
      <c r="O226" s="14">
        <f>'bezirksw Umlage § 2_IST'!H226*'Umlage Gesamt § 2_mtlAufte_IST'!$O$1</f>
        <v>20037.763356328262</v>
      </c>
      <c r="P226" s="14">
        <f>'bezirksw Umlage § 2_IST'!I226*'Umlage Gesamt § 2_mtlAufte_IST'!$P$1</f>
        <v>269390.51942123869</v>
      </c>
      <c r="Q226" s="14">
        <f>'bezirksw Umlage § 2_IST'!J226*'Umlage Gesamt § 2_mtlAufte_IST'!$Q$1</f>
        <v>36030.936292121842</v>
      </c>
      <c r="R226" s="14">
        <f>'bezirksw Umlage § 2_IST'!K226*'Umlage Gesamt § 2_mtlAufte_IST'!$R$1</f>
        <v>78840.214635453813</v>
      </c>
      <c r="S226" s="14">
        <f>'bezirksw Umlage § 2_IST'!L226*'Umlage Gesamt § 2_mtlAufte_IST'!$S$1</f>
        <v>1224.3349301859053</v>
      </c>
      <c r="T226" s="14">
        <f>'bezirksw Umlage § 2_IST'!M226*'Umlage Gesamt § 2_mtlAufte_IST'!$T$1</f>
        <v>1136.5688800700127</v>
      </c>
      <c r="V226" s="14">
        <f t="shared" si="66"/>
        <v>2573.916047485116</v>
      </c>
      <c r="W226" s="184">
        <f t="shared" si="67"/>
        <v>214.49</v>
      </c>
      <c r="X226" s="14">
        <f t="shared" si="59"/>
        <v>233037.20762792788</v>
      </c>
      <c r="Y226" s="184">
        <f t="shared" si="72"/>
        <v>19419.77</v>
      </c>
      <c r="Z226" s="14">
        <f t="shared" si="60"/>
        <v>25507.578835225904</v>
      </c>
      <c r="AA226" s="184">
        <f t="shared" si="73"/>
        <v>2125.63</v>
      </c>
      <c r="AB226" s="14">
        <f t="shared" si="61"/>
        <v>355902.6667548517</v>
      </c>
      <c r="AC226" s="184">
        <f t="shared" si="74"/>
        <v>29658.560000000001</v>
      </c>
      <c r="AD226" s="14">
        <f t="shared" si="62"/>
        <v>50843.219988767123</v>
      </c>
      <c r="AE226" s="184">
        <f t="shared" si="75"/>
        <v>4236.93</v>
      </c>
      <c r="AF226" s="14">
        <f t="shared" si="63"/>
        <v>103548.93001727766</v>
      </c>
      <c r="AG226" s="184">
        <f t="shared" si="76"/>
        <v>8629.08</v>
      </c>
      <c r="AH226" s="14">
        <f t="shared" si="64"/>
        <v>1600.5507529358754</v>
      </c>
      <c r="AI226" s="184">
        <f t="shared" si="68"/>
        <v>133.38</v>
      </c>
      <c r="AJ226" s="14">
        <f t="shared" si="65"/>
        <v>1411.8510805440719</v>
      </c>
      <c r="AK226" s="184">
        <f t="shared" si="69"/>
        <v>117.65</v>
      </c>
      <c r="AM226" s="14">
        <f t="shared" si="77"/>
        <v>774425.92110501532</v>
      </c>
      <c r="AN226" s="14">
        <f t="shared" si="70"/>
        <v>64535.49</v>
      </c>
      <c r="AO226" s="14">
        <f t="shared" si="71"/>
        <v>64535.49</v>
      </c>
    </row>
    <row r="227" spans="1:41" x14ac:dyDescent="0.25">
      <c r="A227">
        <v>62148</v>
      </c>
      <c r="B227" t="s">
        <v>246</v>
      </c>
      <c r="C227" t="s">
        <v>228</v>
      </c>
      <c r="D227" s="14">
        <f>'landesw Umlage § 2_IST'!F227*'Umlage Gesamt § 2_mtlAufte_IST'!$D$1</f>
        <v>498.83405697085419</v>
      </c>
      <c r="E227" s="14">
        <f>'landesw Umlage § 2_IST'!G227*'Umlage Gesamt § 2_mtlAufte_IST'!$E$1</f>
        <v>37535.254013919352</v>
      </c>
      <c r="F227" s="14">
        <f>'landesw Umlage § 2_IST'!H227*'Umlage Gesamt § 2_mtlAufte_IST'!$F$1</f>
        <v>4035.5689516233324</v>
      </c>
      <c r="G227" s="14">
        <f>'landesw Umlage § 2_IST'!I227*'Umlage Gesamt § 2_mtlAufte_IST'!$G$1</f>
        <v>63827.698953412044</v>
      </c>
      <c r="H227" s="14">
        <f>'landesw Umlage § 2_IST'!J227*'Umlage Gesamt § 2_mtlAufte_IST'!$H$1</f>
        <v>10928.33797034505</v>
      </c>
      <c r="I227" s="14">
        <f>'landesw Umlage § 2_IST'!K227*'Umlage Gesamt § 2_mtlAufte_IST'!$I$1</f>
        <v>18229.815066719944</v>
      </c>
      <c r="J227" s="14">
        <f>'landesw Umlage § 2_IST'!L227*'Umlage Gesamt § 2_mtlAufte_IST'!$J$1</f>
        <v>277.56784470272214</v>
      </c>
      <c r="K227" s="14">
        <f>'landesw Umlage § 2_IST'!M227*'Umlage Gesamt § 2_mtlAufte_IST'!$K$1</f>
        <v>203.10014212610193</v>
      </c>
      <c r="M227" s="14">
        <f>'bezirksw Umlage § 2_IST'!F227*'Umlage Gesamt § 2_mtlAufte_IST'!$M$1</f>
        <v>1400.1725412205287</v>
      </c>
      <c r="N227" s="14">
        <f>'bezirksw Umlage § 2_IST'!G227*'Umlage Gesamt § 2_mtlAufte_IST'!$N$1</f>
        <v>134397.00280615839</v>
      </c>
      <c r="O227" s="14">
        <f>'bezirksw Umlage § 2_IST'!H227*'Umlage Gesamt § 2_mtlAufte_IST'!$O$1</f>
        <v>14783.638675334423</v>
      </c>
      <c r="P227" s="14">
        <f>'bezirksw Umlage § 2_IST'!I227*'Umlage Gesamt § 2_mtlAufte_IST'!$P$1</f>
        <v>198753.32545168971</v>
      </c>
      <c r="Q227" s="14">
        <f>'bezirksw Umlage § 2_IST'!J227*'Umlage Gesamt § 2_mtlAufte_IST'!$Q$1</f>
        <v>26583.223576622269</v>
      </c>
      <c r="R227" s="14">
        <f>'bezirksw Umlage § 2_IST'!K227*'Umlage Gesamt § 2_mtlAufte_IST'!$R$1</f>
        <v>58167.432438923555</v>
      </c>
      <c r="S227" s="14">
        <f>'bezirksw Umlage § 2_IST'!L227*'Umlage Gesamt § 2_mtlAufte_IST'!$S$1</f>
        <v>903.30067800420943</v>
      </c>
      <c r="T227" s="14">
        <f>'bezirksw Umlage § 2_IST'!M227*'Umlage Gesamt § 2_mtlAufte_IST'!$T$1</f>
        <v>838.54786354076907</v>
      </c>
      <c r="V227" s="14">
        <f t="shared" si="66"/>
        <v>1899.0065981913829</v>
      </c>
      <c r="W227" s="184">
        <f t="shared" si="67"/>
        <v>158.25</v>
      </c>
      <c r="X227" s="14">
        <f t="shared" si="59"/>
        <v>171932.25682007775</v>
      </c>
      <c r="Y227" s="184">
        <f t="shared" si="72"/>
        <v>14327.69</v>
      </c>
      <c r="Z227" s="14">
        <f t="shared" si="60"/>
        <v>18819.207626957756</v>
      </c>
      <c r="AA227" s="184">
        <f t="shared" si="73"/>
        <v>1568.27</v>
      </c>
      <c r="AB227" s="14">
        <f t="shared" si="61"/>
        <v>262581.02440510178</v>
      </c>
      <c r="AC227" s="184">
        <f t="shared" si="74"/>
        <v>21881.75</v>
      </c>
      <c r="AD227" s="14">
        <f t="shared" si="62"/>
        <v>37511.561546967321</v>
      </c>
      <c r="AE227" s="184">
        <f t="shared" si="75"/>
        <v>3125.96</v>
      </c>
      <c r="AF227" s="14">
        <f t="shared" si="63"/>
        <v>76397.247505643492</v>
      </c>
      <c r="AG227" s="184">
        <f t="shared" si="76"/>
        <v>6366.44</v>
      </c>
      <c r="AH227" s="14">
        <f t="shared" si="64"/>
        <v>1180.8685227069316</v>
      </c>
      <c r="AI227" s="184">
        <f t="shared" si="68"/>
        <v>98.41</v>
      </c>
      <c r="AJ227" s="14">
        <f t="shared" si="65"/>
        <v>1041.6480056668711</v>
      </c>
      <c r="AK227" s="184">
        <f t="shared" si="69"/>
        <v>86.8</v>
      </c>
      <c r="AM227" s="14">
        <f t="shared" si="77"/>
        <v>571362.82103131327</v>
      </c>
      <c r="AN227" s="14">
        <f t="shared" si="70"/>
        <v>47613.57</v>
      </c>
      <c r="AO227" s="14">
        <f t="shared" si="71"/>
        <v>47613.57</v>
      </c>
    </row>
    <row r="228" spans="1:41" x14ac:dyDescent="0.25">
      <c r="A228">
        <v>62202</v>
      </c>
      <c r="B228" t="s">
        <v>248</v>
      </c>
      <c r="C228" t="s">
        <v>249</v>
      </c>
      <c r="D228" s="14">
        <f>'landesw Umlage § 2_IST'!F228*'Umlage Gesamt § 2_mtlAufte_IST'!$D$1</f>
        <v>570.20042701762088</v>
      </c>
      <c r="E228" s="14">
        <f>'landesw Umlage § 2_IST'!G228*'Umlage Gesamt § 2_mtlAufte_IST'!$E$1</f>
        <v>42905.285972088692</v>
      </c>
      <c r="F228" s="14">
        <f>'landesw Umlage § 2_IST'!H228*'Umlage Gesamt § 2_mtlAufte_IST'!$F$1</f>
        <v>4612.9230899908744</v>
      </c>
      <c r="G228" s="14">
        <f>'landesw Umlage § 2_IST'!I228*'Umlage Gesamt § 2_mtlAufte_IST'!$G$1</f>
        <v>72959.2951607836</v>
      </c>
      <c r="H228" s="14">
        <f>'landesw Umlage § 2_IST'!J228*'Umlage Gesamt § 2_mtlAufte_IST'!$H$1</f>
        <v>12491.815444845841</v>
      </c>
      <c r="I228" s="14">
        <f>'landesw Umlage § 2_IST'!K228*'Umlage Gesamt § 2_mtlAufte_IST'!$I$1</f>
        <v>20837.88825209123</v>
      </c>
      <c r="J228" s="14">
        <f>'landesw Umlage § 2_IST'!L228*'Umlage Gesamt § 2_mtlAufte_IST'!$J$1</f>
        <v>317.27846437938814</v>
      </c>
      <c r="K228" s="14">
        <f>'landesw Umlage § 2_IST'!M228*'Umlage Gesamt § 2_mtlAufte_IST'!$K$1</f>
        <v>232.15693906482653</v>
      </c>
      <c r="M228" s="14">
        <f>'bezirksw Umlage § 2_IST'!F228*'Umlage Gesamt § 2_mtlAufte_IST'!$M$1</f>
        <v>2801.5536720650543</v>
      </c>
      <c r="N228" s="14">
        <f>'bezirksw Umlage § 2_IST'!G228*'Umlage Gesamt § 2_mtlAufte_IST'!$N$1</f>
        <v>141891.5709549239</v>
      </c>
      <c r="O228" s="14">
        <f>'bezirksw Umlage § 2_IST'!H228*'Umlage Gesamt § 2_mtlAufte_IST'!$O$1</f>
        <v>24599.792812358566</v>
      </c>
      <c r="P228" s="14">
        <f>'bezirksw Umlage § 2_IST'!I228*'Umlage Gesamt § 2_mtlAufte_IST'!$P$1</f>
        <v>251202.23034010379</v>
      </c>
      <c r="Q228" s="14">
        <f>'bezirksw Umlage § 2_IST'!J228*'Umlage Gesamt § 2_mtlAufte_IST'!$Q$1</f>
        <v>16016.963280654621</v>
      </c>
      <c r="R228" s="14">
        <f>'bezirksw Umlage § 2_IST'!K228*'Umlage Gesamt § 2_mtlAufte_IST'!$R$1</f>
        <v>87353.928245789226</v>
      </c>
      <c r="S228" s="14">
        <f>'bezirksw Umlage § 2_IST'!L228*'Umlage Gesamt § 2_mtlAufte_IST'!$S$1</f>
        <v>431.43237101488609</v>
      </c>
      <c r="T228" s="14">
        <f>'bezirksw Umlage § 2_IST'!M228*'Umlage Gesamt § 2_mtlAufte_IST'!$T$1</f>
        <v>575.58115820665262</v>
      </c>
      <c r="V228" s="14">
        <f t="shared" si="66"/>
        <v>3371.7540990826751</v>
      </c>
      <c r="W228" s="184">
        <f t="shared" si="67"/>
        <v>280.98</v>
      </c>
      <c r="X228" s="14">
        <f t="shared" si="59"/>
        <v>184796.85692701259</v>
      </c>
      <c r="Y228" s="184">
        <f t="shared" si="72"/>
        <v>15399.74</v>
      </c>
      <c r="Z228" s="14">
        <f t="shared" si="60"/>
        <v>29212.715902349439</v>
      </c>
      <c r="AA228" s="184">
        <f t="shared" si="73"/>
        <v>2434.39</v>
      </c>
      <c r="AB228" s="14">
        <f t="shared" si="61"/>
        <v>324161.52550088742</v>
      </c>
      <c r="AC228" s="184">
        <f t="shared" si="74"/>
        <v>27013.46</v>
      </c>
      <c r="AD228" s="14">
        <f t="shared" si="62"/>
        <v>28508.778725500462</v>
      </c>
      <c r="AE228" s="184">
        <f t="shared" si="75"/>
        <v>2375.73</v>
      </c>
      <c r="AF228" s="14">
        <f t="shared" si="63"/>
        <v>108191.81649788046</v>
      </c>
      <c r="AG228" s="184">
        <f t="shared" si="76"/>
        <v>9015.98</v>
      </c>
      <c r="AH228" s="14">
        <f t="shared" si="64"/>
        <v>748.71083539427423</v>
      </c>
      <c r="AI228" s="184">
        <f t="shared" si="68"/>
        <v>62.39</v>
      </c>
      <c r="AJ228" s="14">
        <f t="shared" si="65"/>
        <v>807.73809727147909</v>
      </c>
      <c r="AK228" s="184">
        <f t="shared" si="69"/>
        <v>67.31</v>
      </c>
      <c r="AM228" s="14">
        <f t="shared" si="77"/>
        <v>679799.8965853788</v>
      </c>
      <c r="AN228" s="14">
        <f t="shared" si="70"/>
        <v>56649.99</v>
      </c>
      <c r="AO228" s="14">
        <f t="shared" si="71"/>
        <v>56649.99</v>
      </c>
    </row>
    <row r="229" spans="1:41" x14ac:dyDescent="0.25">
      <c r="A229">
        <v>62205</v>
      </c>
      <c r="B229" t="s">
        <v>250</v>
      </c>
      <c r="C229" t="s">
        <v>249</v>
      </c>
      <c r="D229" s="14">
        <f>'landesw Umlage § 2_IST'!F229*'Umlage Gesamt § 2_mtlAufte_IST'!$D$1</f>
        <v>567.94488312273711</v>
      </c>
      <c r="E229" s="14">
        <f>'landesw Umlage § 2_IST'!G229*'Umlage Gesamt § 2_mtlAufte_IST'!$E$1</f>
        <v>42735.56537693103</v>
      </c>
      <c r="F229" s="14">
        <f>'landesw Umlage § 2_IST'!H229*'Umlage Gesamt § 2_mtlAufte_IST'!$F$1</f>
        <v>4594.6757334120348</v>
      </c>
      <c r="G229" s="14">
        <f>'landesw Umlage § 2_IST'!I229*'Umlage Gesamt § 2_mtlAufte_IST'!$G$1</f>
        <v>72670.689812598139</v>
      </c>
      <c r="H229" s="14">
        <f>'landesw Umlage § 2_IST'!J229*'Umlage Gesamt § 2_mtlAufte_IST'!$H$1</f>
        <v>12442.40152523514</v>
      </c>
      <c r="I229" s="14">
        <f>'landesw Umlage § 2_IST'!K229*'Umlage Gesamt § 2_mtlAufte_IST'!$I$1</f>
        <v>20755.459742040639</v>
      </c>
      <c r="J229" s="14">
        <f>'landesw Umlage § 2_IST'!L229*'Umlage Gesamt § 2_mtlAufte_IST'!$J$1</f>
        <v>316.02340480840172</v>
      </c>
      <c r="K229" s="14">
        <f>'landesw Umlage § 2_IST'!M229*'Umlage Gesamt § 2_mtlAufte_IST'!$K$1</f>
        <v>231.2385950199064</v>
      </c>
      <c r="M229" s="14">
        <f>'bezirksw Umlage § 2_IST'!F229*'Umlage Gesamt § 2_mtlAufte_IST'!$M$1</f>
        <v>2790.4715560549585</v>
      </c>
      <c r="N229" s="14">
        <f>'bezirksw Umlage § 2_IST'!G229*'Umlage Gesamt § 2_mtlAufte_IST'!$N$1</f>
        <v>141330.28995365073</v>
      </c>
      <c r="O229" s="14">
        <f>'bezirksw Umlage § 2_IST'!H229*'Umlage Gesamt § 2_mtlAufte_IST'!$O$1</f>
        <v>24502.48332281024</v>
      </c>
      <c r="P229" s="14">
        <f>'bezirksw Umlage § 2_IST'!I229*'Umlage Gesamt § 2_mtlAufte_IST'!$P$1</f>
        <v>250208.54876748848</v>
      </c>
      <c r="Q229" s="14">
        <f>'bezirksw Umlage § 2_IST'!J229*'Umlage Gesamt § 2_mtlAufte_IST'!$Q$1</f>
        <v>15953.604920978854</v>
      </c>
      <c r="R229" s="14">
        <f>'bezirksw Umlage § 2_IST'!K229*'Umlage Gesamt § 2_mtlAufte_IST'!$R$1</f>
        <v>87008.381995360323</v>
      </c>
      <c r="S229" s="14">
        <f>'bezirksw Umlage § 2_IST'!L229*'Umlage Gesamt § 2_mtlAufte_IST'!$S$1</f>
        <v>429.72575242186326</v>
      </c>
      <c r="T229" s="14">
        <f>'bezirksw Umlage § 2_IST'!M229*'Umlage Gesamt § 2_mtlAufte_IST'!$T$1</f>
        <v>573.30432973391112</v>
      </c>
      <c r="V229" s="14">
        <f t="shared" si="66"/>
        <v>3358.4164391776958</v>
      </c>
      <c r="W229" s="184">
        <f t="shared" si="67"/>
        <v>279.87</v>
      </c>
      <c r="X229" s="14">
        <f t="shared" si="59"/>
        <v>184065.85533058178</v>
      </c>
      <c r="Y229" s="184">
        <f t="shared" si="72"/>
        <v>15338.82</v>
      </c>
      <c r="Z229" s="14">
        <f t="shared" si="60"/>
        <v>29097.159056222274</v>
      </c>
      <c r="AA229" s="184">
        <f t="shared" si="73"/>
        <v>2424.7600000000002</v>
      </c>
      <c r="AB229" s="14">
        <f t="shared" si="61"/>
        <v>322879.23858008662</v>
      </c>
      <c r="AC229" s="184">
        <f t="shared" si="74"/>
        <v>26906.6</v>
      </c>
      <c r="AD229" s="14">
        <f t="shared" si="62"/>
        <v>28396.006446213993</v>
      </c>
      <c r="AE229" s="184">
        <f t="shared" si="75"/>
        <v>2366.33</v>
      </c>
      <c r="AF229" s="14">
        <f t="shared" si="63"/>
        <v>107763.84173740096</v>
      </c>
      <c r="AG229" s="184">
        <f t="shared" si="76"/>
        <v>8980.32</v>
      </c>
      <c r="AH229" s="14">
        <f t="shared" si="64"/>
        <v>745.74915723026493</v>
      </c>
      <c r="AI229" s="184">
        <f t="shared" si="68"/>
        <v>62.15</v>
      </c>
      <c r="AJ229" s="14">
        <f t="shared" si="65"/>
        <v>804.54292475381749</v>
      </c>
      <c r="AK229" s="184">
        <f t="shared" si="69"/>
        <v>67.05</v>
      </c>
      <c r="AM229" s="14">
        <f t="shared" si="77"/>
        <v>677110.80967166752</v>
      </c>
      <c r="AN229" s="14">
        <f t="shared" si="70"/>
        <v>56425.9</v>
      </c>
      <c r="AO229" s="14">
        <f t="shared" si="71"/>
        <v>56425.9</v>
      </c>
    </row>
    <row r="230" spans="1:41" x14ac:dyDescent="0.25">
      <c r="A230">
        <v>62206</v>
      </c>
      <c r="B230" t="s">
        <v>251</v>
      </c>
      <c r="C230" t="s">
        <v>249</v>
      </c>
      <c r="D230" s="14">
        <f>'landesw Umlage § 2_IST'!F230*'Umlage Gesamt § 2_mtlAufte_IST'!$D$1</f>
        <v>311.18291204707828</v>
      </c>
      <c r="E230" s="14">
        <f>'landesw Umlage § 2_IST'!G230*'Umlage Gesamt § 2_mtlAufte_IST'!$E$1</f>
        <v>23415.261017674791</v>
      </c>
      <c r="F230" s="14">
        <f>'landesw Umlage § 2_IST'!H230*'Umlage Gesamt § 2_mtlAufte_IST'!$F$1</f>
        <v>2517.470650979023</v>
      </c>
      <c r="G230" s="14">
        <f>'landesw Umlage § 2_IST'!I230*'Umlage Gesamt § 2_mtlAufte_IST'!$G$1</f>
        <v>39817.027229853928</v>
      </c>
      <c r="H230" s="14">
        <f>'landesw Umlage § 2_IST'!J230*'Umlage Gesamt § 2_mtlAufte_IST'!$H$1</f>
        <v>6817.3212833487942</v>
      </c>
      <c r="I230" s="14">
        <f>'landesw Umlage § 2_IST'!K230*'Umlage Gesamt § 2_mtlAufte_IST'!$I$1</f>
        <v>11372.132394065999</v>
      </c>
      <c r="J230" s="14">
        <f>'landesw Umlage § 2_IST'!L230*'Umlage Gesamt § 2_mtlAufte_IST'!$J$1</f>
        <v>173.1525123399322</v>
      </c>
      <c r="K230" s="14">
        <f>'landesw Umlage § 2_IST'!M230*'Umlage Gesamt § 2_mtlAufte_IST'!$K$1</f>
        <v>126.69803270402724</v>
      </c>
      <c r="M230" s="14">
        <f>'bezirksw Umlage § 2_IST'!F230*'Umlage Gesamt § 2_mtlAufte_IST'!$M$1</f>
        <v>1528.9284059102397</v>
      </c>
      <c r="N230" s="14">
        <f>'bezirksw Umlage § 2_IST'!G230*'Umlage Gesamt § 2_mtlAufte_IST'!$N$1</f>
        <v>77436.336685386865</v>
      </c>
      <c r="O230" s="14">
        <f>'bezirksw Umlage § 2_IST'!H230*'Umlage Gesamt § 2_mtlAufte_IST'!$O$1</f>
        <v>13425.165609123545</v>
      </c>
      <c r="P230" s="14">
        <f>'bezirksw Umlage § 2_IST'!I230*'Umlage Gesamt § 2_mtlAufte_IST'!$P$1</f>
        <v>137091.86778202598</v>
      </c>
      <c r="Q230" s="14">
        <f>'bezirksw Umlage § 2_IST'!J230*'Umlage Gesamt § 2_mtlAufte_IST'!$Q$1</f>
        <v>8741.1461648575769</v>
      </c>
      <c r="R230" s="14">
        <f>'bezirksw Umlage § 2_IST'!K230*'Umlage Gesamt § 2_mtlAufte_IST'!$R$1</f>
        <v>47672.797988690712</v>
      </c>
      <c r="S230" s="14">
        <f>'bezirksw Umlage § 2_IST'!L230*'Umlage Gesamt § 2_mtlAufte_IST'!$S$1</f>
        <v>235.45121189402215</v>
      </c>
      <c r="T230" s="14">
        <f>'bezirksw Umlage § 2_IST'!M230*'Umlage Gesamt § 2_mtlAufte_IST'!$T$1</f>
        <v>314.11940862092899</v>
      </c>
      <c r="V230" s="14">
        <f t="shared" si="66"/>
        <v>1840.1113179573181</v>
      </c>
      <c r="W230" s="184">
        <f t="shared" si="67"/>
        <v>153.34</v>
      </c>
      <c r="X230" s="14">
        <f t="shared" si="59"/>
        <v>100851.59770306165</v>
      </c>
      <c r="Y230" s="184">
        <f t="shared" si="72"/>
        <v>8404.2999999999993</v>
      </c>
      <c r="Z230" s="14">
        <f t="shared" si="60"/>
        <v>15942.636260102568</v>
      </c>
      <c r="AA230" s="184">
        <f t="shared" si="73"/>
        <v>1328.55</v>
      </c>
      <c r="AB230" s="14">
        <f t="shared" si="61"/>
        <v>176908.89501187991</v>
      </c>
      <c r="AC230" s="184">
        <f t="shared" si="74"/>
        <v>14742.41</v>
      </c>
      <c r="AD230" s="14">
        <f t="shared" si="62"/>
        <v>15558.467448206371</v>
      </c>
      <c r="AE230" s="184">
        <f t="shared" si="75"/>
        <v>1296.54</v>
      </c>
      <c r="AF230" s="14">
        <f t="shared" si="63"/>
        <v>59044.930382756713</v>
      </c>
      <c r="AG230" s="184">
        <f t="shared" si="76"/>
        <v>4920.41</v>
      </c>
      <c r="AH230" s="14">
        <f t="shared" si="64"/>
        <v>408.60372423395438</v>
      </c>
      <c r="AI230" s="184">
        <f t="shared" si="68"/>
        <v>34.049999999999997</v>
      </c>
      <c r="AJ230" s="14">
        <f t="shared" si="65"/>
        <v>440.81744132495623</v>
      </c>
      <c r="AK230" s="184">
        <f t="shared" si="69"/>
        <v>36.729999999999997</v>
      </c>
      <c r="AM230" s="14">
        <f t="shared" si="77"/>
        <v>370996.0592895234</v>
      </c>
      <c r="AN230" s="14">
        <f t="shared" si="70"/>
        <v>30916.34</v>
      </c>
      <c r="AO230" s="14">
        <f t="shared" si="71"/>
        <v>30916.34</v>
      </c>
    </row>
    <row r="231" spans="1:41" x14ac:dyDescent="0.25">
      <c r="A231">
        <v>62209</v>
      </c>
      <c r="B231" t="s">
        <v>252</v>
      </c>
      <c r="C231" t="s">
        <v>249</v>
      </c>
      <c r="D231" s="14">
        <f>'landesw Umlage § 2_IST'!F231*'Umlage Gesamt § 2_mtlAufte_IST'!$D$1</f>
        <v>361.80464241253355</v>
      </c>
      <c r="E231" s="14">
        <f>'landesw Umlage § 2_IST'!G231*'Umlage Gesamt § 2_mtlAufte_IST'!$E$1</f>
        <v>27224.3423771749</v>
      </c>
      <c r="F231" s="14">
        <f>'landesw Umlage § 2_IST'!H231*'Umlage Gesamt § 2_mtlAufte_IST'!$F$1</f>
        <v>2927.0005948260914</v>
      </c>
      <c r="G231" s="14">
        <f>'landesw Umlage § 2_IST'!I231*'Umlage Gesamt § 2_mtlAufte_IST'!$G$1</f>
        <v>46294.268551121335</v>
      </c>
      <c r="H231" s="14">
        <f>'landesw Umlage § 2_IST'!J231*'Umlage Gesamt § 2_mtlAufte_IST'!$H$1</f>
        <v>7926.3301217523367</v>
      </c>
      <c r="I231" s="14">
        <f>'landesw Umlage § 2_IST'!K231*'Umlage Gesamt § 2_mtlAufte_IST'!$I$1</f>
        <v>13222.095863928942</v>
      </c>
      <c r="J231" s="14">
        <f>'landesw Umlage § 2_IST'!L231*'Umlage Gesamt § 2_mtlAufte_IST'!$J$1</f>
        <v>201.32012518895368</v>
      </c>
      <c r="K231" s="14">
        <f>'landesw Umlage § 2_IST'!M231*'Umlage Gesamt § 2_mtlAufte_IST'!$K$1</f>
        <v>147.30865559197872</v>
      </c>
      <c r="M231" s="14">
        <f>'bezirksw Umlage § 2_IST'!F231*'Umlage Gesamt § 2_mtlAufte_IST'!$M$1</f>
        <v>1777.6470807337605</v>
      </c>
      <c r="N231" s="14">
        <f>'bezirksw Umlage § 2_IST'!G231*'Umlage Gesamt § 2_mtlAufte_IST'!$N$1</f>
        <v>90033.305234814237</v>
      </c>
      <c r="O231" s="14">
        <f>'bezirksw Umlage § 2_IST'!H231*'Umlage Gesamt § 2_mtlAufte_IST'!$O$1</f>
        <v>15609.106588099341</v>
      </c>
      <c r="P231" s="14">
        <f>'bezirksw Umlage § 2_IST'!I231*'Umlage Gesamt § 2_mtlAufte_IST'!$P$1</f>
        <v>159393.30946629317</v>
      </c>
      <c r="Q231" s="14">
        <f>'bezirksw Umlage § 2_IST'!J231*'Umlage Gesamt § 2_mtlAufte_IST'!$Q$1</f>
        <v>10163.11352589156</v>
      </c>
      <c r="R231" s="14">
        <f>'bezirksw Umlage § 2_IST'!K231*'Umlage Gesamt § 2_mtlAufte_IST'!$R$1</f>
        <v>55427.978084136368</v>
      </c>
      <c r="S231" s="14">
        <f>'bezirksw Umlage § 2_IST'!L231*'Umlage Gesamt § 2_mtlAufte_IST'!$S$1</f>
        <v>273.75327573265497</v>
      </c>
      <c r="T231" s="14">
        <f>'bezirksw Umlage § 2_IST'!M231*'Umlage Gesamt § 2_mtlAufte_IST'!$T$1</f>
        <v>365.21883403976199</v>
      </c>
      <c r="V231" s="14">
        <f t="shared" si="66"/>
        <v>2139.4517231462942</v>
      </c>
      <c r="W231" s="184">
        <f t="shared" si="67"/>
        <v>178.29</v>
      </c>
      <c r="X231" s="14">
        <f t="shared" si="59"/>
        <v>117257.64761198914</v>
      </c>
      <c r="Y231" s="184">
        <f t="shared" si="72"/>
        <v>9771.4699999999993</v>
      </c>
      <c r="Z231" s="14">
        <f t="shared" si="60"/>
        <v>18536.107182925432</v>
      </c>
      <c r="AA231" s="184">
        <f t="shared" si="73"/>
        <v>1544.68</v>
      </c>
      <c r="AB231" s="14">
        <f t="shared" si="61"/>
        <v>205687.57801741449</v>
      </c>
      <c r="AC231" s="184">
        <f t="shared" si="74"/>
        <v>17140.63</v>
      </c>
      <c r="AD231" s="14">
        <f t="shared" si="62"/>
        <v>18089.443647643897</v>
      </c>
      <c r="AE231" s="184">
        <f t="shared" si="75"/>
        <v>1507.45</v>
      </c>
      <c r="AF231" s="14">
        <f t="shared" si="63"/>
        <v>68650.073948065314</v>
      </c>
      <c r="AG231" s="184">
        <f t="shared" si="76"/>
        <v>5720.84</v>
      </c>
      <c r="AH231" s="14">
        <f t="shared" si="64"/>
        <v>475.07340092160865</v>
      </c>
      <c r="AI231" s="184">
        <f t="shared" si="68"/>
        <v>39.590000000000003</v>
      </c>
      <c r="AJ231" s="14">
        <f t="shared" si="65"/>
        <v>512.52748963174076</v>
      </c>
      <c r="AK231" s="184">
        <f t="shared" si="69"/>
        <v>42.71</v>
      </c>
      <c r="AM231" s="14">
        <f t="shared" si="77"/>
        <v>431347.90302173793</v>
      </c>
      <c r="AN231" s="14">
        <f t="shared" si="70"/>
        <v>35945.660000000003</v>
      </c>
      <c r="AO231" s="14">
        <f t="shared" si="71"/>
        <v>35945.660000000003</v>
      </c>
    </row>
    <row r="232" spans="1:41" x14ac:dyDescent="0.25">
      <c r="A232">
        <v>62211</v>
      </c>
      <c r="B232" t="s">
        <v>253</v>
      </c>
      <c r="C232" t="s">
        <v>249</v>
      </c>
      <c r="D232" s="14">
        <f>'landesw Umlage § 2_IST'!F232*'Umlage Gesamt § 2_mtlAufte_IST'!$D$1</f>
        <v>717.17964738720411</v>
      </c>
      <c r="E232" s="14">
        <f>'landesw Umlage § 2_IST'!G232*'Umlage Gesamt § 2_mtlAufte_IST'!$E$1</f>
        <v>53964.88042889315</v>
      </c>
      <c r="F232" s="14">
        <f>'landesw Umlage § 2_IST'!H232*'Umlage Gesamt § 2_mtlAufte_IST'!$F$1</f>
        <v>5801.9854043387304</v>
      </c>
      <c r="G232" s="14">
        <f>'landesw Umlage § 2_IST'!I232*'Umlage Gesamt § 2_mtlAufte_IST'!$G$1</f>
        <v>91765.840742544286</v>
      </c>
      <c r="H232" s="14">
        <f>'landesw Umlage § 2_IST'!J232*'Umlage Gesamt § 2_mtlAufte_IST'!$H$1</f>
        <v>15711.80127454327</v>
      </c>
      <c r="I232" s="14">
        <f>'landesw Umlage § 2_IST'!K232*'Umlage Gesamt § 2_mtlAufte_IST'!$I$1</f>
        <v>26209.221601419329</v>
      </c>
      <c r="J232" s="14">
        <f>'landesw Umlage § 2_IST'!L232*'Umlage Gesamt § 2_mtlAufte_IST'!$J$1</f>
        <v>399.06258646160461</v>
      </c>
      <c r="K232" s="14">
        <f>'landesw Umlage § 2_IST'!M232*'Umlage Gesamt § 2_mtlAufte_IST'!$K$1</f>
        <v>291.99948615938104</v>
      </c>
      <c r="M232" s="14">
        <f>'bezirksw Umlage § 2_IST'!F232*'Umlage Gesamt § 2_mtlAufte_IST'!$M$1</f>
        <v>3523.7035601270281</v>
      </c>
      <c r="N232" s="14">
        <f>'bezirksw Umlage § 2_IST'!G232*'Umlage Gesamt § 2_mtlAufte_IST'!$N$1</f>
        <v>178466.6268261564</v>
      </c>
      <c r="O232" s="14">
        <f>'bezirksw Umlage § 2_IST'!H232*'Umlage Gesamt § 2_mtlAufte_IST'!$O$1</f>
        <v>30940.82343509081</v>
      </c>
      <c r="P232" s="14">
        <f>'bezirksw Umlage § 2_IST'!I232*'Umlage Gesamt § 2_mtlAufte_IST'!$P$1</f>
        <v>315954.03728560777</v>
      </c>
      <c r="Q232" s="14">
        <f>'bezirksw Umlage § 2_IST'!J232*'Umlage Gesamt § 2_mtlAufte_IST'!$Q$1</f>
        <v>20145.618160820304</v>
      </c>
      <c r="R232" s="14">
        <f>'bezirksw Umlage § 2_IST'!K232*'Umlage Gesamt § 2_mtlAufte_IST'!$R$1</f>
        <v>109870.94447627664</v>
      </c>
      <c r="S232" s="14">
        <f>'bezirksw Umlage § 2_IST'!L232*'Umlage Gesamt § 2_mtlAufte_IST'!$S$1</f>
        <v>542.64167660176031</v>
      </c>
      <c r="T232" s="14">
        <f>'bezirksw Umlage § 2_IST'!M232*'Umlage Gesamt § 2_mtlAufte_IST'!$T$1</f>
        <v>723.94735697489955</v>
      </c>
      <c r="V232" s="14">
        <f t="shared" si="66"/>
        <v>4240.8832075142327</v>
      </c>
      <c r="W232" s="184">
        <f t="shared" si="67"/>
        <v>353.41</v>
      </c>
      <c r="X232" s="14">
        <f t="shared" si="59"/>
        <v>232431.50725504954</v>
      </c>
      <c r="Y232" s="184">
        <f t="shared" si="72"/>
        <v>19369.29</v>
      </c>
      <c r="Z232" s="14">
        <f t="shared" si="60"/>
        <v>36742.808839429541</v>
      </c>
      <c r="AA232" s="184">
        <f t="shared" si="73"/>
        <v>3061.9</v>
      </c>
      <c r="AB232" s="14">
        <f t="shared" si="61"/>
        <v>407719.87802815204</v>
      </c>
      <c r="AC232" s="184">
        <f t="shared" si="74"/>
        <v>33976.660000000003</v>
      </c>
      <c r="AD232" s="14">
        <f t="shared" si="62"/>
        <v>35857.419435363576</v>
      </c>
      <c r="AE232" s="184">
        <f t="shared" si="75"/>
        <v>2988.12</v>
      </c>
      <c r="AF232" s="14">
        <f t="shared" si="63"/>
        <v>136080.16607769596</v>
      </c>
      <c r="AG232" s="184">
        <f t="shared" si="76"/>
        <v>11340.01</v>
      </c>
      <c r="AH232" s="14">
        <f t="shared" si="64"/>
        <v>941.70426306336492</v>
      </c>
      <c r="AI232" s="184">
        <f t="shared" si="68"/>
        <v>78.48</v>
      </c>
      <c r="AJ232" s="14">
        <f t="shared" si="65"/>
        <v>1015.9468431342806</v>
      </c>
      <c r="AK232" s="184">
        <f t="shared" si="69"/>
        <v>84.66</v>
      </c>
      <c r="AM232" s="14">
        <f t="shared" si="77"/>
        <v>855030.31394940242</v>
      </c>
      <c r="AN232" s="14">
        <f t="shared" si="70"/>
        <v>71252.53</v>
      </c>
      <c r="AO232" s="14">
        <f t="shared" si="71"/>
        <v>71252.53</v>
      </c>
    </row>
    <row r="233" spans="1:41" x14ac:dyDescent="0.25">
      <c r="A233">
        <v>62214</v>
      </c>
      <c r="B233" t="s">
        <v>254</v>
      </c>
      <c r="C233" t="s">
        <v>249</v>
      </c>
      <c r="D233" s="14">
        <f>'landesw Umlage § 2_IST'!F233*'Umlage Gesamt § 2_mtlAufte_IST'!$D$1</f>
        <v>621.25836340772332</v>
      </c>
      <c r="E233" s="14">
        <f>'landesw Umlage § 2_IST'!G233*'Umlage Gesamt § 2_mtlAufte_IST'!$E$1</f>
        <v>46747.190078369487</v>
      </c>
      <c r="F233" s="14">
        <f>'landesw Umlage § 2_IST'!H233*'Umlage Gesamt § 2_mtlAufte_IST'!$F$1</f>
        <v>5025.9819418284414</v>
      </c>
      <c r="G233" s="14">
        <f>'landesw Umlage § 2_IST'!I233*'Umlage Gesamt § 2_mtlAufte_IST'!$G$1</f>
        <v>79492.350688065562</v>
      </c>
      <c r="H233" s="14">
        <f>'landesw Umlage § 2_IST'!J233*'Umlage Gesamt § 2_mtlAufte_IST'!$H$1</f>
        <v>13610.380581171368</v>
      </c>
      <c r="I233" s="14">
        <f>'landesw Umlage § 2_IST'!K233*'Umlage Gesamt § 2_mtlAufte_IST'!$I$1</f>
        <v>22703.792805064248</v>
      </c>
      <c r="J233" s="14">
        <f>'landesw Umlage § 2_IST'!L233*'Umlage Gesamt § 2_mtlAufte_IST'!$J$1</f>
        <v>345.6887967549049</v>
      </c>
      <c r="K233" s="14">
        <f>'landesw Umlage § 2_IST'!M233*'Umlage Gesamt § 2_mtlAufte_IST'!$K$1</f>
        <v>252.94516310964386</v>
      </c>
      <c r="M233" s="14">
        <f>'bezirksw Umlage § 2_IST'!F233*'Umlage Gesamt § 2_mtlAufte_IST'!$M$1</f>
        <v>3052.4155487036264</v>
      </c>
      <c r="N233" s="14">
        <f>'bezirksw Umlage § 2_IST'!G233*'Umlage Gesamt § 2_mtlAufte_IST'!$N$1</f>
        <v>154597.08722751052</v>
      </c>
      <c r="O233" s="14">
        <f>'bezirksw Umlage § 2_IST'!H233*'Umlage Gesamt § 2_mtlAufte_IST'!$O$1</f>
        <v>26802.552749232986</v>
      </c>
      <c r="P233" s="14">
        <f>'bezirksw Umlage § 2_IST'!I233*'Umlage Gesamt § 2_mtlAufte_IST'!$P$1</f>
        <v>273695.84291917772</v>
      </c>
      <c r="Q233" s="14">
        <f>'bezirksw Umlage § 2_IST'!J233*'Umlage Gesamt § 2_mtlAufte_IST'!$Q$1</f>
        <v>17451.183694384683</v>
      </c>
      <c r="R233" s="14">
        <f>'bezirksw Umlage § 2_IST'!K233*'Umlage Gesamt § 2_mtlAufte_IST'!$R$1</f>
        <v>95175.934509669576</v>
      </c>
      <c r="S233" s="14">
        <f>'bezirksw Umlage § 2_IST'!L233*'Umlage Gesamt § 2_mtlAufte_IST'!$S$1</f>
        <v>470.06448265872461</v>
      </c>
      <c r="T233" s="14">
        <f>'bezirksw Umlage § 2_IST'!M233*'Umlage Gesamt § 2_mtlAufte_IST'!$T$1</f>
        <v>627.12090593495213</v>
      </c>
      <c r="V233" s="14">
        <f t="shared" si="66"/>
        <v>3673.6739121113496</v>
      </c>
      <c r="W233" s="184">
        <f t="shared" si="67"/>
        <v>306.14</v>
      </c>
      <c r="X233" s="14">
        <f t="shared" si="59"/>
        <v>201344.27730588001</v>
      </c>
      <c r="Y233" s="184">
        <f t="shared" si="72"/>
        <v>16778.689999999999</v>
      </c>
      <c r="Z233" s="14">
        <f t="shared" si="60"/>
        <v>31828.534691061428</v>
      </c>
      <c r="AA233" s="184">
        <f t="shared" si="73"/>
        <v>2652.38</v>
      </c>
      <c r="AB233" s="14">
        <f t="shared" si="61"/>
        <v>353188.1936072433</v>
      </c>
      <c r="AC233" s="184">
        <f t="shared" si="74"/>
        <v>29432.35</v>
      </c>
      <c r="AD233" s="14">
        <f t="shared" si="62"/>
        <v>31061.564275556051</v>
      </c>
      <c r="AE233" s="184">
        <f t="shared" si="75"/>
        <v>2588.46</v>
      </c>
      <c r="AF233" s="14">
        <f t="shared" si="63"/>
        <v>117879.72731473383</v>
      </c>
      <c r="AG233" s="184">
        <f t="shared" si="76"/>
        <v>9823.31</v>
      </c>
      <c r="AH233" s="14">
        <f t="shared" si="64"/>
        <v>815.75327941362957</v>
      </c>
      <c r="AI233" s="184">
        <f t="shared" si="68"/>
        <v>67.98</v>
      </c>
      <c r="AJ233" s="14">
        <f t="shared" si="65"/>
        <v>880.06606904459602</v>
      </c>
      <c r="AK233" s="184">
        <f t="shared" si="69"/>
        <v>73.34</v>
      </c>
      <c r="AM233" s="14">
        <f t="shared" si="77"/>
        <v>740671.79045504425</v>
      </c>
      <c r="AN233" s="14">
        <f t="shared" si="70"/>
        <v>61722.65</v>
      </c>
      <c r="AO233" s="14">
        <f t="shared" si="71"/>
        <v>61722.65</v>
      </c>
    </row>
    <row r="234" spans="1:41" x14ac:dyDescent="0.25">
      <c r="A234">
        <v>62216</v>
      </c>
      <c r="B234" t="s">
        <v>255</v>
      </c>
      <c r="C234" t="s">
        <v>249</v>
      </c>
      <c r="D234" s="14">
        <f>'landesw Umlage § 2_IST'!F234*'Umlage Gesamt § 2_mtlAufte_IST'!$D$1</f>
        <v>330.80744190457278</v>
      </c>
      <c r="E234" s="14">
        <f>'landesw Umlage § 2_IST'!G234*'Umlage Gesamt § 2_mtlAufte_IST'!$E$1</f>
        <v>24891.927862713081</v>
      </c>
      <c r="F234" s="14">
        <f>'landesw Umlage § 2_IST'!H234*'Umlage Gesamt § 2_mtlAufte_IST'!$F$1</f>
        <v>2676.2331538121789</v>
      </c>
      <c r="G234" s="14">
        <f>'landesw Umlage § 2_IST'!I234*'Umlage Gesamt § 2_mtlAufte_IST'!$G$1</f>
        <v>42328.059839481051</v>
      </c>
      <c r="H234" s="14">
        <f>'landesw Umlage § 2_IST'!J234*'Umlage Gesamt § 2_mtlAufte_IST'!$H$1</f>
        <v>7247.2508196241379</v>
      </c>
      <c r="I234" s="14">
        <f>'landesw Umlage § 2_IST'!K234*'Umlage Gesamt § 2_mtlAufte_IST'!$I$1</f>
        <v>12089.307865696541</v>
      </c>
      <c r="J234" s="14">
        <f>'landesw Umlage § 2_IST'!L234*'Umlage Gesamt § 2_mtlAufte_IST'!$J$1</f>
        <v>184.07225284226769</v>
      </c>
      <c r="K234" s="14">
        <f>'landesw Umlage § 2_IST'!M234*'Umlage Gesamt § 2_mtlAufte_IST'!$K$1</f>
        <v>134.68815436375976</v>
      </c>
      <c r="M234" s="14">
        <f>'bezirksw Umlage § 2_IST'!F234*'Umlage Gesamt § 2_mtlAufte_IST'!$M$1</f>
        <v>1625.3491924964187</v>
      </c>
      <c r="N234" s="14">
        <f>'bezirksw Umlage § 2_IST'!G234*'Umlage Gesamt § 2_mtlAufte_IST'!$N$1</f>
        <v>82319.804390411329</v>
      </c>
      <c r="O234" s="14">
        <f>'bezirksw Umlage § 2_IST'!H234*'Umlage Gesamt § 2_mtlAufte_IST'!$O$1</f>
        <v>14271.814165771139</v>
      </c>
      <c r="P234" s="14">
        <f>'bezirksw Umlage § 2_IST'!I234*'Umlage Gesamt § 2_mtlAufte_IST'!$P$1</f>
        <v>145737.46928633042</v>
      </c>
      <c r="Q234" s="14">
        <f>'bezirksw Umlage § 2_IST'!J234*'Umlage Gesamt § 2_mtlAufte_IST'!$Q$1</f>
        <v>9292.4003541461552</v>
      </c>
      <c r="R234" s="14">
        <f>'bezirksw Umlage § 2_IST'!K234*'Umlage Gesamt § 2_mtlAufte_IST'!$R$1</f>
        <v>50679.249214964424</v>
      </c>
      <c r="S234" s="14">
        <f>'bezirksw Umlage § 2_IST'!L234*'Umlage Gesamt § 2_mtlAufte_IST'!$S$1</f>
        <v>250.29977574157192</v>
      </c>
      <c r="T234" s="14">
        <f>'bezirksw Umlage § 2_IST'!M234*'Umlage Gesamt § 2_mtlAufte_IST'!$T$1</f>
        <v>333.92912655417894</v>
      </c>
      <c r="V234" s="14">
        <f t="shared" si="66"/>
        <v>1956.1566344009916</v>
      </c>
      <c r="W234" s="184">
        <f t="shared" si="67"/>
        <v>163.01</v>
      </c>
      <c r="X234" s="14">
        <f t="shared" si="59"/>
        <v>107211.73225312441</v>
      </c>
      <c r="Y234" s="184">
        <f t="shared" si="72"/>
        <v>8934.31</v>
      </c>
      <c r="Z234" s="14">
        <f t="shared" si="60"/>
        <v>16948.047319583318</v>
      </c>
      <c r="AA234" s="184">
        <f t="shared" si="73"/>
        <v>1412.34</v>
      </c>
      <c r="AB234" s="14">
        <f t="shared" si="61"/>
        <v>188065.52912581147</v>
      </c>
      <c r="AC234" s="184">
        <f t="shared" si="74"/>
        <v>15672.13</v>
      </c>
      <c r="AD234" s="14">
        <f t="shared" si="62"/>
        <v>16539.651173770293</v>
      </c>
      <c r="AE234" s="184">
        <f t="shared" si="75"/>
        <v>1378.3</v>
      </c>
      <c r="AF234" s="14">
        <f t="shared" si="63"/>
        <v>62768.557080660961</v>
      </c>
      <c r="AG234" s="184">
        <f t="shared" si="76"/>
        <v>5230.71</v>
      </c>
      <c r="AH234" s="14">
        <f t="shared" si="64"/>
        <v>434.37202858383961</v>
      </c>
      <c r="AI234" s="184">
        <f t="shared" si="68"/>
        <v>36.200000000000003</v>
      </c>
      <c r="AJ234" s="14">
        <f t="shared" si="65"/>
        <v>468.61728091793873</v>
      </c>
      <c r="AK234" s="184">
        <f t="shared" si="69"/>
        <v>39.049999999999997</v>
      </c>
      <c r="AM234" s="14">
        <f t="shared" si="77"/>
        <v>394392.66289685323</v>
      </c>
      <c r="AN234" s="14">
        <f t="shared" si="70"/>
        <v>32866.06</v>
      </c>
      <c r="AO234" s="14">
        <f t="shared" si="71"/>
        <v>32866.06</v>
      </c>
    </row>
    <row r="235" spans="1:41" x14ac:dyDescent="0.25">
      <c r="A235">
        <v>62219</v>
      </c>
      <c r="B235" t="s">
        <v>256</v>
      </c>
      <c r="C235" t="s">
        <v>249</v>
      </c>
      <c r="D235" s="14">
        <f>'landesw Umlage § 2_IST'!F235*'Umlage Gesamt § 2_mtlAufte_IST'!$D$1</f>
        <v>2755.3112476644583</v>
      </c>
      <c r="E235" s="14">
        <f>'landesw Umlage § 2_IST'!G235*'Umlage Gesamt § 2_mtlAufte_IST'!$E$1</f>
        <v>207326.07592295404</v>
      </c>
      <c r="F235" s="14">
        <f>'landesw Umlage § 2_IST'!H235*'Umlage Gesamt § 2_mtlAufte_IST'!$F$1</f>
        <v>22290.475896241602</v>
      </c>
      <c r="G235" s="14">
        <f>'landesw Umlage § 2_IST'!I235*'Umlage Gesamt § 2_mtlAufte_IST'!$G$1</f>
        <v>352552.46585770429</v>
      </c>
      <c r="H235" s="14">
        <f>'landesw Umlage § 2_IST'!J235*'Umlage Gesamt § 2_mtlAufte_IST'!$H$1</f>
        <v>60362.704003847939</v>
      </c>
      <c r="I235" s="14">
        <f>'landesw Umlage § 2_IST'!K235*'Umlage Gesamt § 2_mtlAufte_IST'!$I$1</f>
        <v>100692.43227134195</v>
      </c>
      <c r="J235" s="14">
        <f>'landesw Umlage § 2_IST'!L235*'Umlage Gesamt § 2_mtlAufte_IST'!$J$1</f>
        <v>1533.1467324895918</v>
      </c>
      <c r="K235" s="14">
        <f>'landesw Umlage § 2_IST'!M235*'Umlage Gesamt § 2_mtlAufte_IST'!$K$1</f>
        <v>1121.8241781655161</v>
      </c>
      <c r="M235" s="14">
        <f>'bezirksw Umlage § 2_IST'!F235*'Umlage Gesamt § 2_mtlAufte_IST'!$M$1</f>
        <v>13537.612351416154</v>
      </c>
      <c r="N235" s="14">
        <f>'bezirksw Umlage § 2_IST'!G235*'Umlage Gesamt § 2_mtlAufte_IST'!$N$1</f>
        <v>685645.64822537347</v>
      </c>
      <c r="O235" s="14">
        <f>'bezirksw Umlage § 2_IST'!H235*'Umlage Gesamt § 2_mtlAufte_IST'!$O$1</f>
        <v>118870.63322737961</v>
      </c>
      <c r="P235" s="14">
        <f>'bezirksw Umlage § 2_IST'!I235*'Umlage Gesamt § 2_mtlAufte_IST'!$P$1</f>
        <v>1213854.4587114048</v>
      </c>
      <c r="Q235" s="14">
        <f>'bezirksw Umlage § 2_IST'!J235*'Umlage Gesamt § 2_mtlAufte_IST'!$Q$1</f>
        <v>77396.853789540386</v>
      </c>
      <c r="R235" s="14">
        <f>'bezirksw Umlage § 2_IST'!K235*'Umlage Gesamt § 2_mtlAufte_IST'!$R$1</f>
        <v>422109.92770066654</v>
      </c>
      <c r="S235" s="14">
        <f>'bezirksw Umlage § 2_IST'!L235*'Umlage Gesamt § 2_mtlAufte_IST'!$S$1</f>
        <v>2084.7589867327933</v>
      </c>
      <c r="T235" s="14">
        <f>'bezirksw Umlage § 2_IST'!M235*'Umlage Gesamt § 2_mtlAufte_IST'!$T$1</f>
        <v>2781.3119107003358</v>
      </c>
      <c r="V235" s="14">
        <f t="shared" si="66"/>
        <v>16292.923599080612</v>
      </c>
      <c r="W235" s="184">
        <f t="shared" si="67"/>
        <v>1357.74</v>
      </c>
      <c r="X235" s="14">
        <f t="shared" si="59"/>
        <v>892971.72414832748</v>
      </c>
      <c r="Y235" s="184">
        <f t="shared" si="72"/>
        <v>74414.31</v>
      </c>
      <c r="Z235" s="14">
        <f t="shared" si="60"/>
        <v>141161.10912362122</v>
      </c>
      <c r="AA235" s="184">
        <f t="shared" si="73"/>
        <v>11763.43</v>
      </c>
      <c r="AB235" s="14">
        <f t="shared" si="61"/>
        <v>1566406.924569109</v>
      </c>
      <c r="AC235" s="184">
        <f t="shared" si="74"/>
        <v>130533.91</v>
      </c>
      <c r="AD235" s="14">
        <f t="shared" si="62"/>
        <v>137759.55779338832</v>
      </c>
      <c r="AE235" s="184">
        <f t="shared" si="75"/>
        <v>11479.96</v>
      </c>
      <c r="AF235" s="14">
        <f t="shared" si="63"/>
        <v>522802.3599720085</v>
      </c>
      <c r="AG235" s="184">
        <f t="shared" si="76"/>
        <v>43566.86</v>
      </c>
      <c r="AH235" s="14">
        <f t="shared" si="64"/>
        <v>3617.9057192223854</v>
      </c>
      <c r="AI235" s="184">
        <f t="shared" si="68"/>
        <v>301.49</v>
      </c>
      <c r="AJ235" s="14">
        <f t="shared" si="65"/>
        <v>3903.1360888658519</v>
      </c>
      <c r="AK235" s="184">
        <f t="shared" si="69"/>
        <v>325.26</v>
      </c>
      <c r="AM235" s="14">
        <f t="shared" si="77"/>
        <v>3284915.6410136232</v>
      </c>
      <c r="AN235" s="14">
        <f t="shared" si="70"/>
        <v>273742.96999999997</v>
      </c>
      <c r="AO235" s="14">
        <f t="shared" si="71"/>
        <v>273742.96999999997</v>
      </c>
    </row>
    <row r="236" spans="1:41" x14ac:dyDescent="0.25">
      <c r="A236">
        <v>62220</v>
      </c>
      <c r="B236" t="s">
        <v>257</v>
      </c>
      <c r="C236" t="s">
        <v>249</v>
      </c>
      <c r="D236" s="14">
        <f>'landesw Umlage § 2_IST'!F236*'Umlage Gesamt § 2_mtlAufte_IST'!$D$1</f>
        <v>702.37449759479807</v>
      </c>
      <c r="E236" s="14">
        <f>'landesw Umlage § 2_IST'!G236*'Umlage Gesamt § 2_mtlAufte_IST'!$E$1</f>
        <v>52850.852526414637</v>
      </c>
      <c r="F236" s="14">
        <f>'landesw Umlage § 2_IST'!H236*'Umlage Gesamt § 2_mtlAufte_IST'!$F$1</f>
        <v>5682.2117000548269</v>
      </c>
      <c r="G236" s="14">
        <f>'landesw Umlage § 2_IST'!I236*'Umlage Gesamt § 2_mtlAufte_IST'!$G$1</f>
        <v>89871.465988646756</v>
      </c>
      <c r="H236" s="14">
        <f>'landesw Umlage § 2_IST'!J236*'Umlage Gesamt § 2_mtlAufte_IST'!$H$1</f>
        <v>15387.453571390251</v>
      </c>
      <c r="I236" s="14">
        <f>'landesw Umlage § 2_IST'!K236*'Umlage Gesamt § 2_mtlAufte_IST'!$I$1</f>
        <v>25668.169644402649</v>
      </c>
      <c r="J236" s="14">
        <f>'landesw Umlage § 2_IST'!L236*'Umlage Gesamt § 2_mtlAufte_IST'!$J$1</f>
        <v>390.82450916725656</v>
      </c>
      <c r="K236" s="14">
        <f>'landesw Umlage § 2_IST'!M236*'Umlage Gesamt § 2_mtlAufte_IST'!$K$1</f>
        <v>285.97157370028526</v>
      </c>
      <c r="M236" s="14">
        <f>'bezirksw Umlage § 2_IST'!F236*'Umlage Gesamt § 2_mtlAufte_IST'!$M$1</f>
        <v>3450.9617314627949</v>
      </c>
      <c r="N236" s="14">
        <f>'bezirksw Umlage § 2_IST'!G236*'Umlage Gesamt § 2_mtlAufte_IST'!$N$1</f>
        <v>174782.43813963592</v>
      </c>
      <c r="O236" s="14">
        <f>'bezirksw Umlage § 2_IST'!H236*'Umlage Gesamt § 2_mtlAufte_IST'!$O$1</f>
        <v>30302.094314255082</v>
      </c>
      <c r="P236" s="14">
        <f>'bezirksw Umlage § 2_IST'!I236*'Umlage Gesamt § 2_mtlAufte_IST'!$P$1</f>
        <v>309431.61732211523</v>
      </c>
      <c r="Q236" s="14">
        <f>'bezirksw Umlage § 2_IST'!J236*'Umlage Gesamt § 2_mtlAufte_IST'!$Q$1</f>
        <v>19729.740638893738</v>
      </c>
      <c r="R236" s="14">
        <f>'bezirksw Umlage § 2_IST'!K236*'Umlage Gesamt § 2_mtlAufte_IST'!$R$1</f>
        <v>107602.81570724289</v>
      </c>
      <c r="S236" s="14">
        <f>'bezirksw Umlage § 2_IST'!L236*'Umlage Gesamt § 2_mtlAufte_IST'!$S$1</f>
        <v>531.4396140014619</v>
      </c>
      <c r="T236" s="14">
        <f>'bezirksw Umlage § 2_IST'!M236*'Umlage Gesamt § 2_mtlAufte_IST'!$T$1</f>
        <v>709.00249748135752</v>
      </c>
      <c r="V236" s="14">
        <f t="shared" si="66"/>
        <v>4153.3362290575933</v>
      </c>
      <c r="W236" s="184">
        <f t="shared" si="67"/>
        <v>346.11</v>
      </c>
      <c r="X236" s="14">
        <f t="shared" si="59"/>
        <v>227633.29066605057</v>
      </c>
      <c r="Y236" s="184">
        <f t="shared" si="72"/>
        <v>18969.439999999999</v>
      </c>
      <c r="Z236" s="14">
        <f t="shared" si="60"/>
        <v>35984.306014309906</v>
      </c>
      <c r="AA236" s="184">
        <f t="shared" si="73"/>
        <v>2998.69</v>
      </c>
      <c r="AB236" s="14">
        <f t="shared" si="61"/>
        <v>399303.08331076195</v>
      </c>
      <c r="AC236" s="184">
        <f t="shared" si="74"/>
        <v>33275.26</v>
      </c>
      <c r="AD236" s="14">
        <f t="shared" si="62"/>
        <v>35117.194210283989</v>
      </c>
      <c r="AE236" s="184">
        <f t="shared" si="75"/>
        <v>2926.43</v>
      </c>
      <c r="AF236" s="14">
        <f t="shared" si="63"/>
        <v>133270.98535164553</v>
      </c>
      <c r="AG236" s="184">
        <f t="shared" si="76"/>
        <v>11105.92</v>
      </c>
      <c r="AH236" s="14">
        <f t="shared" si="64"/>
        <v>922.26412316871847</v>
      </c>
      <c r="AI236" s="184">
        <f t="shared" si="68"/>
        <v>76.86</v>
      </c>
      <c r="AJ236" s="14">
        <f t="shared" si="65"/>
        <v>994.97407118164278</v>
      </c>
      <c r="AK236" s="184">
        <f t="shared" si="69"/>
        <v>82.91</v>
      </c>
      <c r="AM236" s="14">
        <f t="shared" si="77"/>
        <v>837379.43397646002</v>
      </c>
      <c r="AN236" s="14">
        <f t="shared" si="70"/>
        <v>69781.62</v>
      </c>
      <c r="AO236" s="14">
        <f t="shared" si="71"/>
        <v>69781.62</v>
      </c>
    </row>
    <row r="237" spans="1:41" x14ac:dyDescent="0.25">
      <c r="A237">
        <v>62226</v>
      </c>
      <c r="B237" t="s">
        <v>258</v>
      </c>
      <c r="C237" t="s">
        <v>249</v>
      </c>
      <c r="D237" s="14">
        <f>'landesw Umlage § 2_IST'!F237*'Umlage Gesamt § 2_mtlAufte_IST'!$D$1</f>
        <v>624.5689815082701</v>
      </c>
      <c r="E237" s="14">
        <f>'landesw Umlage § 2_IST'!G237*'Umlage Gesamt § 2_mtlAufte_IST'!$E$1</f>
        <v>46996.300758786325</v>
      </c>
      <c r="F237" s="14">
        <f>'landesw Umlage § 2_IST'!H237*'Umlage Gesamt § 2_mtlAufte_IST'!$F$1</f>
        <v>5052.7648517572025</v>
      </c>
      <c r="G237" s="14">
        <f>'landesw Umlage § 2_IST'!I237*'Umlage Gesamt § 2_mtlAufte_IST'!$G$1</f>
        <v>79915.956760101981</v>
      </c>
      <c r="H237" s="14">
        <f>'landesw Umlage § 2_IST'!J237*'Umlage Gesamt § 2_mtlAufte_IST'!$H$1</f>
        <v>13682.908815737419</v>
      </c>
      <c r="I237" s="14">
        <f>'landesw Umlage § 2_IST'!K237*'Umlage Gesamt § 2_mtlAufte_IST'!$I$1</f>
        <v>22824.778842176445</v>
      </c>
      <c r="J237" s="14">
        <f>'landesw Umlage § 2_IST'!L237*'Umlage Gesamt § 2_mtlAufte_IST'!$J$1</f>
        <v>347.53093467223692</v>
      </c>
      <c r="K237" s="14">
        <f>'landesw Umlage § 2_IST'!M237*'Umlage Gesamt § 2_mtlAufte_IST'!$K$1</f>
        <v>254.29308031246944</v>
      </c>
      <c r="M237" s="14">
        <f>'bezirksw Umlage § 2_IST'!F237*'Umlage Gesamt § 2_mtlAufte_IST'!$M$1</f>
        <v>3068.6815384449933</v>
      </c>
      <c r="N237" s="14">
        <f>'bezirksw Umlage § 2_IST'!G237*'Umlage Gesamt § 2_mtlAufte_IST'!$N$1</f>
        <v>155420.91825404158</v>
      </c>
      <c r="O237" s="14">
        <f>'bezirksw Umlage § 2_IST'!H237*'Umlage Gesamt § 2_mtlAufte_IST'!$O$1</f>
        <v>26945.380631316941</v>
      </c>
      <c r="P237" s="14">
        <f>'bezirksw Umlage § 2_IST'!I237*'Umlage Gesamt § 2_mtlAufte_IST'!$P$1</f>
        <v>275154.3382328545</v>
      </c>
      <c r="Q237" s="14">
        <f>'bezirksw Umlage § 2_IST'!J237*'Umlage Gesamt § 2_mtlAufte_IST'!$Q$1</f>
        <v>17544.179150087995</v>
      </c>
      <c r="R237" s="14">
        <f>'bezirksw Umlage § 2_IST'!K237*'Umlage Gesamt § 2_mtlAufte_IST'!$R$1</f>
        <v>95683.116690358191</v>
      </c>
      <c r="S237" s="14">
        <f>'bezirksw Umlage § 2_IST'!L237*'Umlage Gesamt § 2_mtlAufte_IST'!$S$1</f>
        <v>472.56940504910995</v>
      </c>
      <c r="T237" s="14">
        <f>'bezirksw Umlage § 2_IST'!M237*'Umlage Gesamt § 2_mtlAufte_IST'!$T$1</f>
        <v>630.4627648856009</v>
      </c>
      <c r="V237" s="14">
        <f t="shared" si="66"/>
        <v>3693.2505199532634</v>
      </c>
      <c r="W237" s="184">
        <f t="shared" si="67"/>
        <v>307.77</v>
      </c>
      <c r="X237" s="14">
        <f t="shared" si="59"/>
        <v>202417.2190128279</v>
      </c>
      <c r="Y237" s="184">
        <f t="shared" si="72"/>
        <v>16868.099999999999</v>
      </c>
      <c r="Z237" s="14">
        <f t="shared" si="60"/>
        <v>31998.145483074142</v>
      </c>
      <c r="AA237" s="184">
        <f t="shared" si="73"/>
        <v>2666.51</v>
      </c>
      <c r="AB237" s="14">
        <f t="shared" si="61"/>
        <v>355070.29499295645</v>
      </c>
      <c r="AC237" s="184">
        <f t="shared" si="74"/>
        <v>29589.19</v>
      </c>
      <c r="AD237" s="14">
        <f t="shared" si="62"/>
        <v>31227.087965825413</v>
      </c>
      <c r="AE237" s="184">
        <f t="shared" si="75"/>
        <v>2602.2600000000002</v>
      </c>
      <c r="AF237" s="14">
        <f t="shared" si="63"/>
        <v>118507.89553253463</v>
      </c>
      <c r="AG237" s="184">
        <f t="shared" si="76"/>
        <v>9875.66</v>
      </c>
      <c r="AH237" s="14">
        <f t="shared" si="64"/>
        <v>820.10033972134693</v>
      </c>
      <c r="AI237" s="184">
        <f t="shared" si="68"/>
        <v>68.34</v>
      </c>
      <c r="AJ237" s="14">
        <f t="shared" si="65"/>
        <v>884.75584519807035</v>
      </c>
      <c r="AK237" s="184">
        <f t="shared" si="69"/>
        <v>73.73</v>
      </c>
      <c r="AM237" s="14">
        <f t="shared" si="77"/>
        <v>744618.74969209125</v>
      </c>
      <c r="AN237" s="14">
        <f t="shared" si="70"/>
        <v>62051.56</v>
      </c>
      <c r="AO237" s="14">
        <f t="shared" si="71"/>
        <v>62051.56</v>
      </c>
    </row>
    <row r="238" spans="1:41" x14ac:dyDescent="0.25">
      <c r="A238">
        <v>62232</v>
      </c>
      <c r="B238" t="s">
        <v>259</v>
      </c>
      <c r="C238" t="s">
        <v>249</v>
      </c>
      <c r="D238" s="14">
        <f>'landesw Umlage § 2_IST'!F238*'Umlage Gesamt § 2_mtlAufte_IST'!$D$1</f>
        <v>394.32839327820324</v>
      </c>
      <c r="E238" s="14">
        <f>'landesw Umlage § 2_IST'!G238*'Umlage Gesamt § 2_mtlAufte_IST'!$E$1</f>
        <v>29671.623658732769</v>
      </c>
      <c r="F238" s="14">
        <f>'landesw Umlage § 2_IST'!H238*'Umlage Gesamt § 2_mtlAufte_IST'!$F$1</f>
        <v>3190.1178326122395</v>
      </c>
      <c r="G238" s="14">
        <f>'landesw Umlage § 2_IST'!I238*'Umlage Gesamt § 2_mtlAufte_IST'!$G$1</f>
        <v>50455.805138449876</v>
      </c>
      <c r="H238" s="14">
        <f>'landesw Umlage § 2_IST'!J238*'Umlage Gesamt § 2_mtlAufte_IST'!$H$1</f>
        <v>8638.8527263268443</v>
      </c>
      <c r="I238" s="14">
        <f>'landesw Umlage § 2_IST'!K238*'Umlage Gesamt § 2_mtlAufte_IST'!$I$1</f>
        <v>14410.67141379737</v>
      </c>
      <c r="J238" s="14">
        <f>'landesw Umlage § 2_IST'!L238*'Umlage Gesamt § 2_mtlAufte_IST'!$J$1</f>
        <v>219.41742087933133</v>
      </c>
      <c r="K238" s="14">
        <f>'landesw Umlage § 2_IST'!M238*'Umlage Gesamt § 2_mtlAufte_IST'!$K$1</f>
        <v>160.55069135714581</v>
      </c>
      <c r="M238" s="14">
        <f>'bezirksw Umlage § 2_IST'!F238*'Umlage Gesamt § 2_mtlAufte_IST'!$M$1</f>
        <v>1937.445336486785</v>
      </c>
      <c r="N238" s="14">
        <f>'bezirksw Umlage § 2_IST'!G238*'Umlage Gesamt § 2_mtlAufte_IST'!$N$1</f>
        <v>98126.680625313238</v>
      </c>
      <c r="O238" s="14">
        <f>'bezirksw Umlage § 2_IST'!H238*'Umlage Gesamt § 2_mtlAufte_IST'!$O$1</f>
        <v>17012.257997439687</v>
      </c>
      <c r="P238" s="14">
        <f>'bezirksw Umlage § 2_IST'!I238*'Umlage Gesamt § 2_mtlAufte_IST'!$P$1</f>
        <v>173721.67256348464</v>
      </c>
      <c r="Q238" s="14">
        <f>'bezirksw Umlage § 2_IST'!J238*'Umlage Gesamt § 2_mtlAufte_IST'!$Q$1</f>
        <v>11076.707586298133</v>
      </c>
      <c r="R238" s="14">
        <f>'bezirksw Umlage § 2_IST'!K238*'Umlage Gesamt § 2_mtlAufte_IST'!$R$1</f>
        <v>60410.57238744761</v>
      </c>
      <c r="S238" s="14">
        <f>'bezirksw Umlage § 2_IST'!L238*'Umlage Gesamt § 2_mtlAufte_IST'!$S$1</f>
        <v>298.36181386312484</v>
      </c>
      <c r="T238" s="14">
        <f>'bezirksw Umlage § 2_IST'!M238*'Umlage Gesamt § 2_mtlAufte_IST'!$T$1</f>
        <v>398.04949726883092</v>
      </c>
      <c r="V238" s="14">
        <f t="shared" si="66"/>
        <v>2331.7737297649883</v>
      </c>
      <c r="W238" s="184">
        <f t="shared" si="67"/>
        <v>194.31</v>
      </c>
      <c r="X238" s="14">
        <f t="shared" si="59"/>
        <v>127798.30428404601</v>
      </c>
      <c r="Y238" s="184">
        <f t="shared" si="72"/>
        <v>10649.86</v>
      </c>
      <c r="Z238" s="14">
        <f t="shared" si="60"/>
        <v>20202.375830051926</v>
      </c>
      <c r="AA238" s="184">
        <f t="shared" si="73"/>
        <v>1683.53</v>
      </c>
      <c r="AB238" s="14">
        <f t="shared" si="61"/>
        <v>224177.47770193452</v>
      </c>
      <c r="AC238" s="184">
        <f t="shared" si="74"/>
        <v>18681.46</v>
      </c>
      <c r="AD238" s="14">
        <f t="shared" si="62"/>
        <v>19715.560312624977</v>
      </c>
      <c r="AE238" s="184">
        <f t="shared" si="75"/>
        <v>1642.96</v>
      </c>
      <c r="AF238" s="14">
        <f t="shared" si="63"/>
        <v>74821.243801244986</v>
      </c>
      <c r="AG238" s="184">
        <f t="shared" si="76"/>
        <v>6235.1</v>
      </c>
      <c r="AH238" s="14">
        <f t="shared" si="64"/>
        <v>517.7792347424562</v>
      </c>
      <c r="AI238" s="184">
        <f t="shared" si="68"/>
        <v>43.15</v>
      </c>
      <c r="AJ238" s="14">
        <f t="shared" si="65"/>
        <v>558.60018862597667</v>
      </c>
      <c r="AK238" s="184">
        <f t="shared" si="69"/>
        <v>46.55</v>
      </c>
      <c r="AM238" s="14">
        <f t="shared" si="77"/>
        <v>470123.11508303584</v>
      </c>
      <c r="AN238" s="14">
        <f t="shared" si="70"/>
        <v>39176.93</v>
      </c>
      <c r="AO238" s="14">
        <f t="shared" si="71"/>
        <v>39176.93</v>
      </c>
    </row>
    <row r="239" spans="1:41" x14ac:dyDescent="0.25">
      <c r="A239">
        <v>62233</v>
      </c>
      <c r="B239" t="s">
        <v>260</v>
      </c>
      <c r="C239" t="s">
        <v>249</v>
      </c>
      <c r="D239" s="14">
        <f>'landesw Umlage § 2_IST'!F239*'Umlage Gesamt § 2_mtlAufte_IST'!$D$1</f>
        <v>957.92000486907693</v>
      </c>
      <c r="E239" s="14">
        <f>'landesw Umlage § 2_IST'!G239*'Umlage Gesamt § 2_mtlAufte_IST'!$E$1</f>
        <v>72079.622883239674</v>
      </c>
      <c r="F239" s="14">
        <f>'landesw Umlage § 2_IST'!H239*'Umlage Gesamt § 2_mtlAufte_IST'!$F$1</f>
        <v>7749.575586845679</v>
      </c>
      <c r="G239" s="14">
        <f>'landesw Umlage § 2_IST'!I239*'Umlage Gesamt § 2_mtlAufte_IST'!$G$1</f>
        <v>122569.47744008349</v>
      </c>
      <c r="H239" s="14">
        <f>'landesw Umlage § 2_IST'!J239*'Umlage Gesamt § 2_mtlAufte_IST'!$H$1</f>
        <v>20985.883813413118</v>
      </c>
      <c r="I239" s="14">
        <f>'landesw Umlage § 2_IST'!K239*'Umlage Gesamt § 2_mtlAufte_IST'!$I$1</f>
        <v>35007.041506981644</v>
      </c>
      <c r="J239" s="14">
        <f>'landesw Umlage § 2_IST'!L239*'Umlage Gesamt § 2_mtlAufte_IST'!$J$1</f>
        <v>533.01852075562283</v>
      </c>
      <c r="K239" s="14">
        <f>'landesw Umlage § 2_IST'!M239*'Umlage Gesamt § 2_mtlAufte_IST'!$K$1</f>
        <v>390.01685313100649</v>
      </c>
      <c r="M239" s="14">
        <f>'bezirksw Umlage § 2_IST'!F239*'Umlage Gesamt § 2_mtlAufte_IST'!$M$1</f>
        <v>4706.5280557964297</v>
      </c>
      <c r="N239" s="14">
        <f>'bezirksw Umlage § 2_IST'!G239*'Umlage Gesamt § 2_mtlAufte_IST'!$N$1</f>
        <v>238373.68037576252</v>
      </c>
      <c r="O239" s="14">
        <f>'bezirksw Umlage § 2_IST'!H239*'Umlage Gesamt § 2_mtlAufte_IST'!$O$1</f>
        <v>41326.9309071643</v>
      </c>
      <c r="P239" s="14">
        <f>'bezirksw Umlage § 2_IST'!I239*'Umlage Gesamt § 2_mtlAufte_IST'!$P$1</f>
        <v>422012.38425778836</v>
      </c>
      <c r="Q239" s="14">
        <f>'bezirksw Umlage § 2_IST'!J239*'Umlage Gesamt § 2_mtlAufte_IST'!$Q$1</f>
        <v>26908.02885582258</v>
      </c>
      <c r="R239" s="14">
        <f>'bezirksw Umlage § 2_IST'!K239*'Umlage Gesamt § 2_mtlAufte_IST'!$R$1</f>
        <v>146752.0391175602</v>
      </c>
      <c r="S239" s="14">
        <f>'bezirksw Umlage § 2_IST'!L239*'Umlage Gesamt § 2_mtlAufte_IST'!$S$1</f>
        <v>724.79373806306467</v>
      </c>
      <c r="T239" s="14">
        <f>'bezirksw Umlage § 2_IST'!M239*'Umlage Gesamt § 2_mtlAufte_IST'!$T$1</f>
        <v>966.95947555792873</v>
      </c>
      <c r="V239" s="14">
        <f t="shared" si="66"/>
        <v>5664.448060665507</v>
      </c>
      <c r="W239" s="184">
        <f t="shared" si="67"/>
        <v>472.04</v>
      </c>
      <c r="X239" s="14">
        <f t="shared" si="59"/>
        <v>310453.30325900216</v>
      </c>
      <c r="Y239" s="184">
        <f t="shared" si="72"/>
        <v>25871.11</v>
      </c>
      <c r="Z239" s="14">
        <f t="shared" si="60"/>
        <v>49076.506494009976</v>
      </c>
      <c r="AA239" s="184">
        <f t="shared" si="73"/>
        <v>4089.71</v>
      </c>
      <c r="AB239" s="14">
        <f t="shared" si="61"/>
        <v>544581.86169787182</v>
      </c>
      <c r="AC239" s="184">
        <f t="shared" si="74"/>
        <v>45381.82</v>
      </c>
      <c r="AD239" s="14">
        <f t="shared" si="62"/>
        <v>47893.912669235695</v>
      </c>
      <c r="AE239" s="184">
        <f t="shared" si="75"/>
        <v>3991.16</v>
      </c>
      <c r="AF239" s="14">
        <f t="shared" si="63"/>
        <v>181759.08062454185</v>
      </c>
      <c r="AG239" s="184">
        <f t="shared" si="76"/>
        <v>15146.59</v>
      </c>
      <c r="AH239" s="14">
        <f t="shared" si="64"/>
        <v>1257.8122588186875</v>
      </c>
      <c r="AI239" s="184">
        <f t="shared" si="68"/>
        <v>104.82</v>
      </c>
      <c r="AJ239" s="14">
        <f t="shared" si="65"/>
        <v>1356.9763286889352</v>
      </c>
      <c r="AK239" s="184">
        <f t="shared" si="69"/>
        <v>113.08</v>
      </c>
      <c r="AM239" s="14">
        <f t="shared" si="77"/>
        <v>1142043.9013928345</v>
      </c>
      <c r="AN239" s="14">
        <f t="shared" si="70"/>
        <v>95170.33</v>
      </c>
      <c r="AO239" s="14">
        <f t="shared" si="71"/>
        <v>95170.33</v>
      </c>
    </row>
    <row r="240" spans="1:41" x14ac:dyDescent="0.25">
      <c r="A240">
        <v>62235</v>
      </c>
      <c r="B240" t="s">
        <v>261</v>
      </c>
      <c r="C240" t="s">
        <v>249</v>
      </c>
      <c r="D240" s="14">
        <f>'landesw Umlage § 2_IST'!F240*'Umlage Gesamt § 2_mtlAufte_IST'!$D$1</f>
        <v>556.42381564593677</v>
      </c>
      <c r="E240" s="14">
        <f>'landesw Umlage § 2_IST'!G240*'Umlage Gesamt § 2_mtlAufte_IST'!$E$1</f>
        <v>41868.651443910465</v>
      </c>
      <c r="F240" s="14">
        <f>'landesw Umlage § 2_IST'!H240*'Umlage Gesamt § 2_mtlAufte_IST'!$F$1</f>
        <v>4501.4702644806111</v>
      </c>
      <c r="G240" s="14">
        <f>'landesw Umlage § 2_IST'!I240*'Umlage Gesamt § 2_mtlAufte_IST'!$G$1</f>
        <v>71196.525776973504</v>
      </c>
      <c r="H240" s="14">
        <f>'landesw Umlage § 2_IST'!J240*'Umlage Gesamt § 2_mtlAufte_IST'!$H$1</f>
        <v>12190.000716978013</v>
      </c>
      <c r="I240" s="14">
        <f>'landesw Umlage § 2_IST'!K240*'Umlage Gesamt § 2_mtlAufte_IST'!$I$1</f>
        <v>20334.424075894163</v>
      </c>
      <c r="J240" s="14">
        <f>'landesw Umlage § 2_IST'!L240*'Umlage Gesamt § 2_mtlAufte_IST'!$J$1</f>
        <v>309.6127000389057</v>
      </c>
      <c r="K240" s="14">
        <f>'landesw Umlage § 2_IST'!M240*'Umlage Gesamt § 2_mtlAufte_IST'!$K$1</f>
        <v>226.54779572646663</v>
      </c>
      <c r="M240" s="14">
        <f>'bezirksw Umlage § 2_IST'!F240*'Umlage Gesamt § 2_mtlAufte_IST'!$M$1</f>
        <v>2733.8653394223952</v>
      </c>
      <c r="N240" s="14">
        <f>'bezirksw Umlage § 2_IST'!G240*'Umlage Gesamt § 2_mtlAufte_IST'!$N$1</f>
        <v>138463.32899413118</v>
      </c>
      <c r="O240" s="14">
        <f>'bezirksw Umlage § 2_IST'!H240*'Umlage Gesamt § 2_mtlAufte_IST'!$O$1</f>
        <v>24005.437267638248</v>
      </c>
      <c r="P240" s="14">
        <f>'bezirksw Umlage § 2_IST'!I240*'Umlage Gesamt § 2_mtlAufte_IST'!$P$1</f>
        <v>245132.93375750241</v>
      </c>
      <c r="Q240" s="14">
        <f>'bezirksw Umlage § 2_IST'!J240*'Umlage Gesamt § 2_mtlAufte_IST'!$Q$1</f>
        <v>15629.977463007566</v>
      </c>
      <c r="R240" s="14">
        <f>'bezirksw Umlage § 2_IST'!K240*'Umlage Gesamt § 2_mtlAufte_IST'!$R$1</f>
        <v>85243.370160930019</v>
      </c>
      <c r="S240" s="14">
        <f>'bezirksw Umlage § 2_IST'!L240*'Umlage Gesamt § 2_mtlAufte_IST'!$S$1</f>
        <v>421.00853436550972</v>
      </c>
      <c r="T240" s="14">
        <f>'bezirksw Umlage § 2_IST'!M240*'Umlage Gesamt § 2_mtlAufte_IST'!$T$1</f>
        <v>561.67454299951987</v>
      </c>
      <c r="V240" s="14">
        <f t="shared" si="66"/>
        <v>3290.2891550683321</v>
      </c>
      <c r="W240" s="184">
        <f t="shared" si="67"/>
        <v>274.19</v>
      </c>
      <c r="X240" s="14">
        <f t="shared" si="59"/>
        <v>180331.98043804165</v>
      </c>
      <c r="Y240" s="184">
        <f t="shared" si="72"/>
        <v>15027.67</v>
      </c>
      <c r="Z240" s="14">
        <f t="shared" si="60"/>
        <v>28506.907532118857</v>
      </c>
      <c r="AA240" s="184">
        <f t="shared" si="73"/>
        <v>2375.58</v>
      </c>
      <c r="AB240" s="14">
        <f t="shared" si="61"/>
        <v>316329.45953447593</v>
      </c>
      <c r="AC240" s="184">
        <f t="shared" si="74"/>
        <v>26360.79</v>
      </c>
      <c r="AD240" s="14">
        <f t="shared" si="62"/>
        <v>27819.978179985577</v>
      </c>
      <c r="AE240" s="184">
        <f t="shared" si="75"/>
        <v>2318.33</v>
      </c>
      <c r="AF240" s="14">
        <f t="shared" si="63"/>
        <v>105577.79423682418</v>
      </c>
      <c r="AG240" s="184">
        <f t="shared" si="76"/>
        <v>8798.15</v>
      </c>
      <c r="AH240" s="14">
        <f t="shared" si="64"/>
        <v>730.62123440441542</v>
      </c>
      <c r="AI240" s="184">
        <f t="shared" si="68"/>
        <v>60.89</v>
      </c>
      <c r="AJ240" s="14">
        <f t="shared" si="65"/>
        <v>788.22233872598645</v>
      </c>
      <c r="AK240" s="184">
        <f t="shared" si="69"/>
        <v>65.69</v>
      </c>
      <c r="AM240" s="14">
        <f t="shared" si="77"/>
        <v>663375.25264964486</v>
      </c>
      <c r="AN240" s="14">
        <f t="shared" si="70"/>
        <v>55281.27</v>
      </c>
      <c r="AO240" s="14">
        <f t="shared" si="71"/>
        <v>55281.27</v>
      </c>
    </row>
    <row r="241" spans="1:41" x14ac:dyDescent="0.25">
      <c r="A241">
        <v>62242</v>
      </c>
      <c r="B241" t="s">
        <v>262</v>
      </c>
      <c r="C241" t="s">
        <v>249</v>
      </c>
      <c r="D241" s="14">
        <f>'landesw Umlage § 2_IST'!F241*'Umlage Gesamt § 2_mtlAufte_IST'!$D$1</f>
        <v>285.30218756603824</v>
      </c>
      <c r="E241" s="14">
        <f>'landesw Umlage § 2_IST'!G241*'Umlage Gesamt § 2_mtlAufte_IST'!$E$1</f>
        <v>21467.84072051401</v>
      </c>
      <c r="F241" s="14">
        <f>'landesw Umlage § 2_IST'!H241*'Umlage Gesamt § 2_mtlAufte_IST'!$F$1</f>
        <v>2308.0955156977016</v>
      </c>
      <c r="G241" s="14">
        <f>'landesw Umlage § 2_IST'!I241*'Umlage Gesamt § 2_mtlAufte_IST'!$G$1</f>
        <v>36505.490922763849</v>
      </c>
      <c r="H241" s="14">
        <f>'landesw Umlage § 2_IST'!J241*'Umlage Gesamt § 2_mtlAufte_IST'!$H$1</f>
        <v>6250.3325220687802</v>
      </c>
      <c r="I241" s="14">
        <f>'landesw Umlage § 2_IST'!K241*'Umlage Gesamt § 2_mtlAufte_IST'!$I$1</f>
        <v>10426.325237379306</v>
      </c>
      <c r="J241" s="14">
        <f>'landesw Umlage § 2_IST'!L241*'Umlage Gesamt § 2_mtlAufte_IST'!$J$1</f>
        <v>158.75161726638876</v>
      </c>
      <c r="K241" s="14">
        <f>'landesw Umlage § 2_IST'!M241*'Umlage Gesamt § 2_mtlAufte_IST'!$K$1</f>
        <v>116.16070321144042</v>
      </c>
      <c r="M241" s="14">
        <f>'bezirksw Umlage § 2_IST'!F241*'Umlage Gesamt § 2_mtlAufte_IST'!$M$1</f>
        <v>1401.769190886851</v>
      </c>
      <c r="N241" s="14">
        <f>'bezirksw Umlage § 2_IST'!G241*'Umlage Gesamt § 2_mtlAufte_IST'!$N$1</f>
        <v>70996.045727918259</v>
      </c>
      <c r="O241" s="14">
        <f>'bezirksw Umlage § 2_IST'!H241*'Umlage Gesamt § 2_mtlAufte_IST'!$O$1</f>
        <v>12308.610043921126</v>
      </c>
      <c r="P241" s="14">
        <f>'bezirksw Umlage § 2_IST'!I241*'Umlage Gesamt § 2_mtlAufte_IST'!$P$1</f>
        <v>125690.09499406195</v>
      </c>
      <c r="Q241" s="14">
        <f>'bezirksw Umlage § 2_IST'!J241*'Umlage Gesamt § 2_mtlAufte_IST'!$Q$1</f>
        <v>8014.1551033851747</v>
      </c>
      <c r="R241" s="14">
        <f>'bezirksw Umlage § 2_IST'!K241*'Umlage Gesamt § 2_mtlAufte_IST'!$R$1</f>
        <v>43707.906273174784</v>
      </c>
      <c r="S241" s="14">
        <f>'bezirksw Umlage § 2_IST'!L241*'Umlage Gesamt § 2_mtlAufte_IST'!$S$1</f>
        <v>215.86900571287342</v>
      </c>
      <c r="T241" s="14">
        <f>'bezirksw Umlage § 2_IST'!M241*'Umlage Gesamt § 2_mtlAufte_IST'!$T$1</f>
        <v>287.99445910109301</v>
      </c>
      <c r="V241" s="14">
        <f t="shared" si="66"/>
        <v>1687.0713784528893</v>
      </c>
      <c r="W241" s="184">
        <f t="shared" si="67"/>
        <v>140.59</v>
      </c>
      <c r="X241" s="14">
        <f t="shared" si="59"/>
        <v>92463.886448432269</v>
      </c>
      <c r="Y241" s="184">
        <f t="shared" si="72"/>
        <v>7705.32</v>
      </c>
      <c r="Z241" s="14">
        <f t="shared" si="60"/>
        <v>14616.705559618827</v>
      </c>
      <c r="AA241" s="184">
        <f t="shared" si="73"/>
        <v>1218.06</v>
      </c>
      <c r="AB241" s="14">
        <f t="shared" si="61"/>
        <v>162195.5859168258</v>
      </c>
      <c r="AC241" s="184">
        <f t="shared" si="74"/>
        <v>13516.3</v>
      </c>
      <c r="AD241" s="14">
        <f t="shared" si="62"/>
        <v>14264.487625453956</v>
      </c>
      <c r="AE241" s="184">
        <f t="shared" si="75"/>
        <v>1188.71</v>
      </c>
      <c r="AF241" s="14">
        <f t="shared" si="63"/>
        <v>54134.231510554091</v>
      </c>
      <c r="AG241" s="184">
        <f t="shared" si="76"/>
        <v>4511.1899999999996</v>
      </c>
      <c r="AH241" s="14">
        <f t="shared" si="64"/>
        <v>374.62062297926218</v>
      </c>
      <c r="AI241" s="184">
        <f t="shared" si="68"/>
        <v>31.22</v>
      </c>
      <c r="AJ241" s="14">
        <f t="shared" si="65"/>
        <v>404.15516231253343</v>
      </c>
      <c r="AK241" s="184">
        <f t="shared" si="69"/>
        <v>33.68</v>
      </c>
      <c r="AM241" s="14">
        <f t="shared" si="77"/>
        <v>340140.74422462966</v>
      </c>
      <c r="AN241" s="14">
        <f t="shared" si="70"/>
        <v>28345.06</v>
      </c>
      <c r="AO241" s="14">
        <f t="shared" si="71"/>
        <v>28345.06</v>
      </c>
    </row>
    <row r="242" spans="1:41" x14ac:dyDescent="0.25">
      <c r="A242">
        <v>62244</v>
      </c>
      <c r="B242" t="s">
        <v>263</v>
      </c>
      <c r="C242" t="s">
        <v>249</v>
      </c>
      <c r="D242" s="14">
        <f>'landesw Umlage § 2_IST'!F242*'Umlage Gesamt § 2_mtlAufte_IST'!$D$1</f>
        <v>822.25982898412963</v>
      </c>
      <c r="E242" s="14">
        <f>'landesw Umlage § 2_IST'!G242*'Umlage Gesamt § 2_mtlAufte_IST'!$E$1</f>
        <v>61871.740942829201</v>
      </c>
      <c r="F242" s="14">
        <f>'landesw Umlage § 2_IST'!H242*'Umlage Gesamt § 2_mtlAufte_IST'!$F$1</f>
        <v>6652.0843748432053</v>
      </c>
      <c r="G242" s="14">
        <f>'landesw Umlage § 2_IST'!I242*'Umlage Gesamt § 2_mtlAufte_IST'!$G$1</f>
        <v>105211.24629016571</v>
      </c>
      <c r="H242" s="14">
        <f>'landesw Umlage § 2_IST'!J242*'Umlage Gesamt § 2_mtlAufte_IST'!$H$1</f>
        <v>18013.872920271999</v>
      </c>
      <c r="I242" s="14">
        <f>'landesw Umlage § 2_IST'!K242*'Umlage Gesamt § 2_mtlAufte_IST'!$I$1</f>
        <v>30049.360924146495</v>
      </c>
      <c r="J242" s="14">
        <f>'landesw Umlage § 2_IST'!L242*'Umlage Gesamt § 2_mtlAufte_IST'!$J$1</f>
        <v>457.53269113718301</v>
      </c>
      <c r="K242" s="14">
        <f>'landesw Umlage § 2_IST'!M242*'Umlage Gesamt § 2_mtlAufte_IST'!$K$1</f>
        <v>334.78285172701936</v>
      </c>
      <c r="M242" s="14">
        <f>'bezirksw Umlage § 2_IST'!F242*'Umlage Gesamt § 2_mtlAufte_IST'!$M$1</f>
        <v>4039.9917890817078</v>
      </c>
      <c r="N242" s="14">
        <f>'bezirksw Umlage § 2_IST'!G242*'Umlage Gesamt § 2_mtlAufte_IST'!$N$1</f>
        <v>204615.31303637507</v>
      </c>
      <c r="O242" s="14">
        <f>'bezirksw Umlage § 2_IST'!H242*'Umlage Gesamt § 2_mtlAufte_IST'!$O$1</f>
        <v>35474.230590693485</v>
      </c>
      <c r="P242" s="14">
        <f>'bezirksw Umlage § 2_IST'!I242*'Umlage Gesamt § 2_mtlAufte_IST'!$P$1</f>
        <v>362247.19093993702</v>
      </c>
      <c r="Q242" s="14">
        <f>'bezirksw Umlage § 2_IST'!J242*'Umlage Gesamt § 2_mtlAufte_IST'!$Q$1</f>
        <v>23097.326595985094</v>
      </c>
      <c r="R242" s="14">
        <f>'bezirksw Umlage § 2_IST'!K242*'Umlage Gesamt § 2_mtlAufte_IST'!$R$1</f>
        <v>125969.08507445734</v>
      </c>
      <c r="S242" s="14">
        <f>'bezirksw Umlage § 2_IST'!L242*'Umlage Gesamt § 2_mtlAufte_IST'!$S$1</f>
        <v>622.14879330133351</v>
      </c>
      <c r="T242" s="14">
        <f>'bezirksw Umlage § 2_IST'!M242*'Umlage Gesamt § 2_mtlAufte_IST'!$T$1</f>
        <v>830.01913412959243</v>
      </c>
      <c r="V242" s="14">
        <f t="shared" si="66"/>
        <v>4862.2516180658376</v>
      </c>
      <c r="W242" s="184">
        <f t="shared" si="67"/>
        <v>405.19</v>
      </c>
      <c r="X242" s="14">
        <f t="shared" si="59"/>
        <v>266487.05397920427</v>
      </c>
      <c r="Y242" s="184">
        <f t="shared" si="72"/>
        <v>22207.25</v>
      </c>
      <c r="Z242" s="14">
        <f t="shared" si="60"/>
        <v>42126.314965536687</v>
      </c>
      <c r="AA242" s="184">
        <f t="shared" si="73"/>
        <v>3510.53</v>
      </c>
      <c r="AB242" s="14">
        <f t="shared" si="61"/>
        <v>467458.43723010272</v>
      </c>
      <c r="AC242" s="184">
        <f t="shared" si="74"/>
        <v>38954.870000000003</v>
      </c>
      <c r="AD242" s="14">
        <f t="shared" si="62"/>
        <v>41111.199516257097</v>
      </c>
      <c r="AE242" s="184">
        <f t="shared" si="75"/>
        <v>3425.93</v>
      </c>
      <c r="AF242" s="14">
        <f t="shared" si="63"/>
        <v>156018.44599860383</v>
      </c>
      <c r="AG242" s="184">
        <f t="shared" si="76"/>
        <v>13001.54</v>
      </c>
      <c r="AH242" s="14">
        <f t="shared" si="64"/>
        <v>1079.6814844385165</v>
      </c>
      <c r="AI242" s="184">
        <f t="shared" si="68"/>
        <v>89.97</v>
      </c>
      <c r="AJ242" s="14">
        <f t="shared" si="65"/>
        <v>1164.8019858566117</v>
      </c>
      <c r="AK242" s="184">
        <f t="shared" si="69"/>
        <v>97.07</v>
      </c>
      <c r="AM242" s="14">
        <f t="shared" si="77"/>
        <v>980308.1867780654</v>
      </c>
      <c r="AN242" s="14">
        <f t="shared" si="70"/>
        <v>81692.350000000006</v>
      </c>
      <c r="AO242" s="14">
        <f t="shared" si="71"/>
        <v>81692.350000000006</v>
      </c>
    </row>
    <row r="243" spans="1:41" x14ac:dyDescent="0.25">
      <c r="A243">
        <v>62245</v>
      </c>
      <c r="B243" t="s">
        <v>264</v>
      </c>
      <c r="C243" t="s">
        <v>249</v>
      </c>
      <c r="D243" s="14">
        <f>'landesw Umlage § 2_IST'!F243*'Umlage Gesamt § 2_mtlAufte_IST'!$D$1</f>
        <v>375.91314792317144</v>
      </c>
      <c r="E243" s="14">
        <f>'landesw Umlage § 2_IST'!G243*'Umlage Gesamt § 2_mtlAufte_IST'!$E$1</f>
        <v>28285.950602792738</v>
      </c>
      <c r="F243" s="14">
        <f>'landesw Umlage § 2_IST'!H243*'Umlage Gesamt § 2_mtlAufte_IST'!$F$1</f>
        <v>3041.138444872412</v>
      </c>
      <c r="G243" s="14">
        <f>'landesw Umlage § 2_IST'!I243*'Umlage Gesamt § 2_mtlAufte_IST'!$G$1</f>
        <v>48099.505041756871</v>
      </c>
      <c r="H243" s="14">
        <f>'landesw Umlage § 2_IST'!J243*'Umlage Gesamt § 2_mtlAufte_IST'!$H$1</f>
        <v>8235.4159075404859</v>
      </c>
      <c r="I243" s="14">
        <f>'landesw Umlage § 2_IST'!K243*'Umlage Gesamt § 2_mtlAufte_IST'!$I$1</f>
        <v>13737.689061170797</v>
      </c>
      <c r="J243" s="14">
        <f>'landesw Umlage § 2_IST'!L243*'Umlage Gesamt § 2_mtlAufte_IST'!$J$1</f>
        <v>209.17056645662569</v>
      </c>
      <c r="K243" s="14">
        <f>'landesw Umlage § 2_IST'!M243*'Umlage Gesamt § 2_mtlAufte_IST'!$K$1</f>
        <v>153.05292953309191</v>
      </c>
      <c r="M243" s="14">
        <f>'bezirksw Umlage § 2_IST'!F243*'Umlage Gesamt § 2_mtlAufte_IST'!$M$1</f>
        <v>1846.9661018144936</v>
      </c>
      <c r="N243" s="14">
        <f>'bezirksw Umlage § 2_IST'!G243*'Umlage Gesamt § 2_mtlAufte_IST'!$N$1</f>
        <v>93544.137419211635</v>
      </c>
      <c r="O243" s="14">
        <f>'bezirksw Umlage § 2_IST'!H243*'Umlage Gesamt § 2_mtlAufte_IST'!$O$1</f>
        <v>16217.780829662097</v>
      </c>
      <c r="P243" s="14">
        <f>'bezirksw Umlage § 2_IST'!I243*'Umlage Gesamt § 2_mtlAufte_IST'!$P$1</f>
        <v>165608.82226338959</v>
      </c>
      <c r="Q243" s="14">
        <f>'bezirksw Umlage § 2_IST'!J243*'Umlage Gesamt § 2_mtlAufte_IST'!$Q$1</f>
        <v>10559.422269276307</v>
      </c>
      <c r="R243" s="14">
        <f>'bezirksw Umlage § 2_IST'!K243*'Umlage Gesamt § 2_mtlAufte_IST'!$R$1</f>
        <v>57589.381898717336</v>
      </c>
      <c r="S243" s="14">
        <f>'bezirksw Umlage § 2_IST'!L243*'Umlage Gesamt § 2_mtlAufte_IST'!$S$1</f>
        <v>284.42823438845232</v>
      </c>
      <c r="T243" s="14">
        <f>'bezirksw Umlage § 2_IST'!M243*'Umlage Gesamt § 2_mtlAufte_IST'!$T$1</f>
        <v>379.46047532518133</v>
      </c>
      <c r="V243" s="14">
        <f t="shared" si="66"/>
        <v>2222.8792497376653</v>
      </c>
      <c r="W243" s="184">
        <f t="shared" si="67"/>
        <v>185.24</v>
      </c>
      <c r="X243" s="14">
        <f t="shared" si="59"/>
        <v>121830.08802200438</v>
      </c>
      <c r="Y243" s="184">
        <f t="shared" si="72"/>
        <v>10152.51</v>
      </c>
      <c r="Z243" s="14">
        <f t="shared" si="60"/>
        <v>19258.91927453451</v>
      </c>
      <c r="AA243" s="184">
        <f t="shared" si="73"/>
        <v>1604.91</v>
      </c>
      <c r="AB243" s="14">
        <f t="shared" si="61"/>
        <v>213708.32730514646</v>
      </c>
      <c r="AC243" s="184">
        <f t="shared" si="74"/>
        <v>17809.03</v>
      </c>
      <c r="AD243" s="14">
        <f t="shared" si="62"/>
        <v>18794.838176816793</v>
      </c>
      <c r="AE243" s="184">
        <f t="shared" si="75"/>
        <v>1566.24</v>
      </c>
      <c r="AF243" s="14">
        <f t="shared" si="63"/>
        <v>71327.070959888137</v>
      </c>
      <c r="AG243" s="184">
        <f t="shared" si="76"/>
        <v>5943.92</v>
      </c>
      <c r="AH243" s="14">
        <f t="shared" si="64"/>
        <v>493.59880084507802</v>
      </c>
      <c r="AI243" s="184">
        <f t="shared" si="68"/>
        <v>41.13</v>
      </c>
      <c r="AJ243" s="14">
        <f t="shared" si="65"/>
        <v>532.51340485827325</v>
      </c>
      <c r="AK243" s="184">
        <f t="shared" si="69"/>
        <v>44.38</v>
      </c>
      <c r="AM243" s="14">
        <f t="shared" si="77"/>
        <v>448168.23519383138</v>
      </c>
      <c r="AN243" s="14">
        <f t="shared" si="70"/>
        <v>37347.35</v>
      </c>
      <c r="AO243" s="14">
        <f t="shared" si="71"/>
        <v>37347.35</v>
      </c>
    </row>
    <row r="244" spans="1:41" x14ac:dyDescent="0.25">
      <c r="A244">
        <v>62247</v>
      </c>
      <c r="B244" t="s">
        <v>265</v>
      </c>
      <c r="C244" t="s">
        <v>249</v>
      </c>
      <c r="D244" s="14">
        <f>'landesw Umlage § 2_IST'!F244*'Umlage Gesamt § 2_mtlAufte_IST'!$D$1</f>
        <v>352.74215749457591</v>
      </c>
      <c r="E244" s="14">
        <f>'landesw Umlage § 2_IST'!G244*'Umlage Gesamt § 2_mtlAufte_IST'!$E$1</f>
        <v>26542.426881151085</v>
      </c>
      <c r="F244" s="14">
        <f>'landesw Umlage § 2_IST'!H244*'Umlage Gesamt § 2_mtlAufte_IST'!$F$1</f>
        <v>2853.6850658472804</v>
      </c>
      <c r="G244" s="14">
        <f>'landesw Umlage § 2_IST'!I244*'Umlage Gesamt § 2_mtlAufte_IST'!$G$1</f>
        <v>45134.68942650067</v>
      </c>
      <c r="H244" s="14">
        <f>'landesw Umlage § 2_IST'!J244*'Umlage Gesamt § 2_mtlAufte_IST'!$H$1</f>
        <v>7727.7913559030303</v>
      </c>
      <c r="I244" s="14">
        <f>'landesw Umlage § 2_IST'!K244*'Umlage Gesamt § 2_mtlAufte_IST'!$I$1</f>
        <v>12890.908725058511</v>
      </c>
      <c r="J244" s="14">
        <f>'landesw Umlage § 2_IST'!L244*'Umlage Gesamt § 2_mtlAufte_IST'!$J$1</f>
        <v>196.27745744969906</v>
      </c>
      <c r="K244" s="14">
        <f>'landesw Umlage § 2_IST'!M244*'Umlage Gesamt § 2_mtlAufte_IST'!$K$1</f>
        <v>143.61886747680919</v>
      </c>
      <c r="M244" s="14">
        <f>'bezirksw Umlage § 2_IST'!F244*'Umlage Gesamt § 2_mtlAufte_IST'!$M$1</f>
        <v>1733.1205656753036</v>
      </c>
      <c r="N244" s="14">
        <f>'bezirksw Umlage § 2_IST'!G244*'Umlage Gesamt § 2_mtlAufte_IST'!$N$1</f>
        <v>87778.150449171488</v>
      </c>
      <c r="O244" s="14">
        <f>'bezirksw Umlage § 2_IST'!H244*'Umlage Gesamt § 2_mtlAufte_IST'!$O$1</f>
        <v>15218.12958986571</v>
      </c>
      <c r="P244" s="14">
        <f>'bezirksw Umlage § 2_IST'!I244*'Umlage Gesamt § 2_mtlAufte_IST'!$P$1</f>
        <v>155400.82486623485</v>
      </c>
      <c r="Q244" s="14">
        <f>'bezirksw Umlage § 2_IST'!J244*'Umlage Gesamt § 2_mtlAufte_IST'!$Q$1</f>
        <v>9908.5477955191254</v>
      </c>
      <c r="R244" s="14">
        <f>'bezirksw Umlage § 2_IST'!K244*'Umlage Gesamt § 2_mtlAufte_IST'!$R$1</f>
        <v>54039.617746715296</v>
      </c>
      <c r="S244" s="14">
        <f>'bezirksw Umlage § 2_IST'!L244*'Umlage Gesamt § 2_mtlAufte_IST'!$S$1</f>
        <v>266.89630199117391</v>
      </c>
      <c r="T244" s="14">
        <f>'bezirksw Umlage § 2_IST'!M244*'Umlage Gesamt § 2_mtlAufte_IST'!$T$1</f>
        <v>356.07083042883653</v>
      </c>
      <c r="V244" s="14">
        <f t="shared" si="66"/>
        <v>2085.8627231698797</v>
      </c>
      <c r="W244" s="184">
        <f t="shared" si="67"/>
        <v>173.82</v>
      </c>
      <c r="X244" s="14">
        <f t="shared" si="59"/>
        <v>114320.57733032257</v>
      </c>
      <c r="Y244" s="184">
        <f t="shared" si="72"/>
        <v>9526.7099999999991</v>
      </c>
      <c r="Z244" s="14">
        <f t="shared" si="60"/>
        <v>18071.814655712991</v>
      </c>
      <c r="AA244" s="184">
        <f t="shared" si="73"/>
        <v>1505.98</v>
      </c>
      <c r="AB244" s="14">
        <f t="shared" si="61"/>
        <v>200535.51429273552</v>
      </c>
      <c r="AC244" s="184">
        <f t="shared" si="74"/>
        <v>16711.29</v>
      </c>
      <c r="AD244" s="14">
        <f t="shared" si="62"/>
        <v>17636.339151422155</v>
      </c>
      <c r="AE244" s="184">
        <f t="shared" si="75"/>
        <v>1469.69</v>
      </c>
      <c r="AF244" s="14">
        <f t="shared" si="63"/>
        <v>66930.526471773803</v>
      </c>
      <c r="AG244" s="184">
        <f t="shared" si="76"/>
        <v>5577.54</v>
      </c>
      <c r="AH244" s="14">
        <f t="shared" si="64"/>
        <v>463.17375944087297</v>
      </c>
      <c r="AI244" s="184">
        <f t="shared" si="68"/>
        <v>38.6</v>
      </c>
      <c r="AJ244" s="14">
        <f t="shared" si="65"/>
        <v>499.68969790564574</v>
      </c>
      <c r="AK244" s="184">
        <f t="shared" si="69"/>
        <v>41.64</v>
      </c>
      <c r="AM244" s="14">
        <f t="shared" si="77"/>
        <v>420543.49808248342</v>
      </c>
      <c r="AN244" s="14">
        <f t="shared" si="70"/>
        <v>35045.29</v>
      </c>
      <c r="AO244" s="14">
        <f t="shared" si="71"/>
        <v>35045.29</v>
      </c>
    </row>
    <row r="245" spans="1:41" x14ac:dyDescent="0.25">
      <c r="A245">
        <v>62256</v>
      </c>
      <c r="B245" t="s">
        <v>266</v>
      </c>
      <c r="C245" t="s">
        <v>249</v>
      </c>
      <c r="D245" s="14">
        <f>'landesw Umlage § 2_IST'!F245*'Umlage Gesamt § 2_mtlAufte_IST'!$D$1</f>
        <v>658.8854909615136</v>
      </c>
      <c r="E245" s="14">
        <f>'landesw Umlage § 2_IST'!G245*'Umlage Gesamt § 2_mtlAufte_IST'!$E$1</f>
        <v>49578.479904733897</v>
      </c>
      <c r="F245" s="14">
        <f>'landesw Umlage § 2_IST'!H245*'Umlage Gesamt § 2_mtlAufte_IST'!$F$1</f>
        <v>5330.3855116587165</v>
      </c>
      <c r="G245" s="14">
        <f>'landesw Umlage § 2_IST'!I245*'Umlage Gesamt § 2_mtlAufte_IST'!$G$1</f>
        <v>84306.883570140388</v>
      </c>
      <c r="H245" s="14">
        <f>'landesw Umlage § 2_IST'!J245*'Umlage Gesamt § 2_mtlAufte_IST'!$H$1</f>
        <v>14434.706749392735</v>
      </c>
      <c r="I245" s="14">
        <f>'landesw Umlage § 2_IST'!K245*'Umlage Gesamt § 2_mtlAufte_IST'!$I$1</f>
        <v>24078.870483125749</v>
      </c>
      <c r="J245" s="14">
        <f>'landesw Umlage § 2_IST'!L245*'Umlage Gesamt § 2_mtlAufte_IST'!$J$1</f>
        <v>366.62578081104806</v>
      </c>
      <c r="K245" s="14">
        <f>'landesw Umlage § 2_IST'!M245*'Umlage Gesamt § 2_mtlAufte_IST'!$K$1</f>
        <v>268.26503721843648</v>
      </c>
      <c r="M245" s="14">
        <f>'bezirksw Umlage § 2_IST'!F245*'Umlage Gesamt § 2_mtlAufte_IST'!$M$1</f>
        <v>3237.2881169669322</v>
      </c>
      <c r="N245" s="14">
        <f>'bezirksw Umlage § 2_IST'!G245*'Umlage Gesamt § 2_mtlAufte_IST'!$N$1</f>
        <v>163960.41279893037</v>
      </c>
      <c r="O245" s="14">
        <f>'bezirksw Umlage § 2_IST'!H245*'Umlage Gesamt § 2_mtlAufte_IST'!$O$1</f>
        <v>28425.875879292347</v>
      </c>
      <c r="P245" s="14">
        <f>'bezirksw Umlage § 2_IST'!I245*'Umlage Gesamt § 2_mtlAufte_IST'!$P$1</f>
        <v>290272.5024847301</v>
      </c>
      <c r="Q245" s="14">
        <f>'bezirksw Umlage § 2_IST'!J245*'Umlage Gesamt § 2_mtlAufte_IST'!$Q$1</f>
        <v>18508.131903872683</v>
      </c>
      <c r="R245" s="14">
        <f>'bezirksw Umlage § 2_IST'!K245*'Umlage Gesamt § 2_mtlAufte_IST'!$R$1</f>
        <v>100940.35916578682</v>
      </c>
      <c r="S245" s="14">
        <f>'bezirksw Umlage § 2_IST'!L245*'Umlage Gesamt § 2_mtlAufte_IST'!$S$1</f>
        <v>498.53440320915183</v>
      </c>
      <c r="T245" s="14">
        <f>'bezirksw Umlage § 2_IST'!M245*'Umlage Gesamt § 2_mtlAufte_IST'!$T$1</f>
        <v>665.10310417825644</v>
      </c>
      <c r="V245" s="14">
        <f t="shared" si="66"/>
        <v>3896.1736079284456</v>
      </c>
      <c r="W245" s="184">
        <f t="shared" si="67"/>
        <v>324.68</v>
      </c>
      <c r="X245" s="14">
        <f t="shared" si="59"/>
        <v>213538.89270366426</v>
      </c>
      <c r="Y245" s="184">
        <f t="shared" si="72"/>
        <v>17794.91</v>
      </c>
      <c r="Z245" s="14">
        <f t="shared" si="60"/>
        <v>33756.261390951062</v>
      </c>
      <c r="AA245" s="184">
        <f t="shared" si="73"/>
        <v>2813.02</v>
      </c>
      <c r="AB245" s="14">
        <f t="shared" si="61"/>
        <v>374579.3860548705</v>
      </c>
      <c r="AC245" s="184">
        <f t="shared" si="74"/>
        <v>31214.95</v>
      </c>
      <c r="AD245" s="14">
        <f t="shared" si="62"/>
        <v>32942.838653265419</v>
      </c>
      <c r="AE245" s="184">
        <f t="shared" si="75"/>
        <v>2745.24</v>
      </c>
      <c r="AF245" s="14">
        <f t="shared" si="63"/>
        <v>125019.22964891257</v>
      </c>
      <c r="AG245" s="184">
        <f t="shared" si="76"/>
        <v>10418.27</v>
      </c>
      <c r="AH245" s="14">
        <f t="shared" si="64"/>
        <v>865.16018402019995</v>
      </c>
      <c r="AI245" s="184">
        <f t="shared" si="68"/>
        <v>72.099999999999994</v>
      </c>
      <c r="AJ245" s="14">
        <f t="shared" si="65"/>
        <v>933.36814139669286</v>
      </c>
      <c r="AK245" s="184">
        <f t="shared" si="69"/>
        <v>77.78</v>
      </c>
      <c r="AM245" s="14">
        <f t="shared" si="77"/>
        <v>785531.31038500904</v>
      </c>
      <c r="AN245" s="14">
        <f t="shared" si="70"/>
        <v>65460.94</v>
      </c>
      <c r="AO245" s="14">
        <f t="shared" si="71"/>
        <v>65460.94</v>
      </c>
    </row>
    <row r="246" spans="1:41" x14ac:dyDescent="0.25">
      <c r="A246">
        <v>62262</v>
      </c>
      <c r="B246" t="s">
        <v>267</v>
      </c>
      <c r="C246" t="s">
        <v>249</v>
      </c>
      <c r="D246" s="14">
        <f>'landesw Umlage § 2_IST'!F246*'Umlage Gesamt § 2_mtlAufte_IST'!$D$1</f>
        <v>392.15487956122507</v>
      </c>
      <c r="E246" s="14">
        <f>'landesw Umlage § 2_IST'!G246*'Umlage Gesamt § 2_mtlAufte_IST'!$E$1</f>
        <v>29508.075504132168</v>
      </c>
      <c r="F246" s="14">
        <f>'landesw Umlage § 2_IST'!H246*'Umlage Gesamt § 2_mtlAufte_IST'!$F$1</f>
        <v>3172.5341004079305</v>
      </c>
      <c r="G246" s="14">
        <f>'landesw Umlage § 2_IST'!I246*'Umlage Gesamt § 2_mtlAufte_IST'!$G$1</f>
        <v>50177.695860906104</v>
      </c>
      <c r="H246" s="14">
        <f>'landesw Umlage § 2_IST'!J246*'Umlage Gesamt § 2_mtlAufte_IST'!$H$1</f>
        <v>8591.2359043589204</v>
      </c>
      <c r="I246" s="14">
        <f>'landesw Umlage § 2_IST'!K246*'Umlage Gesamt § 2_mtlAufte_IST'!$I$1</f>
        <v>14331.240684175382</v>
      </c>
      <c r="J246" s="14">
        <f>'landesw Umlage § 2_IST'!L246*'Umlage Gesamt § 2_mtlAufte_IST'!$J$1</f>
        <v>218.20800562505434</v>
      </c>
      <c r="K246" s="14">
        <f>'landesw Umlage § 2_IST'!M246*'Umlage Gesamt § 2_mtlAufte_IST'!$K$1</f>
        <v>159.6657458754521</v>
      </c>
      <c r="M246" s="14">
        <f>'bezirksw Umlage § 2_IST'!F246*'Umlage Gesamt § 2_mtlAufte_IST'!$M$1</f>
        <v>1926.7662576110765</v>
      </c>
      <c r="N246" s="14">
        <f>'bezirksw Umlage § 2_IST'!G246*'Umlage Gesamt § 2_mtlAufte_IST'!$N$1</f>
        <v>97585.812430234568</v>
      </c>
      <c r="O246" s="14">
        <f>'bezirksw Umlage § 2_IST'!H246*'Umlage Gesamt § 2_mtlAufte_IST'!$O$1</f>
        <v>16918.487483460696</v>
      </c>
      <c r="P246" s="14">
        <f>'bezirksw Umlage § 2_IST'!I246*'Umlage Gesamt § 2_mtlAufte_IST'!$P$1</f>
        <v>172764.12944792531</v>
      </c>
      <c r="Q246" s="14">
        <f>'bezirksw Umlage § 2_IST'!J246*'Umlage Gesamt § 2_mtlAufte_IST'!$Q$1</f>
        <v>11015.653459108285</v>
      </c>
      <c r="R246" s="14">
        <f>'bezirksw Umlage § 2_IST'!K246*'Umlage Gesamt § 2_mtlAufte_IST'!$R$1</f>
        <v>60077.593048468116</v>
      </c>
      <c r="S246" s="14">
        <f>'bezirksw Umlage § 2_IST'!L246*'Umlage Gesamt § 2_mtlAufte_IST'!$S$1</f>
        <v>296.71726199694348</v>
      </c>
      <c r="T246" s="14">
        <f>'bezirksw Umlage § 2_IST'!M246*'Umlage Gesamt § 2_mtlAufte_IST'!$T$1</f>
        <v>395.85547305678364</v>
      </c>
      <c r="V246" s="14">
        <f t="shared" si="66"/>
        <v>2318.9211371723018</v>
      </c>
      <c r="W246" s="184">
        <f t="shared" si="67"/>
        <v>193.24</v>
      </c>
      <c r="X246" s="14">
        <f t="shared" si="59"/>
        <v>127093.88793436674</v>
      </c>
      <c r="Y246" s="184">
        <f t="shared" si="72"/>
        <v>10591.16</v>
      </c>
      <c r="Z246" s="14">
        <f t="shared" si="60"/>
        <v>20091.021583868627</v>
      </c>
      <c r="AA246" s="184">
        <f t="shared" si="73"/>
        <v>1674.25</v>
      </c>
      <c r="AB246" s="14">
        <f t="shared" si="61"/>
        <v>222941.82530883141</v>
      </c>
      <c r="AC246" s="184">
        <f t="shared" si="74"/>
        <v>18578.490000000002</v>
      </c>
      <c r="AD246" s="14">
        <f t="shared" si="62"/>
        <v>19606.889363467206</v>
      </c>
      <c r="AE246" s="184">
        <f t="shared" si="75"/>
        <v>1633.91</v>
      </c>
      <c r="AF246" s="14">
        <f t="shared" si="63"/>
        <v>74408.833732643499</v>
      </c>
      <c r="AG246" s="184">
        <f t="shared" si="76"/>
        <v>6200.74</v>
      </c>
      <c r="AH246" s="14">
        <f t="shared" si="64"/>
        <v>514.92526762199782</v>
      </c>
      <c r="AI246" s="184">
        <f t="shared" si="68"/>
        <v>42.91</v>
      </c>
      <c r="AJ246" s="14">
        <f t="shared" si="65"/>
        <v>555.5212189322358</v>
      </c>
      <c r="AK246" s="184">
        <f t="shared" si="69"/>
        <v>46.29</v>
      </c>
      <c r="AM246" s="14">
        <f t="shared" si="77"/>
        <v>467531.82554690406</v>
      </c>
      <c r="AN246" s="14">
        <f t="shared" si="70"/>
        <v>38960.99</v>
      </c>
      <c r="AO246" s="14">
        <f t="shared" si="71"/>
        <v>38960.99</v>
      </c>
    </row>
    <row r="247" spans="1:41" x14ac:dyDescent="0.25">
      <c r="A247">
        <v>62264</v>
      </c>
      <c r="B247" t="s">
        <v>268</v>
      </c>
      <c r="C247" t="s">
        <v>249</v>
      </c>
      <c r="D247" s="14">
        <f>'landesw Umlage § 2_IST'!F247*'Umlage Gesamt § 2_mtlAufte_IST'!$D$1</f>
        <v>1311.2898149095056</v>
      </c>
      <c r="E247" s="14">
        <f>'landesw Umlage § 2_IST'!G247*'Umlage Gesamt § 2_mtlAufte_IST'!$E$1</f>
        <v>98669.278090949141</v>
      </c>
      <c r="F247" s="14">
        <f>'landesw Umlage § 2_IST'!H247*'Umlage Gesamt § 2_mtlAufte_IST'!$F$1</f>
        <v>10608.338363589108</v>
      </c>
      <c r="G247" s="14">
        <f>'landesw Umlage § 2_IST'!I247*'Umlage Gesamt § 2_mtlAufte_IST'!$G$1</f>
        <v>167784.47737703187</v>
      </c>
      <c r="H247" s="14">
        <f>'landesw Umlage § 2_IST'!J247*'Umlage Gesamt § 2_mtlAufte_IST'!$H$1</f>
        <v>28727.425632126728</v>
      </c>
      <c r="I247" s="14">
        <f>'landesw Umlage § 2_IST'!K247*'Umlage Gesamt § 2_mtlAufte_IST'!$I$1</f>
        <v>47920.887699274317</v>
      </c>
      <c r="J247" s="14">
        <f>'landesw Umlage § 2_IST'!L247*'Umlage Gesamt § 2_mtlAufte_IST'!$J$1</f>
        <v>729.64522493765696</v>
      </c>
      <c r="K247" s="14">
        <f>'landesw Umlage § 2_IST'!M247*'Umlage Gesamt § 2_mtlAufte_IST'!$K$1</f>
        <v>533.89126916045984</v>
      </c>
      <c r="M247" s="14">
        <f>'bezirksw Umlage § 2_IST'!F247*'Umlage Gesamt § 2_mtlAufte_IST'!$M$1</f>
        <v>6442.7324534215131</v>
      </c>
      <c r="N247" s="14">
        <f>'bezirksw Umlage § 2_IST'!G247*'Umlage Gesamt § 2_mtlAufte_IST'!$N$1</f>
        <v>326308.01907300449</v>
      </c>
      <c r="O247" s="14">
        <f>'bezirksw Umlage § 2_IST'!H247*'Umlage Gesamt § 2_mtlAufte_IST'!$O$1</f>
        <v>56572.138909908244</v>
      </c>
      <c r="P247" s="14">
        <f>'bezirksw Umlage § 2_IST'!I247*'Umlage Gesamt § 2_mtlAufte_IST'!$P$1</f>
        <v>577689.72192886542</v>
      </c>
      <c r="Q247" s="14">
        <f>'bezirksw Umlage § 2_IST'!J247*'Umlage Gesamt § 2_mtlAufte_IST'!$Q$1</f>
        <v>36834.207447994238</v>
      </c>
      <c r="R247" s="14">
        <f>'bezirksw Umlage § 2_IST'!K247*'Umlage Gesamt § 2_mtlAufte_IST'!$R$1</f>
        <v>200887.81237882056</v>
      </c>
      <c r="S247" s="14">
        <f>'bezirksw Umlage § 2_IST'!L247*'Umlage Gesamt § 2_mtlAufte_IST'!$S$1</f>
        <v>992.16494258534885</v>
      </c>
      <c r="T247" s="14">
        <f>'bezirksw Umlage § 2_IST'!M247*'Umlage Gesamt § 2_mtlAufte_IST'!$T$1</f>
        <v>1323.6638814142389</v>
      </c>
      <c r="V247" s="14">
        <f t="shared" si="66"/>
        <v>7754.0222683310185</v>
      </c>
      <c r="W247" s="184">
        <f t="shared" si="67"/>
        <v>646.16999999999996</v>
      </c>
      <c r="X247" s="14">
        <f t="shared" si="59"/>
        <v>424977.29716395366</v>
      </c>
      <c r="Y247" s="184">
        <f t="shared" si="72"/>
        <v>35414.769999999997</v>
      </c>
      <c r="Z247" s="14">
        <f t="shared" si="60"/>
        <v>67180.477273497352</v>
      </c>
      <c r="AA247" s="184">
        <f t="shared" si="73"/>
        <v>5598.37</v>
      </c>
      <c r="AB247" s="14">
        <f t="shared" si="61"/>
        <v>745474.19930589735</v>
      </c>
      <c r="AC247" s="184">
        <f t="shared" si="74"/>
        <v>62122.85</v>
      </c>
      <c r="AD247" s="14">
        <f t="shared" si="62"/>
        <v>65561.63308012097</v>
      </c>
      <c r="AE247" s="184">
        <f t="shared" si="75"/>
        <v>5463.47</v>
      </c>
      <c r="AF247" s="14">
        <f t="shared" si="63"/>
        <v>248808.70007809487</v>
      </c>
      <c r="AG247" s="184">
        <f t="shared" si="76"/>
        <v>20734.060000000001</v>
      </c>
      <c r="AH247" s="14">
        <f t="shared" si="64"/>
        <v>1721.8101675230059</v>
      </c>
      <c r="AI247" s="184">
        <f t="shared" si="68"/>
        <v>143.47999999999999</v>
      </c>
      <c r="AJ247" s="14">
        <f t="shared" si="65"/>
        <v>1857.5551505746987</v>
      </c>
      <c r="AK247" s="184">
        <f t="shared" si="69"/>
        <v>154.80000000000001</v>
      </c>
      <c r="AM247" s="14">
        <f t="shared" si="77"/>
        <v>1563335.6944879931</v>
      </c>
      <c r="AN247" s="14">
        <f t="shared" si="70"/>
        <v>130277.97</v>
      </c>
      <c r="AO247" s="14">
        <f t="shared" si="71"/>
        <v>130277.97</v>
      </c>
    </row>
    <row r="248" spans="1:41" x14ac:dyDescent="0.25">
      <c r="A248">
        <v>62265</v>
      </c>
      <c r="B248" t="s">
        <v>269</v>
      </c>
      <c r="C248" t="s">
        <v>249</v>
      </c>
      <c r="D248" s="14">
        <f>'landesw Umlage § 2_IST'!F248*'Umlage Gesamt § 2_mtlAufte_IST'!$D$1</f>
        <v>528.24371679104252</v>
      </c>
      <c r="E248" s="14">
        <f>'landesw Umlage § 2_IST'!G248*'Umlage Gesamt § 2_mtlAufte_IST'!$E$1</f>
        <v>39748.212484552052</v>
      </c>
      <c r="F248" s="14">
        <f>'landesw Umlage § 2_IST'!H248*'Umlage Gesamt § 2_mtlAufte_IST'!$F$1</f>
        <v>4273.4931839198671</v>
      </c>
      <c r="G248" s="14">
        <f>'landesw Umlage § 2_IST'!I248*'Umlage Gesamt § 2_mtlAufte_IST'!$G$1</f>
        <v>67590.775846606033</v>
      </c>
      <c r="H248" s="14">
        <f>'landesw Umlage § 2_IST'!J248*'Umlage Gesamt § 2_mtlAufte_IST'!$H$1</f>
        <v>11572.637808370491</v>
      </c>
      <c r="I248" s="14">
        <f>'landesw Umlage § 2_IST'!K248*'Umlage Gesamt § 2_mtlAufte_IST'!$I$1</f>
        <v>19304.586630940754</v>
      </c>
      <c r="J248" s="14">
        <f>'landesw Umlage § 2_IST'!L248*'Umlage Gesamt § 2_mtlAufte_IST'!$J$1</f>
        <v>293.93235665946469</v>
      </c>
      <c r="K248" s="14">
        <f>'landesw Umlage § 2_IST'!M248*'Umlage Gesamt § 2_mtlAufte_IST'!$K$1</f>
        <v>215.07427662211441</v>
      </c>
      <c r="M248" s="14">
        <f>'bezirksw Umlage § 2_IST'!F248*'Umlage Gesamt § 2_mtlAufte_IST'!$M$1</f>
        <v>2595.4086570256186</v>
      </c>
      <c r="N248" s="14">
        <f>'bezirksw Umlage § 2_IST'!G248*'Umlage Gesamt § 2_mtlAufte_IST'!$N$1</f>
        <v>131450.85003633756</v>
      </c>
      <c r="O248" s="14">
        <f>'bezirksw Umlage § 2_IST'!H248*'Umlage Gesamt § 2_mtlAufte_IST'!$O$1</f>
        <v>22789.681262529615</v>
      </c>
      <c r="P248" s="14">
        <f>'bezirksw Umlage § 2_IST'!I248*'Umlage Gesamt § 2_mtlAufte_IST'!$P$1</f>
        <v>232718.16984618868</v>
      </c>
      <c r="Q248" s="14">
        <f>'bezirksw Umlage § 2_IST'!J248*'Umlage Gesamt § 2_mtlAufte_IST'!$Q$1</f>
        <v>14838.396841146492</v>
      </c>
      <c r="R248" s="14">
        <f>'bezirksw Umlage § 2_IST'!K248*'Umlage Gesamt § 2_mtlAufte_IST'!$R$1</f>
        <v>80926.217425347088</v>
      </c>
      <c r="S248" s="14">
        <f>'bezirksw Umlage § 2_IST'!L248*'Umlage Gesamt § 2_mtlAufte_IST'!$S$1</f>
        <v>399.68654601136006</v>
      </c>
      <c r="T248" s="14">
        <f>'bezirksw Umlage § 2_IST'!M248*'Umlage Gesamt § 2_mtlAufte_IST'!$T$1</f>
        <v>533.22852091897744</v>
      </c>
      <c r="V248" s="14">
        <f t="shared" si="66"/>
        <v>3123.6523738166611</v>
      </c>
      <c r="W248" s="184">
        <f t="shared" si="67"/>
        <v>260.3</v>
      </c>
      <c r="X248" s="14">
        <f t="shared" si="59"/>
        <v>171199.06252088962</v>
      </c>
      <c r="Y248" s="184">
        <f t="shared" si="72"/>
        <v>14266.59</v>
      </c>
      <c r="Z248" s="14">
        <f t="shared" si="60"/>
        <v>27063.174446449484</v>
      </c>
      <c r="AA248" s="184">
        <f t="shared" si="73"/>
        <v>2255.2600000000002</v>
      </c>
      <c r="AB248" s="14">
        <f t="shared" si="61"/>
        <v>300308.94569279475</v>
      </c>
      <c r="AC248" s="184">
        <f t="shared" si="74"/>
        <v>25025.75</v>
      </c>
      <c r="AD248" s="14">
        <f t="shared" si="62"/>
        <v>26411.034649516983</v>
      </c>
      <c r="AE248" s="184">
        <f t="shared" si="75"/>
        <v>2200.92</v>
      </c>
      <c r="AF248" s="14">
        <f t="shared" si="63"/>
        <v>100230.80405628785</v>
      </c>
      <c r="AG248" s="184">
        <f t="shared" si="76"/>
        <v>8352.57</v>
      </c>
      <c r="AH248" s="14">
        <f t="shared" si="64"/>
        <v>693.61890267082481</v>
      </c>
      <c r="AI248" s="184">
        <f t="shared" si="68"/>
        <v>57.8</v>
      </c>
      <c r="AJ248" s="14">
        <f t="shared" si="65"/>
        <v>748.30279754109188</v>
      </c>
      <c r="AK248" s="184">
        <f t="shared" si="69"/>
        <v>62.36</v>
      </c>
      <c r="AM248" s="14">
        <f t="shared" si="77"/>
        <v>629778.59543996735</v>
      </c>
      <c r="AN248" s="14">
        <f t="shared" si="70"/>
        <v>52481.55</v>
      </c>
      <c r="AO248" s="14">
        <f t="shared" si="71"/>
        <v>52481.55</v>
      </c>
    </row>
    <row r="249" spans="1:41" x14ac:dyDescent="0.25">
      <c r="A249">
        <v>62266</v>
      </c>
      <c r="B249" t="s">
        <v>270</v>
      </c>
      <c r="C249" t="s">
        <v>249</v>
      </c>
      <c r="D249" s="14">
        <f>'landesw Umlage § 2_IST'!F249*'Umlage Gesamt § 2_mtlAufte_IST'!$D$1</f>
        <v>672.57480458123052</v>
      </c>
      <c r="E249" s="14">
        <f>'landesw Umlage § 2_IST'!G249*'Umlage Gesamt § 2_mtlAufte_IST'!$E$1</f>
        <v>50608.545628619104</v>
      </c>
      <c r="F249" s="14">
        <f>'landesw Umlage § 2_IST'!H249*'Umlage Gesamt § 2_mtlAufte_IST'!$F$1</f>
        <v>5441.1320981051822</v>
      </c>
      <c r="G249" s="14">
        <f>'landesw Umlage § 2_IST'!I249*'Umlage Gesamt § 2_mtlAufte_IST'!$G$1</f>
        <v>86058.482877340823</v>
      </c>
      <c r="H249" s="14">
        <f>'landesw Umlage § 2_IST'!J249*'Umlage Gesamt § 2_mtlAufte_IST'!$H$1</f>
        <v>14734.608978857101</v>
      </c>
      <c r="I249" s="14">
        <f>'landesw Umlage § 2_IST'!K249*'Umlage Gesamt § 2_mtlAufte_IST'!$I$1</f>
        <v>24579.14437619787</v>
      </c>
      <c r="J249" s="14">
        <f>'landesw Umlage § 2_IST'!L249*'Umlage Gesamt § 2_mtlAufte_IST'!$J$1</f>
        <v>374.24296978158071</v>
      </c>
      <c r="K249" s="14">
        <f>'landesw Umlage § 2_IST'!M249*'Umlage Gesamt § 2_mtlAufte_IST'!$K$1</f>
        <v>273.83863730231315</v>
      </c>
      <c r="M249" s="14">
        <f>'bezirksw Umlage § 2_IST'!F249*'Umlage Gesamt § 2_mtlAufte_IST'!$M$1</f>
        <v>3304.5475314152181</v>
      </c>
      <c r="N249" s="14">
        <f>'bezirksw Umlage § 2_IST'!G249*'Umlage Gesamt § 2_mtlAufte_IST'!$N$1</f>
        <v>167366.93114363906</v>
      </c>
      <c r="O249" s="14">
        <f>'bezirksw Umlage § 2_IST'!H249*'Umlage Gesamt § 2_mtlAufte_IST'!$O$1</f>
        <v>29016.4651928602</v>
      </c>
      <c r="P249" s="14">
        <f>'bezirksw Umlage § 2_IST'!I249*'Umlage Gesamt § 2_mtlAufte_IST'!$P$1</f>
        <v>296303.33997652982</v>
      </c>
      <c r="Q249" s="14">
        <f>'bezirksw Umlage § 2_IST'!J249*'Umlage Gesamt § 2_mtlAufte_IST'!$Q$1</f>
        <v>18892.665522570926</v>
      </c>
      <c r="R249" s="14">
        <f>'bezirksw Umlage § 2_IST'!K249*'Umlage Gesamt § 2_mtlAufte_IST'!$R$1</f>
        <v>103037.54335402999</v>
      </c>
      <c r="S249" s="14">
        <f>'bezirksw Umlage § 2_IST'!L249*'Umlage Gesamt § 2_mtlAufte_IST'!$S$1</f>
        <v>508.89218751214099</v>
      </c>
      <c r="T249" s="14">
        <f>'bezirksw Umlage § 2_IST'!M249*'Umlage Gesamt § 2_mtlAufte_IST'!$T$1</f>
        <v>678.92159784284866</v>
      </c>
      <c r="V249" s="14">
        <f t="shared" si="66"/>
        <v>3977.1223359964488</v>
      </c>
      <c r="W249" s="184">
        <f t="shared" si="67"/>
        <v>331.43</v>
      </c>
      <c r="X249" s="14">
        <f t="shared" si="59"/>
        <v>217975.47677225817</v>
      </c>
      <c r="Y249" s="184">
        <f t="shared" si="72"/>
        <v>18164.62</v>
      </c>
      <c r="Z249" s="14">
        <f t="shared" si="60"/>
        <v>34457.597290965379</v>
      </c>
      <c r="AA249" s="184">
        <f t="shared" si="73"/>
        <v>2871.47</v>
      </c>
      <c r="AB249" s="14">
        <f t="shared" si="61"/>
        <v>382361.82285387063</v>
      </c>
      <c r="AC249" s="184">
        <f t="shared" si="74"/>
        <v>31863.49</v>
      </c>
      <c r="AD249" s="14">
        <f t="shared" si="62"/>
        <v>33627.274501428023</v>
      </c>
      <c r="AE249" s="184">
        <f t="shared" si="75"/>
        <v>2802.27</v>
      </c>
      <c r="AF249" s="14">
        <f t="shared" si="63"/>
        <v>127616.68773022786</v>
      </c>
      <c r="AG249" s="184">
        <f t="shared" si="76"/>
        <v>10634.72</v>
      </c>
      <c r="AH249" s="14">
        <f t="shared" si="64"/>
        <v>883.1351572937217</v>
      </c>
      <c r="AI249" s="184">
        <f t="shared" si="68"/>
        <v>73.59</v>
      </c>
      <c r="AJ249" s="14">
        <f t="shared" si="65"/>
        <v>952.7602351451618</v>
      </c>
      <c r="AK249" s="184">
        <f t="shared" si="69"/>
        <v>79.400000000000006</v>
      </c>
      <c r="AM249" s="14">
        <f t="shared" si="77"/>
        <v>801851.87687718531</v>
      </c>
      <c r="AN249" s="14">
        <f t="shared" si="70"/>
        <v>66820.990000000005</v>
      </c>
      <c r="AO249" s="14">
        <f t="shared" si="71"/>
        <v>66820.990000000005</v>
      </c>
    </row>
    <row r="250" spans="1:41" x14ac:dyDescent="0.25">
      <c r="A250">
        <v>62268</v>
      </c>
      <c r="B250" t="s">
        <v>272</v>
      </c>
      <c r="C250" t="s">
        <v>249</v>
      </c>
      <c r="D250" s="14">
        <f>'landesw Umlage § 2_IST'!F250*'Umlage Gesamt § 2_mtlAufte_IST'!$D$1</f>
        <v>968.75787755956674</v>
      </c>
      <c r="E250" s="14">
        <f>'landesw Umlage § 2_IST'!G250*'Umlage Gesamt § 2_mtlAufte_IST'!$E$1</f>
        <v>72895.129159772478</v>
      </c>
      <c r="F250" s="14">
        <f>'landesw Umlage § 2_IST'!H250*'Umlage Gesamt § 2_mtlAufte_IST'!$F$1</f>
        <v>7837.2540079963474</v>
      </c>
      <c r="G250" s="14">
        <f>'landesw Umlage § 2_IST'!I250*'Umlage Gesamt § 2_mtlAufte_IST'!$G$1</f>
        <v>123956.224126115</v>
      </c>
      <c r="H250" s="14">
        <f>'landesw Umlage § 2_IST'!J250*'Umlage Gesamt § 2_mtlAufte_IST'!$H$1</f>
        <v>21223.31735265554</v>
      </c>
      <c r="I250" s="14">
        <f>'landesw Umlage § 2_IST'!K250*'Umlage Gesamt § 2_mtlAufte_IST'!$I$1</f>
        <v>35403.109923127959</v>
      </c>
      <c r="J250" s="14">
        <f>'landesw Umlage § 2_IST'!L250*'Umlage Gesamt § 2_mtlAufte_IST'!$J$1</f>
        <v>539.04907324461919</v>
      </c>
      <c r="K250" s="14">
        <f>'landesw Umlage § 2_IST'!M250*'Umlage Gesamt § 2_mtlAufte_IST'!$K$1</f>
        <v>394.42948986465217</v>
      </c>
      <c r="M250" s="14">
        <f>'bezirksw Umlage § 2_IST'!F250*'Umlage Gesamt § 2_mtlAufte_IST'!$M$1</f>
        <v>4759.7775459664481</v>
      </c>
      <c r="N250" s="14">
        <f>'bezirksw Umlage § 2_IST'!G250*'Umlage Gesamt § 2_mtlAufte_IST'!$N$1</f>
        <v>241070.631673934</v>
      </c>
      <c r="O250" s="14">
        <f>'bezirksw Umlage § 2_IST'!H250*'Umlage Gesamt § 2_mtlAufte_IST'!$O$1</f>
        <v>41794.502326055102</v>
      </c>
      <c r="P250" s="14">
        <f>'bezirksw Umlage § 2_IST'!I250*'Umlage Gesamt § 2_mtlAufte_IST'!$P$1</f>
        <v>426787.01728679694</v>
      </c>
      <c r="Q250" s="14">
        <f>'bezirksw Umlage § 2_IST'!J250*'Umlage Gesamt § 2_mtlAufte_IST'!$Q$1</f>
        <v>27212.465332364576</v>
      </c>
      <c r="R250" s="14">
        <f>'bezirksw Umlage § 2_IST'!K250*'Umlage Gesamt § 2_mtlAufte_IST'!$R$1</f>
        <v>148412.38644191038</v>
      </c>
      <c r="S250" s="14">
        <f>'bezirksw Umlage § 2_IST'!L250*'Umlage Gesamt § 2_mtlAufte_IST'!$S$1</f>
        <v>732.99402850492197</v>
      </c>
      <c r="T250" s="14">
        <f>'bezirksw Umlage § 2_IST'!M250*'Umlage Gesamt § 2_mtlAufte_IST'!$T$1</f>
        <v>977.89962049664109</v>
      </c>
      <c r="V250" s="14">
        <f t="shared" si="66"/>
        <v>5728.5354235260147</v>
      </c>
      <c r="W250" s="184">
        <f t="shared" si="67"/>
        <v>477.38</v>
      </c>
      <c r="X250" s="14">
        <f t="shared" si="59"/>
        <v>313965.76083370647</v>
      </c>
      <c r="Y250" s="184">
        <f t="shared" si="72"/>
        <v>26163.81</v>
      </c>
      <c r="Z250" s="14">
        <f t="shared" si="60"/>
        <v>49631.756334051446</v>
      </c>
      <c r="AA250" s="184">
        <f t="shared" si="73"/>
        <v>4135.9799999999996</v>
      </c>
      <c r="AB250" s="14">
        <f t="shared" si="61"/>
        <v>550743.24141291191</v>
      </c>
      <c r="AC250" s="184">
        <f t="shared" si="74"/>
        <v>45895.27</v>
      </c>
      <c r="AD250" s="14">
        <f t="shared" si="62"/>
        <v>48435.782685020116</v>
      </c>
      <c r="AE250" s="184">
        <f t="shared" si="75"/>
        <v>4036.32</v>
      </c>
      <c r="AF250" s="14">
        <f t="shared" si="63"/>
        <v>183815.49636503833</v>
      </c>
      <c r="AG250" s="184">
        <f t="shared" si="76"/>
        <v>15317.96</v>
      </c>
      <c r="AH250" s="14">
        <f t="shared" si="64"/>
        <v>1272.0431017495412</v>
      </c>
      <c r="AI250" s="184">
        <f t="shared" si="68"/>
        <v>106</v>
      </c>
      <c r="AJ250" s="14">
        <f t="shared" si="65"/>
        <v>1372.3291103612933</v>
      </c>
      <c r="AK250" s="184">
        <f t="shared" si="69"/>
        <v>114.36</v>
      </c>
      <c r="AM250" s="14">
        <f t="shared" si="77"/>
        <v>1154964.9452663653</v>
      </c>
      <c r="AN250" s="14">
        <f t="shared" si="70"/>
        <v>96247.08</v>
      </c>
      <c r="AO250" s="14">
        <f t="shared" si="71"/>
        <v>96247.08</v>
      </c>
    </row>
    <row r="251" spans="1:41" x14ac:dyDescent="0.25">
      <c r="A251">
        <v>62269</v>
      </c>
      <c r="B251" t="s">
        <v>273</v>
      </c>
      <c r="C251" t="s">
        <v>249</v>
      </c>
      <c r="D251" s="14">
        <f>'landesw Umlage § 2_IST'!F251*'Umlage Gesamt § 2_mtlAufte_IST'!$D$1</f>
        <v>765.03007702534285</v>
      </c>
      <c r="E251" s="14">
        <f>'landesw Umlage § 2_IST'!G251*'Umlage Gesamt § 2_mtlAufte_IST'!$E$1</f>
        <v>57565.432568515105</v>
      </c>
      <c r="F251" s="14">
        <f>'landesw Umlage § 2_IST'!H251*'Umlage Gesamt § 2_mtlAufte_IST'!$F$1</f>
        <v>6189.0955173533112</v>
      </c>
      <c r="G251" s="14">
        <f>'landesw Umlage § 2_IST'!I251*'Umlage Gesamt § 2_mtlAufte_IST'!$G$1</f>
        <v>97888.483683727798</v>
      </c>
      <c r="H251" s="14">
        <f>'landesw Umlage § 2_IST'!J251*'Umlage Gesamt § 2_mtlAufte_IST'!$H$1</f>
        <v>16760.097115222703</v>
      </c>
      <c r="I251" s="14">
        <f>'landesw Umlage § 2_IST'!K251*'Umlage Gesamt § 2_mtlAufte_IST'!$I$1</f>
        <v>27957.908305898549</v>
      </c>
      <c r="J251" s="14">
        <f>'landesw Umlage § 2_IST'!L251*'Umlage Gesamt § 2_mtlAufte_IST'!$J$1</f>
        <v>425.68815550035498</v>
      </c>
      <c r="K251" s="14">
        <f>'landesw Umlage § 2_IST'!M251*'Umlage Gesamt § 2_mtlAufte_IST'!$K$1</f>
        <v>311.48177475714778</v>
      </c>
      <c r="M251" s="14">
        <f>'bezirksw Umlage § 2_IST'!F251*'Umlage Gesamt § 2_mtlAufte_IST'!$M$1</f>
        <v>3758.8060618276722</v>
      </c>
      <c r="N251" s="14">
        <f>'bezirksw Umlage § 2_IST'!G251*'Umlage Gesamt § 2_mtlAufte_IST'!$N$1</f>
        <v>190373.97082401306</v>
      </c>
      <c r="O251" s="14">
        <f>'bezirksw Umlage § 2_IST'!H251*'Umlage Gesamt § 2_mtlAufte_IST'!$O$1</f>
        <v>33005.203956931735</v>
      </c>
      <c r="P251" s="14">
        <f>'bezirksw Umlage § 2_IST'!I251*'Umlage Gesamt § 2_mtlAufte_IST'!$P$1</f>
        <v>337034.58033378265</v>
      </c>
      <c r="Q251" s="14">
        <f>'bezirksw Umlage § 2_IST'!J251*'Umlage Gesamt § 2_mtlAufte_IST'!$Q$1</f>
        <v>21489.739522647928</v>
      </c>
      <c r="R251" s="14">
        <f>'bezirksw Umlage § 2_IST'!K251*'Umlage Gesamt § 2_mtlAufte_IST'!$R$1</f>
        <v>117201.56507753232</v>
      </c>
      <c r="S251" s="14">
        <f>'bezirksw Umlage § 2_IST'!L251*'Umlage Gesamt § 2_mtlAufte_IST'!$S$1</f>
        <v>578.84688328818959</v>
      </c>
      <c r="T251" s="14">
        <f>'bezirksw Umlage § 2_IST'!M251*'Umlage Gesamt § 2_mtlAufte_IST'!$T$1</f>
        <v>772.2493301176778</v>
      </c>
      <c r="V251" s="14">
        <f t="shared" si="66"/>
        <v>4523.8361388530147</v>
      </c>
      <c r="W251" s="184">
        <f t="shared" si="67"/>
        <v>376.99</v>
      </c>
      <c r="X251" s="14">
        <f t="shared" si="59"/>
        <v>247939.40339252815</v>
      </c>
      <c r="Y251" s="184">
        <f t="shared" si="72"/>
        <v>20661.62</v>
      </c>
      <c r="Z251" s="14">
        <f t="shared" si="60"/>
        <v>39194.299474285042</v>
      </c>
      <c r="AA251" s="184">
        <f t="shared" si="73"/>
        <v>3266.19</v>
      </c>
      <c r="AB251" s="14">
        <f t="shared" si="61"/>
        <v>434923.06401751045</v>
      </c>
      <c r="AC251" s="184">
        <f t="shared" si="74"/>
        <v>36243.589999999997</v>
      </c>
      <c r="AD251" s="14">
        <f t="shared" si="62"/>
        <v>38249.836637870627</v>
      </c>
      <c r="AE251" s="184">
        <f t="shared" si="75"/>
        <v>3187.49</v>
      </c>
      <c r="AF251" s="14">
        <f t="shared" si="63"/>
        <v>145159.47338343086</v>
      </c>
      <c r="AG251" s="184">
        <f t="shared" si="76"/>
        <v>12096.62</v>
      </c>
      <c r="AH251" s="14">
        <f t="shared" si="64"/>
        <v>1004.5350387885446</v>
      </c>
      <c r="AI251" s="184">
        <f t="shared" si="68"/>
        <v>83.71</v>
      </c>
      <c r="AJ251" s="14">
        <f t="shared" si="65"/>
        <v>1083.7311048748256</v>
      </c>
      <c r="AK251" s="184">
        <f t="shared" si="69"/>
        <v>90.31</v>
      </c>
      <c r="AM251" s="14">
        <f t="shared" si="77"/>
        <v>912078.1791881416</v>
      </c>
      <c r="AN251" s="14">
        <f t="shared" si="70"/>
        <v>76006.509999999995</v>
      </c>
      <c r="AO251" s="14">
        <f t="shared" si="71"/>
        <v>76006.509999999995</v>
      </c>
    </row>
    <row r="252" spans="1:41" x14ac:dyDescent="0.25">
      <c r="A252">
        <v>62270</v>
      </c>
      <c r="B252" t="s">
        <v>274</v>
      </c>
      <c r="C252" t="s">
        <v>249</v>
      </c>
      <c r="D252" s="14">
        <f>'landesw Umlage § 2_IST'!F252*'Umlage Gesamt § 2_mtlAufte_IST'!$D$1</f>
        <v>756.35977191331551</v>
      </c>
      <c r="E252" s="14">
        <f>'landesw Umlage § 2_IST'!G252*'Umlage Gesamt § 2_mtlAufte_IST'!$E$1</f>
        <v>56913.027023604322</v>
      </c>
      <c r="F252" s="14">
        <f>'landesw Umlage § 2_IST'!H252*'Umlage Gesamt § 2_mtlAufte_IST'!$F$1</f>
        <v>6118.9527241293063</v>
      </c>
      <c r="G252" s="14">
        <f>'landesw Umlage § 2_IST'!I252*'Umlage Gesamt § 2_mtlAufte_IST'!$G$1</f>
        <v>96779.085444390992</v>
      </c>
      <c r="H252" s="14">
        <f>'landesw Umlage § 2_IST'!J252*'Umlage Gesamt § 2_mtlAufte_IST'!$H$1</f>
        <v>16570.150131358729</v>
      </c>
      <c r="I252" s="14">
        <f>'landesw Umlage § 2_IST'!K252*'Umlage Gesamt § 2_mtlAufte_IST'!$I$1</f>
        <v>27641.05331864268</v>
      </c>
      <c r="J252" s="14">
        <f>'landesw Umlage § 2_IST'!L252*'Umlage Gesamt § 2_mtlAufte_IST'!$J$1</f>
        <v>420.8637096365855</v>
      </c>
      <c r="K252" s="14">
        <f>'landesw Umlage § 2_IST'!M252*'Umlage Gesamt § 2_mtlAufte_IST'!$K$1</f>
        <v>307.95166253661773</v>
      </c>
      <c r="M252" s="14">
        <f>'bezirksw Umlage § 2_IST'!F252*'Umlage Gesamt § 2_mtlAufte_IST'!$M$1</f>
        <v>3716.206435497028</v>
      </c>
      <c r="N252" s="14">
        <f>'bezirksw Umlage § 2_IST'!G252*'Umlage Gesamt § 2_mtlAufte_IST'!$N$1</f>
        <v>188216.40805360489</v>
      </c>
      <c r="O252" s="14">
        <f>'bezirksw Umlage § 2_IST'!H252*'Umlage Gesamt § 2_mtlAufte_IST'!$O$1</f>
        <v>32631.146521563991</v>
      </c>
      <c r="P252" s="14">
        <f>'bezirksw Umlage § 2_IST'!I252*'Umlage Gesamt § 2_mtlAufte_IST'!$P$1</f>
        <v>333214.87084450317</v>
      </c>
      <c r="Q252" s="14">
        <f>'bezirksw Umlage § 2_IST'!J252*'Umlage Gesamt § 2_mtlAufte_IST'!$Q$1</f>
        <v>21246.190145917768</v>
      </c>
      <c r="R252" s="14">
        <f>'bezirksw Umlage § 2_IST'!K252*'Umlage Gesamt § 2_mtlAufte_IST'!$R$1</f>
        <v>115873.2861518455</v>
      </c>
      <c r="S252" s="14">
        <f>'bezirksw Umlage § 2_IST'!L252*'Umlage Gesamt § 2_mtlAufte_IST'!$S$1</f>
        <v>572.28664566881503</v>
      </c>
      <c r="T252" s="14">
        <f>'bezirksw Umlage § 2_IST'!M252*'Umlage Gesamt § 2_mtlAufte_IST'!$T$1</f>
        <v>763.49720714139767</v>
      </c>
      <c r="V252" s="14">
        <f t="shared" si="66"/>
        <v>4472.5662074103438</v>
      </c>
      <c r="W252" s="184">
        <f t="shared" si="67"/>
        <v>372.71</v>
      </c>
      <c r="X252" s="14">
        <f t="shared" si="59"/>
        <v>245129.4350772092</v>
      </c>
      <c r="Y252" s="184">
        <f t="shared" si="72"/>
        <v>20427.45</v>
      </c>
      <c r="Z252" s="14">
        <f t="shared" si="60"/>
        <v>38750.099245693295</v>
      </c>
      <c r="AA252" s="184">
        <f t="shared" si="73"/>
        <v>3229.17</v>
      </c>
      <c r="AB252" s="14">
        <f t="shared" si="61"/>
        <v>429993.95628889417</v>
      </c>
      <c r="AC252" s="184">
        <f t="shared" si="74"/>
        <v>35832.83</v>
      </c>
      <c r="AD252" s="14">
        <f t="shared" si="62"/>
        <v>37816.340277276497</v>
      </c>
      <c r="AE252" s="184">
        <f t="shared" si="75"/>
        <v>3151.36</v>
      </c>
      <c r="AF252" s="14">
        <f t="shared" si="63"/>
        <v>143514.33947048819</v>
      </c>
      <c r="AG252" s="184">
        <f t="shared" si="76"/>
        <v>11959.53</v>
      </c>
      <c r="AH252" s="14">
        <f t="shared" si="64"/>
        <v>993.15035530540058</v>
      </c>
      <c r="AI252" s="184">
        <f t="shared" si="68"/>
        <v>82.76</v>
      </c>
      <c r="AJ252" s="14">
        <f t="shared" si="65"/>
        <v>1071.4488696780154</v>
      </c>
      <c r="AK252" s="184">
        <f t="shared" si="69"/>
        <v>89.29</v>
      </c>
      <c r="AM252" s="14">
        <f t="shared" si="77"/>
        <v>901741.33579195512</v>
      </c>
      <c r="AN252" s="14">
        <f t="shared" si="70"/>
        <v>75145.11</v>
      </c>
      <c r="AO252" s="14">
        <f t="shared" si="71"/>
        <v>75145.11</v>
      </c>
    </row>
    <row r="253" spans="1:41" x14ac:dyDescent="0.25">
      <c r="A253">
        <v>62271</v>
      </c>
      <c r="B253" t="s">
        <v>275</v>
      </c>
      <c r="C253" t="s">
        <v>249</v>
      </c>
      <c r="D253" s="14">
        <f>'landesw Umlage § 2_IST'!F253*'Umlage Gesamt § 2_mtlAufte_IST'!$D$1</f>
        <v>1514.8380981726182</v>
      </c>
      <c r="E253" s="14">
        <f>'landesw Umlage § 2_IST'!G253*'Umlage Gesamt § 2_mtlAufte_IST'!$E$1</f>
        <v>113985.46673046007</v>
      </c>
      <c r="F253" s="14">
        <f>'landesw Umlage § 2_IST'!H253*'Umlage Gesamt § 2_mtlAufte_IST'!$F$1</f>
        <v>12255.044558993972</v>
      </c>
      <c r="G253" s="14">
        <f>'landesw Umlage § 2_IST'!I253*'Umlage Gesamt § 2_mtlAufte_IST'!$G$1</f>
        <v>193829.24790752694</v>
      </c>
      <c r="H253" s="14">
        <f>'landesw Umlage § 2_IST'!J253*'Umlage Gesamt § 2_mtlAufte_IST'!$H$1</f>
        <v>33186.713047847006</v>
      </c>
      <c r="I253" s="14">
        <f>'landesw Umlage § 2_IST'!K253*'Umlage Gesamt § 2_mtlAufte_IST'!$I$1</f>
        <v>55359.528885017731</v>
      </c>
      <c r="J253" s="14">
        <f>'landesw Umlage § 2_IST'!L253*'Umlage Gesamt § 2_mtlAufte_IST'!$J$1</f>
        <v>842.90625330722241</v>
      </c>
      <c r="K253" s="14">
        <f>'landesw Umlage § 2_IST'!M253*'Umlage Gesamt § 2_mtlAufte_IST'!$K$1</f>
        <v>616.76589386291414</v>
      </c>
      <c r="M253" s="14">
        <f>'bezirksw Umlage § 2_IST'!F253*'Umlage Gesamt § 2_mtlAufte_IST'!$M$1</f>
        <v>7442.821919157197</v>
      </c>
      <c r="N253" s="14">
        <f>'bezirksw Umlage § 2_IST'!G253*'Umlage Gesamt § 2_mtlAufte_IST'!$N$1</f>
        <v>376960.00793320994</v>
      </c>
      <c r="O253" s="14">
        <f>'bezirksw Umlage § 2_IST'!H253*'Umlage Gesamt § 2_mtlAufte_IST'!$O$1</f>
        <v>65353.692480069119</v>
      </c>
      <c r="P253" s="14">
        <f>'bezirksw Umlage § 2_IST'!I253*'Umlage Gesamt § 2_mtlAufte_IST'!$P$1</f>
        <v>667363.07241201587</v>
      </c>
      <c r="Q253" s="14">
        <f>'bezirksw Umlage § 2_IST'!J253*'Umlage Gesamt § 2_mtlAufte_IST'!$Q$1</f>
        <v>42551.890607085959</v>
      </c>
      <c r="R253" s="14">
        <f>'bezirksw Umlage § 2_IST'!K253*'Umlage Gesamt § 2_mtlAufte_IST'!$R$1</f>
        <v>232071.13194194334</v>
      </c>
      <c r="S253" s="14">
        <f>'bezirksw Umlage § 2_IST'!L253*'Umlage Gesamt § 2_mtlAufte_IST'!$S$1</f>
        <v>1146.1762591386082</v>
      </c>
      <c r="T253" s="14">
        <f>'bezirksw Umlage § 2_IST'!M253*'Umlage Gesamt § 2_mtlAufte_IST'!$T$1</f>
        <v>1529.1329604963871</v>
      </c>
      <c r="V253" s="14">
        <f t="shared" si="66"/>
        <v>8957.6600173298157</v>
      </c>
      <c r="W253" s="184">
        <f t="shared" si="67"/>
        <v>746.47</v>
      </c>
      <c r="X253" s="14">
        <f t="shared" si="59"/>
        <v>490945.47466367</v>
      </c>
      <c r="Y253" s="184">
        <f t="shared" si="72"/>
        <v>40912.120000000003</v>
      </c>
      <c r="Z253" s="14">
        <f t="shared" si="60"/>
        <v>77608.737039063097</v>
      </c>
      <c r="AA253" s="184">
        <f t="shared" si="73"/>
        <v>6467.39</v>
      </c>
      <c r="AB253" s="14">
        <f t="shared" si="61"/>
        <v>861192.32031954278</v>
      </c>
      <c r="AC253" s="184">
        <f t="shared" si="74"/>
        <v>71766.03</v>
      </c>
      <c r="AD253" s="14">
        <f t="shared" si="62"/>
        <v>75738.603654932958</v>
      </c>
      <c r="AE253" s="184">
        <f t="shared" si="75"/>
        <v>6311.55</v>
      </c>
      <c r="AF253" s="14">
        <f t="shared" si="63"/>
        <v>287430.66082696104</v>
      </c>
      <c r="AG253" s="184">
        <f t="shared" si="76"/>
        <v>23952.560000000001</v>
      </c>
      <c r="AH253" s="14">
        <f t="shared" si="64"/>
        <v>1989.0825124458306</v>
      </c>
      <c r="AI253" s="184">
        <f t="shared" si="68"/>
        <v>165.76</v>
      </c>
      <c r="AJ253" s="14">
        <f t="shared" si="65"/>
        <v>2145.8988543593014</v>
      </c>
      <c r="AK253" s="184">
        <f t="shared" si="69"/>
        <v>178.82</v>
      </c>
      <c r="AM253" s="14">
        <f t="shared" si="77"/>
        <v>1806008.4378883047</v>
      </c>
      <c r="AN253" s="14">
        <f t="shared" si="70"/>
        <v>150500.70000000001</v>
      </c>
      <c r="AO253" s="14">
        <f t="shared" si="71"/>
        <v>150500.70000000001</v>
      </c>
    </row>
    <row r="254" spans="1:41" x14ac:dyDescent="0.25">
      <c r="A254">
        <v>62272</v>
      </c>
      <c r="B254" t="s">
        <v>276</v>
      </c>
      <c r="C254" t="s">
        <v>249</v>
      </c>
      <c r="D254" s="14">
        <f>'landesw Umlage § 2_IST'!F254*'Umlage Gesamt § 2_mtlAufte_IST'!$D$1</f>
        <v>891.06453557187547</v>
      </c>
      <c r="E254" s="14">
        <f>'landesw Umlage § 2_IST'!G254*'Umlage Gesamt § 2_mtlAufte_IST'!$E$1</f>
        <v>67049.018041363641</v>
      </c>
      <c r="F254" s="14">
        <f>'landesw Umlage § 2_IST'!H254*'Umlage Gesamt § 2_mtlAufte_IST'!$F$1</f>
        <v>7208.7146484800433</v>
      </c>
      <c r="G254" s="14">
        <f>'landesw Umlage § 2_IST'!I254*'Umlage Gesamt § 2_mtlAufte_IST'!$G$1</f>
        <v>114015.06799658357</v>
      </c>
      <c r="H254" s="14">
        <f>'landesw Umlage § 2_IST'!J254*'Umlage Gesamt § 2_mtlAufte_IST'!$H$1</f>
        <v>19521.230080501431</v>
      </c>
      <c r="I254" s="14">
        <f>'landesw Umlage § 2_IST'!K254*'Umlage Gesamt § 2_mtlAufte_IST'!$I$1</f>
        <v>32563.818506355681</v>
      </c>
      <c r="J254" s="14">
        <f>'landesw Umlage § 2_IST'!L254*'Umlage Gesamt § 2_mtlAufte_IST'!$J$1</f>
        <v>495.81791614554612</v>
      </c>
      <c r="K254" s="14">
        <f>'landesw Umlage § 2_IST'!M254*'Umlage Gesamt § 2_mtlAufte_IST'!$K$1</f>
        <v>362.79666812875797</v>
      </c>
      <c r="M254" s="14">
        <f>'bezirksw Umlage § 2_IST'!F254*'Umlage Gesamt § 2_mtlAufte_IST'!$M$1</f>
        <v>4378.0484955708125</v>
      </c>
      <c r="N254" s="14">
        <f>'bezirksw Umlage § 2_IST'!G254*'Umlage Gesamt § 2_mtlAufte_IST'!$N$1</f>
        <v>221737.02576095384</v>
      </c>
      <c r="O254" s="14">
        <f>'bezirksw Umlage § 2_IST'!H254*'Umlage Gesamt § 2_mtlAufte_IST'!$O$1</f>
        <v>38442.628098612855</v>
      </c>
      <c r="P254" s="14">
        <f>'bezirksw Umlage § 2_IST'!I254*'Umlage Gesamt § 2_mtlAufte_IST'!$P$1</f>
        <v>392559.15658180777</v>
      </c>
      <c r="Q254" s="14">
        <f>'bezirksw Umlage § 2_IST'!J254*'Umlage Gesamt § 2_mtlAufte_IST'!$Q$1</f>
        <v>25030.054820543373</v>
      </c>
      <c r="R254" s="14">
        <f>'bezirksw Umlage § 2_IST'!K254*'Umlage Gesamt § 2_mtlAufte_IST'!$R$1</f>
        <v>136509.87234407611</v>
      </c>
      <c r="S254" s="14">
        <f>'bezirksw Umlage § 2_IST'!L254*'Umlage Gesamt § 2_mtlAufte_IST'!$S$1</f>
        <v>674.20869416004916</v>
      </c>
      <c r="T254" s="14">
        <f>'bezirksw Umlage § 2_IST'!M254*'Umlage Gesamt § 2_mtlAufte_IST'!$T$1</f>
        <v>899.47312053746271</v>
      </c>
      <c r="V254" s="14">
        <f t="shared" si="66"/>
        <v>5269.1130311426878</v>
      </c>
      <c r="W254" s="184">
        <f t="shared" si="67"/>
        <v>439.09</v>
      </c>
      <c r="X254" s="14">
        <f t="shared" si="59"/>
        <v>288786.04380231746</v>
      </c>
      <c r="Y254" s="184">
        <f t="shared" si="72"/>
        <v>24065.5</v>
      </c>
      <c r="Z254" s="14">
        <f t="shared" si="60"/>
        <v>45651.342747092902</v>
      </c>
      <c r="AA254" s="184">
        <f t="shared" si="73"/>
        <v>3804.28</v>
      </c>
      <c r="AB254" s="14">
        <f t="shared" si="61"/>
        <v>506574.22457839135</v>
      </c>
      <c r="AC254" s="184">
        <f t="shared" si="74"/>
        <v>42214.52</v>
      </c>
      <c r="AD254" s="14">
        <f t="shared" si="62"/>
        <v>44551.284901044804</v>
      </c>
      <c r="AE254" s="184">
        <f t="shared" si="75"/>
        <v>3712.61</v>
      </c>
      <c r="AF254" s="14">
        <f t="shared" si="63"/>
        <v>169073.6908504318</v>
      </c>
      <c r="AG254" s="184">
        <f t="shared" si="76"/>
        <v>14089.47</v>
      </c>
      <c r="AH254" s="14">
        <f t="shared" si="64"/>
        <v>1170.0266103055953</v>
      </c>
      <c r="AI254" s="184">
        <f t="shared" si="68"/>
        <v>97.5</v>
      </c>
      <c r="AJ254" s="14">
        <f t="shared" si="65"/>
        <v>1262.2697886662206</v>
      </c>
      <c r="AK254" s="184">
        <f t="shared" si="69"/>
        <v>105.19</v>
      </c>
      <c r="AM254" s="14">
        <f t="shared" si="77"/>
        <v>1062337.9963093926</v>
      </c>
      <c r="AN254" s="14">
        <f t="shared" si="70"/>
        <v>88528.17</v>
      </c>
      <c r="AO254" s="14">
        <f t="shared" si="71"/>
        <v>88528.17</v>
      </c>
    </row>
    <row r="255" spans="1:41" x14ac:dyDescent="0.25">
      <c r="A255">
        <v>62273</v>
      </c>
      <c r="B255" t="s">
        <v>277</v>
      </c>
      <c r="C255" t="s">
        <v>249</v>
      </c>
      <c r="D255" s="14">
        <f>'landesw Umlage § 2_IST'!F255*'Umlage Gesamt § 2_mtlAufte_IST'!$D$1</f>
        <v>650.50569408141246</v>
      </c>
      <c r="E255" s="14">
        <f>'landesw Umlage § 2_IST'!G255*'Umlage Gesamt § 2_mtlAufte_IST'!$E$1</f>
        <v>48947.933934417306</v>
      </c>
      <c r="F255" s="14">
        <f>'landesw Umlage § 2_IST'!H255*'Umlage Gesamt § 2_mtlAufte_IST'!$F$1</f>
        <v>5262.5929308642135</v>
      </c>
      <c r="G255" s="14">
        <f>'landesw Umlage § 2_IST'!I255*'Umlage Gesamt § 2_mtlAufte_IST'!$G$1</f>
        <v>83234.656954736914</v>
      </c>
      <c r="H255" s="14">
        <f>'landesw Umlage § 2_IST'!J255*'Umlage Gesamt § 2_mtlAufte_IST'!$H$1</f>
        <v>14251.124150833431</v>
      </c>
      <c r="I255" s="14">
        <f>'landesw Umlage § 2_IST'!K255*'Umlage Gesamt § 2_mtlAufte_IST'!$I$1</f>
        <v>23772.632075209971</v>
      </c>
      <c r="J255" s="14">
        <f>'landesw Umlage § 2_IST'!L255*'Umlage Gesamt § 2_mtlAufte_IST'!$J$1</f>
        <v>361.96298338061479</v>
      </c>
      <c r="K255" s="14">
        <f>'landesw Umlage § 2_IST'!M255*'Umlage Gesamt § 2_mtlAufte_IST'!$K$1</f>
        <v>264.85320534057439</v>
      </c>
      <c r="M255" s="14">
        <f>'bezirksw Umlage § 2_IST'!F255*'Umlage Gesamt § 2_mtlAufte_IST'!$M$1</f>
        <v>3196.1158385745821</v>
      </c>
      <c r="N255" s="14">
        <f>'bezirksw Umlage § 2_IST'!G255*'Umlage Gesamt § 2_mtlAufte_IST'!$N$1</f>
        <v>161875.14157277608</v>
      </c>
      <c r="O255" s="14">
        <f>'bezirksw Umlage § 2_IST'!H255*'Umlage Gesamt § 2_mtlAufte_IST'!$O$1</f>
        <v>28064.351655015038</v>
      </c>
      <c r="P255" s="14">
        <f>'bezirksw Umlage § 2_IST'!I255*'Umlage Gesamt § 2_mtlAufte_IST'!$P$1</f>
        <v>286580.7766172337</v>
      </c>
      <c r="Q255" s="14">
        <f>'bezirksw Umlage § 2_IST'!J255*'Umlage Gesamt § 2_mtlAufte_IST'!$Q$1</f>
        <v>18272.742920335888</v>
      </c>
      <c r="R255" s="14">
        <f>'bezirksw Umlage § 2_IST'!K255*'Umlage Gesamt § 2_mtlAufte_IST'!$R$1</f>
        <v>99656.585705273406</v>
      </c>
      <c r="S255" s="14">
        <f>'bezirksw Umlage § 2_IST'!L255*'Umlage Gesamt § 2_mtlAufte_IST'!$S$1</f>
        <v>492.19397365964278</v>
      </c>
      <c r="T255" s="14">
        <f>'bezirksw Umlage § 2_IST'!M255*'Umlage Gesamt § 2_mtlAufte_IST'!$T$1</f>
        <v>656.64423083259328</v>
      </c>
      <c r="V255" s="14">
        <f t="shared" si="66"/>
        <v>3846.6215326559945</v>
      </c>
      <c r="W255" s="184">
        <f t="shared" si="67"/>
        <v>320.55</v>
      </c>
      <c r="X255" s="14">
        <f t="shared" si="59"/>
        <v>210823.0755071934</v>
      </c>
      <c r="Y255" s="184">
        <f t="shared" si="72"/>
        <v>17568.59</v>
      </c>
      <c r="Z255" s="14">
        <f t="shared" si="60"/>
        <v>33326.944585879253</v>
      </c>
      <c r="AA255" s="184">
        <f t="shared" si="73"/>
        <v>2777.25</v>
      </c>
      <c r="AB255" s="14">
        <f t="shared" si="61"/>
        <v>369815.43357197061</v>
      </c>
      <c r="AC255" s="184">
        <f t="shared" si="74"/>
        <v>30817.95</v>
      </c>
      <c r="AD255" s="14">
        <f t="shared" si="62"/>
        <v>32523.867071169319</v>
      </c>
      <c r="AE255" s="184">
        <f t="shared" si="75"/>
        <v>2710.32</v>
      </c>
      <c r="AF255" s="14">
        <f t="shared" si="63"/>
        <v>123429.21778048338</v>
      </c>
      <c r="AG255" s="184">
        <f t="shared" si="76"/>
        <v>10285.77</v>
      </c>
      <c r="AH255" s="14">
        <f t="shared" si="64"/>
        <v>854.15695704025757</v>
      </c>
      <c r="AI255" s="184">
        <f t="shared" si="68"/>
        <v>71.180000000000007</v>
      </c>
      <c r="AJ255" s="14">
        <f t="shared" si="65"/>
        <v>921.49743617316767</v>
      </c>
      <c r="AK255" s="184">
        <f t="shared" si="69"/>
        <v>76.790000000000006</v>
      </c>
      <c r="AM255" s="14">
        <f t="shared" si="77"/>
        <v>775540.81444256543</v>
      </c>
      <c r="AN255" s="14">
        <f t="shared" si="70"/>
        <v>64628.4</v>
      </c>
      <c r="AO255" s="14">
        <f t="shared" si="71"/>
        <v>64628.4</v>
      </c>
    </row>
    <row r="256" spans="1:41" x14ac:dyDescent="0.25">
      <c r="A256">
        <v>62274</v>
      </c>
      <c r="B256" t="s">
        <v>278</v>
      </c>
      <c r="C256" t="s">
        <v>249</v>
      </c>
      <c r="D256" s="14">
        <f>'landesw Umlage § 2_IST'!F256*'Umlage Gesamt § 2_mtlAufte_IST'!$D$1</f>
        <v>393.3322867585585</v>
      </c>
      <c r="E256" s="14">
        <f>'landesw Umlage § 2_IST'!G256*'Umlage Gesamt § 2_mtlAufte_IST'!$E$1</f>
        <v>29596.670654387333</v>
      </c>
      <c r="F256" s="14">
        <f>'landesw Umlage § 2_IST'!H256*'Umlage Gesamt § 2_mtlAufte_IST'!$F$1</f>
        <v>3182.0593280113339</v>
      </c>
      <c r="G256" s="14">
        <f>'landesw Umlage § 2_IST'!I256*'Umlage Gesamt § 2_mtlAufte_IST'!$G$1</f>
        <v>50328.349552422937</v>
      </c>
      <c r="H256" s="14">
        <f>'landesw Umlage § 2_IST'!J256*'Umlage Gesamt § 2_mtlAufte_IST'!$H$1</f>
        <v>8617.0302614228931</v>
      </c>
      <c r="I256" s="14">
        <f>'landesw Umlage § 2_IST'!K256*'Umlage Gesamt § 2_mtlAufte_IST'!$I$1</f>
        <v>14374.268851891018</v>
      </c>
      <c r="J256" s="14">
        <f>'landesw Umlage § 2_IST'!L256*'Umlage Gesamt § 2_mtlAufte_IST'!$J$1</f>
        <v>218.86315411288183</v>
      </c>
      <c r="K256" s="14">
        <f>'landesw Umlage § 2_IST'!M256*'Umlage Gesamt § 2_mtlAufte_IST'!$K$1</f>
        <v>160.14512687556029</v>
      </c>
      <c r="M256" s="14">
        <f>'bezirksw Umlage § 2_IST'!F256*'Umlage Gesamt § 2_mtlAufte_IST'!$M$1</f>
        <v>1932.5511874373449</v>
      </c>
      <c r="N256" s="14">
        <f>'bezirksw Umlage § 2_IST'!G256*'Umlage Gesamt § 2_mtlAufte_IST'!$N$1</f>
        <v>97878.804418607993</v>
      </c>
      <c r="O256" s="14">
        <f>'bezirksw Umlage § 2_IST'!H256*'Umlage Gesamt § 2_mtlAufte_IST'!$O$1</f>
        <v>16969.28361011685</v>
      </c>
      <c r="P256" s="14">
        <f>'bezirksw Umlage § 2_IST'!I256*'Umlage Gesamt § 2_mtlAufte_IST'!$P$1</f>
        <v>173282.83708119666</v>
      </c>
      <c r="Q256" s="14">
        <f>'bezirksw Umlage § 2_IST'!J256*'Umlage Gesamt § 2_mtlAufte_IST'!$Q$1</f>
        <v>11048.726896013104</v>
      </c>
      <c r="R256" s="14">
        <f>'bezirksw Umlage § 2_IST'!K256*'Umlage Gesamt § 2_mtlAufte_IST'!$R$1</f>
        <v>60257.970226313977</v>
      </c>
      <c r="S256" s="14">
        <f>'bezirksw Umlage § 2_IST'!L256*'Umlage Gesamt § 2_mtlAufte_IST'!$S$1</f>
        <v>297.60812695376649</v>
      </c>
      <c r="T256" s="14">
        <f>'bezirksw Umlage § 2_IST'!M256*'Umlage Gesamt § 2_mtlAufte_IST'!$T$1</f>
        <v>397.04399092911603</v>
      </c>
      <c r="V256" s="14">
        <f t="shared" si="66"/>
        <v>2325.8834741959035</v>
      </c>
      <c r="W256" s="184">
        <f t="shared" si="67"/>
        <v>193.82</v>
      </c>
      <c r="X256" s="14">
        <f t="shared" si="59"/>
        <v>127475.47507299532</v>
      </c>
      <c r="Y256" s="184">
        <f t="shared" si="72"/>
        <v>10622.96</v>
      </c>
      <c r="Z256" s="14">
        <f t="shared" si="60"/>
        <v>20151.342938128186</v>
      </c>
      <c r="AA256" s="184">
        <f t="shared" si="73"/>
        <v>1679.28</v>
      </c>
      <c r="AB256" s="14">
        <f t="shared" si="61"/>
        <v>223611.1866336196</v>
      </c>
      <c r="AC256" s="184">
        <f t="shared" si="74"/>
        <v>18634.27</v>
      </c>
      <c r="AD256" s="14">
        <f t="shared" si="62"/>
        <v>19665.757157435997</v>
      </c>
      <c r="AE256" s="184">
        <f t="shared" si="75"/>
        <v>1638.81</v>
      </c>
      <c r="AF256" s="14">
        <f t="shared" si="63"/>
        <v>74632.239078204992</v>
      </c>
      <c r="AG256" s="184">
        <f t="shared" si="76"/>
        <v>6219.35</v>
      </c>
      <c r="AH256" s="14">
        <f t="shared" si="64"/>
        <v>516.47128106664832</v>
      </c>
      <c r="AI256" s="184">
        <f t="shared" si="68"/>
        <v>43.04</v>
      </c>
      <c r="AJ256" s="14">
        <f t="shared" si="65"/>
        <v>557.18911780467636</v>
      </c>
      <c r="AK256" s="184">
        <f t="shared" si="69"/>
        <v>46.43</v>
      </c>
      <c r="AM256" s="14">
        <f t="shared" si="77"/>
        <v>468935.54475345131</v>
      </c>
      <c r="AN256" s="14">
        <f t="shared" si="70"/>
        <v>39077.96</v>
      </c>
      <c r="AO256" s="14">
        <f t="shared" si="71"/>
        <v>39077.96</v>
      </c>
    </row>
    <row r="257" spans="1:41" x14ac:dyDescent="0.25">
      <c r="A257">
        <v>62275</v>
      </c>
      <c r="B257" t="s">
        <v>279</v>
      </c>
      <c r="C257" t="s">
        <v>249</v>
      </c>
      <c r="D257" s="14">
        <f>'landesw Umlage § 2_IST'!F257*'Umlage Gesamt § 2_mtlAufte_IST'!$D$1</f>
        <v>1740.6575845240677</v>
      </c>
      <c r="E257" s="14">
        <f>'landesw Umlage § 2_IST'!G257*'Umlage Gesamt § 2_mtlAufte_IST'!$E$1</f>
        <v>130977.4737176448</v>
      </c>
      <c r="F257" s="14">
        <f>'landesw Umlage § 2_IST'!H257*'Umlage Gesamt § 2_mtlAufte_IST'!$F$1</f>
        <v>14081.924851260554</v>
      </c>
      <c r="G257" s="14">
        <f>'landesw Umlage § 2_IST'!I257*'Umlage Gesamt § 2_mtlAufte_IST'!$G$1</f>
        <v>222723.70286952367</v>
      </c>
      <c r="H257" s="14">
        <f>'landesw Umlage § 2_IST'!J257*'Umlage Gesamt § 2_mtlAufte_IST'!$H$1</f>
        <v>38133.912687992175</v>
      </c>
      <c r="I257" s="14">
        <f>'landesw Umlage § 2_IST'!K257*'Umlage Gesamt § 2_mtlAufte_IST'!$I$1</f>
        <v>63612.067814790804</v>
      </c>
      <c r="J257" s="14">
        <f>'landesw Umlage § 2_IST'!L257*'Umlage Gesamt § 2_mtlAufte_IST'!$J$1</f>
        <v>968.55971910919732</v>
      </c>
      <c r="K257" s="14">
        <f>'landesw Umlage § 2_IST'!M257*'Umlage Gesamt § 2_mtlAufte_IST'!$K$1</f>
        <v>708.70823246611519</v>
      </c>
      <c r="M257" s="14">
        <f>'bezirksw Umlage § 2_IST'!F257*'Umlage Gesamt § 2_mtlAufte_IST'!$M$1</f>
        <v>8552.3360149651216</v>
      </c>
      <c r="N257" s="14">
        <f>'bezirksw Umlage § 2_IST'!G257*'Umlage Gesamt § 2_mtlAufte_IST'!$N$1</f>
        <v>433154.07611066324</v>
      </c>
      <c r="O257" s="14">
        <f>'bezirksw Umlage § 2_IST'!H257*'Umlage Gesamt § 2_mtlAufte_IST'!$O$1</f>
        <v>75096.078339536776</v>
      </c>
      <c r="P257" s="14">
        <f>'bezirksw Umlage § 2_IST'!I257*'Umlage Gesamt § 2_mtlAufte_IST'!$P$1</f>
        <v>766848.01829752233</v>
      </c>
      <c r="Q257" s="14">
        <f>'bezirksw Umlage § 2_IST'!J257*'Umlage Gesamt § 2_mtlAufte_IST'!$Q$1</f>
        <v>48895.173161021477</v>
      </c>
      <c r="R257" s="14">
        <f>'bezirksw Umlage § 2_IST'!K257*'Umlage Gesamt § 2_mtlAufte_IST'!$R$1</f>
        <v>266666.36946293508</v>
      </c>
      <c r="S257" s="14">
        <f>'bezirksw Umlage § 2_IST'!L257*'Umlage Gesamt § 2_mtlAufte_IST'!$S$1</f>
        <v>1317.0386994344635</v>
      </c>
      <c r="T257" s="14">
        <f>'bezirksw Umlage § 2_IST'!M257*'Umlage Gesamt § 2_mtlAufte_IST'!$T$1</f>
        <v>1757.083406236376</v>
      </c>
      <c r="V257" s="14">
        <f t="shared" si="66"/>
        <v>10292.993599489189</v>
      </c>
      <c r="W257" s="184">
        <f t="shared" si="67"/>
        <v>857.75</v>
      </c>
      <c r="X257" s="14">
        <f t="shared" si="59"/>
        <v>564131.54982830805</v>
      </c>
      <c r="Y257" s="184">
        <f t="shared" si="72"/>
        <v>47010.96</v>
      </c>
      <c r="Z257" s="14">
        <f t="shared" si="60"/>
        <v>89178.003190797332</v>
      </c>
      <c r="AA257" s="184">
        <f t="shared" si="73"/>
        <v>7431.5</v>
      </c>
      <c r="AB257" s="14">
        <f t="shared" si="61"/>
        <v>989571.72116704599</v>
      </c>
      <c r="AC257" s="184">
        <f t="shared" si="74"/>
        <v>82464.31</v>
      </c>
      <c r="AD257" s="14">
        <f t="shared" si="62"/>
        <v>87029.085849013645</v>
      </c>
      <c r="AE257" s="184">
        <f t="shared" si="75"/>
        <v>7252.42</v>
      </c>
      <c r="AF257" s="14">
        <f t="shared" si="63"/>
        <v>330278.4372777259</v>
      </c>
      <c r="AG257" s="184">
        <f t="shared" si="76"/>
        <v>27523.200000000001</v>
      </c>
      <c r="AH257" s="14">
        <f t="shared" si="64"/>
        <v>2285.598418543661</v>
      </c>
      <c r="AI257" s="184">
        <f t="shared" si="68"/>
        <v>190.47</v>
      </c>
      <c r="AJ257" s="14">
        <f t="shared" si="65"/>
        <v>2465.7916387024911</v>
      </c>
      <c r="AK257" s="184">
        <f t="shared" si="69"/>
        <v>205.48</v>
      </c>
      <c r="AM257" s="14">
        <f t="shared" si="77"/>
        <v>2075233.1809696259</v>
      </c>
      <c r="AN257" s="14">
        <f t="shared" si="70"/>
        <v>172936.1</v>
      </c>
      <c r="AO257" s="14">
        <f t="shared" si="71"/>
        <v>172936.1</v>
      </c>
    </row>
    <row r="258" spans="1:41" x14ac:dyDescent="0.25">
      <c r="A258">
        <v>62276</v>
      </c>
      <c r="B258" t="s">
        <v>280</v>
      </c>
      <c r="C258" t="s">
        <v>249</v>
      </c>
      <c r="D258" s="14">
        <f>'landesw Umlage § 2_IST'!F258*'Umlage Gesamt § 2_mtlAufte_IST'!$D$1</f>
        <v>374.29699443426091</v>
      </c>
      <c r="E258" s="14">
        <f>'landesw Umlage § 2_IST'!G258*'Umlage Gesamt § 2_mtlAufte_IST'!$E$1</f>
        <v>28164.341560899909</v>
      </c>
      <c r="F258" s="14">
        <f>'landesw Umlage § 2_IST'!H258*'Umlage Gesamt § 2_mtlAufte_IST'!$F$1</f>
        <v>3028.0637585117606</v>
      </c>
      <c r="G258" s="14">
        <f>'landesw Umlage § 2_IST'!I258*'Umlage Gesamt § 2_mtlAufte_IST'!$G$1</f>
        <v>47892.712107491127</v>
      </c>
      <c r="H258" s="14">
        <f>'landesw Umlage § 2_IST'!J258*'Umlage Gesamt § 2_mtlAufte_IST'!$H$1</f>
        <v>8200.0096009903336</v>
      </c>
      <c r="I258" s="14">
        <f>'landesw Umlage § 2_IST'!K258*'Umlage Gesamt § 2_mtlAufte_IST'!$I$1</f>
        <v>13678.626976674841</v>
      </c>
      <c r="J258" s="14">
        <f>'landesw Umlage § 2_IST'!L258*'Umlage Gesamt § 2_mtlAufte_IST'!$J$1</f>
        <v>208.27128495337442</v>
      </c>
      <c r="K258" s="14">
        <f>'landesw Umlage § 2_IST'!M258*'Umlage Gesamt § 2_mtlAufte_IST'!$K$1</f>
        <v>152.39491310717153</v>
      </c>
      <c r="M258" s="14">
        <f>'bezirksw Umlage § 2_IST'!F258*'Umlage Gesamt § 2_mtlAufte_IST'!$M$1</f>
        <v>1839.0254891335107</v>
      </c>
      <c r="N258" s="14">
        <f>'bezirksw Umlage § 2_IST'!G258*'Umlage Gesamt § 2_mtlAufte_IST'!$N$1</f>
        <v>93141.965574751215</v>
      </c>
      <c r="O258" s="14">
        <f>'bezirksw Umlage § 2_IST'!H258*'Umlage Gesamt § 2_mtlAufte_IST'!$O$1</f>
        <v>16148.056151993731</v>
      </c>
      <c r="P258" s="14">
        <f>'bezirksw Umlage § 2_IST'!I258*'Umlage Gesamt § 2_mtlAufte_IST'!$P$1</f>
        <v>164896.82461878995</v>
      </c>
      <c r="Q258" s="14">
        <f>'bezirksw Umlage § 2_IST'!J258*'Umlage Gesamt § 2_mtlAufte_IST'!$Q$1</f>
        <v>10514.024423429057</v>
      </c>
      <c r="R258" s="14">
        <f>'bezirksw Umlage § 2_IST'!K258*'Umlage Gesamt § 2_mtlAufte_IST'!$R$1</f>
        <v>57341.789387005469</v>
      </c>
      <c r="S258" s="14">
        <f>'bezirksw Umlage § 2_IST'!L258*'Umlage Gesamt § 2_mtlAufte_IST'!$S$1</f>
        <v>283.20539957703068</v>
      </c>
      <c r="T258" s="14">
        <f>'bezirksw Umlage § 2_IST'!M258*'Umlage Gesamt § 2_mtlAufte_IST'!$T$1</f>
        <v>377.82907090506842</v>
      </c>
      <c r="V258" s="14">
        <f t="shared" si="66"/>
        <v>2213.3224835677715</v>
      </c>
      <c r="W258" s="184">
        <f t="shared" si="67"/>
        <v>184.44</v>
      </c>
      <c r="X258" s="14">
        <f t="shared" si="59"/>
        <v>121306.30713565112</v>
      </c>
      <c r="Y258" s="184">
        <f t="shared" si="72"/>
        <v>10108.86</v>
      </c>
      <c r="Z258" s="14">
        <f t="shared" si="60"/>
        <v>19176.119910505491</v>
      </c>
      <c r="AA258" s="184">
        <f t="shared" si="73"/>
        <v>1598.01</v>
      </c>
      <c r="AB258" s="14">
        <f t="shared" si="61"/>
        <v>212789.53672628108</v>
      </c>
      <c r="AC258" s="184">
        <f t="shared" si="74"/>
        <v>17732.46</v>
      </c>
      <c r="AD258" s="14">
        <f t="shared" si="62"/>
        <v>18714.03402441939</v>
      </c>
      <c r="AE258" s="184">
        <f t="shared" si="75"/>
        <v>1559.5</v>
      </c>
      <c r="AF258" s="14">
        <f t="shared" si="63"/>
        <v>71020.416363680313</v>
      </c>
      <c r="AG258" s="184">
        <f t="shared" si="76"/>
        <v>5918.37</v>
      </c>
      <c r="AH258" s="14">
        <f t="shared" si="64"/>
        <v>491.47668453040512</v>
      </c>
      <c r="AI258" s="184">
        <f t="shared" si="68"/>
        <v>40.96</v>
      </c>
      <c r="AJ258" s="14">
        <f t="shared" si="65"/>
        <v>530.22398401223995</v>
      </c>
      <c r="AK258" s="184">
        <f t="shared" si="69"/>
        <v>44.19</v>
      </c>
      <c r="AM258" s="14">
        <f t="shared" si="77"/>
        <v>446241.43731264782</v>
      </c>
      <c r="AN258" s="14">
        <f t="shared" si="70"/>
        <v>37186.79</v>
      </c>
      <c r="AO258" s="14">
        <f t="shared" si="71"/>
        <v>37186.79</v>
      </c>
    </row>
    <row r="259" spans="1:41" x14ac:dyDescent="0.25">
      <c r="A259">
        <v>62277</v>
      </c>
      <c r="B259" t="s">
        <v>281</v>
      </c>
      <c r="C259" t="s">
        <v>249</v>
      </c>
      <c r="D259" s="14">
        <f>'landesw Umlage § 2_IST'!F259*'Umlage Gesamt § 2_mtlAufte_IST'!$D$1</f>
        <v>822.48173260986073</v>
      </c>
      <c r="E259" s="14">
        <f>'landesw Umlage § 2_IST'!G259*'Umlage Gesamt § 2_mtlAufte_IST'!$E$1</f>
        <v>61888.438297073619</v>
      </c>
      <c r="F259" s="14">
        <f>'landesw Umlage § 2_IST'!H259*'Umlage Gesamt § 2_mtlAufte_IST'!$F$1</f>
        <v>6653.8795758118222</v>
      </c>
      <c r="G259" s="14">
        <f>'landesw Umlage § 2_IST'!I259*'Umlage Gesamt § 2_mtlAufte_IST'!$G$1</f>
        <v>105239.63969599258</v>
      </c>
      <c r="H259" s="14">
        <f>'landesw Umlage § 2_IST'!J259*'Umlage Gesamt § 2_mtlAufte_IST'!$H$1</f>
        <v>18018.734332168293</v>
      </c>
      <c r="I259" s="14">
        <f>'landesw Umlage § 2_IST'!K259*'Umlage Gesamt § 2_mtlAufte_IST'!$I$1</f>
        <v>30057.470358542927</v>
      </c>
      <c r="J259" s="14">
        <f>'landesw Umlage § 2_IST'!L259*'Umlage Gesamt § 2_mtlAufte_IST'!$J$1</f>
        <v>457.6561656880184</v>
      </c>
      <c r="K259" s="14">
        <f>'landesw Umlage § 2_IST'!M259*'Umlage Gesamt § 2_mtlAufte_IST'!$K$1</f>
        <v>334.87319972410268</v>
      </c>
      <c r="M259" s="14">
        <f>'bezirksw Umlage § 2_IST'!F259*'Umlage Gesamt § 2_mtlAufte_IST'!$M$1</f>
        <v>4041.0820634625306</v>
      </c>
      <c r="N259" s="14">
        <f>'bezirksw Umlage § 2_IST'!G259*'Umlage Gesamt § 2_mtlAufte_IST'!$N$1</f>
        <v>204670.5326619026</v>
      </c>
      <c r="O259" s="14">
        <f>'bezirksw Umlage § 2_IST'!H259*'Umlage Gesamt § 2_mtlAufte_IST'!$O$1</f>
        <v>35483.804037079426</v>
      </c>
      <c r="P259" s="14">
        <f>'bezirksw Umlage § 2_IST'!I259*'Umlage Gesamt § 2_mtlAufte_IST'!$P$1</f>
        <v>362344.95075045794</v>
      </c>
      <c r="Q259" s="14">
        <f>'bezirksw Umlage § 2_IST'!J259*'Umlage Gesamt § 2_mtlAufte_IST'!$Q$1</f>
        <v>23103.559881785612</v>
      </c>
      <c r="R259" s="14">
        <f>'bezirksw Umlage § 2_IST'!K259*'Umlage Gesamt § 2_mtlAufte_IST'!$R$1</f>
        <v>126003.08040746854</v>
      </c>
      <c r="S259" s="14">
        <f>'bezirksw Umlage § 2_IST'!L259*'Umlage Gesamt § 2_mtlAufte_IST'!$S$1</f>
        <v>622.31669287286945</v>
      </c>
      <c r="T259" s="14">
        <f>'bezirksw Umlage § 2_IST'!M259*'Umlage Gesamt § 2_mtlAufte_IST'!$T$1</f>
        <v>830.24313176245391</v>
      </c>
      <c r="V259" s="14">
        <f t="shared" si="66"/>
        <v>4863.5637960723916</v>
      </c>
      <c r="W259" s="184">
        <f t="shared" si="67"/>
        <v>405.3</v>
      </c>
      <c r="X259" s="14">
        <f t="shared" ref="X259:X287" si="78">E259+N259</f>
        <v>266558.97095897619</v>
      </c>
      <c r="Y259" s="184">
        <f t="shared" si="72"/>
        <v>22213.25</v>
      </c>
      <c r="Z259" s="14">
        <f t="shared" ref="Z259:Z287" si="79">F259+O259</f>
        <v>42137.683612891247</v>
      </c>
      <c r="AA259" s="184">
        <f t="shared" si="73"/>
        <v>3511.47</v>
      </c>
      <c r="AB259" s="14">
        <f t="shared" ref="AB259:AB287" si="80">G259+P259</f>
        <v>467584.59044645051</v>
      </c>
      <c r="AC259" s="184">
        <f t="shared" si="74"/>
        <v>38965.379999999997</v>
      </c>
      <c r="AD259" s="14">
        <f t="shared" ref="AD259:AD287" si="81">H259+Q259</f>
        <v>41122.294213953908</v>
      </c>
      <c r="AE259" s="184">
        <f t="shared" si="75"/>
        <v>3426.86</v>
      </c>
      <c r="AF259" s="14">
        <f t="shared" ref="AF259:AF287" si="82">I259+R259</f>
        <v>156060.55076601147</v>
      </c>
      <c r="AG259" s="184">
        <f t="shared" si="76"/>
        <v>13005.05</v>
      </c>
      <c r="AH259" s="14">
        <f t="shared" ref="AH259:AH287" si="83">J259+S259</f>
        <v>1079.9728585608877</v>
      </c>
      <c r="AI259" s="184">
        <f t="shared" si="68"/>
        <v>90</v>
      </c>
      <c r="AJ259" s="14">
        <f t="shared" ref="AJ259:AJ287" si="84">K259+T259</f>
        <v>1165.1163314865566</v>
      </c>
      <c r="AK259" s="184">
        <f t="shared" si="69"/>
        <v>97.09</v>
      </c>
      <c r="AM259" s="14">
        <f t="shared" si="77"/>
        <v>980572.74298440316</v>
      </c>
      <c r="AN259" s="14">
        <f t="shared" si="70"/>
        <v>81714.399999999994</v>
      </c>
      <c r="AO259" s="14">
        <f t="shared" si="71"/>
        <v>81714.399999999994</v>
      </c>
    </row>
    <row r="260" spans="1:41" x14ac:dyDescent="0.25">
      <c r="A260">
        <v>62278</v>
      </c>
      <c r="B260" t="s">
        <v>282</v>
      </c>
      <c r="C260" t="s">
        <v>249</v>
      </c>
      <c r="D260" s="14">
        <f>'landesw Umlage § 2_IST'!F260*'Umlage Gesamt § 2_mtlAufte_IST'!$D$1</f>
        <v>1279.4087189538002</v>
      </c>
      <c r="E260" s="14">
        <f>'landesw Umlage § 2_IST'!G260*'Umlage Gesamt § 2_mtlAufte_IST'!$E$1</f>
        <v>96270.35400343551</v>
      </c>
      <c r="F260" s="14">
        <f>'landesw Umlage § 2_IST'!H260*'Umlage Gesamt § 2_mtlAufte_IST'!$F$1</f>
        <v>10350.4202058678</v>
      </c>
      <c r="G260" s="14">
        <f>'landesw Umlage § 2_IST'!I260*'Umlage Gesamt § 2_mtlAufte_IST'!$G$1</f>
        <v>163705.17090922088</v>
      </c>
      <c r="H260" s="14">
        <f>'landesw Umlage § 2_IST'!J260*'Umlage Gesamt § 2_mtlAufte_IST'!$H$1</f>
        <v>28028.982158590388</v>
      </c>
      <c r="I260" s="14">
        <f>'landesw Umlage § 2_IST'!K260*'Umlage Gesamt § 2_mtlAufte_IST'!$I$1</f>
        <v>46755.797875764496</v>
      </c>
      <c r="J260" s="14">
        <f>'landesw Umlage § 2_IST'!L260*'Umlage Gesamt § 2_mtlAufte_IST'!$J$1</f>
        <v>711.90552379350913</v>
      </c>
      <c r="K260" s="14">
        <f>'landesw Umlage § 2_IST'!M260*'Umlage Gesamt § 2_mtlAufte_IST'!$K$1</f>
        <v>520.91089015614909</v>
      </c>
      <c r="M260" s="14">
        <f>'bezirksw Umlage § 2_IST'!F260*'Umlage Gesamt § 2_mtlAufte_IST'!$M$1</f>
        <v>6286.0917404158654</v>
      </c>
      <c r="N260" s="14">
        <f>'bezirksw Umlage § 2_IST'!G260*'Umlage Gesamt § 2_mtlAufte_IST'!$N$1</f>
        <v>318374.56519507553</v>
      </c>
      <c r="O260" s="14">
        <f>'bezirksw Umlage § 2_IST'!H260*'Umlage Gesamt § 2_mtlAufte_IST'!$O$1</f>
        <v>55196.71315085837</v>
      </c>
      <c r="P260" s="14">
        <f>'bezirksw Umlage § 2_IST'!I260*'Umlage Gesamt § 2_mtlAufte_IST'!$P$1</f>
        <v>563644.48093939736</v>
      </c>
      <c r="Q260" s="14">
        <f>'bezirksw Umlage § 2_IST'!J260*'Umlage Gesamt § 2_mtlAufte_IST'!$Q$1</f>
        <v>35938.665601523862</v>
      </c>
      <c r="R260" s="14">
        <f>'bezirksw Umlage § 2_IST'!K260*'Umlage Gesamt § 2_mtlAufte_IST'!$R$1</f>
        <v>196003.67193178838</v>
      </c>
      <c r="S260" s="14">
        <f>'bezirksw Umlage § 2_IST'!L260*'Umlage Gesamt § 2_mtlAufte_IST'!$S$1</f>
        <v>968.04265826742073</v>
      </c>
      <c r="T260" s="14">
        <f>'bezirksw Umlage § 2_IST'!M260*'Umlage Gesamt § 2_mtlAufte_IST'!$T$1</f>
        <v>1291.4819375474813</v>
      </c>
      <c r="V260" s="14">
        <f t="shared" ref="V260:V287" si="85">D260+M260</f>
        <v>7565.5004593696658</v>
      </c>
      <c r="W260" s="184">
        <f t="shared" ref="W260:W287" si="86">ROUND(V260/12,2)</f>
        <v>630.46</v>
      </c>
      <c r="X260" s="14">
        <f t="shared" si="78"/>
        <v>414644.91919851105</v>
      </c>
      <c r="Y260" s="184">
        <f t="shared" si="72"/>
        <v>34553.74</v>
      </c>
      <c r="Z260" s="14">
        <f t="shared" si="79"/>
        <v>65547.133356726175</v>
      </c>
      <c r="AA260" s="184">
        <f t="shared" si="73"/>
        <v>5462.26</v>
      </c>
      <c r="AB260" s="14">
        <f t="shared" si="80"/>
        <v>727349.65184861817</v>
      </c>
      <c r="AC260" s="184">
        <f t="shared" si="74"/>
        <v>60612.47</v>
      </c>
      <c r="AD260" s="14">
        <f t="shared" si="81"/>
        <v>63967.647760114254</v>
      </c>
      <c r="AE260" s="184">
        <f t="shared" si="75"/>
        <v>5330.64</v>
      </c>
      <c r="AF260" s="14">
        <f t="shared" si="82"/>
        <v>242759.46980755287</v>
      </c>
      <c r="AG260" s="184">
        <f t="shared" si="76"/>
        <v>20229.96</v>
      </c>
      <c r="AH260" s="14">
        <f t="shared" si="83"/>
        <v>1679.9481820609299</v>
      </c>
      <c r="AI260" s="184">
        <f t="shared" ref="AI260:AI287" si="87">ROUND(AH260/12,2)</f>
        <v>140</v>
      </c>
      <c r="AJ260" s="14">
        <f t="shared" si="84"/>
        <v>1812.3928277036302</v>
      </c>
      <c r="AK260" s="184">
        <f t="shared" ref="AK260:AK287" si="88">ROUND(AJ260/12,2)</f>
        <v>151.03</v>
      </c>
      <c r="AM260" s="14">
        <f t="shared" si="77"/>
        <v>1525326.6634406566</v>
      </c>
      <c r="AN260" s="14">
        <f t="shared" ref="AN260:AN287" si="89">ROUND(AM260/12,2)</f>
        <v>127110.56</v>
      </c>
      <c r="AO260" s="14">
        <f t="shared" ref="AO260:AO287" si="90">ROUND(AM260/12,2)</f>
        <v>127110.56</v>
      </c>
    </row>
    <row r="261" spans="1:41" x14ac:dyDescent="0.25">
      <c r="A261">
        <v>62279</v>
      </c>
      <c r="B261" t="s">
        <v>283</v>
      </c>
      <c r="C261" t="s">
        <v>249</v>
      </c>
      <c r="D261" s="14">
        <f>'landesw Umlage § 2_IST'!F261*'Umlage Gesamt § 2_mtlAufte_IST'!$D$1</f>
        <v>410.5254310075166</v>
      </c>
      <c r="E261" s="14">
        <f>'landesw Umlage § 2_IST'!G261*'Umlage Gesamt § 2_mtlAufte_IST'!$E$1</f>
        <v>30890.385523419034</v>
      </c>
      <c r="F261" s="14">
        <f>'landesw Umlage § 2_IST'!H261*'Umlage Gesamt § 2_mtlAufte_IST'!$F$1</f>
        <v>3321.1519142978605</v>
      </c>
      <c r="G261" s="14">
        <f>'landesw Umlage § 2_IST'!I261*'Umlage Gesamt § 2_mtlAufte_IST'!$G$1</f>
        <v>52528.277203411701</v>
      </c>
      <c r="H261" s="14">
        <f>'landesw Umlage § 2_IST'!J261*'Umlage Gesamt § 2_mtlAufte_IST'!$H$1</f>
        <v>8993.6935796142698</v>
      </c>
      <c r="I261" s="14">
        <f>'landesw Umlage § 2_IST'!K261*'Umlage Gesamt § 2_mtlAufte_IST'!$I$1</f>
        <v>15002.589704675653</v>
      </c>
      <c r="J261" s="14">
        <f>'landesw Umlage § 2_IST'!L261*'Umlage Gesamt § 2_mtlAufte_IST'!$J$1</f>
        <v>228.4299908718346</v>
      </c>
      <c r="K261" s="14">
        <f>'landesw Umlage § 2_IST'!M261*'Umlage Gesamt § 2_mtlAufte_IST'!$K$1</f>
        <v>167.14531058747951</v>
      </c>
      <c r="M261" s="14">
        <f>'bezirksw Umlage § 2_IST'!F261*'Umlage Gesamt § 2_mtlAufte_IST'!$M$1</f>
        <v>2017.0258986488898</v>
      </c>
      <c r="N261" s="14">
        <f>'bezirksw Umlage § 2_IST'!G261*'Umlage Gesamt § 2_mtlAufte_IST'!$N$1</f>
        <v>102157.2337770341</v>
      </c>
      <c r="O261" s="14">
        <f>'bezirksw Umlage § 2_IST'!H261*'Umlage Gesamt § 2_mtlAufte_IST'!$O$1</f>
        <v>17711.036450481341</v>
      </c>
      <c r="P261" s="14">
        <f>'bezirksw Umlage § 2_IST'!I261*'Umlage Gesamt § 2_mtlAufte_IST'!$P$1</f>
        <v>180857.2898126464</v>
      </c>
      <c r="Q261" s="14">
        <f>'bezirksw Umlage § 2_IST'!J261*'Umlage Gesamt § 2_mtlAufte_IST'!$Q$1</f>
        <v>11531.683321624569</v>
      </c>
      <c r="R261" s="14">
        <f>'bezirksw Umlage § 2_IST'!K261*'Umlage Gesamt § 2_mtlAufte_IST'!$R$1</f>
        <v>62891.936491296408</v>
      </c>
      <c r="S261" s="14">
        <f>'bezirksw Umlage § 2_IST'!L261*'Umlage Gesamt § 2_mtlAufte_IST'!$S$1</f>
        <v>310.61702459231515</v>
      </c>
      <c r="T261" s="14">
        <f>'bezirksw Umlage § 2_IST'!M261*'Umlage Gesamt § 2_mtlAufte_IST'!$T$1</f>
        <v>414.39937933489074</v>
      </c>
      <c r="V261" s="14">
        <f t="shared" si="85"/>
        <v>2427.5513296564063</v>
      </c>
      <c r="W261" s="184">
        <f t="shared" si="86"/>
        <v>202.3</v>
      </c>
      <c r="X261" s="14">
        <f t="shared" si="78"/>
        <v>133047.61930045314</v>
      </c>
      <c r="Y261" s="184">
        <f t="shared" ref="Y261:Y287" si="91">ROUND(X261/12,2)</f>
        <v>11087.3</v>
      </c>
      <c r="Z261" s="14">
        <f t="shared" si="79"/>
        <v>21032.188364779202</v>
      </c>
      <c r="AA261" s="184">
        <f t="shared" ref="AA261:AA287" si="92">ROUND(Z261/12,2)</f>
        <v>1752.68</v>
      </c>
      <c r="AB261" s="14">
        <f t="shared" si="80"/>
        <v>233385.56701605811</v>
      </c>
      <c r="AC261" s="184">
        <f t="shared" ref="AC261:AC287" si="93">ROUND(AB261/12,2)</f>
        <v>19448.8</v>
      </c>
      <c r="AD261" s="14">
        <f t="shared" si="81"/>
        <v>20525.376901238837</v>
      </c>
      <c r="AE261" s="184">
        <f t="shared" ref="AE261:AE287" si="94">ROUND(AD261/12,2)</f>
        <v>1710.45</v>
      </c>
      <c r="AF261" s="14">
        <f t="shared" si="82"/>
        <v>77894.526195972066</v>
      </c>
      <c r="AG261" s="184">
        <f t="shared" ref="AG261:AG287" si="95">ROUND(AF261/12,2)</f>
        <v>6491.21</v>
      </c>
      <c r="AH261" s="14">
        <f>J261+S261</f>
        <v>539.04701546414981</v>
      </c>
      <c r="AI261" s="184">
        <f>ROUND(AH261/12,2)</f>
        <v>44.92</v>
      </c>
      <c r="AJ261" s="14">
        <f t="shared" si="84"/>
        <v>581.54468992237025</v>
      </c>
      <c r="AK261" s="184">
        <f t="shared" si="88"/>
        <v>48.46</v>
      </c>
      <c r="AM261" s="14">
        <f>SUM(V261+X261+Z261+AB261+AD261+AF261+AH261+AJ261)</f>
        <v>489433.42081354425</v>
      </c>
      <c r="AN261" s="14">
        <f t="shared" si="89"/>
        <v>40786.120000000003</v>
      </c>
      <c r="AO261" s="14">
        <f t="shared" si="90"/>
        <v>40786.120000000003</v>
      </c>
    </row>
    <row r="262" spans="1:41" x14ac:dyDescent="0.25">
      <c r="A262">
        <v>62280</v>
      </c>
      <c r="B262" t="s">
        <v>271</v>
      </c>
      <c r="C262" t="s">
        <v>249</v>
      </c>
      <c r="D262" s="14">
        <f>'landesw Umlage § 2_IST'!F262*'Umlage Gesamt § 2_mtlAufte_IST'!$D$1</f>
        <v>3566.6474416756964</v>
      </c>
      <c r="E262" s="14">
        <f>'landesw Umlage § 2_IST'!G262*'Umlage Gesamt § 2_mtlAufte_IST'!$E$1</f>
        <v>268375.857322859</v>
      </c>
      <c r="F262" s="14">
        <f>'landesw Umlage § 2_IST'!H262*'Umlage Gesamt § 2_mtlAufte_IST'!$F$1</f>
        <v>28854.188032823527</v>
      </c>
      <c r="G262" s="14">
        <f>'landesw Umlage § 2_IST'!I262*'Umlage Gesamt § 2_mtlAufte_IST'!$G$1</f>
        <v>456365.99185435072</v>
      </c>
      <c r="H262" s="14">
        <f>'landesw Umlage § 2_IST'!J262*'Umlage Gesamt § 2_mtlAufte_IST'!$H$1</f>
        <v>78137.26452517639</v>
      </c>
      <c r="I262" s="14">
        <f>'landesw Umlage § 2_IST'!K262*'Umlage Gesamt § 2_mtlAufte_IST'!$I$1</f>
        <v>130342.59060971993</v>
      </c>
      <c r="J262" s="14">
        <f>'landesw Umlage § 2_IST'!L262*'Umlage Gesamt § 2_mtlAufte_IST'!$J$1</f>
        <v>1984.6011501541159</v>
      </c>
      <c r="K262" s="14">
        <f>'landesw Umlage § 2_IST'!M262*'Umlage Gesamt § 2_mtlAufte_IST'!$K$1</f>
        <v>1452.1594750703964</v>
      </c>
      <c r="M262" s="14">
        <f>'bezirksw Umlage § 2_IST'!F262*'Umlage Gesamt § 2_mtlAufte_IST'!$M$1</f>
        <v>17523.93327632354</v>
      </c>
      <c r="N262" s="14">
        <f>'bezirksw Umlage § 2_IST'!G262*'Umlage Gesamt § 2_mtlAufte_IST'!$N$1</f>
        <v>887542.6684415401</v>
      </c>
      <c r="O262" s="14">
        <f>'bezirksw Umlage § 2_IST'!H262*'Umlage Gesamt § 2_mtlAufte_IST'!$O$1</f>
        <v>153873.59241181251</v>
      </c>
      <c r="P262" s="14">
        <f>'bezirksw Umlage § 2_IST'!I262*'Umlage Gesamt § 2_mtlAufte_IST'!$P$1</f>
        <v>1571289.2339838124</v>
      </c>
      <c r="Q262" s="14">
        <f>'bezirksw Umlage § 2_IST'!J262*'Umlage Gesamt § 2_mtlAufte_IST'!$Q$1</f>
        <v>100187.33484146441</v>
      </c>
      <c r="R262" s="14">
        <f>'bezirksw Umlage § 2_IST'!K262*'Umlage Gesamt § 2_mtlAufte_IST'!$R$1</f>
        <v>546405.52678600221</v>
      </c>
      <c r="S262" s="14">
        <f>'bezirksw Umlage § 2_IST'!L262*'Umlage Gesamt § 2_mtlAufte_IST'!$S$1</f>
        <v>2698.6425990325874</v>
      </c>
      <c r="T262" s="14">
        <f>'bezirksw Umlage § 2_IST'!M262*'Umlage Gesamt § 2_mtlAufte_IST'!$T$1</f>
        <v>3600.3043283077923</v>
      </c>
      <c r="V262" s="14">
        <f t="shared" si="85"/>
        <v>21090.580717999237</v>
      </c>
      <c r="W262" s="184">
        <f t="shared" si="86"/>
        <v>1757.55</v>
      </c>
      <c r="X262" s="14">
        <f t="shared" si="78"/>
        <v>1155918.5257643992</v>
      </c>
      <c r="Y262" s="184">
        <f t="shared" si="91"/>
        <v>96326.54</v>
      </c>
      <c r="Z262" s="14">
        <f t="shared" si="79"/>
        <v>182727.78044463604</v>
      </c>
      <c r="AA262" s="184">
        <f t="shared" si="92"/>
        <v>15227.32</v>
      </c>
      <c r="AB262" s="14">
        <f t="shared" si="80"/>
        <v>2027655.2258381632</v>
      </c>
      <c r="AC262" s="184">
        <f t="shared" si="93"/>
        <v>168971.27</v>
      </c>
      <c r="AD262" s="14">
        <f t="shared" si="81"/>
        <v>178324.59936664079</v>
      </c>
      <c r="AE262" s="184">
        <f t="shared" si="94"/>
        <v>14860.38</v>
      </c>
      <c r="AF262" s="14">
        <f t="shared" si="82"/>
        <v>676748.11739572219</v>
      </c>
      <c r="AG262" s="184">
        <f t="shared" si="95"/>
        <v>56395.68</v>
      </c>
      <c r="AH262" s="14">
        <f>J262+S262</f>
        <v>4683.2437491867031</v>
      </c>
      <c r="AI262" s="184">
        <f>ROUND(AH262/12,2)</f>
        <v>390.27</v>
      </c>
      <c r="AJ262" s="14">
        <f t="shared" si="84"/>
        <v>5052.4638033781885</v>
      </c>
      <c r="AK262" s="184">
        <f t="shared" si="88"/>
        <v>421.04</v>
      </c>
      <c r="AM262" s="14">
        <f>SUM(V262+X262+Z262+AB262+AD262+AF262+AH262+AJ262)</f>
        <v>4252200.537080125</v>
      </c>
      <c r="AN262" s="14">
        <f t="shared" si="89"/>
        <v>354350.04</v>
      </c>
      <c r="AO262" s="14">
        <f t="shared" si="90"/>
        <v>354350.04</v>
      </c>
    </row>
    <row r="263" spans="1:41" x14ac:dyDescent="0.25">
      <c r="A263">
        <v>62311</v>
      </c>
      <c r="B263" t="s">
        <v>285</v>
      </c>
      <c r="C263" t="s">
        <v>286</v>
      </c>
      <c r="D263" s="14">
        <f>'landesw Umlage § 2_IST'!F263*'Umlage Gesamt § 2_mtlAufte_IST'!$D$1</f>
        <v>386.6059861611912</v>
      </c>
      <c r="E263" s="14">
        <f>'landesw Umlage § 2_IST'!G263*'Umlage Gesamt § 2_mtlAufte_IST'!$E$1</f>
        <v>29090.543620821722</v>
      </c>
      <c r="F263" s="14">
        <f>'landesw Umlage § 2_IST'!H263*'Umlage Gesamt § 2_mtlAufte_IST'!$F$1</f>
        <v>3127.6435368866173</v>
      </c>
      <c r="G263" s="14">
        <f>'landesw Umlage § 2_IST'!I263*'Umlage Gesamt § 2_mtlAufte_IST'!$G$1</f>
        <v>49467.694022594107</v>
      </c>
      <c r="H263" s="14">
        <f>'landesw Umlage § 2_IST'!J263*'Umlage Gesamt § 2_mtlAufte_IST'!$H$1</f>
        <v>8469.6720664661716</v>
      </c>
      <c r="I263" s="14">
        <f>'landesw Umlage § 2_IST'!K263*'Umlage Gesamt § 2_mtlAufte_IST'!$I$1</f>
        <v>14128.457215216144</v>
      </c>
      <c r="J263" s="14">
        <f>'landesw Umlage § 2_IST'!L263*'Umlage Gesamt § 2_mtlAufte_IST'!$J$1</f>
        <v>215.12041695702047</v>
      </c>
      <c r="K263" s="14">
        <f>'landesw Umlage § 2_IST'!M263*'Umlage Gesamt § 2_mtlAufte_IST'!$K$1</f>
        <v>157.40651553133122</v>
      </c>
      <c r="M263" s="14">
        <f>'bezirksw Umlage § 2_IST'!F263*'Umlage Gesamt § 2_mtlAufte_IST'!$M$1</f>
        <v>1071.9348676865584</v>
      </c>
      <c r="N263" s="14">
        <f>'bezirksw Umlage § 2_IST'!G263*'Umlage Gesamt § 2_mtlAufte_IST'!$N$1</f>
        <v>121190.85737439504</v>
      </c>
      <c r="O263" s="14">
        <f>'bezirksw Umlage § 2_IST'!H263*'Umlage Gesamt § 2_mtlAufte_IST'!$O$1</f>
        <v>13340.897271824417</v>
      </c>
      <c r="P263" s="14">
        <f>'bezirksw Umlage § 2_IST'!I263*'Umlage Gesamt § 2_mtlAufte_IST'!$P$1</f>
        <v>170596.93498247591</v>
      </c>
      <c r="Q263" s="14">
        <f>'bezirksw Umlage § 2_IST'!J263*'Umlage Gesamt § 2_mtlAufte_IST'!$Q$1</f>
        <v>14015.232521354061</v>
      </c>
      <c r="R263" s="14">
        <f>'bezirksw Umlage § 2_IST'!K263*'Umlage Gesamt § 2_mtlAufte_IST'!$R$1</f>
        <v>71418.642825813047</v>
      </c>
      <c r="S263" s="14">
        <f>'bezirksw Umlage § 2_IST'!L263*'Umlage Gesamt § 2_mtlAufte_IST'!$S$1</f>
        <v>378.41825200825991</v>
      </c>
      <c r="T263" s="14">
        <f>'bezirksw Umlage § 2_IST'!M263*'Umlage Gesamt § 2_mtlAufte_IST'!$T$1</f>
        <v>464.40157256457837</v>
      </c>
      <c r="V263" s="14">
        <f t="shared" si="85"/>
        <v>1458.5408538477495</v>
      </c>
      <c r="W263" s="184">
        <f t="shared" si="86"/>
        <v>121.55</v>
      </c>
      <c r="X263" s="14">
        <f t="shared" si="78"/>
        <v>150281.40099521677</v>
      </c>
      <c r="Y263" s="184">
        <f t="shared" si="91"/>
        <v>12523.45</v>
      </c>
      <c r="Z263" s="14">
        <f t="shared" si="79"/>
        <v>16468.540808711034</v>
      </c>
      <c r="AA263" s="184">
        <f t="shared" si="92"/>
        <v>1372.38</v>
      </c>
      <c r="AB263" s="14">
        <f t="shared" si="80"/>
        <v>220064.62900507002</v>
      </c>
      <c r="AC263" s="184">
        <f t="shared" si="93"/>
        <v>18338.72</v>
      </c>
      <c r="AD263" s="14">
        <f t="shared" si="81"/>
        <v>22484.904587820231</v>
      </c>
      <c r="AE263" s="184">
        <f t="shared" si="94"/>
        <v>1873.74</v>
      </c>
      <c r="AF263" s="14">
        <f t="shared" si="82"/>
        <v>85547.100041029189</v>
      </c>
      <c r="AG263" s="184">
        <f t="shared" si="95"/>
        <v>7128.93</v>
      </c>
      <c r="AH263" s="14">
        <f t="shared" si="83"/>
        <v>593.53866896528041</v>
      </c>
      <c r="AI263" s="184">
        <f t="shared" si="87"/>
        <v>49.46</v>
      </c>
      <c r="AJ263" s="14">
        <f t="shared" si="84"/>
        <v>621.80808809590962</v>
      </c>
      <c r="AK263" s="184">
        <f t="shared" si="88"/>
        <v>51.82</v>
      </c>
      <c r="AM263" s="14">
        <f t="shared" ref="AM263:AM287" si="96">SUM(V263+X263+Z263+AB263+AD263+AF263+AH263+AJ263)</f>
        <v>497520.46304875624</v>
      </c>
      <c r="AN263" s="14">
        <f t="shared" si="89"/>
        <v>41460.04</v>
      </c>
      <c r="AO263" s="14">
        <f t="shared" si="90"/>
        <v>41460.04</v>
      </c>
    </row>
    <row r="264" spans="1:41" x14ac:dyDescent="0.25">
      <c r="A264">
        <v>62314</v>
      </c>
      <c r="B264" t="s">
        <v>287</v>
      </c>
      <c r="C264" t="s">
        <v>286</v>
      </c>
      <c r="D264" s="14">
        <f>'landesw Umlage § 2_IST'!F264*'Umlage Gesamt § 2_mtlAufte_IST'!$D$1</f>
        <v>337.01786822565941</v>
      </c>
      <c r="E264" s="14">
        <f>'landesw Umlage § 2_IST'!G264*'Umlage Gesamt § 2_mtlAufte_IST'!$E$1</f>
        <v>25359.237434381594</v>
      </c>
      <c r="F264" s="14">
        <f>'landesw Umlage § 2_IST'!H264*'Umlage Gesamt § 2_mtlAufte_IST'!$F$1</f>
        <v>2726.4755205621818</v>
      </c>
      <c r="G264" s="14">
        <f>'landesw Umlage § 2_IST'!I264*'Umlage Gesamt § 2_mtlAufte_IST'!$G$1</f>
        <v>43122.7073100282</v>
      </c>
      <c r="H264" s="14">
        <f>'landesw Umlage § 2_IST'!J264*'Umlage Gesamt § 2_mtlAufte_IST'!$H$1</f>
        <v>7383.3073635355468</v>
      </c>
      <c r="I264" s="14">
        <f>'landesw Umlage § 2_IST'!K264*'Umlage Gesamt § 2_mtlAufte_IST'!$I$1</f>
        <v>12316.266955070652</v>
      </c>
      <c r="J264" s="14">
        <f>'landesw Umlage § 2_IST'!L264*'Umlage Gesamt § 2_mtlAufte_IST'!$J$1</f>
        <v>187.52794040918494</v>
      </c>
      <c r="K264" s="14">
        <f>'landesw Umlage § 2_IST'!M264*'Umlage Gesamt § 2_mtlAufte_IST'!$K$1</f>
        <v>137.21672764549558</v>
      </c>
      <c r="M264" s="14">
        <f>'bezirksw Umlage § 2_IST'!F264*'Umlage Gesamt § 2_mtlAufte_IST'!$M$1</f>
        <v>934.44286150772177</v>
      </c>
      <c r="N264" s="14">
        <f>'bezirksw Umlage § 2_IST'!G264*'Umlage Gesamt § 2_mtlAufte_IST'!$N$1</f>
        <v>105646.28035461743</v>
      </c>
      <c r="O264" s="14">
        <f>'bezirksw Umlage § 2_IST'!H264*'Umlage Gesamt § 2_mtlAufte_IST'!$O$1</f>
        <v>11629.72359381205</v>
      </c>
      <c r="P264" s="14">
        <f>'bezirksw Umlage § 2_IST'!I264*'Umlage Gesamt § 2_mtlAufte_IST'!$P$1</f>
        <v>148715.27449565631</v>
      </c>
      <c r="Q264" s="14">
        <f>'bezirksw Umlage § 2_IST'!J264*'Umlage Gesamt § 2_mtlAufte_IST'!$Q$1</f>
        <v>12217.565056181811</v>
      </c>
      <c r="R264" s="14">
        <f>'bezirksw Umlage § 2_IST'!K264*'Umlage Gesamt § 2_mtlAufte_IST'!$R$1</f>
        <v>62258.111923517507</v>
      </c>
      <c r="S264" s="14">
        <f>'bezirksw Umlage § 2_IST'!L264*'Umlage Gesamt § 2_mtlAufte_IST'!$S$1</f>
        <v>329.8803359354356</v>
      </c>
      <c r="T264" s="14">
        <f>'bezirksw Umlage § 2_IST'!M264*'Umlage Gesamt § 2_mtlAufte_IST'!$T$1</f>
        <v>404.83498339082166</v>
      </c>
      <c r="V264" s="14">
        <f t="shared" si="85"/>
        <v>1271.4607297333812</v>
      </c>
      <c r="W264" s="184">
        <f t="shared" si="86"/>
        <v>105.96</v>
      </c>
      <c r="X264" s="14">
        <f t="shared" si="78"/>
        <v>131005.51778899902</v>
      </c>
      <c r="Y264" s="184">
        <f t="shared" si="91"/>
        <v>10917.13</v>
      </c>
      <c r="Z264" s="14">
        <f t="shared" si="79"/>
        <v>14356.199114374233</v>
      </c>
      <c r="AA264" s="184">
        <f t="shared" si="92"/>
        <v>1196.3499999999999</v>
      </c>
      <c r="AB264" s="14">
        <f t="shared" si="80"/>
        <v>191837.98180568451</v>
      </c>
      <c r="AC264" s="184">
        <f t="shared" si="93"/>
        <v>15986.5</v>
      </c>
      <c r="AD264" s="14">
        <f t="shared" si="81"/>
        <v>19600.872419717358</v>
      </c>
      <c r="AE264" s="184">
        <f t="shared" si="94"/>
        <v>1633.41</v>
      </c>
      <c r="AF264" s="14">
        <f t="shared" si="82"/>
        <v>74574.378878588162</v>
      </c>
      <c r="AG264" s="184">
        <f t="shared" si="95"/>
        <v>6214.53</v>
      </c>
      <c r="AH264" s="14">
        <f t="shared" si="83"/>
        <v>517.4082763446205</v>
      </c>
      <c r="AI264" s="184">
        <f t="shared" si="87"/>
        <v>43.12</v>
      </c>
      <c r="AJ264" s="14">
        <f t="shared" si="84"/>
        <v>542.05171103631722</v>
      </c>
      <c r="AK264" s="184">
        <f t="shared" si="88"/>
        <v>45.17</v>
      </c>
      <c r="AM264" s="14">
        <f t="shared" si="96"/>
        <v>433705.87072447757</v>
      </c>
      <c r="AN264" s="14">
        <f t="shared" si="89"/>
        <v>36142.160000000003</v>
      </c>
      <c r="AO264" s="14">
        <f t="shared" si="90"/>
        <v>36142.160000000003</v>
      </c>
    </row>
    <row r="265" spans="1:41" x14ac:dyDescent="0.25">
      <c r="A265">
        <v>62326</v>
      </c>
      <c r="B265" t="s">
        <v>288</v>
      </c>
      <c r="C265" t="s">
        <v>286</v>
      </c>
      <c r="D265" s="14">
        <f>'landesw Umlage § 2_IST'!F265*'Umlage Gesamt § 2_mtlAufte_IST'!$D$1</f>
        <v>498.43425853902016</v>
      </c>
      <c r="E265" s="14">
        <f>'landesw Umlage § 2_IST'!G265*'Umlage Gesamt § 2_mtlAufte_IST'!$E$1</f>
        <v>37505.170791886791</v>
      </c>
      <c r="F265" s="14">
        <f>'landesw Umlage § 2_IST'!H265*'Umlage Gesamt § 2_mtlAufte_IST'!$F$1</f>
        <v>4032.3345811631148</v>
      </c>
      <c r="G265" s="14">
        <f>'landesw Umlage § 2_IST'!I265*'Umlage Gesamt § 2_mtlAufte_IST'!$G$1</f>
        <v>63776.543236209996</v>
      </c>
      <c r="H265" s="14">
        <f>'landesw Umlage § 2_IST'!J265*'Umlage Gesamt § 2_mtlAufte_IST'!$H$1</f>
        <v>10919.579281314016</v>
      </c>
      <c r="I265" s="14">
        <f>'landesw Umlage § 2_IST'!K265*'Umlage Gesamt § 2_mtlAufte_IST'!$I$1</f>
        <v>18215.204493575526</v>
      </c>
      <c r="J265" s="14">
        <f>'landesw Umlage § 2_IST'!L265*'Umlage Gesamt § 2_mtlAufte_IST'!$J$1</f>
        <v>277.3453835706303</v>
      </c>
      <c r="K265" s="14">
        <f>'landesw Umlage § 2_IST'!M265*'Umlage Gesamt § 2_mtlAufte_IST'!$K$1</f>
        <v>202.93736431012769</v>
      </c>
      <c r="M265" s="14">
        <f>'bezirksw Umlage § 2_IST'!F265*'Umlage Gesamt § 2_mtlAufte_IST'!$M$1</f>
        <v>1381.9989345811794</v>
      </c>
      <c r="N265" s="14">
        <f>'bezirksw Umlage § 2_IST'!G265*'Umlage Gesamt § 2_mtlAufte_IST'!$N$1</f>
        <v>156246.09369584164</v>
      </c>
      <c r="O265" s="14">
        <f>'bezirksw Umlage § 2_IST'!H265*'Umlage Gesamt § 2_mtlAufte_IST'!$O$1</f>
        <v>17199.837762353163</v>
      </c>
      <c r="P265" s="14">
        <f>'bezirksw Umlage § 2_IST'!I265*'Umlage Gesamt § 2_mtlAufte_IST'!$P$1</f>
        <v>219943.19757264937</v>
      </c>
      <c r="Q265" s="14">
        <f>'bezirksw Umlage § 2_IST'!J265*'Umlage Gesamt § 2_mtlAufte_IST'!$Q$1</f>
        <v>18069.228827513478</v>
      </c>
      <c r="R265" s="14">
        <f>'bezirksw Umlage § 2_IST'!K265*'Umlage Gesamt § 2_mtlAufte_IST'!$R$1</f>
        <v>92076.945409493099</v>
      </c>
      <c r="S265" s="14">
        <f>'bezirksw Umlage § 2_IST'!L265*'Umlage Gesamt § 2_mtlAufte_IST'!$S$1</f>
        <v>487.87816952924118</v>
      </c>
      <c r="T265" s="14">
        <f>'bezirksw Umlage § 2_IST'!M265*'Umlage Gesamt § 2_mtlAufte_IST'!$T$1</f>
        <v>598.73271954219081</v>
      </c>
      <c r="V265" s="14">
        <f t="shared" si="85"/>
        <v>1880.4331931201996</v>
      </c>
      <c r="W265" s="184">
        <f t="shared" si="86"/>
        <v>156.69999999999999</v>
      </c>
      <c r="X265" s="14">
        <f t="shared" si="78"/>
        <v>193751.26448772842</v>
      </c>
      <c r="Y265" s="184">
        <f t="shared" si="91"/>
        <v>16145.94</v>
      </c>
      <c r="Z265" s="14">
        <f t="shared" si="79"/>
        <v>21232.172343516278</v>
      </c>
      <c r="AA265" s="184">
        <f t="shared" si="92"/>
        <v>1769.35</v>
      </c>
      <c r="AB265" s="14">
        <f t="shared" si="80"/>
        <v>283719.74080885935</v>
      </c>
      <c r="AC265" s="184">
        <f t="shared" si="93"/>
        <v>23643.31</v>
      </c>
      <c r="AD265" s="14">
        <f t="shared" si="81"/>
        <v>28988.808108827492</v>
      </c>
      <c r="AE265" s="184">
        <f t="shared" si="94"/>
        <v>2415.73</v>
      </c>
      <c r="AF265" s="14">
        <f t="shared" si="82"/>
        <v>110292.14990306862</v>
      </c>
      <c r="AG265" s="184">
        <f t="shared" si="95"/>
        <v>9191.01</v>
      </c>
      <c r="AH265" s="14">
        <f t="shared" si="83"/>
        <v>765.22355309987142</v>
      </c>
      <c r="AI265" s="184">
        <f t="shared" si="87"/>
        <v>63.77</v>
      </c>
      <c r="AJ265" s="14">
        <f t="shared" si="84"/>
        <v>801.6700838523185</v>
      </c>
      <c r="AK265" s="184">
        <f t="shared" si="88"/>
        <v>66.81</v>
      </c>
      <c r="AM265" s="14">
        <f t="shared" si="96"/>
        <v>641431.46248207265</v>
      </c>
      <c r="AN265" s="14">
        <f t="shared" si="89"/>
        <v>53452.62</v>
      </c>
      <c r="AO265" s="14">
        <f t="shared" si="90"/>
        <v>53452.62</v>
      </c>
    </row>
    <row r="266" spans="1:41" x14ac:dyDescent="0.25">
      <c r="A266">
        <v>62330</v>
      </c>
      <c r="B266" t="s">
        <v>289</v>
      </c>
      <c r="C266" t="s">
        <v>286</v>
      </c>
      <c r="D266" s="14">
        <f>'landesw Umlage § 2_IST'!F266*'Umlage Gesamt § 2_mtlAufte_IST'!$D$1</f>
        <v>458.51032732671064</v>
      </c>
      <c r="E266" s="14">
        <f>'landesw Umlage § 2_IST'!G266*'Umlage Gesamt § 2_mtlAufte_IST'!$E$1</f>
        <v>34501.055739301599</v>
      </c>
      <c r="F266" s="14">
        <f>'landesw Umlage § 2_IST'!H266*'Umlage Gesamt § 2_mtlAufte_IST'!$F$1</f>
        <v>3709.3498631478496</v>
      </c>
      <c r="G266" s="14">
        <f>'landesw Umlage § 2_IST'!I266*'Umlage Gesamt § 2_mtlAufte_IST'!$G$1</f>
        <v>58668.125663580402</v>
      </c>
      <c r="H266" s="14">
        <f>'landesw Umlage § 2_IST'!J266*'Umlage Gesamt § 2_mtlAufte_IST'!$H$1</f>
        <v>10044.93528438576</v>
      </c>
      <c r="I266" s="14">
        <f>'landesw Umlage § 2_IST'!K266*'Umlage Gesamt § 2_mtlAufte_IST'!$I$1</f>
        <v>16756.190473649909</v>
      </c>
      <c r="J266" s="14">
        <f>'landesw Umlage § 2_IST'!L266*'Umlage Gesamt § 2_mtlAufte_IST'!$J$1</f>
        <v>255.13038164002242</v>
      </c>
      <c r="K266" s="14">
        <f>'landesw Umlage § 2_IST'!M266*'Umlage Gesamt § 2_mtlAufte_IST'!$K$1</f>
        <v>186.68234725557534</v>
      </c>
      <c r="M266" s="14">
        <f>'bezirksw Umlage § 2_IST'!F266*'Umlage Gesamt § 2_mtlAufte_IST'!$M$1</f>
        <v>1271.3026301950622</v>
      </c>
      <c r="N266" s="14">
        <f>'bezirksw Umlage § 2_IST'!G266*'Umlage Gesamt § 2_mtlAufte_IST'!$N$1</f>
        <v>143730.98625682015</v>
      </c>
      <c r="O266" s="14">
        <f>'bezirksw Umlage § 2_IST'!H266*'Umlage Gesamt § 2_mtlAufte_IST'!$O$1</f>
        <v>15822.153287574401</v>
      </c>
      <c r="P266" s="14">
        <f>'bezirksw Umlage § 2_IST'!I266*'Umlage Gesamt § 2_mtlAufte_IST'!$P$1</f>
        <v>202326.03554962919</v>
      </c>
      <c r="Q266" s="14">
        <f>'bezirksw Umlage § 2_IST'!J266*'Umlage Gesamt § 2_mtlAufte_IST'!$Q$1</f>
        <v>16621.907267226597</v>
      </c>
      <c r="R266" s="14">
        <f>'bezirksw Umlage § 2_IST'!K266*'Umlage Gesamt § 2_mtlAufte_IST'!$R$1</f>
        <v>84701.702693345811</v>
      </c>
      <c r="S266" s="14">
        <f>'bezirksw Umlage § 2_IST'!L266*'Umlage Gesamt § 2_mtlAufte_IST'!$S$1</f>
        <v>448.79976721924413</v>
      </c>
      <c r="T266" s="14">
        <f>'bezirksw Umlage § 2_IST'!M266*'Umlage Gesamt § 2_mtlAufte_IST'!$T$1</f>
        <v>550.77501298400455</v>
      </c>
      <c r="V266" s="14">
        <f t="shared" si="85"/>
        <v>1729.8129575217729</v>
      </c>
      <c r="W266" s="184">
        <f t="shared" si="86"/>
        <v>144.15</v>
      </c>
      <c r="X266" s="14">
        <f t="shared" si="78"/>
        <v>178232.04199612176</v>
      </c>
      <c r="Y266" s="184">
        <f t="shared" si="91"/>
        <v>14852.67</v>
      </c>
      <c r="Z266" s="14">
        <f t="shared" si="79"/>
        <v>19531.503150722252</v>
      </c>
      <c r="AA266" s="184">
        <f t="shared" si="92"/>
        <v>1627.63</v>
      </c>
      <c r="AB266" s="14">
        <f t="shared" si="80"/>
        <v>260994.16121320959</v>
      </c>
      <c r="AC266" s="184">
        <f t="shared" si="93"/>
        <v>21749.51</v>
      </c>
      <c r="AD266" s="14">
        <f t="shared" si="81"/>
        <v>26666.842551612357</v>
      </c>
      <c r="AE266" s="184">
        <f t="shared" si="94"/>
        <v>2222.2399999999998</v>
      </c>
      <c r="AF266" s="14">
        <f t="shared" si="82"/>
        <v>101457.89316699572</v>
      </c>
      <c r="AG266" s="184">
        <f t="shared" si="95"/>
        <v>8454.82</v>
      </c>
      <c r="AH266" s="14">
        <f t="shared" si="83"/>
        <v>703.93014885926652</v>
      </c>
      <c r="AI266" s="184">
        <f t="shared" si="87"/>
        <v>58.66</v>
      </c>
      <c r="AJ266" s="14">
        <f t="shared" si="84"/>
        <v>737.45736023957988</v>
      </c>
      <c r="AK266" s="184">
        <f t="shared" si="88"/>
        <v>61.45</v>
      </c>
      <c r="AM266" s="14">
        <f t="shared" si="96"/>
        <v>590053.64254528226</v>
      </c>
      <c r="AN266" s="14">
        <f t="shared" si="89"/>
        <v>49171.14</v>
      </c>
      <c r="AO266" s="14">
        <f t="shared" si="90"/>
        <v>49171.14</v>
      </c>
    </row>
    <row r="267" spans="1:41" x14ac:dyDescent="0.25">
      <c r="A267">
        <v>62332</v>
      </c>
      <c r="B267" t="s">
        <v>290</v>
      </c>
      <c r="C267" t="s">
        <v>286</v>
      </c>
      <c r="D267" s="14">
        <f>'landesw Umlage § 2_IST'!F267*'Umlage Gesamt § 2_mtlAufte_IST'!$D$1</f>
        <v>433.72582154600758</v>
      </c>
      <c r="E267" s="14">
        <f>'landesw Umlage § 2_IST'!G267*'Umlage Gesamt § 2_mtlAufte_IST'!$E$1</f>
        <v>32636.121484937936</v>
      </c>
      <c r="F267" s="14">
        <f>'landesw Umlage § 2_IST'!H267*'Umlage Gesamt § 2_mtlAufte_IST'!$F$1</f>
        <v>3508.8431402963697</v>
      </c>
      <c r="G267" s="14">
        <f>'landesw Umlage § 2_IST'!I267*'Umlage Gesamt § 2_mtlAufte_IST'!$G$1</f>
        <v>55496.854673612201</v>
      </c>
      <c r="H267" s="14">
        <f>'landesw Umlage § 2_IST'!J267*'Umlage Gesamt § 2_mtlAufte_IST'!$H$1</f>
        <v>9501.962221872267</v>
      </c>
      <c r="I267" s="14">
        <f>'landesw Umlage § 2_IST'!K267*'Umlage Gesamt § 2_mtlAufte_IST'!$I$1</f>
        <v>15850.444463351603</v>
      </c>
      <c r="J267" s="14">
        <f>'landesw Umlage § 2_IST'!L267*'Umlage Gesamt § 2_mtlAufte_IST'!$J$1</f>
        <v>241.33945907682249</v>
      </c>
      <c r="K267" s="14">
        <f>'landesw Umlage § 2_IST'!M267*'Umlage Gesamt § 2_mtlAufte_IST'!$K$1</f>
        <v>176.59134289000912</v>
      </c>
      <c r="M267" s="14">
        <f>'bezirksw Umlage § 2_IST'!F267*'Umlage Gesamt § 2_mtlAufte_IST'!$M$1</f>
        <v>1202.5831150408458</v>
      </c>
      <c r="N267" s="14">
        <f>'bezirksw Umlage § 2_IST'!G267*'Umlage Gesamt § 2_mtlAufte_IST'!$N$1</f>
        <v>135961.69242102394</v>
      </c>
      <c r="O267" s="14">
        <f>'bezirksw Umlage § 2_IST'!H267*'Umlage Gesamt § 2_mtlAufte_IST'!$O$1</f>
        <v>14966.896107424483</v>
      </c>
      <c r="P267" s="14">
        <f>'bezirksw Umlage § 2_IST'!I267*'Umlage Gesamt § 2_mtlAufte_IST'!$P$1</f>
        <v>191389.42082406068</v>
      </c>
      <c r="Q267" s="14">
        <f>'bezirksw Umlage § 2_IST'!J267*'Umlage Gesamt § 2_mtlAufte_IST'!$Q$1</f>
        <v>15723.419856587878</v>
      </c>
      <c r="R267" s="14">
        <f>'bezirksw Umlage § 2_IST'!K267*'Umlage Gesamt § 2_mtlAufte_IST'!$R$1</f>
        <v>80123.202025153048</v>
      </c>
      <c r="S267" s="14">
        <f>'bezirksw Umlage § 2_IST'!L267*'Umlage Gesamt § 2_mtlAufte_IST'!$S$1</f>
        <v>424.54016004774041</v>
      </c>
      <c r="T267" s="14">
        <f>'bezirksw Umlage § 2_IST'!M267*'Umlage Gesamt § 2_mtlAufte_IST'!$T$1</f>
        <v>521.00319394394592</v>
      </c>
      <c r="V267" s="14">
        <f t="shared" si="85"/>
        <v>1636.3089365868534</v>
      </c>
      <c r="W267" s="184">
        <f t="shared" si="86"/>
        <v>136.36000000000001</v>
      </c>
      <c r="X267" s="14">
        <f t="shared" si="78"/>
        <v>168597.81390596187</v>
      </c>
      <c r="Y267" s="184">
        <f t="shared" si="91"/>
        <v>14049.82</v>
      </c>
      <c r="Z267" s="14">
        <f t="shared" si="79"/>
        <v>18475.739247720852</v>
      </c>
      <c r="AA267" s="184">
        <f t="shared" si="92"/>
        <v>1539.64</v>
      </c>
      <c r="AB267" s="14">
        <f t="shared" si="80"/>
        <v>246886.27549767288</v>
      </c>
      <c r="AC267" s="184">
        <f t="shared" si="93"/>
        <v>20573.86</v>
      </c>
      <c r="AD267" s="14">
        <f t="shared" si="81"/>
        <v>25225.382078460145</v>
      </c>
      <c r="AE267" s="184">
        <f t="shared" si="94"/>
        <v>2102.12</v>
      </c>
      <c r="AF267" s="14">
        <f t="shared" si="82"/>
        <v>95973.646488504659</v>
      </c>
      <c r="AG267" s="184">
        <f t="shared" si="95"/>
        <v>7997.8</v>
      </c>
      <c r="AH267" s="14">
        <f t="shared" si="83"/>
        <v>665.87961912456285</v>
      </c>
      <c r="AI267" s="184">
        <f t="shared" si="87"/>
        <v>55.49</v>
      </c>
      <c r="AJ267" s="14">
        <f t="shared" si="84"/>
        <v>697.59453683395509</v>
      </c>
      <c r="AK267" s="184">
        <f t="shared" si="88"/>
        <v>58.13</v>
      </c>
      <c r="AM267" s="14">
        <f t="shared" si="96"/>
        <v>558158.64031086583</v>
      </c>
      <c r="AN267" s="14">
        <f t="shared" si="89"/>
        <v>46513.22</v>
      </c>
      <c r="AO267" s="14">
        <f t="shared" si="90"/>
        <v>46513.22</v>
      </c>
    </row>
    <row r="268" spans="1:41" x14ac:dyDescent="0.25">
      <c r="A268">
        <v>62335</v>
      </c>
      <c r="B268" t="s">
        <v>291</v>
      </c>
      <c r="C268" t="s">
        <v>286</v>
      </c>
      <c r="D268" s="14">
        <f>'landesw Umlage § 2_IST'!F268*'Umlage Gesamt § 2_mtlAufte_IST'!$D$1</f>
        <v>352.65406590919298</v>
      </c>
      <c r="E268" s="14">
        <f>'landesw Umlage § 2_IST'!G268*'Umlage Gesamt § 2_mtlAufte_IST'!$E$1</f>
        <v>26535.798344090254</v>
      </c>
      <c r="F268" s="14">
        <f>'landesw Umlage § 2_IST'!H268*'Umlage Gesamt § 2_mtlAufte_IST'!$F$1</f>
        <v>2852.972404668873</v>
      </c>
      <c r="G268" s="14">
        <f>'landesw Umlage § 2_IST'!I268*'Umlage Gesamt § 2_mtlAufte_IST'!$G$1</f>
        <v>45123.417775911512</v>
      </c>
      <c r="H268" s="14">
        <f>'landesw Umlage § 2_IST'!J268*'Umlage Gesamt § 2_mtlAufte_IST'!$H$1</f>
        <v>7725.8614663857561</v>
      </c>
      <c r="I268" s="14">
        <f>'landesw Umlage § 2_IST'!K268*'Umlage Gesamt § 2_mtlAufte_IST'!$I$1</f>
        <v>12887.689431411611</v>
      </c>
      <c r="J268" s="14">
        <f>'landesw Umlage § 2_IST'!L268*'Umlage Gesamt § 2_mtlAufte_IST'!$J$1</f>
        <v>196.22844036445903</v>
      </c>
      <c r="K268" s="14">
        <f>'landesw Umlage § 2_IST'!M268*'Umlage Gesamt § 2_mtlAufte_IST'!$K$1</f>
        <v>143.58300101328018</v>
      </c>
      <c r="M268" s="14">
        <f>'bezirksw Umlage § 2_IST'!F268*'Umlage Gesamt § 2_mtlAufte_IST'!$M$1</f>
        <v>977.79704146092911</v>
      </c>
      <c r="N268" s="14">
        <f>'bezirksw Umlage § 2_IST'!G268*'Umlage Gesamt § 2_mtlAufte_IST'!$N$1</f>
        <v>110547.81905596823</v>
      </c>
      <c r="O268" s="14">
        <f>'bezirksw Umlage § 2_IST'!H268*'Umlage Gesamt § 2_mtlAufte_IST'!$O$1</f>
        <v>12169.293374118004</v>
      </c>
      <c r="P268" s="14">
        <f>'bezirksw Umlage § 2_IST'!I268*'Umlage Gesamt § 2_mtlAufte_IST'!$P$1</f>
        <v>155615.03159998305</v>
      </c>
      <c r="Q268" s="14">
        <f>'bezirksw Umlage § 2_IST'!J268*'Umlage Gesamt § 2_mtlAufte_IST'!$Q$1</f>
        <v>12784.408183626845</v>
      </c>
      <c r="R268" s="14">
        <f>'bezirksw Umlage § 2_IST'!K268*'Umlage Gesamt § 2_mtlAufte_IST'!$R$1</f>
        <v>65146.623890449351</v>
      </c>
      <c r="S268" s="14">
        <f>'bezirksw Umlage § 2_IST'!L268*'Umlage Gesamt § 2_mtlAufte_IST'!$S$1</f>
        <v>345.18538243565024</v>
      </c>
      <c r="T268" s="14">
        <f>'bezirksw Umlage § 2_IST'!M268*'Umlage Gesamt § 2_mtlAufte_IST'!$T$1</f>
        <v>423.61760718117353</v>
      </c>
      <c r="V268" s="14">
        <f t="shared" si="85"/>
        <v>1330.4511073701221</v>
      </c>
      <c r="W268" s="184">
        <f t="shared" si="86"/>
        <v>110.87</v>
      </c>
      <c r="X268" s="14">
        <f t="shared" si="78"/>
        <v>137083.61740005849</v>
      </c>
      <c r="Y268" s="184">
        <f t="shared" si="91"/>
        <v>11423.63</v>
      </c>
      <c r="Z268" s="14">
        <f t="shared" si="79"/>
        <v>15022.265778786877</v>
      </c>
      <c r="AA268" s="184">
        <f t="shared" si="92"/>
        <v>1251.8599999999999</v>
      </c>
      <c r="AB268" s="14">
        <f t="shared" si="80"/>
        <v>200738.44937589456</v>
      </c>
      <c r="AC268" s="184">
        <f t="shared" si="93"/>
        <v>16728.2</v>
      </c>
      <c r="AD268" s="14">
        <f t="shared" si="81"/>
        <v>20510.2696500126</v>
      </c>
      <c r="AE268" s="184">
        <f t="shared" si="94"/>
        <v>1709.19</v>
      </c>
      <c r="AF268" s="14">
        <f t="shared" si="82"/>
        <v>78034.313321860958</v>
      </c>
      <c r="AG268" s="184">
        <f t="shared" si="95"/>
        <v>6502.86</v>
      </c>
      <c r="AH268" s="14">
        <f t="shared" si="83"/>
        <v>541.4138228001093</v>
      </c>
      <c r="AI268" s="184">
        <f t="shared" si="87"/>
        <v>45.12</v>
      </c>
      <c r="AJ268" s="14">
        <f t="shared" si="84"/>
        <v>567.20060819445371</v>
      </c>
      <c r="AK268" s="184">
        <f t="shared" si="88"/>
        <v>47.27</v>
      </c>
      <c r="AM268" s="14">
        <f t="shared" si="96"/>
        <v>453827.98106497817</v>
      </c>
      <c r="AN268" s="14">
        <f t="shared" si="89"/>
        <v>37819</v>
      </c>
      <c r="AO268" s="14">
        <f t="shared" si="90"/>
        <v>37819</v>
      </c>
    </row>
    <row r="269" spans="1:41" x14ac:dyDescent="0.25">
      <c r="A269">
        <v>62343</v>
      </c>
      <c r="B269" t="s">
        <v>292</v>
      </c>
      <c r="C269" t="s">
        <v>286</v>
      </c>
      <c r="D269" s="14">
        <f>'landesw Umlage § 2_IST'!F269*'Umlage Gesamt § 2_mtlAufte_IST'!$D$1</f>
        <v>463.7367568937907</v>
      </c>
      <c r="E269" s="14">
        <f>'landesw Umlage § 2_IST'!G269*'Umlage Gesamt § 2_mtlAufte_IST'!$E$1</f>
        <v>34894.3235177237</v>
      </c>
      <c r="F269" s="14">
        <f>'landesw Umlage § 2_IST'!H269*'Umlage Gesamt § 2_mtlAufte_IST'!$F$1</f>
        <v>3751.6316933356925</v>
      </c>
      <c r="G269" s="14">
        <f>'landesw Umlage § 2_IST'!I269*'Umlage Gesamt § 2_mtlAufte_IST'!$G$1</f>
        <v>59336.867038286277</v>
      </c>
      <c r="H269" s="14">
        <f>'landesw Umlage § 2_IST'!J269*'Umlage Gesamt § 2_mtlAufte_IST'!$H$1</f>
        <v>10159.434661260886</v>
      </c>
      <c r="I269" s="14">
        <f>'landesw Umlage § 2_IST'!K269*'Umlage Gesamt § 2_mtlAufte_IST'!$I$1</f>
        <v>16947.189550668969</v>
      </c>
      <c r="J269" s="14">
        <f>'landesw Umlage § 2_IST'!L269*'Umlage Gesamt § 2_mtlAufte_IST'!$J$1</f>
        <v>258.03854071647811</v>
      </c>
      <c r="K269" s="14">
        <f>'landesw Umlage § 2_IST'!M269*'Umlage Gesamt § 2_mtlAufte_IST'!$K$1</f>
        <v>188.81028654330532</v>
      </c>
      <c r="M269" s="14">
        <f>'bezirksw Umlage § 2_IST'!F269*'Umlage Gesamt § 2_mtlAufte_IST'!$M$1</f>
        <v>1285.7938493872171</v>
      </c>
      <c r="N269" s="14">
        <f>'bezirksw Umlage § 2_IST'!G269*'Umlage Gesamt § 2_mtlAufte_IST'!$N$1</f>
        <v>145369.33512598957</v>
      </c>
      <c r="O269" s="14">
        <f>'bezirksw Umlage § 2_IST'!H269*'Umlage Gesamt § 2_mtlAufte_IST'!$O$1</f>
        <v>16002.505538829428</v>
      </c>
      <c r="P269" s="14">
        <f>'bezirksw Umlage § 2_IST'!I269*'Umlage Gesamt § 2_mtlAufte_IST'!$P$1</f>
        <v>204632.29281661805</v>
      </c>
      <c r="Q269" s="14">
        <f>'bezirksw Umlage § 2_IST'!J269*'Umlage Gesamt § 2_mtlAufte_IST'!$Q$1</f>
        <v>16811.375687947242</v>
      </c>
      <c r="R269" s="14">
        <f>'bezirksw Umlage § 2_IST'!K269*'Umlage Gesamt § 2_mtlAufte_IST'!$R$1</f>
        <v>85667.193451033992</v>
      </c>
      <c r="S269" s="14">
        <f>'bezirksw Umlage § 2_IST'!L269*'Umlage Gesamt § 2_mtlAufte_IST'!$S$1</f>
        <v>453.91550885753873</v>
      </c>
      <c r="T269" s="14">
        <f>'bezirksw Umlage § 2_IST'!M269*'Umlage Gesamt § 2_mtlAufte_IST'!$T$1</f>
        <v>557.0531416129752</v>
      </c>
      <c r="V269" s="14">
        <f t="shared" si="85"/>
        <v>1749.5306062810077</v>
      </c>
      <c r="W269" s="184">
        <f t="shared" si="86"/>
        <v>145.79</v>
      </c>
      <c r="X269" s="14">
        <f t="shared" si="78"/>
        <v>180263.65864371328</v>
      </c>
      <c r="Y269" s="184">
        <f t="shared" si="91"/>
        <v>15021.97</v>
      </c>
      <c r="Z269" s="14">
        <f t="shared" si="79"/>
        <v>19754.137232165122</v>
      </c>
      <c r="AA269" s="184">
        <f t="shared" si="92"/>
        <v>1646.18</v>
      </c>
      <c r="AB269" s="14">
        <f t="shared" si="80"/>
        <v>263969.15985490434</v>
      </c>
      <c r="AC269" s="184">
        <f t="shared" si="93"/>
        <v>21997.43</v>
      </c>
      <c r="AD269" s="14">
        <f t="shared" si="81"/>
        <v>26970.810349208128</v>
      </c>
      <c r="AE269" s="184">
        <f t="shared" si="94"/>
        <v>2247.5700000000002</v>
      </c>
      <c r="AF269" s="14">
        <f t="shared" si="82"/>
        <v>102614.38300170295</v>
      </c>
      <c r="AG269" s="184">
        <f t="shared" si="95"/>
        <v>8551.2000000000007</v>
      </c>
      <c r="AH269" s="14">
        <f t="shared" si="83"/>
        <v>711.95404957401684</v>
      </c>
      <c r="AI269" s="184">
        <f t="shared" si="87"/>
        <v>59.33</v>
      </c>
      <c r="AJ269" s="14">
        <f t="shared" si="84"/>
        <v>745.86342815628052</v>
      </c>
      <c r="AK269" s="184">
        <f t="shared" si="88"/>
        <v>62.16</v>
      </c>
      <c r="AM269" s="14">
        <f t="shared" si="96"/>
        <v>596779.49716570496</v>
      </c>
      <c r="AN269" s="14">
        <f t="shared" si="89"/>
        <v>49731.62</v>
      </c>
      <c r="AO269" s="14">
        <f t="shared" si="90"/>
        <v>49731.62</v>
      </c>
    </row>
    <row r="270" spans="1:41" x14ac:dyDescent="0.25">
      <c r="A270">
        <v>62368</v>
      </c>
      <c r="B270" t="s">
        <v>293</v>
      </c>
      <c r="C270" t="s">
        <v>286</v>
      </c>
      <c r="D270" s="14">
        <f>'landesw Umlage § 2_IST'!F270*'Umlage Gesamt § 2_mtlAufte_IST'!$D$1</f>
        <v>332.43603356691818</v>
      </c>
      <c r="E270" s="14">
        <f>'landesw Umlage § 2_IST'!G270*'Umlage Gesamt § 2_mtlAufte_IST'!$E$1</f>
        <v>25014.472827069145</v>
      </c>
      <c r="F270" s="14">
        <f>'landesw Umlage § 2_IST'!H270*'Umlage Gesamt § 2_mtlAufte_IST'!$F$1</f>
        <v>2689.4084650315926</v>
      </c>
      <c r="G270" s="14">
        <f>'landesw Umlage § 2_IST'!I270*'Umlage Gesamt § 2_mtlAufte_IST'!$G$1</f>
        <v>42536.444284948637</v>
      </c>
      <c r="H270" s="14">
        <f>'landesw Umlage § 2_IST'!J270*'Umlage Gesamt § 2_mtlAufte_IST'!$H$1</f>
        <v>7282.9296187219234</v>
      </c>
      <c r="I270" s="14">
        <f>'landesw Umlage § 2_IST'!K270*'Umlage Gesamt § 2_mtlAufte_IST'!$I$1</f>
        <v>12148.82450135699</v>
      </c>
      <c r="J270" s="14">
        <f>'landesw Umlage § 2_IST'!L270*'Umlage Gesamt § 2_mtlAufte_IST'!$J$1</f>
        <v>184.97845535851741</v>
      </c>
      <c r="K270" s="14">
        <f>'landesw Umlage § 2_IST'!M270*'Umlage Gesamt § 2_mtlAufte_IST'!$K$1</f>
        <v>135.35123498839934</v>
      </c>
      <c r="M270" s="14">
        <f>'bezirksw Umlage § 2_IST'!F270*'Umlage Gesamt § 2_mtlAufte_IST'!$M$1</f>
        <v>921.73889802943336</v>
      </c>
      <c r="N270" s="14">
        <f>'bezirksw Umlage § 2_IST'!G270*'Umlage Gesamt § 2_mtlAufte_IST'!$N$1</f>
        <v>104209.99511714817</v>
      </c>
      <c r="O270" s="14">
        <f>'bezirksw Umlage § 2_IST'!H270*'Umlage Gesamt § 2_mtlAufte_IST'!$O$1</f>
        <v>11471.61485342316</v>
      </c>
      <c r="P270" s="14">
        <f>'bezirksw Umlage § 2_IST'!I270*'Umlage Gesamt § 2_mtlAufte_IST'!$P$1</f>
        <v>146693.4564758706</v>
      </c>
      <c r="Q270" s="14">
        <f>'bezirksw Umlage § 2_IST'!J270*'Umlage Gesamt § 2_mtlAufte_IST'!$Q$1</f>
        <v>12051.464477258331</v>
      </c>
      <c r="R270" s="14">
        <f>'bezirksw Umlage § 2_IST'!K270*'Umlage Gesamt § 2_mtlAufte_IST'!$R$1</f>
        <v>61411.698715515246</v>
      </c>
      <c r="S270" s="14">
        <f>'bezirksw Umlage § 2_IST'!L270*'Umlage Gesamt § 2_mtlAufte_IST'!$S$1</f>
        <v>325.39553765342242</v>
      </c>
      <c r="T270" s="14">
        <f>'bezirksw Umlage § 2_IST'!M270*'Umlage Gesamt § 2_mtlAufte_IST'!$T$1</f>
        <v>399.33115960920247</v>
      </c>
      <c r="V270" s="14">
        <f t="shared" si="85"/>
        <v>1254.1749315963516</v>
      </c>
      <c r="W270" s="184">
        <f t="shared" si="86"/>
        <v>104.51</v>
      </c>
      <c r="X270" s="14">
        <f t="shared" si="78"/>
        <v>129224.46794421731</v>
      </c>
      <c r="Y270" s="184">
        <f t="shared" si="91"/>
        <v>10768.71</v>
      </c>
      <c r="Z270" s="14">
        <f t="shared" si="79"/>
        <v>14161.023318454752</v>
      </c>
      <c r="AA270" s="184">
        <f t="shared" si="92"/>
        <v>1180.0899999999999</v>
      </c>
      <c r="AB270" s="14">
        <f t="shared" si="80"/>
        <v>189229.90076081923</v>
      </c>
      <c r="AC270" s="184">
        <f t="shared" si="93"/>
        <v>15769.16</v>
      </c>
      <c r="AD270" s="14">
        <f t="shared" si="81"/>
        <v>19334.394095980253</v>
      </c>
      <c r="AE270" s="184">
        <f t="shared" si="94"/>
        <v>1611.2</v>
      </c>
      <c r="AF270" s="14">
        <f t="shared" si="82"/>
        <v>73560.523216872243</v>
      </c>
      <c r="AG270" s="184">
        <f t="shared" si="95"/>
        <v>6130.04</v>
      </c>
      <c r="AH270" s="14">
        <f t="shared" si="83"/>
        <v>510.37399301193983</v>
      </c>
      <c r="AI270" s="184">
        <f t="shared" si="87"/>
        <v>42.53</v>
      </c>
      <c r="AJ270" s="14">
        <f t="shared" si="84"/>
        <v>534.68239459760184</v>
      </c>
      <c r="AK270" s="184">
        <f t="shared" si="88"/>
        <v>44.56</v>
      </c>
      <c r="AM270" s="14">
        <f t="shared" si="96"/>
        <v>427809.54065554973</v>
      </c>
      <c r="AN270" s="14">
        <f t="shared" si="89"/>
        <v>35650.800000000003</v>
      </c>
      <c r="AO270" s="14">
        <f t="shared" si="90"/>
        <v>35650.800000000003</v>
      </c>
    </row>
    <row r="271" spans="1:41" x14ac:dyDescent="0.25">
      <c r="A271">
        <v>62372</v>
      </c>
      <c r="B271" t="s">
        <v>294</v>
      </c>
      <c r="C271" t="s">
        <v>286</v>
      </c>
      <c r="D271" s="14">
        <f>'landesw Umlage § 2_IST'!F271*'Umlage Gesamt § 2_mtlAufte_IST'!$D$1</f>
        <v>326.03860401686717</v>
      </c>
      <c r="E271" s="14">
        <f>'landesw Umlage § 2_IST'!G271*'Umlage Gesamt § 2_mtlAufte_IST'!$E$1</f>
        <v>24533.092015471215</v>
      </c>
      <c r="F271" s="14">
        <f>'landesw Umlage § 2_IST'!H271*'Umlage Gesamt § 2_mtlAufte_IST'!$F$1</f>
        <v>2637.6532416229152</v>
      </c>
      <c r="G271" s="14">
        <f>'landesw Umlage § 2_IST'!I271*'Umlage Gesamt § 2_mtlAufte_IST'!$G$1</f>
        <v>41717.86904596856</v>
      </c>
      <c r="H271" s="14">
        <f>'landesw Umlage § 2_IST'!J271*'Umlage Gesamt § 2_mtlAufte_IST'!$H$1</f>
        <v>7142.7762525123762</v>
      </c>
      <c r="I271" s="14">
        <f>'landesw Umlage § 2_IST'!K271*'Umlage Gesamt § 2_mtlAufte_IST'!$I$1</f>
        <v>11915.031407300838</v>
      </c>
      <c r="J271" s="14">
        <f>'landesw Umlage § 2_IST'!L271*'Umlage Gesamt § 2_mtlAufte_IST'!$J$1</f>
        <v>181.41871298120628</v>
      </c>
      <c r="K271" s="14">
        <f>'landesw Umlage § 2_IST'!M271*'Umlage Gesamt § 2_mtlAufte_IST'!$K$1</f>
        <v>132.74652339603708</v>
      </c>
      <c r="M271" s="14">
        <f>'bezirksw Umlage § 2_IST'!F271*'Umlage Gesamt § 2_mtlAufte_IST'!$M$1</f>
        <v>904.00087005329954</v>
      </c>
      <c r="N271" s="14">
        <f>'bezirksw Umlage § 2_IST'!G271*'Umlage Gesamt § 2_mtlAufte_IST'!$N$1</f>
        <v>102204.56840386463</v>
      </c>
      <c r="O271" s="14">
        <f>'bezirksw Umlage § 2_IST'!H271*'Umlage Gesamt § 2_mtlAufte_IST'!$O$1</f>
        <v>11250.854044004704</v>
      </c>
      <c r="P271" s="14">
        <f>'bezirksw Umlage § 2_IST'!I271*'Umlage Gesamt § 2_mtlAufte_IST'!$P$1</f>
        <v>143870.47413190352</v>
      </c>
      <c r="Q271" s="14">
        <f>'bezirksw Umlage § 2_IST'!J271*'Umlage Gesamt § 2_mtlAufte_IST'!$Q$1</f>
        <v>11819.544988444304</v>
      </c>
      <c r="R271" s="14">
        <f>'bezirksw Umlage § 2_IST'!K271*'Umlage Gesamt § 2_mtlAufte_IST'!$R$1</f>
        <v>60229.88634738524</v>
      </c>
      <c r="S271" s="14">
        <f>'bezirksw Umlage § 2_IST'!L271*'Umlage Gesamt § 2_mtlAufte_IST'!$S$1</f>
        <v>319.1335960531004</v>
      </c>
      <c r="T271" s="14">
        <f>'bezirksw Umlage § 2_IST'!M271*'Umlage Gesamt § 2_mtlAufte_IST'!$T$1</f>
        <v>391.6463941121259</v>
      </c>
      <c r="V271" s="14">
        <f t="shared" si="85"/>
        <v>1230.0394740701668</v>
      </c>
      <c r="W271" s="184">
        <f t="shared" si="86"/>
        <v>102.5</v>
      </c>
      <c r="X271" s="14">
        <f t="shared" si="78"/>
        <v>126737.66041933585</v>
      </c>
      <c r="Y271" s="184">
        <f t="shared" si="91"/>
        <v>10561.47</v>
      </c>
      <c r="Z271" s="14">
        <f t="shared" si="79"/>
        <v>13888.507285627618</v>
      </c>
      <c r="AA271" s="184">
        <f t="shared" si="92"/>
        <v>1157.3800000000001</v>
      </c>
      <c r="AB271" s="14">
        <f t="shared" si="80"/>
        <v>185588.34317787207</v>
      </c>
      <c r="AC271" s="184">
        <f t="shared" si="93"/>
        <v>15465.7</v>
      </c>
      <c r="AD271" s="14">
        <f t="shared" si="81"/>
        <v>18962.32124095668</v>
      </c>
      <c r="AE271" s="184">
        <f t="shared" si="94"/>
        <v>1580.19</v>
      </c>
      <c r="AF271" s="14">
        <f t="shared" si="82"/>
        <v>72144.917754686074</v>
      </c>
      <c r="AG271" s="184">
        <f t="shared" si="95"/>
        <v>6012.08</v>
      </c>
      <c r="AH271" s="14">
        <f t="shared" si="83"/>
        <v>500.55230903430669</v>
      </c>
      <c r="AI271" s="184">
        <f t="shared" si="87"/>
        <v>41.71</v>
      </c>
      <c r="AJ271" s="14">
        <f t="shared" si="84"/>
        <v>524.39291750816301</v>
      </c>
      <c r="AK271" s="184">
        <f t="shared" si="88"/>
        <v>43.7</v>
      </c>
      <c r="AM271" s="14">
        <f t="shared" si="96"/>
        <v>419576.7345790909</v>
      </c>
      <c r="AN271" s="14">
        <f t="shared" si="89"/>
        <v>34964.730000000003</v>
      </c>
      <c r="AO271" s="14">
        <f t="shared" si="90"/>
        <v>34964.730000000003</v>
      </c>
    </row>
    <row r="272" spans="1:41" x14ac:dyDescent="0.25">
      <c r="A272">
        <v>62375</v>
      </c>
      <c r="B272" t="s">
        <v>295</v>
      </c>
      <c r="C272" t="s">
        <v>286</v>
      </c>
      <c r="D272" s="14">
        <f>'landesw Umlage § 2_IST'!F272*'Umlage Gesamt § 2_mtlAufte_IST'!$D$1</f>
        <v>1809.9738003917516</v>
      </c>
      <c r="E272" s="14">
        <f>'landesw Umlage § 2_IST'!G272*'Umlage Gesamt § 2_mtlAufte_IST'!$E$1</f>
        <v>136193.23982967911</v>
      </c>
      <c r="F272" s="14">
        <f>'landesw Umlage § 2_IST'!H272*'Umlage Gesamt § 2_mtlAufte_IST'!$F$1</f>
        <v>14642.693236439172</v>
      </c>
      <c r="G272" s="14">
        <f>'landesw Umlage § 2_IST'!I272*'Umlage Gesamt § 2_mtlAufte_IST'!$G$1</f>
        <v>231592.97411747847</v>
      </c>
      <c r="H272" s="14">
        <f>'landesw Umlage § 2_IST'!J272*'Umlage Gesamt § 2_mtlAufte_IST'!$H$1</f>
        <v>39652.475871964394</v>
      </c>
      <c r="I272" s="14">
        <f>'landesw Umlage § 2_IST'!K272*'Umlage Gesamt § 2_mtlAufte_IST'!$I$1</f>
        <v>66145.218426170468</v>
      </c>
      <c r="J272" s="14">
        <f>'landesw Umlage § 2_IST'!L272*'Umlage Gesamt § 2_mtlAufte_IST'!$J$1</f>
        <v>1007.1295648774982</v>
      </c>
      <c r="K272" s="14">
        <f>'landesw Umlage § 2_IST'!M272*'Umlage Gesamt § 2_mtlAufte_IST'!$K$1</f>
        <v>736.93030972334759</v>
      </c>
      <c r="M272" s="14">
        <f>'bezirksw Umlage § 2_IST'!F272*'Umlage Gesamt § 2_mtlAufte_IST'!$M$1</f>
        <v>5018.4790088328718</v>
      </c>
      <c r="N272" s="14">
        <f>'bezirksw Umlage § 2_IST'!G272*'Umlage Gesamt § 2_mtlAufte_IST'!$N$1</f>
        <v>567379.41094169184</v>
      </c>
      <c r="O272" s="14">
        <f>'bezirksw Umlage § 2_IST'!H272*'Umlage Gesamt § 2_mtlAufte_IST'!$O$1</f>
        <v>62458.097908634809</v>
      </c>
      <c r="P272" s="14">
        <f>'bezirksw Umlage § 2_IST'!I272*'Umlage Gesamt § 2_mtlAufte_IST'!$P$1</f>
        <v>798683.91540289205</v>
      </c>
      <c r="Q272" s="14">
        <f>'bezirksw Umlage § 2_IST'!J272*'Umlage Gesamt § 2_mtlAufte_IST'!$Q$1</f>
        <v>65615.134214379956</v>
      </c>
      <c r="R272" s="14">
        <f>'bezirksw Umlage § 2_IST'!K272*'Umlage Gesamt § 2_mtlAufte_IST'!$R$1</f>
        <v>334360.76264055038</v>
      </c>
      <c r="S272" s="14">
        <f>'bezirksw Umlage § 2_IST'!L272*'Umlage Gesamt § 2_mtlAufte_IST'!$S$1</f>
        <v>1771.6412736543114</v>
      </c>
      <c r="T272" s="14">
        <f>'bezirksw Umlage § 2_IST'!M272*'Umlage Gesamt § 2_mtlAufte_IST'!$T$1</f>
        <v>2174.1895089336654</v>
      </c>
      <c r="V272" s="14">
        <f t="shared" si="85"/>
        <v>6828.4528092246237</v>
      </c>
      <c r="W272" s="184">
        <f t="shared" si="86"/>
        <v>569.04</v>
      </c>
      <c r="X272" s="14">
        <f t="shared" si="78"/>
        <v>703572.65077137097</v>
      </c>
      <c r="Y272" s="184">
        <f t="shared" si="91"/>
        <v>58631.05</v>
      </c>
      <c r="Z272" s="14">
        <f t="shared" si="79"/>
        <v>77100.791145073978</v>
      </c>
      <c r="AA272" s="184">
        <f t="shared" si="92"/>
        <v>6425.07</v>
      </c>
      <c r="AB272" s="14">
        <f t="shared" si="80"/>
        <v>1030276.8895203705</v>
      </c>
      <c r="AC272" s="184">
        <f t="shared" si="93"/>
        <v>85856.41</v>
      </c>
      <c r="AD272" s="14">
        <f t="shared" si="81"/>
        <v>105267.61008634436</v>
      </c>
      <c r="AE272" s="184">
        <f t="shared" si="94"/>
        <v>8772.2999999999993</v>
      </c>
      <c r="AF272" s="14">
        <f t="shared" si="82"/>
        <v>400505.98106672085</v>
      </c>
      <c r="AG272" s="184">
        <f t="shared" si="95"/>
        <v>33375.5</v>
      </c>
      <c r="AH272" s="14">
        <f t="shared" si="83"/>
        <v>2778.7708385318097</v>
      </c>
      <c r="AI272" s="184">
        <f t="shared" si="87"/>
        <v>231.56</v>
      </c>
      <c r="AJ272" s="14">
        <f t="shared" si="84"/>
        <v>2911.1198186570127</v>
      </c>
      <c r="AK272" s="184">
        <f t="shared" si="88"/>
        <v>242.59</v>
      </c>
      <c r="AM272" s="14">
        <f t="shared" si="96"/>
        <v>2329242.2660562941</v>
      </c>
      <c r="AN272" s="14">
        <f t="shared" si="89"/>
        <v>194103.52</v>
      </c>
      <c r="AO272" s="14">
        <f t="shared" si="90"/>
        <v>194103.52</v>
      </c>
    </row>
    <row r="273" spans="1:41" x14ac:dyDescent="0.25">
      <c r="A273">
        <v>62376</v>
      </c>
      <c r="B273" t="s">
        <v>296</v>
      </c>
      <c r="C273" t="s">
        <v>286</v>
      </c>
      <c r="D273" s="14">
        <f>'landesw Umlage § 2_IST'!F273*'Umlage Gesamt § 2_mtlAufte_IST'!$D$1</f>
        <v>1316.0543921953999</v>
      </c>
      <c r="E273" s="14">
        <f>'landesw Umlage § 2_IST'!G273*'Umlage Gesamt § 2_mtlAufte_IST'!$E$1</f>
        <v>99027.793345061888</v>
      </c>
      <c r="F273" s="14">
        <f>'landesw Umlage § 2_IST'!H273*'Umlage Gesamt § 2_mtlAufte_IST'!$F$1</f>
        <v>10646.883807497497</v>
      </c>
      <c r="G273" s="14">
        <f>'landesw Umlage § 2_IST'!I273*'Umlage Gesamt § 2_mtlAufte_IST'!$G$1</f>
        <v>168394.12301047365</v>
      </c>
      <c r="H273" s="14">
        <f>'landesw Umlage § 2_IST'!J273*'Umlage Gesamt § 2_mtlAufte_IST'!$H$1</f>
        <v>28831.806858986554</v>
      </c>
      <c r="I273" s="14">
        <f>'landesw Umlage § 2_IST'!K273*'Umlage Gesamt § 2_mtlAufte_IST'!$I$1</f>
        <v>48095.008454622068</v>
      </c>
      <c r="J273" s="14">
        <f>'landesw Umlage § 2_IST'!L273*'Umlage Gesamt § 2_mtlAufte_IST'!$J$1</f>
        <v>732.29639405829801</v>
      </c>
      <c r="K273" s="14">
        <f>'landesw Umlage § 2_IST'!M273*'Umlage Gesamt § 2_mtlAufte_IST'!$K$1</f>
        <v>535.83116542538642</v>
      </c>
      <c r="M273" s="14">
        <f>'bezirksw Umlage § 2_IST'!F273*'Umlage Gesamt § 2_mtlAufte_IST'!$M$1</f>
        <v>3648.9983116249614</v>
      </c>
      <c r="N273" s="14">
        <f>'bezirksw Umlage § 2_IST'!G273*'Umlage Gesamt § 2_mtlAufte_IST'!$N$1</f>
        <v>412548.60465352354</v>
      </c>
      <c r="O273" s="14">
        <f>'bezirksw Umlage § 2_IST'!H273*'Umlage Gesamt § 2_mtlAufte_IST'!$O$1</f>
        <v>45414.057409581357</v>
      </c>
      <c r="P273" s="14">
        <f>'bezirksw Umlage § 2_IST'!I273*'Umlage Gesamt § 2_mtlAufte_IST'!$P$1</f>
        <v>580732.97780017159</v>
      </c>
      <c r="Q273" s="14">
        <f>'bezirksw Umlage § 2_IST'!J273*'Umlage Gesamt § 2_mtlAufte_IST'!$Q$1</f>
        <v>47709.577651695887</v>
      </c>
      <c r="R273" s="14">
        <f>'bezirksw Umlage § 2_IST'!K273*'Umlage Gesamt § 2_mtlAufte_IST'!$R$1</f>
        <v>243117.85626712284</v>
      </c>
      <c r="S273" s="14">
        <f>'bezirksw Umlage § 2_IST'!L273*'Umlage Gesamt § 2_mtlAufte_IST'!$S$1</f>
        <v>1288.1823367182226</v>
      </c>
      <c r="T273" s="14">
        <f>'bezirksw Umlage § 2_IST'!M273*'Umlage Gesamt § 2_mtlAufte_IST'!$T$1</f>
        <v>1580.8801497999568</v>
      </c>
      <c r="V273" s="14">
        <f t="shared" si="85"/>
        <v>4965.0527038203618</v>
      </c>
      <c r="W273" s="184">
        <f t="shared" si="86"/>
        <v>413.75</v>
      </c>
      <c r="X273" s="14">
        <f t="shared" si="78"/>
        <v>511576.39799858542</v>
      </c>
      <c r="Y273" s="184">
        <f t="shared" si="91"/>
        <v>42631.37</v>
      </c>
      <c r="Z273" s="14">
        <f t="shared" si="79"/>
        <v>56060.941217078856</v>
      </c>
      <c r="AA273" s="184">
        <f t="shared" si="92"/>
        <v>4671.75</v>
      </c>
      <c r="AB273" s="14">
        <f t="shared" si="80"/>
        <v>749127.10081064526</v>
      </c>
      <c r="AC273" s="184">
        <f t="shared" si="93"/>
        <v>62427.26</v>
      </c>
      <c r="AD273" s="14">
        <f t="shared" si="81"/>
        <v>76541.384510682445</v>
      </c>
      <c r="AE273" s="184">
        <f t="shared" si="94"/>
        <v>6378.45</v>
      </c>
      <c r="AF273" s="14">
        <f t="shared" si="82"/>
        <v>291212.8647217449</v>
      </c>
      <c r="AG273" s="184">
        <f t="shared" si="95"/>
        <v>24267.74</v>
      </c>
      <c r="AH273" s="14">
        <f t="shared" si="83"/>
        <v>2020.4787307765205</v>
      </c>
      <c r="AI273" s="184">
        <f t="shared" si="87"/>
        <v>168.37</v>
      </c>
      <c r="AJ273" s="14">
        <f t="shared" si="84"/>
        <v>2116.7113152253432</v>
      </c>
      <c r="AK273" s="184">
        <f t="shared" si="88"/>
        <v>176.39</v>
      </c>
      <c r="AM273" s="14">
        <f t="shared" si="96"/>
        <v>1693620.9320085591</v>
      </c>
      <c r="AN273" s="14">
        <f t="shared" si="89"/>
        <v>141135.07999999999</v>
      </c>
      <c r="AO273" s="14">
        <f t="shared" si="90"/>
        <v>141135.07999999999</v>
      </c>
    </row>
    <row r="274" spans="1:41" x14ac:dyDescent="0.25">
      <c r="A274">
        <v>62377</v>
      </c>
      <c r="B274" t="s">
        <v>297</v>
      </c>
      <c r="C274" t="s">
        <v>286</v>
      </c>
      <c r="D274" s="14">
        <f>'landesw Umlage § 2_IST'!F274*'Umlage Gesamt § 2_mtlAufte_IST'!$D$1</f>
        <v>601.10262632715398</v>
      </c>
      <c r="E274" s="14">
        <f>'landesw Umlage § 2_IST'!G274*'Umlage Gesamt § 2_mtlAufte_IST'!$E$1</f>
        <v>45230.552028932645</v>
      </c>
      <c r="F274" s="14">
        <f>'landesw Umlage § 2_IST'!H274*'Umlage Gesamt § 2_mtlAufte_IST'!$F$1</f>
        <v>4862.9219710370298</v>
      </c>
      <c r="G274" s="14">
        <f>'landesw Umlage § 2_IST'!I274*'Umlage Gesamt § 2_mtlAufte_IST'!$G$1</f>
        <v>76913.348110785897</v>
      </c>
      <c r="H274" s="14">
        <f>'landesw Umlage § 2_IST'!J274*'Umlage Gesamt § 2_mtlAufte_IST'!$H$1</f>
        <v>13168.813483296277</v>
      </c>
      <c r="I274" s="14">
        <f>'landesw Umlage § 2_IST'!K274*'Umlage Gesamt § 2_mtlAufte_IST'!$I$1</f>
        <v>21967.204445914431</v>
      </c>
      <c r="J274" s="14">
        <f>'landesw Umlage § 2_IST'!L274*'Umlage Gesamt § 2_mtlAufte_IST'!$J$1</f>
        <v>334.4734749025414</v>
      </c>
      <c r="K274" s="14">
        <f>'landesw Umlage § 2_IST'!M274*'Umlage Gesamt § 2_mtlAufte_IST'!$K$1</f>
        <v>244.73876058256226</v>
      </c>
      <c r="M274" s="14">
        <f>'bezirksw Umlage § 2_IST'!F274*'Umlage Gesamt § 2_mtlAufte_IST'!$M$1</f>
        <v>1666.6655129064368</v>
      </c>
      <c r="N274" s="14">
        <f>'bezirksw Umlage § 2_IST'!G274*'Umlage Gesamt § 2_mtlAufte_IST'!$N$1</f>
        <v>188429.93968597049</v>
      </c>
      <c r="O274" s="14">
        <f>'bezirksw Umlage § 2_IST'!H274*'Umlage Gesamt § 2_mtlAufte_IST'!$O$1</f>
        <v>20742.690684336383</v>
      </c>
      <c r="P274" s="14">
        <f>'bezirksw Umlage § 2_IST'!I274*'Umlage Gesamt § 2_mtlAufte_IST'!$P$1</f>
        <v>265247.48537797719</v>
      </c>
      <c r="Q274" s="14">
        <f>'bezirksw Umlage § 2_IST'!J274*'Umlage Gesamt § 2_mtlAufte_IST'!$Q$1</f>
        <v>21791.160454662804</v>
      </c>
      <c r="R274" s="14">
        <f>'bezirksw Umlage § 2_IST'!K274*'Umlage Gesamt § 2_mtlAufte_IST'!$R$1</f>
        <v>111043.1170442819</v>
      </c>
      <c r="S274" s="14">
        <f>'bezirksw Umlage § 2_IST'!L274*'Umlage Gesamt § 2_mtlAufte_IST'!$S$1</f>
        <v>588.37217548270303</v>
      </c>
      <c r="T274" s="14">
        <f>'bezirksw Umlage § 2_IST'!M274*'Umlage Gesamt § 2_mtlAufte_IST'!$T$1</f>
        <v>722.06074124946065</v>
      </c>
      <c r="V274" s="14">
        <f t="shared" si="85"/>
        <v>2267.7681392335908</v>
      </c>
      <c r="W274" s="184">
        <f t="shared" si="86"/>
        <v>188.98</v>
      </c>
      <c r="X274" s="14">
        <f t="shared" si="78"/>
        <v>233660.49171490312</v>
      </c>
      <c r="Y274" s="184">
        <f t="shared" si="91"/>
        <v>19471.71</v>
      </c>
      <c r="Z274" s="14">
        <f t="shared" si="79"/>
        <v>25605.612655373414</v>
      </c>
      <c r="AA274" s="184">
        <f t="shared" si="92"/>
        <v>2133.8000000000002</v>
      </c>
      <c r="AB274" s="14">
        <f t="shared" si="80"/>
        <v>342160.83348876308</v>
      </c>
      <c r="AC274" s="184">
        <f t="shared" si="93"/>
        <v>28513.4</v>
      </c>
      <c r="AD274" s="14">
        <f t="shared" si="81"/>
        <v>34959.973937959083</v>
      </c>
      <c r="AE274" s="184">
        <f t="shared" si="94"/>
        <v>2913.33</v>
      </c>
      <c r="AF274" s="14">
        <f t="shared" si="82"/>
        <v>133010.32149019634</v>
      </c>
      <c r="AG274" s="184">
        <f t="shared" si="95"/>
        <v>11084.19</v>
      </c>
      <c r="AH274" s="14">
        <f t="shared" si="83"/>
        <v>922.84565038524443</v>
      </c>
      <c r="AI274" s="184">
        <f t="shared" si="87"/>
        <v>76.900000000000006</v>
      </c>
      <c r="AJ274" s="14">
        <f t="shared" si="84"/>
        <v>966.79950183202288</v>
      </c>
      <c r="AK274" s="184">
        <f t="shared" si="88"/>
        <v>80.569999999999993</v>
      </c>
      <c r="AM274" s="14">
        <f t="shared" si="96"/>
        <v>773554.6465786458</v>
      </c>
      <c r="AN274" s="14">
        <f t="shared" si="89"/>
        <v>64462.89</v>
      </c>
      <c r="AO274" s="14">
        <f t="shared" si="90"/>
        <v>64462.89</v>
      </c>
    </row>
    <row r="275" spans="1:41" x14ac:dyDescent="0.25">
      <c r="A275">
        <v>62378</v>
      </c>
      <c r="B275" t="s">
        <v>298</v>
      </c>
      <c r="C275" t="s">
        <v>286</v>
      </c>
      <c r="D275" s="14">
        <f>'landesw Umlage § 2_IST'!F275*'Umlage Gesamt § 2_mtlAufte_IST'!$D$1</f>
        <v>2136.8243154772154</v>
      </c>
      <c r="E275" s="14">
        <f>'landesw Umlage § 2_IST'!G275*'Umlage Gesamt § 2_mtlAufte_IST'!$E$1</f>
        <v>160787.42488354782</v>
      </c>
      <c r="F275" s="14">
        <f>'landesw Umlage § 2_IST'!H275*'Umlage Gesamt § 2_mtlAufte_IST'!$F$1</f>
        <v>17286.914840935715</v>
      </c>
      <c r="G275" s="14">
        <f>'landesw Umlage § 2_IST'!I275*'Umlage Gesamt § 2_mtlAufte_IST'!$G$1</f>
        <v>273414.73024681507</v>
      </c>
      <c r="H275" s="14">
        <f>'landesw Umlage § 2_IST'!J275*'Umlage Gesamt § 2_mtlAufte_IST'!$H$1</f>
        <v>46813.039279213903</v>
      </c>
      <c r="I275" s="14">
        <f>'landesw Umlage § 2_IST'!K275*'Umlage Gesamt § 2_mtlAufte_IST'!$I$1</f>
        <v>78089.92100051434</v>
      </c>
      <c r="J275" s="14">
        <f>'landesw Umlage § 2_IST'!L275*'Umlage Gesamt § 2_mtlAufte_IST'!$J$1</f>
        <v>1189.0000521556906</v>
      </c>
      <c r="K275" s="14">
        <f>'landesw Umlage § 2_IST'!M275*'Umlage Gesamt § 2_mtlAufte_IST'!$K$1</f>
        <v>870.00740247631086</v>
      </c>
      <c r="M275" s="14">
        <f>'bezirksw Umlage § 2_IST'!F275*'Umlage Gesamt § 2_mtlAufte_IST'!$M$1</f>
        <v>5924.7310488500179</v>
      </c>
      <c r="N275" s="14">
        <f>'bezirksw Umlage § 2_IST'!G275*'Umlage Gesamt § 2_mtlAufte_IST'!$N$1</f>
        <v>669838.49221405096</v>
      </c>
      <c r="O275" s="14">
        <f>'bezirksw Umlage § 2_IST'!H275*'Umlage Gesamt § 2_mtlAufte_IST'!$O$1</f>
        <v>73736.969165377363</v>
      </c>
      <c r="P275" s="14">
        <f>'bezirksw Umlage § 2_IST'!I275*'Umlage Gesamt § 2_mtlAufte_IST'!$P$1</f>
        <v>942912.66008605179</v>
      </c>
      <c r="Q275" s="14">
        <f>'bezirksw Umlage § 2_IST'!J275*'Umlage Gesamt § 2_mtlAufte_IST'!$Q$1</f>
        <v>77464.112586735428</v>
      </c>
      <c r="R275" s="14">
        <f>'bezirksw Umlage § 2_IST'!K275*'Umlage Gesamt § 2_mtlAufte_IST'!$R$1</f>
        <v>394740.63524963381</v>
      </c>
      <c r="S275" s="14">
        <f>'bezirksw Umlage § 2_IST'!L275*'Umlage Gesamt § 2_mtlAufte_IST'!$S$1</f>
        <v>2091.5695857189648</v>
      </c>
      <c r="T275" s="14">
        <f>'bezirksw Umlage § 2_IST'!M275*'Umlage Gesamt § 2_mtlAufte_IST'!$T$1</f>
        <v>2566.8111925926055</v>
      </c>
      <c r="V275" s="14">
        <f t="shared" si="85"/>
        <v>8061.5553643272333</v>
      </c>
      <c r="W275" s="184">
        <f t="shared" si="86"/>
        <v>671.8</v>
      </c>
      <c r="X275" s="14">
        <f t="shared" si="78"/>
        <v>830625.91709759878</v>
      </c>
      <c r="Y275" s="184">
        <f t="shared" si="91"/>
        <v>69218.83</v>
      </c>
      <c r="Z275" s="14">
        <f t="shared" si="79"/>
        <v>91023.884006313077</v>
      </c>
      <c r="AA275" s="184">
        <f t="shared" si="92"/>
        <v>7585.32</v>
      </c>
      <c r="AB275" s="14">
        <f t="shared" si="80"/>
        <v>1216327.3903328669</v>
      </c>
      <c r="AC275" s="184">
        <f t="shared" si="93"/>
        <v>101360.62</v>
      </c>
      <c r="AD275" s="14">
        <f t="shared" si="81"/>
        <v>124277.15186594933</v>
      </c>
      <c r="AE275" s="184">
        <f t="shared" si="94"/>
        <v>10356.43</v>
      </c>
      <c r="AF275" s="14">
        <f t="shared" si="82"/>
        <v>472830.55625014816</v>
      </c>
      <c r="AG275" s="184">
        <f t="shared" si="95"/>
        <v>39402.550000000003</v>
      </c>
      <c r="AH275" s="14">
        <f t="shared" si="83"/>
        <v>3280.5696378746552</v>
      </c>
      <c r="AI275" s="184">
        <f t="shared" si="87"/>
        <v>273.38</v>
      </c>
      <c r="AJ275" s="14">
        <f t="shared" si="84"/>
        <v>3436.8185950689162</v>
      </c>
      <c r="AK275" s="184">
        <f t="shared" si="88"/>
        <v>286.39999999999998</v>
      </c>
      <c r="AM275" s="14">
        <f t="shared" si="96"/>
        <v>2749863.8431501472</v>
      </c>
      <c r="AN275" s="14">
        <f t="shared" si="89"/>
        <v>229155.32</v>
      </c>
      <c r="AO275" s="14">
        <f t="shared" si="90"/>
        <v>229155.32</v>
      </c>
    </row>
    <row r="276" spans="1:41" x14ac:dyDescent="0.25">
      <c r="A276">
        <v>62379</v>
      </c>
      <c r="B276" t="s">
        <v>299</v>
      </c>
      <c r="C276" t="s">
        <v>286</v>
      </c>
      <c r="D276" s="14">
        <f>'landesw Umlage § 2_IST'!F276*'Umlage Gesamt § 2_mtlAufte_IST'!$D$1</f>
        <v>4776.4158323652173</v>
      </c>
      <c r="E276" s="14">
        <f>'landesw Umlage § 2_IST'!G276*'Umlage Gesamt § 2_mtlAufte_IST'!$E$1</f>
        <v>359406.05706159642</v>
      </c>
      <c r="F276" s="14">
        <f>'landesw Umlage § 2_IST'!H276*'Umlage Gesamt § 2_mtlAufte_IST'!$F$1</f>
        <v>38641.217783294647</v>
      </c>
      <c r="G276" s="14">
        <f>'landesw Umlage § 2_IST'!I276*'Umlage Gesamt § 2_mtlAufte_IST'!$G$1</f>
        <v>611160.42011207517</v>
      </c>
      <c r="H276" s="14">
        <f>'landesw Umlage § 2_IST'!J276*'Umlage Gesamt § 2_mtlAufte_IST'!$H$1</f>
        <v>104640.58292243646</v>
      </c>
      <c r="I276" s="14">
        <f>'landesw Umlage § 2_IST'!K276*'Umlage Gesamt § 2_mtlAufte_IST'!$I$1</f>
        <v>174553.39323565597</v>
      </c>
      <c r="J276" s="14">
        <f>'landesw Umlage § 2_IST'!L276*'Umlage Gesamt § 2_mtlAufte_IST'!$J$1</f>
        <v>2657.7564812721566</v>
      </c>
      <c r="K276" s="14">
        <f>'landesw Umlage § 2_IST'!M276*'Umlage Gesamt § 2_mtlAufte_IST'!$K$1</f>
        <v>1944.7163257007119</v>
      </c>
      <c r="M276" s="14">
        <f>'bezirksw Umlage § 2_IST'!F276*'Umlage Gesamt § 2_mtlAufte_IST'!$M$1</f>
        <v>13243.474898362439</v>
      </c>
      <c r="N276" s="14">
        <f>'bezirksw Umlage § 2_IST'!G276*'Umlage Gesamt § 2_mtlAufte_IST'!$N$1</f>
        <v>1497281.3423008581</v>
      </c>
      <c r="O276" s="14">
        <f>'bezirksw Umlage § 2_IST'!H276*'Umlage Gesamt § 2_mtlAufte_IST'!$O$1</f>
        <v>164823.29614144156</v>
      </c>
      <c r="P276" s="14">
        <f>'bezirksw Umlage § 2_IST'!I276*'Umlage Gesamt § 2_mtlAufte_IST'!$P$1</f>
        <v>2107680.5077289669</v>
      </c>
      <c r="Q276" s="14">
        <f>'bezirksw Umlage § 2_IST'!J276*'Umlage Gesamt § 2_mtlAufte_IST'!$Q$1</f>
        <v>173154.53175979646</v>
      </c>
      <c r="R276" s="14">
        <f>'bezirksw Umlage § 2_IST'!K276*'Umlage Gesamt § 2_mtlAufte_IST'!$R$1</f>
        <v>882358.65074531361</v>
      </c>
      <c r="S276" s="14">
        <f>'bezirksw Umlage § 2_IST'!L276*'Umlage Gesamt § 2_mtlAufte_IST'!$S$1</f>
        <v>4675.2585186164515</v>
      </c>
      <c r="T276" s="14">
        <f>'bezirksw Umlage § 2_IST'!M276*'Umlage Gesamt § 2_mtlAufte_IST'!$T$1</f>
        <v>5737.5599529592182</v>
      </c>
      <c r="V276" s="14">
        <f t="shared" si="85"/>
        <v>18019.890730727657</v>
      </c>
      <c r="W276" s="184">
        <f t="shared" si="86"/>
        <v>1501.66</v>
      </c>
      <c r="X276" s="14">
        <f t="shared" si="78"/>
        <v>1856687.3993624547</v>
      </c>
      <c r="Y276" s="184">
        <f t="shared" si="91"/>
        <v>154723.95000000001</v>
      </c>
      <c r="Z276" s="14">
        <f t="shared" si="79"/>
        <v>203464.51392473621</v>
      </c>
      <c r="AA276" s="184">
        <f t="shared" si="92"/>
        <v>16955.38</v>
      </c>
      <c r="AB276" s="14">
        <f t="shared" si="80"/>
        <v>2718840.9278410422</v>
      </c>
      <c r="AC276" s="184">
        <f t="shared" si="93"/>
        <v>226570.08</v>
      </c>
      <c r="AD276" s="14">
        <f t="shared" si="81"/>
        <v>277795.1146822329</v>
      </c>
      <c r="AE276" s="184">
        <f t="shared" si="94"/>
        <v>23149.59</v>
      </c>
      <c r="AF276" s="14">
        <f t="shared" si="82"/>
        <v>1056912.0439809696</v>
      </c>
      <c r="AG276" s="184">
        <f t="shared" si="95"/>
        <v>88076</v>
      </c>
      <c r="AH276" s="14">
        <f t="shared" si="83"/>
        <v>7333.0149998886081</v>
      </c>
      <c r="AI276" s="184">
        <f t="shared" si="87"/>
        <v>611.08000000000004</v>
      </c>
      <c r="AJ276" s="14">
        <f t="shared" si="84"/>
        <v>7682.2762786599305</v>
      </c>
      <c r="AK276" s="184">
        <f t="shared" si="88"/>
        <v>640.19000000000005</v>
      </c>
      <c r="AM276" s="14">
        <f t="shared" si="96"/>
        <v>6146735.1818007119</v>
      </c>
      <c r="AN276" s="14">
        <f t="shared" si="89"/>
        <v>512227.93</v>
      </c>
      <c r="AO276" s="14">
        <f t="shared" si="90"/>
        <v>512227.93</v>
      </c>
    </row>
    <row r="277" spans="1:41" x14ac:dyDescent="0.25">
      <c r="A277">
        <v>62380</v>
      </c>
      <c r="B277" t="s">
        <v>300</v>
      </c>
      <c r="C277" t="s">
        <v>286</v>
      </c>
      <c r="D277" s="14">
        <f>'landesw Umlage § 2_IST'!F277*'Umlage Gesamt § 2_mtlAufte_IST'!$D$1</f>
        <v>1694.3419698107041</v>
      </c>
      <c r="E277" s="14">
        <f>'landesw Umlage § 2_IST'!G277*'Umlage Gesamt § 2_mtlAufte_IST'!$E$1</f>
        <v>127492.4102205097</v>
      </c>
      <c r="F277" s="14">
        <f>'landesw Umlage § 2_IST'!H277*'Umlage Gesamt § 2_mtlAufte_IST'!$F$1</f>
        <v>13707.231395389475</v>
      </c>
      <c r="G277" s="14">
        <f>'landesw Umlage § 2_IST'!I277*'Umlage Gesamt § 2_mtlAufte_IST'!$G$1</f>
        <v>216797.44528655449</v>
      </c>
      <c r="H277" s="14">
        <f>'landesw Umlage § 2_IST'!J277*'Umlage Gesamt § 2_mtlAufte_IST'!$H$1</f>
        <v>37119.241207930223</v>
      </c>
      <c r="I277" s="14">
        <f>'landesw Umlage § 2_IST'!K277*'Umlage Gesamt § 2_mtlAufte_IST'!$I$1</f>
        <v>61919.470689299422</v>
      </c>
      <c r="J277" s="14">
        <f>'landesw Umlage § 2_IST'!L277*'Umlage Gesamt § 2_mtlAufte_IST'!$J$1</f>
        <v>942.78817209387159</v>
      </c>
      <c r="K277" s="14">
        <f>'landesw Umlage § 2_IST'!M277*'Umlage Gesamt § 2_mtlAufte_IST'!$K$1</f>
        <v>689.85084332138888</v>
      </c>
      <c r="M277" s="14">
        <f>'bezirksw Umlage § 2_IST'!F277*'Umlage Gesamt § 2_mtlAufte_IST'!$M$1</f>
        <v>4697.8688903889988</v>
      </c>
      <c r="N277" s="14">
        <f>'bezirksw Umlage § 2_IST'!G277*'Umlage Gesamt § 2_mtlAufte_IST'!$N$1</f>
        <v>531131.85868044675</v>
      </c>
      <c r="O277" s="14">
        <f>'bezirksw Umlage § 2_IST'!H277*'Umlage Gesamt § 2_mtlAufte_IST'!$O$1</f>
        <v>58467.905236109611</v>
      </c>
      <c r="P277" s="14">
        <f>'bezirksw Umlage § 2_IST'!I277*'Umlage Gesamt § 2_mtlAufte_IST'!$P$1</f>
        <v>747659.26345838001</v>
      </c>
      <c r="Q277" s="14">
        <f>'bezirksw Umlage § 2_IST'!J277*'Umlage Gesamt § 2_mtlAufte_IST'!$Q$1</f>
        <v>61423.251391884012</v>
      </c>
      <c r="R277" s="14">
        <f>'bezirksw Umlage § 2_IST'!K277*'Umlage Gesamt § 2_mtlAufte_IST'!$R$1</f>
        <v>312999.8197085401</v>
      </c>
      <c r="S277" s="14">
        <f>'bezirksw Umlage § 2_IST'!L277*'Umlage Gesamt § 2_mtlAufte_IST'!$S$1</f>
        <v>1658.4583515803856</v>
      </c>
      <c r="T277" s="14">
        <f>'bezirksw Umlage § 2_IST'!M277*'Umlage Gesamt § 2_mtlAufte_IST'!$T$1</f>
        <v>2035.2894249138335</v>
      </c>
      <c r="V277" s="14">
        <f t="shared" si="85"/>
        <v>6392.2108601997024</v>
      </c>
      <c r="W277" s="184">
        <f t="shared" si="86"/>
        <v>532.67999999999995</v>
      </c>
      <c r="X277" s="14">
        <f t="shared" si="78"/>
        <v>658624.26890095649</v>
      </c>
      <c r="Y277" s="184">
        <f t="shared" si="91"/>
        <v>54885.36</v>
      </c>
      <c r="Z277" s="14">
        <f t="shared" si="79"/>
        <v>72175.136631499088</v>
      </c>
      <c r="AA277" s="184">
        <f t="shared" si="92"/>
        <v>6014.59</v>
      </c>
      <c r="AB277" s="14">
        <f t="shared" si="80"/>
        <v>964456.70874493453</v>
      </c>
      <c r="AC277" s="184">
        <f t="shared" si="93"/>
        <v>80371.39</v>
      </c>
      <c r="AD277" s="14">
        <f t="shared" si="81"/>
        <v>98542.492599814228</v>
      </c>
      <c r="AE277" s="184">
        <f t="shared" si="94"/>
        <v>8211.8700000000008</v>
      </c>
      <c r="AF277" s="14">
        <f t="shared" si="82"/>
        <v>374919.2903978395</v>
      </c>
      <c r="AG277" s="184">
        <f t="shared" si="95"/>
        <v>31243.27</v>
      </c>
      <c r="AH277" s="14">
        <f t="shared" si="83"/>
        <v>2601.2465236742573</v>
      </c>
      <c r="AI277" s="184">
        <f t="shared" si="87"/>
        <v>216.77</v>
      </c>
      <c r="AJ277" s="14">
        <f t="shared" si="84"/>
        <v>2725.1402682352223</v>
      </c>
      <c r="AK277" s="184">
        <f t="shared" si="88"/>
        <v>227.1</v>
      </c>
      <c r="AM277" s="14">
        <f t="shared" si="96"/>
        <v>2180436.4949271525</v>
      </c>
      <c r="AN277" s="14">
        <f t="shared" si="89"/>
        <v>181703.04000000001</v>
      </c>
      <c r="AO277" s="14">
        <f t="shared" si="90"/>
        <v>181703.04000000001</v>
      </c>
    </row>
    <row r="278" spans="1:41" x14ac:dyDescent="0.25">
      <c r="A278">
        <v>62381</v>
      </c>
      <c r="B278" t="s">
        <v>301</v>
      </c>
      <c r="C278" t="s">
        <v>286</v>
      </c>
      <c r="D278" s="14">
        <f>'landesw Umlage § 2_IST'!F278*'Umlage Gesamt § 2_mtlAufte_IST'!$D$1</f>
        <v>969.22831846584313</v>
      </c>
      <c r="E278" s="14">
        <f>'landesw Umlage § 2_IST'!G278*'Umlage Gesamt § 2_mtlAufte_IST'!$E$1</f>
        <v>72930.527943534049</v>
      </c>
      <c r="F278" s="14">
        <f>'landesw Umlage § 2_IST'!H278*'Umlage Gesamt § 2_mtlAufte_IST'!$F$1</f>
        <v>7841.0598762774162</v>
      </c>
      <c r="G278" s="14">
        <f>'landesw Umlage § 2_IST'!I278*'Umlage Gesamt § 2_mtlAufte_IST'!$G$1</f>
        <v>124016.41881435165</v>
      </c>
      <c r="H278" s="14">
        <f>'landesw Umlage § 2_IST'!J278*'Umlage Gesamt § 2_mtlAufte_IST'!$H$1</f>
        <v>21233.623660228212</v>
      </c>
      <c r="I278" s="14">
        <f>'landesw Umlage § 2_IST'!K278*'Umlage Gesamt § 2_mtlAufte_IST'!$I$1</f>
        <v>35420.302114802507</v>
      </c>
      <c r="J278" s="14">
        <f>'landesw Umlage § 2_IST'!L278*'Umlage Gesamt § 2_mtlAufte_IST'!$J$1</f>
        <v>539.31084219681964</v>
      </c>
      <c r="K278" s="14">
        <f>'landesw Umlage § 2_IST'!M278*'Umlage Gesamt § 2_mtlAufte_IST'!$K$1</f>
        <v>394.621029743679</v>
      </c>
      <c r="M278" s="14">
        <f>'bezirksw Umlage § 2_IST'!F278*'Umlage Gesamt § 2_mtlAufte_IST'!$M$1</f>
        <v>2687.3604302639283</v>
      </c>
      <c r="N278" s="14">
        <f>'bezirksw Umlage § 2_IST'!G278*'Umlage Gesamt § 2_mtlAufte_IST'!$N$1</f>
        <v>303827.70860005356</v>
      </c>
      <c r="O278" s="14">
        <f>'bezirksw Umlage § 2_IST'!H278*'Umlage Gesamt § 2_mtlAufte_IST'!$O$1</f>
        <v>33445.874850486027</v>
      </c>
      <c r="P278" s="14">
        <f>'bezirksw Umlage § 2_IST'!I278*'Umlage Gesamt § 2_mtlAufte_IST'!$P$1</f>
        <v>427689.65392985952</v>
      </c>
      <c r="Q278" s="14">
        <f>'bezirksw Umlage § 2_IST'!J278*'Umlage Gesamt § 2_mtlAufte_IST'!$Q$1</f>
        <v>35136.445724655976</v>
      </c>
      <c r="R278" s="14">
        <f>'bezirksw Umlage § 2_IST'!K278*'Umlage Gesamt § 2_mtlAufte_IST'!$R$1</f>
        <v>179047.85122575547</v>
      </c>
      <c r="S278" s="14">
        <f>'bezirksw Umlage § 2_IST'!L278*'Umlage Gesamt § 2_mtlAufte_IST'!$S$1</f>
        <v>948.70151834076114</v>
      </c>
      <c r="T278" s="14">
        <f>'bezirksw Umlage § 2_IST'!M278*'Umlage Gesamt § 2_mtlAufte_IST'!$T$1</f>
        <v>1164.2632845369096</v>
      </c>
      <c r="V278" s="14">
        <f t="shared" si="85"/>
        <v>3656.5887487297714</v>
      </c>
      <c r="W278" s="184">
        <f t="shared" si="86"/>
        <v>304.72000000000003</v>
      </c>
      <c r="X278" s="14">
        <f t="shared" si="78"/>
        <v>376758.23654358764</v>
      </c>
      <c r="Y278" s="184">
        <f t="shared" si="91"/>
        <v>31396.52</v>
      </c>
      <c r="Z278" s="14">
        <f t="shared" si="79"/>
        <v>41286.934726763444</v>
      </c>
      <c r="AA278" s="184">
        <f t="shared" si="92"/>
        <v>3440.58</v>
      </c>
      <c r="AB278" s="14">
        <f t="shared" si="80"/>
        <v>551706.07274421118</v>
      </c>
      <c r="AC278" s="184">
        <f t="shared" si="93"/>
        <v>45975.51</v>
      </c>
      <c r="AD278" s="14">
        <f t="shared" si="81"/>
        <v>56370.069384884191</v>
      </c>
      <c r="AE278" s="184">
        <f t="shared" si="94"/>
        <v>4697.51</v>
      </c>
      <c r="AF278" s="14">
        <f t="shared" si="82"/>
        <v>214468.15334055797</v>
      </c>
      <c r="AG278" s="184">
        <f t="shared" si="95"/>
        <v>17872.349999999999</v>
      </c>
      <c r="AH278" s="14">
        <f t="shared" si="83"/>
        <v>1488.0123605375807</v>
      </c>
      <c r="AI278" s="184">
        <f t="shared" si="87"/>
        <v>124</v>
      </c>
      <c r="AJ278" s="14">
        <f t="shared" si="84"/>
        <v>1558.8843142805886</v>
      </c>
      <c r="AK278" s="184">
        <f t="shared" si="88"/>
        <v>129.91</v>
      </c>
      <c r="AM278" s="14">
        <f t="shared" si="96"/>
        <v>1247292.9521635526</v>
      </c>
      <c r="AN278" s="14">
        <f t="shared" si="89"/>
        <v>103941.08</v>
      </c>
      <c r="AO278" s="14">
        <f t="shared" si="90"/>
        <v>103941.08</v>
      </c>
    </row>
    <row r="279" spans="1:41" x14ac:dyDescent="0.25">
      <c r="A279">
        <v>62382</v>
      </c>
      <c r="B279" t="s">
        <v>302</v>
      </c>
      <c r="C279" t="s">
        <v>286</v>
      </c>
      <c r="D279" s="14">
        <f>'landesw Umlage § 2_IST'!F279*'Umlage Gesamt § 2_mtlAufte_IST'!$D$1</f>
        <v>1422.0200656064455</v>
      </c>
      <c r="E279" s="14">
        <f>'landesw Umlage § 2_IST'!G279*'Umlage Gesamt § 2_mtlAufte_IST'!$E$1</f>
        <v>107001.28355219106</v>
      </c>
      <c r="F279" s="14">
        <f>'landesw Umlage § 2_IST'!H279*'Umlage Gesamt § 2_mtlAufte_IST'!$F$1</f>
        <v>11504.146409317926</v>
      </c>
      <c r="G279" s="14">
        <f>'landesw Umlage § 2_IST'!I279*'Umlage Gesamt § 2_mtlAufte_IST'!$G$1</f>
        <v>181952.83057536429</v>
      </c>
      <c r="H279" s="14">
        <f>'landesw Umlage § 2_IST'!J279*'Umlage Gesamt § 2_mtlAufte_IST'!$H$1</f>
        <v>31153.277648938601</v>
      </c>
      <c r="I279" s="14">
        <f>'landesw Umlage § 2_IST'!K279*'Umlage Gesamt § 2_mtlAufte_IST'!$I$1</f>
        <v>51967.507941594093</v>
      </c>
      <c r="J279" s="14">
        <f>'landesw Umlage § 2_IST'!L279*'Umlage Gesamt § 2_mtlAufte_IST'!$J$1</f>
        <v>791.25921580263423</v>
      </c>
      <c r="K279" s="14">
        <f>'landesw Umlage § 2_IST'!M279*'Umlage Gesamt § 2_mtlAufte_IST'!$K$1</f>
        <v>578.975058729225</v>
      </c>
      <c r="M279" s="14">
        <f>'bezirksw Umlage § 2_IST'!F279*'Umlage Gesamt § 2_mtlAufte_IST'!$M$1</f>
        <v>3942.8072648568109</v>
      </c>
      <c r="N279" s="14">
        <f>'bezirksw Umlage § 2_IST'!G279*'Umlage Gesamt § 2_mtlAufte_IST'!$N$1</f>
        <v>445766.06965052284</v>
      </c>
      <c r="O279" s="14">
        <f>'bezirksw Umlage § 2_IST'!H279*'Umlage Gesamt § 2_mtlAufte_IST'!$O$1</f>
        <v>49070.692883215845</v>
      </c>
      <c r="P279" s="14">
        <f>'bezirksw Umlage § 2_IST'!I279*'Umlage Gesamt § 2_mtlAufte_IST'!$P$1</f>
        <v>627492.26178534306</v>
      </c>
      <c r="Q279" s="14">
        <f>'bezirksw Umlage § 2_IST'!J279*'Umlage Gesamt § 2_mtlAufte_IST'!$Q$1</f>
        <v>51551.043136708991</v>
      </c>
      <c r="R279" s="14">
        <f>'bezirksw Umlage § 2_IST'!K279*'Umlage Gesamt § 2_mtlAufte_IST'!$R$1</f>
        <v>262693.14700766728</v>
      </c>
      <c r="S279" s="14">
        <f>'bezirksw Umlage § 2_IST'!L279*'Umlage Gesamt § 2_mtlAufte_IST'!$S$1</f>
        <v>1391.9038163136447</v>
      </c>
      <c r="T279" s="14">
        <f>'bezirksw Umlage § 2_IST'!M279*'Umlage Gesamt § 2_mtlAufte_IST'!$T$1</f>
        <v>1708.168984250224</v>
      </c>
      <c r="V279" s="14">
        <f t="shared" si="85"/>
        <v>5364.8273304632567</v>
      </c>
      <c r="W279" s="184">
        <f t="shared" si="86"/>
        <v>447.07</v>
      </c>
      <c r="X279" s="14">
        <f t="shared" si="78"/>
        <v>552767.35320271389</v>
      </c>
      <c r="Y279" s="184">
        <f t="shared" si="91"/>
        <v>46063.95</v>
      </c>
      <c r="Z279" s="14">
        <f t="shared" si="79"/>
        <v>60574.839292533768</v>
      </c>
      <c r="AA279" s="184">
        <f t="shared" si="92"/>
        <v>5047.8999999999996</v>
      </c>
      <c r="AB279" s="14">
        <f t="shared" si="80"/>
        <v>809445.09236070735</v>
      </c>
      <c r="AC279" s="184">
        <f t="shared" si="93"/>
        <v>67453.759999999995</v>
      </c>
      <c r="AD279" s="14">
        <f t="shared" si="81"/>
        <v>82704.320785647593</v>
      </c>
      <c r="AE279" s="184">
        <f t="shared" si="94"/>
        <v>6892.03</v>
      </c>
      <c r="AF279" s="14">
        <f t="shared" si="82"/>
        <v>314660.6549492614</v>
      </c>
      <c r="AG279" s="184">
        <f t="shared" si="95"/>
        <v>26221.72</v>
      </c>
      <c r="AH279" s="14">
        <f t="shared" si="83"/>
        <v>2183.1630321162788</v>
      </c>
      <c r="AI279" s="184">
        <f t="shared" si="87"/>
        <v>181.93</v>
      </c>
      <c r="AJ279" s="14">
        <f t="shared" si="84"/>
        <v>2287.1440429794488</v>
      </c>
      <c r="AK279" s="184">
        <f t="shared" si="88"/>
        <v>190.6</v>
      </c>
      <c r="AM279" s="14">
        <f t="shared" si="96"/>
        <v>1829987.394996423</v>
      </c>
      <c r="AN279" s="14">
        <f t="shared" si="89"/>
        <v>152498.95000000001</v>
      </c>
      <c r="AO279" s="14">
        <f t="shared" si="90"/>
        <v>152498.95000000001</v>
      </c>
    </row>
    <row r="280" spans="1:41" x14ac:dyDescent="0.25">
      <c r="A280">
        <v>62383</v>
      </c>
      <c r="B280" t="s">
        <v>303</v>
      </c>
      <c r="C280" t="s">
        <v>286</v>
      </c>
      <c r="D280" s="14">
        <f>'landesw Umlage § 2_IST'!F280*'Umlage Gesamt § 2_mtlAufte_IST'!$D$1</f>
        <v>1039.678084953257</v>
      </c>
      <c r="E280" s="14">
        <f>'landesw Umlage § 2_IST'!G280*'Umlage Gesamt § 2_mtlAufte_IST'!$E$1</f>
        <v>78231.589174966561</v>
      </c>
      <c r="F280" s="14">
        <f>'landesw Umlage § 2_IST'!H280*'Umlage Gesamt § 2_mtlAufte_IST'!$F$1</f>
        <v>8410.9986892208417</v>
      </c>
      <c r="G280" s="14">
        <f>'landesw Umlage § 2_IST'!I280*'Umlage Gesamt § 2_mtlAufte_IST'!$G$1</f>
        <v>133030.73213931287</v>
      </c>
      <c r="H280" s="14">
        <f>'landesw Umlage § 2_IST'!J280*'Umlage Gesamt § 2_mtlAufte_IST'!$H$1</f>
        <v>22777.020401784954</v>
      </c>
      <c r="I280" s="14">
        <f>'landesw Umlage § 2_IST'!K280*'Umlage Gesamt § 2_mtlAufte_IST'!$I$1</f>
        <v>37994.878161911096</v>
      </c>
      <c r="J280" s="14">
        <f>'landesw Umlage § 2_IST'!L280*'Umlage Gesamt § 2_mtlAufte_IST'!$J$1</f>
        <v>578.51143319589028</v>
      </c>
      <c r="K280" s="14">
        <f>'landesw Umlage § 2_IST'!M280*'Umlage Gesamt § 2_mtlAufte_IST'!$K$1</f>
        <v>423.30463180812359</v>
      </c>
      <c r="M280" s="14">
        <f>'bezirksw Umlage § 2_IST'!F280*'Umlage Gesamt § 2_mtlAufte_IST'!$M$1</f>
        <v>2882.6951219692678</v>
      </c>
      <c r="N280" s="14">
        <f>'bezirksw Umlage § 2_IST'!G280*'Umlage Gesamt § 2_mtlAufte_IST'!$N$1</f>
        <v>325911.86639391619</v>
      </c>
      <c r="O280" s="14">
        <f>'bezirksw Umlage § 2_IST'!H280*'Umlage Gesamt § 2_mtlAufte_IST'!$O$1</f>
        <v>35876.936787382016</v>
      </c>
      <c r="P280" s="14">
        <f>'bezirksw Umlage § 2_IST'!I280*'Umlage Gesamt § 2_mtlAufte_IST'!$P$1</f>
        <v>458776.89691934851</v>
      </c>
      <c r="Q280" s="14">
        <f>'bezirksw Umlage § 2_IST'!J280*'Umlage Gesamt § 2_mtlAufte_IST'!$Q$1</f>
        <v>37690.389258226947</v>
      </c>
      <c r="R280" s="14">
        <f>'bezirksw Umlage § 2_IST'!K280*'Umlage Gesamt § 2_mtlAufte_IST'!$R$1</f>
        <v>192062.20405532792</v>
      </c>
      <c r="S280" s="14">
        <f>'bezirksw Umlage § 2_IST'!L280*'Umlage Gesamt § 2_mtlAufte_IST'!$S$1</f>
        <v>1017.6592645807325</v>
      </c>
      <c r="T280" s="14">
        <f>'bezirksw Umlage § 2_IST'!M280*'Umlage Gesamt § 2_mtlAufte_IST'!$T$1</f>
        <v>1248.8894504905879</v>
      </c>
      <c r="V280" s="14">
        <f t="shared" si="85"/>
        <v>3922.3732069225248</v>
      </c>
      <c r="W280" s="184">
        <f t="shared" si="86"/>
        <v>326.86</v>
      </c>
      <c r="X280" s="14">
        <f t="shared" si="78"/>
        <v>404143.45556888275</v>
      </c>
      <c r="Y280" s="184">
        <f t="shared" si="91"/>
        <v>33678.620000000003</v>
      </c>
      <c r="Z280" s="14">
        <f t="shared" si="79"/>
        <v>44287.935476602855</v>
      </c>
      <c r="AA280" s="184">
        <f t="shared" si="92"/>
        <v>3690.66</v>
      </c>
      <c r="AB280" s="14">
        <f t="shared" si="80"/>
        <v>591807.6290586614</v>
      </c>
      <c r="AC280" s="184">
        <f t="shared" si="93"/>
        <v>49317.3</v>
      </c>
      <c r="AD280" s="14">
        <f t="shared" si="81"/>
        <v>60467.409660011901</v>
      </c>
      <c r="AE280" s="184">
        <f t="shared" si="94"/>
        <v>5038.95</v>
      </c>
      <c r="AF280" s="14">
        <f t="shared" si="82"/>
        <v>230057.08221723902</v>
      </c>
      <c r="AG280" s="184">
        <f t="shared" si="95"/>
        <v>19171.419999999998</v>
      </c>
      <c r="AH280" s="14">
        <f t="shared" si="83"/>
        <v>1596.1706977766228</v>
      </c>
      <c r="AI280" s="184">
        <f t="shared" si="87"/>
        <v>133.01</v>
      </c>
      <c r="AJ280" s="14">
        <f t="shared" si="84"/>
        <v>1672.1940822987115</v>
      </c>
      <c r="AK280" s="184">
        <f t="shared" si="88"/>
        <v>139.35</v>
      </c>
      <c r="AM280" s="14">
        <f t="shared" si="96"/>
        <v>1337954.249968396</v>
      </c>
      <c r="AN280" s="14">
        <f t="shared" si="89"/>
        <v>111496.19</v>
      </c>
      <c r="AO280" s="14">
        <f t="shared" si="90"/>
        <v>111496.19</v>
      </c>
    </row>
    <row r="281" spans="1:41" x14ac:dyDescent="0.25">
      <c r="A281">
        <v>62384</v>
      </c>
      <c r="B281" t="s">
        <v>304</v>
      </c>
      <c r="C281" t="s">
        <v>286</v>
      </c>
      <c r="D281" s="14">
        <f>'landesw Umlage § 2_IST'!F281*'Umlage Gesamt § 2_mtlAufte_IST'!$D$1</f>
        <v>887.78045108138394</v>
      </c>
      <c r="E281" s="14">
        <f>'landesw Umlage § 2_IST'!G281*'Umlage Gesamt § 2_mtlAufte_IST'!$E$1</f>
        <v>66801.903908254288</v>
      </c>
      <c r="F281" s="14">
        <f>'landesw Umlage § 2_IST'!H281*'Umlage Gesamt § 2_mtlAufte_IST'!$F$1</f>
        <v>7182.1463955327317</v>
      </c>
      <c r="G281" s="14">
        <f>'landesw Umlage § 2_IST'!I281*'Umlage Gesamt § 2_mtlAufte_IST'!$G$1</f>
        <v>113594.85700002582</v>
      </c>
      <c r="H281" s="14">
        <f>'landesw Umlage § 2_IST'!J281*'Umlage Gesamt § 2_mtlAufte_IST'!$H$1</f>
        <v>19449.283137958657</v>
      </c>
      <c r="I281" s="14">
        <f>'landesw Umlage § 2_IST'!K281*'Umlage Gesamt § 2_mtlAufte_IST'!$I$1</f>
        <v>32443.802136004604</v>
      </c>
      <c r="J281" s="14">
        <f>'landesw Umlage § 2_IST'!L281*'Umlage Gesamt § 2_mtlAufte_IST'!$J$1</f>
        <v>493.99054241051539</v>
      </c>
      <c r="K281" s="14">
        <f>'landesw Umlage § 2_IST'!M281*'Umlage Gesamt § 2_mtlAufte_IST'!$K$1</f>
        <v>361.45955407759777</v>
      </c>
      <c r="M281" s="14">
        <f>'bezirksw Umlage § 2_IST'!F281*'Umlage Gesamt § 2_mtlAufte_IST'!$M$1</f>
        <v>2461.5315189865146</v>
      </c>
      <c r="N281" s="14">
        <f>'bezirksw Umlage § 2_IST'!G281*'Umlage Gesamt § 2_mtlAufte_IST'!$N$1</f>
        <v>278295.93404671503</v>
      </c>
      <c r="O281" s="14">
        <f>'bezirksw Umlage § 2_IST'!H281*'Umlage Gesamt § 2_mtlAufte_IST'!$O$1</f>
        <v>30635.293352319033</v>
      </c>
      <c r="P281" s="14">
        <f>'bezirksw Umlage § 2_IST'!I281*'Umlage Gesamt § 2_mtlAufte_IST'!$P$1</f>
        <v>391749.29854473972</v>
      </c>
      <c r="Q281" s="14">
        <f>'bezirksw Umlage § 2_IST'!J281*'Umlage Gesamt § 2_mtlAufte_IST'!$Q$1</f>
        <v>32183.799256099577</v>
      </c>
      <c r="R281" s="14">
        <f>'bezirksw Umlage § 2_IST'!K281*'Umlage Gesamt § 2_mtlAufte_IST'!$R$1</f>
        <v>164001.79307385301</v>
      </c>
      <c r="S281" s="14">
        <f>'bezirksw Umlage § 2_IST'!L281*'Umlage Gesamt § 2_mtlAufte_IST'!$S$1</f>
        <v>868.97859446296854</v>
      </c>
      <c r="T281" s="14">
        <f>'bezirksw Umlage § 2_IST'!M281*'Umlage Gesamt § 2_mtlAufte_IST'!$T$1</f>
        <v>1066.4259021648645</v>
      </c>
      <c r="V281" s="14">
        <f t="shared" si="85"/>
        <v>3349.3119700678985</v>
      </c>
      <c r="W281" s="184">
        <f t="shared" si="86"/>
        <v>279.11</v>
      </c>
      <c r="X281" s="14">
        <f t="shared" si="78"/>
        <v>345097.83795496932</v>
      </c>
      <c r="Y281" s="184">
        <f t="shared" si="91"/>
        <v>28758.15</v>
      </c>
      <c r="Z281" s="14">
        <f t="shared" si="79"/>
        <v>37817.439747851764</v>
      </c>
      <c r="AA281" s="184">
        <f t="shared" si="92"/>
        <v>3151.45</v>
      </c>
      <c r="AB281" s="14">
        <f t="shared" si="80"/>
        <v>505344.15554476553</v>
      </c>
      <c r="AC281" s="184">
        <f t="shared" si="93"/>
        <v>42112.01</v>
      </c>
      <c r="AD281" s="14">
        <f t="shared" si="81"/>
        <v>51633.082394058234</v>
      </c>
      <c r="AE281" s="184">
        <f t="shared" si="94"/>
        <v>4302.76</v>
      </c>
      <c r="AF281" s="14">
        <f t="shared" si="82"/>
        <v>196445.59520985762</v>
      </c>
      <c r="AG281" s="184">
        <f t="shared" si="95"/>
        <v>16370.47</v>
      </c>
      <c r="AH281" s="14">
        <f t="shared" si="83"/>
        <v>1362.9691368734839</v>
      </c>
      <c r="AI281" s="184">
        <f t="shared" si="87"/>
        <v>113.58</v>
      </c>
      <c r="AJ281" s="14">
        <f t="shared" si="84"/>
        <v>1427.8854562424622</v>
      </c>
      <c r="AK281" s="184">
        <f t="shared" si="88"/>
        <v>118.99</v>
      </c>
      <c r="AM281" s="14">
        <f t="shared" si="96"/>
        <v>1142478.2774146863</v>
      </c>
      <c r="AN281" s="14">
        <f t="shared" si="89"/>
        <v>95206.52</v>
      </c>
      <c r="AO281" s="14">
        <f t="shared" si="90"/>
        <v>95206.52</v>
      </c>
    </row>
    <row r="282" spans="1:41" x14ac:dyDescent="0.25">
      <c r="A282">
        <v>62385</v>
      </c>
      <c r="B282" t="s">
        <v>305</v>
      </c>
      <c r="C282" t="s">
        <v>286</v>
      </c>
      <c r="D282" s="14">
        <f>'landesw Umlage § 2_IST'!F282*'Umlage Gesamt § 2_mtlAufte_IST'!$D$1</f>
        <v>656.0251525733737</v>
      </c>
      <c r="E282" s="14">
        <f>'landesw Umlage § 2_IST'!G282*'Umlage Gesamt § 2_mtlAufte_IST'!$E$1</f>
        <v>49363.250959427802</v>
      </c>
      <c r="F282" s="14">
        <f>'landesw Umlage § 2_IST'!H282*'Umlage Gesamt § 2_mtlAufte_IST'!$F$1</f>
        <v>5307.2453658947961</v>
      </c>
      <c r="G282" s="14">
        <f>'landesw Umlage § 2_IST'!I282*'Umlage Gesamt § 2_mtlAufte_IST'!$G$1</f>
        <v>83940.892485546603</v>
      </c>
      <c r="H282" s="14">
        <f>'landesw Umlage § 2_IST'!J282*'Umlage Gesamt § 2_mtlAufte_IST'!$H$1</f>
        <v>14372.043135755443</v>
      </c>
      <c r="I282" s="14">
        <f>'landesw Umlage § 2_IST'!K282*'Umlage Gesamt § 2_mtlAufte_IST'!$I$1</f>
        <v>23974.33984991143</v>
      </c>
      <c r="J282" s="14">
        <f>'landesw Umlage § 2_IST'!L282*'Umlage Gesamt § 2_mtlAufte_IST'!$J$1</f>
        <v>365.03419348772536</v>
      </c>
      <c r="K282" s="14">
        <f>'landesw Umlage § 2_IST'!M282*'Umlage Gesamt § 2_mtlAufte_IST'!$K$1</f>
        <v>267.10045127038063</v>
      </c>
      <c r="M282" s="14">
        <f>'bezirksw Umlage § 2_IST'!F282*'Umlage Gesamt § 2_mtlAufte_IST'!$M$1</f>
        <v>1818.948128831081</v>
      </c>
      <c r="N282" s="14">
        <f>'bezirksw Umlage § 2_IST'!G282*'Umlage Gesamt § 2_mtlAufte_IST'!$N$1</f>
        <v>205646.71408472973</v>
      </c>
      <c r="O282" s="14">
        <f>'bezirksw Umlage § 2_IST'!H282*'Umlage Gesamt § 2_mtlAufte_IST'!$O$1</f>
        <v>22637.942715572128</v>
      </c>
      <c r="P282" s="14">
        <f>'bezirksw Umlage § 2_IST'!I282*'Umlage Gesamt § 2_mtlAufte_IST'!$P$1</f>
        <v>289483.05071967136</v>
      </c>
      <c r="Q282" s="14">
        <f>'bezirksw Umlage § 2_IST'!J282*'Umlage Gesamt § 2_mtlAufte_IST'!$Q$1</f>
        <v>23782.210783821443</v>
      </c>
      <c r="R282" s="14">
        <f>'bezirksw Umlage § 2_IST'!K282*'Umlage Gesamt § 2_mtlAufte_IST'!$R$1</f>
        <v>121189.08587424891</v>
      </c>
      <c r="S282" s="14">
        <f>'bezirksw Umlage § 2_IST'!L282*'Umlage Gesamt § 2_mtlAufte_IST'!$S$1</f>
        <v>642.1315251098107</v>
      </c>
      <c r="T282" s="14">
        <f>'bezirksw Umlage § 2_IST'!M282*'Umlage Gesamt § 2_mtlAufte_IST'!$T$1</f>
        <v>788.03516604103447</v>
      </c>
      <c r="V282" s="14">
        <f t="shared" si="85"/>
        <v>2474.9732814044546</v>
      </c>
      <c r="W282" s="184">
        <f t="shared" si="86"/>
        <v>206.25</v>
      </c>
      <c r="X282" s="14">
        <f t="shared" si="78"/>
        <v>255009.96504415752</v>
      </c>
      <c r="Y282" s="184">
        <f t="shared" si="91"/>
        <v>21250.83</v>
      </c>
      <c r="Z282" s="14">
        <f t="shared" si="79"/>
        <v>27945.188081466924</v>
      </c>
      <c r="AA282" s="184">
        <f t="shared" si="92"/>
        <v>2328.77</v>
      </c>
      <c r="AB282" s="14">
        <f t="shared" si="80"/>
        <v>373423.94320521795</v>
      </c>
      <c r="AC282" s="184">
        <f t="shared" si="93"/>
        <v>31118.66</v>
      </c>
      <c r="AD282" s="14">
        <f t="shared" si="81"/>
        <v>38154.253919576884</v>
      </c>
      <c r="AE282" s="184">
        <f t="shared" si="94"/>
        <v>3179.52</v>
      </c>
      <c r="AF282" s="14">
        <f t="shared" si="82"/>
        <v>145163.42572416033</v>
      </c>
      <c r="AG282" s="184">
        <f t="shared" si="95"/>
        <v>12096.95</v>
      </c>
      <c r="AH282" s="14">
        <f t="shared" si="83"/>
        <v>1007.1657185975361</v>
      </c>
      <c r="AI282" s="184">
        <f t="shared" si="87"/>
        <v>83.93</v>
      </c>
      <c r="AJ282" s="14">
        <f t="shared" si="84"/>
        <v>1055.135617311415</v>
      </c>
      <c r="AK282" s="184">
        <f t="shared" si="88"/>
        <v>87.93</v>
      </c>
      <c r="AM282" s="14">
        <f t="shared" si="96"/>
        <v>844234.05059189314</v>
      </c>
      <c r="AN282" s="14">
        <f t="shared" si="89"/>
        <v>70352.84</v>
      </c>
      <c r="AO282" s="14">
        <f t="shared" si="90"/>
        <v>70352.84</v>
      </c>
    </row>
    <row r="283" spans="1:41" x14ac:dyDescent="0.25">
      <c r="A283">
        <v>62386</v>
      </c>
      <c r="B283" t="s">
        <v>306</v>
      </c>
      <c r="C283" t="s">
        <v>286</v>
      </c>
      <c r="D283" s="14">
        <f>'landesw Umlage § 2_IST'!F283*'Umlage Gesamt § 2_mtlAufte_IST'!$D$1</f>
        <v>1376.2540315536769</v>
      </c>
      <c r="E283" s="14">
        <f>'landesw Umlage § 2_IST'!G283*'Umlage Gesamt § 2_mtlAufte_IST'!$E$1</f>
        <v>103557.57378663926</v>
      </c>
      <c r="F283" s="14">
        <f>'landesw Umlage § 2_IST'!H283*'Umlage Gesamt § 2_mtlAufte_IST'!$F$1</f>
        <v>11133.89906256734</v>
      </c>
      <c r="G283" s="14">
        <f>'landesw Umlage § 2_IST'!I283*'Umlage Gesamt § 2_mtlAufte_IST'!$G$1</f>
        <v>176096.8939106742</v>
      </c>
      <c r="H283" s="14">
        <f>'landesw Umlage § 2_IST'!J283*'Umlage Gesamt § 2_mtlAufte_IST'!$H$1</f>
        <v>30150.646251379076</v>
      </c>
      <c r="I283" s="14">
        <f>'landesw Umlage § 2_IST'!K283*'Umlage Gesamt § 2_mtlAufte_IST'!$I$1</f>
        <v>50294.995158113619</v>
      </c>
      <c r="J283" s="14">
        <f>'landesw Umlage § 2_IST'!L283*'Umlage Gesamt § 2_mtlAufte_IST'!$J$1</f>
        <v>765.79347372849065</v>
      </c>
      <c r="K283" s="14">
        <f>'landesw Umlage § 2_IST'!M283*'Umlage Gesamt § 2_mtlAufte_IST'!$K$1</f>
        <v>560.341431191624</v>
      </c>
      <c r="M283" s="14">
        <f>'bezirksw Umlage § 2_IST'!F283*'Umlage Gesamt § 2_mtlAufte_IST'!$M$1</f>
        <v>3815.9126760171066</v>
      </c>
      <c r="N283" s="14">
        <f>'bezirksw Umlage § 2_IST'!G283*'Umlage Gesamt § 2_mtlAufte_IST'!$N$1</f>
        <v>431419.61588617723</v>
      </c>
      <c r="O283" s="14">
        <f>'bezirksw Umlage § 2_IST'!H283*'Umlage Gesamt § 2_mtlAufte_IST'!$O$1</f>
        <v>47491.41066645721</v>
      </c>
      <c r="P283" s="14">
        <f>'bezirksw Umlage § 2_IST'!I283*'Umlage Gesamt § 2_mtlAufte_IST'!$P$1</f>
        <v>607297.16544648143</v>
      </c>
      <c r="Q283" s="14">
        <f>'bezirksw Umlage § 2_IST'!J283*'Umlage Gesamt § 2_mtlAufte_IST'!$Q$1</f>
        <v>49891.933780439678</v>
      </c>
      <c r="R283" s="14">
        <f>'bezirksw Umlage § 2_IST'!K283*'Umlage Gesamt § 2_mtlAufte_IST'!$R$1</f>
        <v>254238.67874652171</v>
      </c>
      <c r="S283" s="14">
        <f>'bezirksw Umlage § 2_IST'!L283*'Umlage Gesamt § 2_mtlAufte_IST'!$S$1</f>
        <v>1347.10703812724</v>
      </c>
      <c r="T283" s="14">
        <f>'bezirksw Umlage § 2_IST'!M283*'Umlage Gesamt § 2_mtlAufte_IST'!$T$1</f>
        <v>1653.1935856662815</v>
      </c>
      <c r="V283" s="14">
        <f t="shared" si="85"/>
        <v>5192.1667075707837</v>
      </c>
      <c r="W283" s="184">
        <f t="shared" si="86"/>
        <v>432.68</v>
      </c>
      <c r="X283" s="14">
        <f t="shared" si="78"/>
        <v>534977.18967281654</v>
      </c>
      <c r="Y283" s="184">
        <f t="shared" si="91"/>
        <v>44581.43</v>
      </c>
      <c r="Z283" s="14">
        <f t="shared" si="79"/>
        <v>58625.30972902455</v>
      </c>
      <c r="AA283" s="184">
        <f t="shared" si="92"/>
        <v>4885.4399999999996</v>
      </c>
      <c r="AB283" s="14">
        <f t="shared" si="80"/>
        <v>783394.05935715558</v>
      </c>
      <c r="AC283" s="184">
        <f t="shared" si="93"/>
        <v>65282.84</v>
      </c>
      <c r="AD283" s="14">
        <f t="shared" si="81"/>
        <v>80042.580031818754</v>
      </c>
      <c r="AE283" s="184">
        <f t="shared" si="94"/>
        <v>6670.22</v>
      </c>
      <c r="AF283" s="14">
        <f t="shared" si="82"/>
        <v>304533.6739046353</v>
      </c>
      <c r="AG283" s="184">
        <f t="shared" si="95"/>
        <v>25377.81</v>
      </c>
      <c r="AH283" s="14">
        <f t="shared" si="83"/>
        <v>2112.9005118557307</v>
      </c>
      <c r="AI283" s="184">
        <f t="shared" si="87"/>
        <v>176.08</v>
      </c>
      <c r="AJ283" s="14">
        <f t="shared" si="84"/>
        <v>2213.5350168579052</v>
      </c>
      <c r="AK283" s="184">
        <f t="shared" si="88"/>
        <v>184.46</v>
      </c>
      <c r="AM283" s="14">
        <f t="shared" si="96"/>
        <v>1771091.4149317353</v>
      </c>
      <c r="AN283" s="14">
        <f t="shared" si="89"/>
        <v>147590.95000000001</v>
      </c>
      <c r="AO283" s="14">
        <f t="shared" si="90"/>
        <v>147590.95000000001</v>
      </c>
    </row>
    <row r="284" spans="1:41" x14ac:dyDescent="0.25">
      <c r="A284">
        <v>62387</v>
      </c>
      <c r="B284" t="s">
        <v>307</v>
      </c>
      <c r="C284" t="s">
        <v>286</v>
      </c>
      <c r="D284" s="14">
        <f>'landesw Umlage § 2_IST'!F284*'Umlage Gesamt § 2_mtlAufte_IST'!$D$1</f>
        <v>606.3890283776168</v>
      </c>
      <c r="E284" s="14">
        <f>'landesw Umlage § 2_IST'!G284*'Umlage Gesamt § 2_mtlAufte_IST'!$E$1</f>
        <v>45628.332495223898</v>
      </c>
      <c r="F284" s="14">
        <f>'landesw Umlage § 2_IST'!H284*'Umlage Gesamt § 2_mtlAufte_IST'!$F$1</f>
        <v>4905.6889787874497</v>
      </c>
      <c r="G284" s="14">
        <f>'landesw Umlage § 2_IST'!I284*'Umlage Gesamt § 2_mtlAufte_IST'!$G$1</f>
        <v>77589.763190928192</v>
      </c>
      <c r="H284" s="14">
        <f>'landesw Umlage § 2_IST'!J284*'Umlage Gesamt § 2_mtlAufte_IST'!$H$1</f>
        <v>13284.626723084672</v>
      </c>
      <c r="I284" s="14">
        <f>'landesw Umlage § 2_IST'!K284*'Umlage Gesamt § 2_mtlAufte_IST'!$I$1</f>
        <v>22160.395208256257</v>
      </c>
      <c r="J284" s="14">
        <f>'landesw Umlage § 2_IST'!L284*'Umlage Gesamt § 2_mtlAufte_IST'!$J$1</f>
        <v>337.41500466153445</v>
      </c>
      <c r="K284" s="14">
        <f>'landesw Umlage § 2_IST'!M284*'Umlage Gesamt § 2_mtlAufte_IST'!$K$1</f>
        <v>246.89111764956874</v>
      </c>
      <c r="M284" s="14">
        <f>'bezirksw Umlage § 2_IST'!F284*'Umlage Gesamt § 2_mtlAufte_IST'!$M$1</f>
        <v>1681.3230166320468</v>
      </c>
      <c r="N284" s="14">
        <f>'bezirksw Umlage § 2_IST'!G284*'Umlage Gesamt § 2_mtlAufte_IST'!$N$1</f>
        <v>190087.08835891998</v>
      </c>
      <c r="O284" s="14">
        <f>'bezirksw Umlage § 2_IST'!H284*'Umlage Gesamt § 2_mtlAufte_IST'!$O$1</f>
        <v>20925.112450209872</v>
      </c>
      <c r="P284" s="14">
        <f>'bezirksw Umlage § 2_IST'!I284*'Umlage Gesamt § 2_mtlAufte_IST'!$P$1</f>
        <v>267580.20659589965</v>
      </c>
      <c r="Q284" s="14">
        <f>'bezirksw Umlage § 2_IST'!J284*'Umlage Gesamt § 2_mtlAufte_IST'!$Q$1</f>
        <v>21982.802996658284</v>
      </c>
      <c r="R284" s="14">
        <f>'bezirksw Umlage § 2_IST'!K284*'Umlage Gesamt § 2_mtlAufte_IST'!$R$1</f>
        <v>112019.68666138616</v>
      </c>
      <c r="S284" s="14">
        <f>'bezirksw Umlage § 2_IST'!L284*'Umlage Gesamt § 2_mtlAufte_IST'!$S$1</f>
        <v>593.54661947725344</v>
      </c>
      <c r="T284" s="14">
        <f>'bezirksw Umlage § 2_IST'!M284*'Umlage Gesamt § 2_mtlAufte_IST'!$T$1</f>
        <v>728.41091044839266</v>
      </c>
      <c r="V284" s="14">
        <f t="shared" si="85"/>
        <v>2287.7120450096636</v>
      </c>
      <c r="W284" s="184">
        <f t="shared" si="86"/>
        <v>190.64</v>
      </c>
      <c r="X284" s="14">
        <f t="shared" si="78"/>
        <v>235715.42085414389</v>
      </c>
      <c r="Y284" s="184">
        <f t="shared" si="91"/>
        <v>19642.95</v>
      </c>
      <c r="Z284" s="14">
        <f t="shared" si="79"/>
        <v>25830.801428997322</v>
      </c>
      <c r="AA284" s="184">
        <f t="shared" si="92"/>
        <v>2152.5700000000002</v>
      </c>
      <c r="AB284" s="14">
        <f t="shared" si="80"/>
        <v>345169.96978682786</v>
      </c>
      <c r="AC284" s="184">
        <f t="shared" si="93"/>
        <v>28764.16</v>
      </c>
      <c r="AD284" s="14">
        <f t="shared" si="81"/>
        <v>35267.429719742955</v>
      </c>
      <c r="AE284" s="184">
        <f t="shared" si="94"/>
        <v>2938.95</v>
      </c>
      <c r="AF284" s="14">
        <f t="shared" si="82"/>
        <v>134180.08186964242</v>
      </c>
      <c r="AG284" s="184">
        <f t="shared" si="95"/>
        <v>11181.67</v>
      </c>
      <c r="AH284" s="14">
        <f t="shared" si="83"/>
        <v>930.9616241387879</v>
      </c>
      <c r="AI284" s="184">
        <f t="shared" si="87"/>
        <v>77.58</v>
      </c>
      <c r="AJ284" s="14">
        <f t="shared" si="84"/>
        <v>975.3020280979614</v>
      </c>
      <c r="AK284" s="184">
        <f t="shared" si="88"/>
        <v>81.28</v>
      </c>
      <c r="AM284" s="14">
        <f t="shared" si="96"/>
        <v>780357.67935660086</v>
      </c>
      <c r="AN284" s="14">
        <f t="shared" si="89"/>
        <v>65029.81</v>
      </c>
      <c r="AO284" s="14">
        <f t="shared" si="90"/>
        <v>65029.81</v>
      </c>
    </row>
    <row r="285" spans="1:41" x14ac:dyDescent="0.25">
      <c r="A285">
        <v>62388</v>
      </c>
      <c r="B285" t="s">
        <v>308</v>
      </c>
      <c r="C285" t="s">
        <v>286</v>
      </c>
      <c r="D285" s="14">
        <f>'landesw Umlage § 2_IST'!F285*'Umlage Gesamt § 2_mtlAufte_IST'!$D$1</f>
        <v>799.92076945040606</v>
      </c>
      <c r="E285" s="14">
        <f>'landesw Umlage § 2_IST'!G285*'Umlage Gesamt § 2_mtlAufte_IST'!$E$1</f>
        <v>60190.816670893662</v>
      </c>
      <c r="F285" s="14">
        <f>'landesw Umlage § 2_IST'!H285*'Umlage Gesamt § 2_mtlAufte_IST'!$F$1</f>
        <v>6471.361319143688</v>
      </c>
      <c r="G285" s="14">
        <f>'landesw Umlage § 2_IST'!I285*'Umlage Gesamt § 2_mtlAufte_IST'!$G$1</f>
        <v>102352.87937055467</v>
      </c>
      <c r="H285" s="14">
        <f>'landesw Umlage § 2_IST'!J285*'Umlage Gesamt § 2_mtlAufte_IST'!$H$1</f>
        <v>17524.474112967924</v>
      </c>
      <c r="I285" s="14">
        <f>'landesw Umlage § 2_IST'!K285*'Umlage Gesamt § 2_mtlAufte_IST'!$I$1</f>
        <v>29232.983376596603</v>
      </c>
      <c r="J285" s="14">
        <f>'landesw Umlage § 2_IST'!L285*'Umlage Gesamt § 2_mtlAufte_IST'!$J$1</f>
        <v>445.10249612380653</v>
      </c>
      <c r="K285" s="14">
        <f>'landesw Umlage § 2_IST'!M285*'Umlage Gesamt § 2_mtlAufte_IST'!$K$1</f>
        <v>325.68751009414484</v>
      </c>
      <c r="M285" s="14">
        <f>'bezirksw Umlage § 2_IST'!F285*'Umlage Gesamt § 2_mtlAufte_IST'!$M$1</f>
        <v>2217.9246955659942</v>
      </c>
      <c r="N285" s="14">
        <f>'bezirksw Umlage § 2_IST'!G285*'Umlage Gesamt § 2_mtlAufte_IST'!$N$1</f>
        <v>250754.22355426522</v>
      </c>
      <c r="O285" s="14">
        <f>'bezirksw Umlage § 2_IST'!H285*'Umlage Gesamt § 2_mtlAufte_IST'!$O$1</f>
        <v>27603.454661426731</v>
      </c>
      <c r="P285" s="14">
        <f>'bezirksw Umlage § 2_IST'!I285*'Umlage Gesamt § 2_mtlAufte_IST'!$P$1</f>
        <v>352979.61330626119</v>
      </c>
      <c r="Q285" s="14">
        <f>'bezirksw Umlage § 2_IST'!J285*'Umlage Gesamt § 2_mtlAufte_IST'!$Q$1</f>
        <v>28998.711824998896</v>
      </c>
      <c r="R285" s="14">
        <f>'bezirksw Umlage § 2_IST'!K285*'Umlage Gesamt § 2_mtlAufte_IST'!$R$1</f>
        <v>147771.26523464816</v>
      </c>
      <c r="S285" s="14">
        <f>'bezirksw Umlage § 2_IST'!L285*'Umlage Gesamt § 2_mtlAufte_IST'!$S$1</f>
        <v>782.97964893465337</v>
      </c>
      <c r="T285" s="14">
        <f>'bezirksw Umlage § 2_IST'!M285*'Umlage Gesamt § 2_mtlAufte_IST'!$T$1</f>
        <v>960.88647500907973</v>
      </c>
      <c r="V285" s="14">
        <f t="shared" si="85"/>
        <v>3017.8454650164003</v>
      </c>
      <c r="W285" s="184">
        <f t="shared" si="86"/>
        <v>251.49</v>
      </c>
      <c r="X285" s="14">
        <f t="shared" si="78"/>
        <v>310945.04022515891</v>
      </c>
      <c r="Y285" s="184">
        <f t="shared" si="91"/>
        <v>25912.09</v>
      </c>
      <c r="Z285" s="14">
        <f t="shared" si="79"/>
        <v>34074.81598057042</v>
      </c>
      <c r="AA285" s="184">
        <f t="shared" si="92"/>
        <v>2839.57</v>
      </c>
      <c r="AB285" s="14">
        <f t="shared" si="80"/>
        <v>455332.49267681583</v>
      </c>
      <c r="AC285" s="184">
        <f t="shared" si="93"/>
        <v>37944.370000000003</v>
      </c>
      <c r="AD285" s="14">
        <f t="shared" si="81"/>
        <v>46523.185937966817</v>
      </c>
      <c r="AE285" s="184">
        <f t="shared" si="94"/>
        <v>3876.93</v>
      </c>
      <c r="AF285" s="14">
        <f t="shared" si="82"/>
        <v>177004.24861124478</v>
      </c>
      <c r="AG285" s="184">
        <f t="shared" si="95"/>
        <v>14750.35</v>
      </c>
      <c r="AH285" s="14">
        <f t="shared" si="83"/>
        <v>1228.0821450584599</v>
      </c>
      <c r="AI285" s="184">
        <f t="shared" si="87"/>
        <v>102.34</v>
      </c>
      <c r="AJ285" s="14">
        <f t="shared" si="84"/>
        <v>1286.5739851032245</v>
      </c>
      <c r="AK285" s="184">
        <f t="shared" si="88"/>
        <v>107.21</v>
      </c>
      <c r="AM285" s="14">
        <f t="shared" si="96"/>
        <v>1029412.2850269347</v>
      </c>
      <c r="AN285" s="14">
        <f t="shared" si="89"/>
        <v>85784.36</v>
      </c>
      <c r="AO285" s="14">
        <f t="shared" si="90"/>
        <v>85784.36</v>
      </c>
    </row>
    <row r="286" spans="1:41" x14ac:dyDescent="0.25">
      <c r="A286">
        <v>62389</v>
      </c>
      <c r="B286" t="s">
        <v>309</v>
      </c>
      <c r="C286" t="s">
        <v>286</v>
      </c>
      <c r="D286" s="14">
        <f>'landesw Umlage § 2_IST'!F286*'Umlage Gesamt § 2_mtlAufte_IST'!$D$1</f>
        <v>1177.3246321335096</v>
      </c>
      <c r="E286" s="14">
        <f>'landesw Umlage § 2_IST'!G286*'Umlage Gesamt § 2_mtlAufte_IST'!$E$1</f>
        <v>88588.937556357414</v>
      </c>
      <c r="F286" s="14">
        <f>'landesw Umlage § 2_IST'!H286*'Umlage Gesamt § 2_mtlAufte_IST'!$F$1</f>
        <v>9524.5596506995389</v>
      </c>
      <c r="G286" s="14">
        <f>'landesw Umlage § 2_IST'!I286*'Umlage Gesamt § 2_mtlAufte_IST'!$G$1</f>
        <v>150643.12698810949</v>
      </c>
      <c r="H286" s="14">
        <f>'landesw Umlage § 2_IST'!J286*'Umlage Gesamt § 2_mtlAufte_IST'!$H$1</f>
        <v>25792.548245195085</v>
      </c>
      <c r="I286" s="14">
        <f>'landesw Umlage § 2_IST'!K286*'Umlage Gesamt § 2_mtlAufte_IST'!$I$1</f>
        <v>43025.150382909749</v>
      </c>
      <c r="J286" s="14">
        <f>'landesw Umlage § 2_IST'!L286*'Umlage Gesamt § 2_mtlAufte_IST'!$J$1</f>
        <v>655.10254580676508</v>
      </c>
      <c r="K286" s="14">
        <f>'landesw Umlage § 2_IST'!M286*'Umlage Gesamt § 2_mtlAufte_IST'!$K$1</f>
        <v>479.34738371090697</v>
      </c>
      <c r="M286" s="14">
        <f>'bezirksw Umlage § 2_IST'!F286*'Umlage Gesamt § 2_mtlAufte_IST'!$M$1</f>
        <v>3264.3450151958486</v>
      </c>
      <c r="N286" s="14">
        <f>'bezirksw Umlage § 2_IST'!G286*'Umlage Gesamt § 2_mtlAufte_IST'!$N$1</f>
        <v>369060.45608089725</v>
      </c>
      <c r="O286" s="14">
        <f>'bezirksw Umlage § 2_IST'!H286*'Umlage Gesamt § 2_mtlAufte_IST'!$O$1</f>
        <v>40626.807486454549</v>
      </c>
      <c r="P286" s="14">
        <f>'bezirksw Umlage § 2_IST'!I286*'Umlage Gesamt § 2_mtlAufte_IST'!$P$1</f>
        <v>519515.94365020085</v>
      </c>
      <c r="Q286" s="14">
        <f>'bezirksw Umlage § 2_IST'!J286*'Umlage Gesamt § 2_mtlAufte_IST'!$Q$1</f>
        <v>42680.349149040521</v>
      </c>
      <c r="R286" s="14">
        <f>'bezirksw Umlage § 2_IST'!K286*'Umlage Gesamt § 2_mtlAufte_IST'!$R$1</f>
        <v>217489.97791595862</v>
      </c>
      <c r="S286" s="14">
        <f>'bezirksw Umlage § 2_IST'!L286*'Umlage Gesamt § 2_mtlAufte_IST'!$S$1</f>
        <v>1152.3906646196501</v>
      </c>
      <c r="T286" s="14">
        <f>'bezirksw Umlage § 2_IST'!M286*'Umlage Gesamt § 2_mtlAufte_IST'!$T$1</f>
        <v>1414.2342078320885</v>
      </c>
      <c r="V286" s="14">
        <f t="shared" si="85"/>
        <v>4441.6696473293578</v>
      </c>
      <c r="W286" s="184">
        <f t="shared" si="86"/>
        <v>370.14</v>
      </c>
      <c r="X286" s="14">
        <f t="shared" si="78"/>
        <v>457649.39363725466</v>
      </c>
      <c r="Y286" s="184">
        <f t="shared" si="91"/>
        <v>38137.449999999997</v>
      </c>
      <c r="Z286" s="14">
        <f t="shared" si="79"/>
        <v>50151.367137154084</v>
      </c>
      <c r="AA286" s="184">
        <f t="shared" si="92"/>
        <v>4179.28</v>
      </c>
      <c r="AB286" s="14">
        <f t="shared" si="80"/>
        <v>670159.0706383104</v>
      </c>
      <c r="AC286" s="184">
        <f t="shared" si="93"/>
        <v>55846.59</v>
      </c>
      <c r="AD286" s="14">
        <f t="shared" si="81"/>
        <v>68472.89739423561</v>
      </c>
      <c r="AE286" s="184">
        <f t="shared" si="94"/>
        <v>5706.07</v>
      </c>
      <c r="AF286" s="14">
        <f t="shared" si="82"/>
        <v>260515.12829886837</v>
      </c>
      <c r="AG286" s="184">
        <f t="shared" si="95"/>
        <v>21709.59</v>
      </c>
      <c r="AH286" s="14">
        <f t="shared" si="83"/>
        <v>1807.4932104264153</v>
      </c>
      <c r="AI286" s="184">
        <f t="shared" si="87"/>
        <v>150.62</v>
      </c>
      <c r="AJ286" s="14">
        <f t="shared" si="84"/>
        <v>1893.5815915429955</v>
      </c>
      <c r="AK286" s="184">
        <f t="shared" si="88"/>
        <v>157.80000000000001</v>
      </c>
      <c r="AM286" s="14">
        <f t="shared" si="96"/>
        <v>1515090.6015551223</v>
      </c>
      <c r="AN286" s="14">
        <f t="shared" si="89"/>
        <v>126257.55</v>
      </c>
      <c r="AO286" s="14">
        <f t="shared" si="90"/>
        <v>126257.55</v>
      </c>
    </row>
    <row r="287" spans="1:41" ht="15.75" thickBot="1" x14ac:dyDescent="0.3">
      <c r="A287" s="56">
        <v>62390</v>
      </c>
      <c r="B287" s="56" t="s">
        <v>310</v>
      </c>
      <c r="C287" s="56" t="s">
        <v>286</v>
      </c>
      <c r="D287" s="57">
        <f>'landesw Umlage § 2_IST'!F287*'Umlage Gesamt § 2_mtlAufte_IST'!$D$1</f>
        <v>1061.0477564427069</v>
      </c>
      <c r="E287" s="57">
        <f>'landesw Umlage § 2_IST'!G287*'Umlage Gesamt § 2_mtlAufte_IST'!$E$1</f>
        <v>79839.570900234714</v>
      </c>
      <c r="F287" s="57">
        <f>'landesw Umlage § 2_IST'!H287*'Umlage Gesamt § 2_mtlAufte_IST'!$F$1</f>
        <v>8583.8793928618379</v>
      </c>
      <c r="G287" s="57">
        <f>'landesw Umlage § 2_IST'!I287*'Umlage Gesamt § 2_mtlAufte_IST'!$G$1</f>
        <v>135765.06220259002</v>
      </c>
      <c r="H287" s="57">
        <f>'landesw Umlage § 2_IST'!J287*'Umlage Gesamt § 2_mtlAufte_IST'!$H$1</f>
        <v>23245.182086193763</v>
      </c>
      <c r="I287" s="57">
        <f>'landesw Umlage § 2_IST'!K287*'Umlage Gesamt § 2_mtlAufte_IST'!$I$1</f>
        <v>38775.829570190719</v>
      </c>
      <c r="J287" s="57">
        <f>'landesw Umlage § 2_IST'!L287*'Umlage Gesamt § 2_mtlAufte_IST'!$J$1</f>
        <v>590.40222849032295</v>
      </c>
      <c r="K287" s="57">
        <f>'landesw Umlage § 2_IST'!M287*'Umlage Gesamt § 2_mtlAufte_IST'!$K$1</f>
        <v>432.00528737893791</v>
      </c>
      <c r="L287" s="57"/>
      <c r="M287" s="57">
        <f>'bezirksw Umlage § 2_IST'!F287*'Umlage Gesamt § 2_mtlAufte_IST'!$M$1</f>
        <v>2941.9463927734341</v>
      </c>
      <c r="N287" s="57">
        <f>'bezirksw Umlage § 2_IST'!G287*'Umlage Gesamt § 2_mtlAufte_IST'!$N$1</f>
        <v>332610.69906159193</v>
      </c>
      <c r="O287" s="57">
        <f>'bezirksw Umlage § 2_IST'!H287*'Umlage Gesamt § 2_mtlAufte_IST'!$O$1</f>
        <v>36614.355767631634</v>
      </c>
      <c r="P287" s="57">
        <f>'bezirksw Umlage § 2_IST'!I287*'Umlage Gesamt § 2_mtlAufte_IST'!$P$1</f>
        <v>468206.6537989084</v>
      </c>
      <c r="Q287" s="57">
        <f>'bezirksw Umlage § 2_IST'!J287*'Umlage Gesamt § 2_mtlAufte_IST'!$Q$1</f>
        <v>38465.082164054627</v>
      </c>
      <c r="R287" s="57">
        <f>'bezirksw Umlage § 2_IST'!K287*'Umlage Gesamt § 2_mtlAufte_IST'!$R$1</f>
        <v>196009.87426748459</v>
      </c>
      <c r="S287" s="57">
        <f>'bezirksw Umlage § 2_IST'!L287*'Umlage Gesamt § 2_mtlAufte_IST'!$S$1</f>
        <v>1038.5763585226166</v>
      </c>
      <c r="T287" s="57">
        <f>'bezirksw Umlage § 2_IST'!M287*'Umlage Gesamt § 2_mtlAufte_IST'!$T$1</f>
        <v>1274.559278170781</v>
      </c>
      <c r="U287" s="57"/>
      <c r="V287" s="57">
        <f t="shared" si="85"/>
        <v>4002.9941492161411</v>
      </c>
      <c r="W287" s="188">
        <f t="shared" si="86"/>
        <v>333.58</v>
      </c>
      <c r="X287" s="57">
        <f t="shared" si="78"/>
        <v>412450.26996182662</v>
      </c>
      <c r="Y287" s="188">
        <f t="shared" si="91"/>
        <v>34370.86</v>
      </c>
      <c r="Z287" s="57">
        <f t="shared" si="79"/>
        <v>45198.235160493474</v>
      </c>
      <c r="AA287" s="188">
        <f t="shared" si="92"/>
        <v>3766.52</v>
      </c>
      <c r="AB287" s="57">
        <f t="shared" si="80"/>
        <v>603971.7160014984</v>
      </c>
      <c r="AC287" s="188">
        <f t="shared" si="93"/>
        <v>50330.98</v>
      </c>
      <c r="AD287" s="57">
        <f t="shared" si="81"/>
        <v>61710.264250248394</v>
      </c>
      <c r="AE287" s="188">
        <f t="shared" si="94"/>
        <v>5142.5200000000004</v>
      </c>
      <c r="AF287" s="57">
        <f t="shared" si="82"/>
        <v>234785.7038376753</v>
      </c>
      <c r="AG287" s="188">
        <f t="shared" si="95"/>
        <v>19565.48</v>
      </c>
      <c r="AH287" s="57">
        <f t="shared" si="83"/>
        <v>1628.9785870129394</v>
      </c>
      <c r="AI287" s="188">
        <f t="shared" si="87"/>
        <v>135.75</v>
      </c>
      <c r="AJ287" s="57">
        <f t="shared" si="84"/>
        <v>1706.564565549719</v>
      </c>
      <c r="AK287" s="188">
        <f t="shared" si="88"/>
        <v>142.21</v>
      </c>
      <c r="AL287" s="57"/>
      <c r="AM287" s="57">
        <f t="shared" si="96"/>
        <v>1365454.726513521</v>
      </c>
      <c r="AN287" s="57">
        <f t="shared" si="89"/>
        <v>113787.89</v>
      </c>
      <c r="AO287" s="14">
        <f t="shared" si="90"/>
        <v>113787.89</v>
      </c>
    </row>
    <row r="288" spans="1:41" x14ac:dyDescent="0.25">
      <c r="A288" s="24"/>
      <c r="B288" s="24" t="s">
        <v>311</v>
      </c>
      <c r="C288" s="24"/>
      <c r="D288" s="24">
        <f t="shared" ref="D288:K288" si="97">SUM(D3:D287)</f>
        <v>465415.56800000014</v>
      </c>
      <c r="E288" s="24">
        <f t="shared" si="97"/>
        <v>35020647.29300002</v>
      </c>
      <c r="F288" s="24">
        <f t="shared" si="97"/>
        <v>3765213.2799999993</v>
      </c>
      <c r="G288" s="24">
        <f t="shared" si="97"/>
        <v>59551677.251000032</v>
      </c>
      <c r="H288" s="24">
        <f t="shared" si="97"/>
        <v>10196213.656000001</v>
      </c>
      <c r="I288" s="24">
        <f t="shared" si="97"/>
        <v>17008541.4483</v>
      </c>
      <c r="J288" s="24">
        <f t="shared" si="97"/>
        <v>258972.68700000015</v>
      </c>
      <c r="K288" s="24">
        <f t="shared" si="97"/>
        <v>189493.81399999978</v>
      </c>
      <c r="L288" s="189">
        <f>SUM(D288:K288)</f>
        <v>126456174.99730006</v>
      </c>
      <c r="M288" s="24">
        <f t="shared" ref="M288:T288" si="98">SUM(M3:M287)</f>
        <v>1396246.703999999</v>
      </c>
      <c r="N288" s="24">
        <f t="shared" si="98"/>
        <v>105061941.87900002</v>
      </c>
      <c r="O288" s="24">
        <f t="shared" si="98"/>
        <v>11295639.840000005</v>
      </c>
      <c r="P288" s="24">
        <f t="shared" si="98"/>
        <v>178655031.75299993</v>
      </c>
      <c r="Q288" s="24">
        <f t="shared" si="98"/>
        <v>30588640.967999987</v>
      </c>
      <c r="R288" s="24">
        <f t="shared" si="98"/>
        <v>51025624.344900042</v>
      </c>
      <c r="S288" s="24">
        <f t="shared" si="98"/>
        <v>776918.06099999975</v>
      </c>
      <c r="T288" s="24">
        <f t="shared" si="98"/>
        <v>568481.44200000027</v>
      </c>
      <c r="U288" s="189">
        <f>SUM(M288:T288)</f>
        <v>379368524.99189991</v>
      </c>
      <c r="V288" s="24">
        <f>SUM(V3:V287)</f>
        <v>1861662.2720000003</v>
      </c>
      <c r="W288" s="190">
        <f>SUM(W3:W287)</f>
        <v>155138.5499999999</v>
      </c>
      <c r="X288" s="24">
        <f t="shared" ref="X288:AK288" si="99">SUM(X3:X287)</f>
        <v>140082589.17199996</v>
      </c>
      <c r="Y288" s="191">
        <f t="shared" si="99"/>
        <v>8966005.8099999968</v>
      </c>
      <c r="Z288" s="24">
        <f t="shared" si="99"/>
        <v>15060853.12000001</v>
      </c>
      <c r="AA288" s="191">
        <f t="shared" si="99"/>
        <v>1255071.1500000006</v>
      </c>
      <c r="AB288" s="24">
        <f t="shared" si="99"/>
        <v>238206709.00399989</v>
      </c>
      <c r="AC288" s="153">
        <f t="shared" si="99"/>
        <v>14987852.459999999</v>
      </c>
      <c r="AD288" s="24">
        <f t="shared" si="99"/>
        <v>40784854.623999983</v>
      </c>
      <c r="AE288" s="153">
        <f t="shared" si="99"/>
        <v>1530391.1499999985</v>
      </c>
      <c r="AF288" s="24">
        <f t="shared" si="99"/>
        <v>68034165.793200031</v>
      </c>
      <c r="AG288" s="153">
        <f t="shared" si="99"/>
        <v>4599001.5299999993</v>
      </c>
      <c r="AH288" s="24">
        <f t="shared" si="99"/>
        <v>1035890.7479999999</v>
      </c>
      <c r="AI288" s="153">
        <f t="shared" si="99"/>
        <v>86324.22</v>
      </c>
      <c r="AJ288" s="24">
        <f t="shared" si="99"/>
        <v>757975.25599999947</v>
      </c>
      <c r="AK288" s="153">
        <f t="shared" si="99"/>
        <v>63164.569999999978</v>
      </c>
      <c r="AL288" s="24"/>
      <c r="AM288" s="192">
        <f>SUM(AM3:AM287)</f>
        <v>379715390.73072046</v>
      </c>
      <c r="AN288" s="193">
        <f>SUM(AN3:AN287)</f>
        <v>31642949.189999975</v>
      </c>
      <c r="AO288" s="55">
        <f>SUM(AO3:AO287)</f>
        <v>31642949.189999975</v>
      </c>
    </row>
    <row r="289" spans="10:41" x14ac:dyDescent="0.25">
      <c r="J289" s="14"/>
    </row>
    <row r="290" spans="10:41" x14ac:dyDescent="0.25">
      <c r="J290" s="14"/>
      <c r="V290" s="14">
        <f>V288</f>
        <v>1861662.2720000003</v>
      </c>
      <c r="X290" s="14">
        <f>X288-X3</f>
        <v>107592069.14532745</v>
      </c>
      <c r="Z290" s="14">
        <f>Z288</f>
        <v>15060853.12000001</v>
      </c>
      <c r="AB290" s="14">
        <f>AB288-AB3</f>
        <v>179854228.58261901</v>
      </c>
      <c r="AD290" s="14">
        <f>AD288-AD3</f>
        <v>18364692.761172075</v>
      </c>
      <c r="AF290" s="14">
        <f>AF288-AF3</f>
        <v>55188018.8456017</v>
      </c>
      <c r="AH290" s="14">
        <f>AH288</f>
        <v>1035890.7479999999</v>
      </c>
      <c r="AJ290" s="14">
        <f>AJ288</f>
        <v>757975.25599999947</v>
      </c>
      <c r="AM290" s="139">
        <f>V290+X290+Z290+AB290+AD290+AF290+AH290+AJ290</f>
        <v>379715390.73072022</v>
      </c>
    </row>
    <row r="291" spans="10:41" x14ac:dyDescent="0.25">
      <c r="J291" s="14"/>
    </row>
    <row r="292" spans="10:41" ht="15.75" x14ac:dyDescent="0.25">
      <c r="J292" s="14"/>
      <c r="M292" s="130">
        <f>L288+U288</f>
        <v>505824699.9892</v>
      </c>
      <c r="N292" s="24" t="s">
        <v>444</v>
      </c>
      <c r="AH292" s="194" t="s">
        <v>445</v>
      </c>
      <c r="AI292" s="14">
        <f>V288</f>
        <v>1861662.2720000003</v>
      </c>
      <c r="AJ292" s="14">
        <f>ROUND(AI292/12,2)</f>
        <v>155138.51999999999</v>
      </c>
      <c r="AK292" s="14">
        <f>AJ292</f>
        <v>155138.51999999999</v>
      </c>
      <c r="AO292" s="139">
        <f>AM288+X3+AB3+AD3+AF3</f>
        <v>505824699.98920006</v>
      </c>
    </row>
    <row r="293" spans="10:41" ht="15.75" x14ac:dyDescent="0.25">
      <c r="J293" s="14"/>
      <c r="W293" s="183"/>
      <c r="AH293" s="195" t="s">
        <v>446</v>
      </c>
      <c r="AI293" s="14">
        <f>X290+Z290</f>
        <v>122652922.26532745</v>
      </c>
      <c r="AJ293" s="14">
        <f>ROUND(AI293/12,2)</f>
        <v>10221076.859999999</v>
      </c>
      <c r="AK293" s="14">
        <f>AJ293</f>
        <v>10221076.859999999</v>
      </c>
    </row>
    <row r="294" spans="10:41" ht="16.5" thickBot="1" x14ac:dyDescent="0.3">
      <c r="J294" s="14"/>
      <c r="AH294" s="196" t="s">
        <v>447</v>
      </c>
      <c r="AI294" s="57">
        <f>AB290+AD290+AF290+AH290+AJ290</f>
        <v>255200806.19339281</v>
      </c>
      <c r="AJ294" s="57">
        <f>ROUND(AI294/12,2)</f>
        <v>21266733.850000001</v>
      </c>
      <c r="AK294" s="55">
        <v>22198772.780000001</v>
      </c>
      <c r="AO294" s="155">
        <f>AO292-AM288</f>
        <v>126109309.2584796</v>
      </c>
    </row>
    <row r="295" spans="10:41" x14ac:dyDescent="0.25">
      <c r="J295" s="14"/>
      <c r="AI295" s="14">
        <f>SUM(AI292:AI294)</f>
        <v>379715390.73072028</v>
      </c>
      <c r="AJ295" s="24">
        <f>SUM(AJ292:AJ294)</f>
        <v>31642949.23</v>
      </c>
      <c r="AK295" s="24">
        <f>SUM(AK292:AK294)</f>
        <v>32574988.16</v>
      </c>
      <c r="AO295" s="14">
        <f>AM288+AO294</f>
        <v>505824699.98920006</v>
      </c>
    </row>
    <row r="296" spans="10:41" x14ac:dyDescent="0.25">
      <c r="J296" s="14"/>
      <c r="AH296" s="24" t="s">
        <v>448</v>
      </c>
      <c r="AO296" s="14">
        <f>AO295-'Grunddaten § 2 SPU_40%_IST'!K16</f>
        <v>0</v>
      </c>
    </row>
    <row r="297" spans="10:41" x14ac:dyDescent="0.25">
      <c r="J297" s="14"/>
    </row>
    <row r="298" spans="10:41" x14ac:dyDescent="0.25">
      <c r="J298" s="14"/>
      <c r="AG298" s="24"/>
      <c r="AH298" s="24"/>
    </row>
    <row r="299" spans="10:41" x14ac:dyDescent="0.25">
      <c r="J299" s="14"/>
    </row>
    <row r="300" spans="10:41" x14ac:dyDescent="0.25">
      <c r="J300" s="14"/>
    </row>
    <row r="301" spans="10:41" x14ac:dyDescent="0.25">
      <c r="J301" s="14"/>
    </row>
    <row r="302" spans="10:41" x14ac:dyDescent="0.25">
      <c r="J302" s="14"/>
    </row>
    <row r="303" spans="10:41" x14ac:dyDescent="0.25">
      <c r="J303" s="14"/>
    </row>
    <row r="304" spans="10:41" x14ac:dyDescent="0.25">
      <c r="J304" s="14"/>
    </row>
    <row r="305" spans="10:10" x14ac:dyDescent="0.25">
      <c r="J305" s="14"/>
    </row>
    <row r="306" spans="10:10" x14ac:dyDescent="0.25">
      <c r="J306" s="14"/>
    </row>
    <row r="307" spans="10:10" x14ac:dyDescent="0.25">
      <c r="J307" s="14"/>
    </row>
    <row r="308" spans="10:10" x14ac:dyDescent="0.25">
      <c r="J308" s="14"/>
    </row>
    <row r="309" spans="10:10" x14ac:dyDescent="0.25">
      <c r="J309" s="14"/>
    </row>
    <row r="310" spans="10:10" x14ac:dyDescent="0.25">
      <c r="J310" s="14"/>
    </row>
    <row r="311" spans="10:10" x14ac:dyDescent="0.25">
      <c r="J311" s="14"/>
    </row>
    <row r="312" spans="10:10" x14ac:dyDescent="0.25">
      <c r="J312" s="14"/>
    </row>
    <row r="313" spans="10:10" x14ac:dyDescent="0.25">
      <c r="J313" s="14"/>
    </row>
    <row r="314" spans="10:10" x14ac:dyDescent="0.25">
      <c r="J314" s="14"/>
    </row>
    <row r="315" spans="10:10" x14ac:dyDescent="0.25">
      <c r="J315" s="14"/>
    </row>
    <row r="316" spans="10:10" x14ac:dyDescent="0.25">
      <c r="J316" s="14"/>
    </row>
    <row r="317" spans="10:10" x14ac:dyDescent="0.25">
      <c r="J317" s="14"/>
    </row>
    <row r="318" spans="10:10" x14ac:dyDescent="0.25">
      <c r="J318" s="14"/>
    </row>
    <row r="319" spans="10:10" x14ac:dyDescent="0.25">
      <c r="J319" s="14"/>
    </row>
    <row r="320" spans="10:10" x14ac:dyDescent="0.25">
      <c r="J320" s="14"/>
    </row>
    <row r="321" spans="10:10" x14ac:dyDescent="0.25">
      <c r="J321" s="14"/>
    </row>
    <row r="322" spans="10:10" x14ac:dyDescent="0.25">
      <c r="J322" s="14"/>
    </row>
    <row r="323" spans="10:10" x14ac:dyDescent="0.25">
      <c r="J323" s="14"/>
    </row>
    <row r="324" spans="10:10" x14ac:dyDescent="0.25">
      <c r="J324" s="14"/>
    </row>
    <row r="325" spans="10:10" x14ac:dyDescent="0.25">
      <c r="J325" s="14"/>
    </row>
    <row r="326" spans="10:10" x14ac:dyDescent="0.25">
      <c r="J326" s="14"/>
    </row>
    <row r="327" spans="10:10" x14ac:dyDescent="0.25">
      <c r="J327" s="14"/>
    </row>
    <row r="328" spans="10:10" x14ac:dyDescent="0.25">
      <c r="J328" s="14"/>
    </row>
    <row r="329" spans="10:10" x14ac:dyDescent="0.25">
      <c r="J329" s="14"/>
    </row>
    <row r="330" spans="10:10" x14ac:dyDescent="0.25">
      <c r="J330" s="14"/>
    </row>
    <row r="331" spans="10:10" x14ac:dyDescent="0.25">
      <c r="J331" s="14"/>
    </row>
    <row r="332" spans="10:10" x14ac:dyDescent="0.25">
      <c r="J332" s="14"/>
    </row>
    <row r="333" spans="10:10" x14ac:dyDescent="0.25">
      <c r="J333" s="14"/>
    </row>
    <row r="334" spans="10:10" x14ac:dyDescent="0.25">
      <c r="J334" s="14"/>
    </row>
    <row r="335" spans="10:10" x14ac:dyDescent="0.25">
      <c r="J335" s="14"/>
    </row>
    <row r="336" spans="10:10" x14ac:dyDescent="0.25">
      <c r="J336" s="14"/>
    </row>
    <row r="337" spans="10:10" x14ac:dyDescent="0.25">
      <c r="J337" s="14"/>
    </row>
    <row r="338" spans="10:10" x14ac:dyDescent="0.25">
      <c r="J338" s="14"/>
    </row>
    <row r="339" spans="10:10" x14ac:dyDescent="0.25">
      <c r="J339" s="14"/>
    </row>
    <row r="340" spans="10:10" x14ac:dyDescent="0.25">
      <c r="J340" s="14"/>
    </row>
    <row r="341" spans="10:10" x14ac:dyDescent="0.25">
      <c r="J341" s="14"/>
    </row>
    <row r="342" spans="10:10" x14ac:dyDescent="0.25">
      <c r="J342" s="14"/>
    </row>
    <row r="343" spans="10:10" x14ac:dyDescent="0.25">
      <c r="J343" s="14"/>
    </row>
    <row r="344" spans="10:10" x14ac:dyDescent="0.25">
      <c r="J344" s="14"/>
    </row>
    <row r="345" spans="10:10" x14ac:dyDescent="0.25">
      <c r="J345" s="14"/>
    </row>
    <row r="346" spans="10:10" x14ac:dyDescent="0.25">
      <c r="J346" s="14"/>
    </row>
    <row r="347" spans="10:10" x14ac:dyDescent="0.25">
      <c r="J347" s="14"/>
    </row>
    <row r="348" spans="10:10" x14ac:dyDescent="0.25">
      <c r="J348" s="14"/>
    </row>
    <row r="349" spans="10:10" x14ac:dyDescent="0.25">
      <c r="J349" s="14"/>
    </row>
    <row r="350" spans="10:10" x14ac:dyDescent="0.25">
      <c r="J350" s="14"/>
    </row>
    <row r="351" spans="10:10" x14ac:dyDescent="0.25">
      <c r="J351" s="14"/>
    </row>
    <row r="352" spans="10:10" x14ac:dyDescent="0.25">
      <c r="J352" s="14"/>
    </row>
    <row r="353" spans="10:10" x14ac:dyDescent="0.25">
      <c r="J353" s="14"/>
    </row>
    <row r="354" spans="10:10" x14ac:dyDescent="0.25">
      <c r="J354" s="14"/>
    </row>
    <row r="355" spans="10:10" x14ac:dyDescent="0.25">
      <c r="J355" s="14"/>
    </row>
    <row r="356" spans="10:10" x14ac:dyDescent="0.25">
      <c r="J356" s="14"/>
    </row>
    <row r="357" spans="10:10" x14ac:dyDescent="0.25">
      <c r="J357" s="14"/>
    </row>
    <row r="358" spans="10:10" x14ac:dyDescent="0.25">
      <c r="J358" s="14"/>
    </row>
    <row r="359" spans="10:10" x14ac:dyDescent="0.25">
      <c r="J359" s="14"/>
    </row>
    <row r="360" spans="10:10" x14ac:dyDescent="0.25">
      <c r="J360" s="14"/>
    </row>
    <row r="361" spans="10:10" x14ac:dyDescent="0.25">
      <c r="J361" s="14"/>
    </row>
    <row r="362" spans="10:10" x14ac:dyDescent="0.25">
      <c r="J362" s="14"/>
    </row>
    <row r="363" spans="10:10" x14ac:dyDescent="0.25">
      <c r="J363" s="14"/>
    </row>
    <row r="364" spans="10:10" x14ac:dyDescent="0.25">
      <c r="J364" s="14"/>
    </row>
    <row r="365" spans="10:10" x14ac:dyDescent="0.25">
      <c r="J365" s="14"/>
    </row>
    <row r="366" spans="10:10" x14ac:dyDescent="0.25">
      <c r="J366" s="14"/>
    </row>
    <row r="367" spans="10:10" x14ac:dyDescent="0.25">
      <c r="J367" s="14"/>
    </row>
    <row r="368" spans="10:10" x14ac:dyDescent="0.25">
      <c r="J368" s="14"/>
    </row>
    <row r="369" spans="10:10" x14ac:dyDescent="0.25">
      <c r="J369" s="14"/>
    </row>
    <row r="370" spans="10:10" x14ac:dyDescent="0.25">
      <c r="J370" s="14"/>
    </row>
    <row r="371" spans="10:10" x14ac:dyDescent="0.25">
      <c r="J371" s="14"/>
    </row>
    <row r="372" spans="10:10" x14ac:dyDescent="0.25">
      <c r="J372" s="14"/>
    </row>
    <row r="373" spans="10:10" x14ac:dyDescent="0.25">
      <c r="J373" s="14"/>
    </row>
    <row r="374" spans="10:10" x14ac:dyDescent="0.25">
      <c r="J374" s="14"/>
    </row>
    <row r="375" spans="10:10" x14ac:dyDescent="0.25">
      <c r="J375" s="14"/>
    </row>
    <row r="376" spans="10:10" x14ac:dyDescent="0.25">
      <c r="J376" s="14"/>
    </row>
    <row r="377" spans="10:10" x14ac:dyDescent="0.25">
      <c r="J377" s="14"/>
    </row>
    <row r="378" spans="10:10" x14ac:dyDescent="0.25">
      <c r="J378" s="14"/>
    </row>
    <row r="379" spans="10:10" x14ac:dyDescent="0.25">
      <c r="J379" s="14"/>
    </row>
    <row r="380" spans="10:10" x14ac:dyDescent="0.25">
      <c r="J380" s="14"/>
    </row>
    <row r="381" spans="10:10" x14ac:dyDescent="0.25">
      <c r="J381" s="14"/>
    </row>
    <row r="382" spans="10:10" x14ac:dyDescent="0.25">
      <c r="J382" s="14"/>
    </row>
    <row r="383" spans="10:10" x14ac:dyDescent="0.25">
      <c r="J383" s="14"/>
    </row>
    <row r="384" spans="10:10" x14ac:dyDescent="0.25">
      <c r="J384" s="14"/>
    </row>
    <row r="385" spans="10:10" x14ac:dyDescent="0.25">
      <c r="J385" s="14"/>
    </row>
    <row r="386" spans="10:10" x14ac:dyDescent="0.25">
      <c r="J386" s="14"/>
    </row>
    <row r="387" spans="10:10" x14ac:dyDescent="0.25">
      <c r="J387" s="14"/>
    </row>
    <row r="388" spans="10:10" x14ac:dyDescent="0.25">
      <c r="J388" s="14"/>
    </row>
    <row r="389" spans="10:10" x14ac:dyDescent="0.25">
      <c r="J389" s="14"/>
    </row>
    <row r="390" spans="10:10" x14ac:dyDescent="0.25">
      <c r="J390" s="14"/>
    </row>
    <row r="391" spans="10:10" x14ac:dyDescent="0.25">
      <c r="J391" s="14"/>
    </row>
    <row r="392" spans="10:10" x14ac:dyDescent="0.25">
      <c r="J392" s="14"/>
    </row>
    <row r="393" spans="10:10" x14ac:dyDescent="0.25">
      <c r="J393" s="14"/>
    </row>
    <row r="394" spans="10:10" x14ac:dyDescent="0.25">
      <c r="J394" s="14"/>
    </row>
    <row r="395" spans="10:10" x14ac:dyDescent="0.25">
      <c r="J395" s="14"/>
    </row>
    <row r="396" spans="10:10" x14ac:dyDescent="0.25">
      <c r="J396" s="14"/>
    </row>
    <row r="397" spans="10:10" x14ac:dyDescent="0.25">
      <c r="J397" s="14"/>
    </row>
    <row r="398" spans="10:10" x14ac:dyDescent="0.25">
      <c r="J398" s="14"/>
    </row>
    <row r="399" spans="10:10" x14ac:dyDescent="0.25">
      <c r="J399" s="14"/>
    </row>
    <row r="400" spans="10:10" x14ac:dyDescent="0.25">
      <c r="J400" s="14"/>
    </row>
    <row r="401" spans="10:10" x14ac:dyDescent="0.25">
      <c r="J401" s="14"/>
    </row>
    <row r="402" spans="10:10" x14ac:dyDescent="0.25">
      <c r="J402" s="14"/>
    </row>
    <row r="403" spans="10:10" x14ac:dyDescent="0.25">
      <c r="J403" s="14"/>
    </row>
    <row r="404" spans="10:10" x14ac:dyDescent="0.25">
      <c r="J404" s="14"/>
    </row>
    <row r="405" spans="10:10" x14ac:dyDescent="0.25">
      <c r="J405" s="14"/>
    </row>
    <row r="406" spans="10:10" x14ac:dyDescent="0.25">
      <c r="J406" s="14"/>
    </row>
    <row r="407" spans="10:10" x14ac:dyDescent="0.25">
      <c r="J407" s="14"/>
    </row>
    <row r="408" spans="10:10" x14ac:dyDescent="0.25">
      <c r="J408" s="14"/>
    </row>
    <row r="409" spans="10:10" x14ac:dyDescent="0.25">
      <c r="J409" s="14"/>
    </row>
    <row r="410" spans="10:10" x14ac:dyDescent="0.25">
      <c r="J410" s="14"/>
    </row>
    <row r="411" spans="10:10" x14ac:dyDescent="0.25">
      <c r="J411" s="14"/>
    </row>
    <row r="412" spans="10:10" x14ac:dyDescent="0.25">
      <c r="J412" s="14"/>
    </row>
    <row r="413" spans="10:10" x14ac:dyDescent="0.25">
      <c r="J413" s="14"/>
    </row>
    <row r="414" spans="10:10" x14ac:dyDescent="0.25">
      <c r="J414" s="14"/>
    </row>
    <row r="415" spans="10:10" x14ac:dyDescent="0.25">
      <c r="J415" s="14"/>
    </row>
    <row r="416" spans="10:10" x14ac:dyDescent="0.25">
      <c r="J416" s="14"/>
    </row>
    <row r="417" spans="10:10" x14ac:dyDescent="0.25">
      <c r="J417" s="14"/>
    </row>
    <row r="418" spans="10:10" x14ac:dyDescent="0.25">
      <c r="J418" s="14"/>
    </row>
    <row r="419" spans="10:10" x14ac:dyDescent="0.25">
      <c r="J419" s="14"/>
    </row>
    <row r="420" spans="10:10" x14ac:dyDescent="0.25">
      <c r="J420" s="14"/>
    </row>
    <row r="421" spans="10:10" x14ac:dyDescent="0.25">
      <c r="J421" s="14"/>
    </row>
    <row r="422" spans="10:10" x14ac:dyDescent="0.25">
      <c r="J422" s="14"/>
    </row>
    <row r="423" spans="10:10" x14ac:dyDescent="0.25">
      <c r="J423" s="14"/>
    </row>
    <row r="424" spans="10:10" x14ac:dyDescent="0.25">
      <c r="J424" s="14"/>
    </row>
    <row r="425" spans="10:10" x14ac:dyDescent="0.25">
      <c r="J425" s="14"/>
    </row>
    <row r="426" spans="10:10" x14ac:dyDescent="0.25">
      <c r="J426" s="14"/>
    </row>
    <row r="427" spans="10:10" x14ac:dyDescent="0.25">
      <c r="J427" s="14"/>
    </row>
    <row r="428" spans="10:10" x14ac:dyDescent="0.25">
      <c r="J428" s="14"/>
    </row>
    <row r="429" spans="10:10" x14ac:dyDescent="0.25">
      <c r="J429" s="14"/>
    </row>
    <row r="430" spans="10:10" x14ac:dyDescent="0.25">
      <c r="J430" s="14"/>
    </row>
    <row r="431" spans="10:10" x14ac:dyDescent="0.25">
      <c r="J431" s="14"/>
    </row>
    <row r="432" spans="10:10" x14ac:dyDescent="0.25">
      <c r="J432" s="14"/>
    </row>
    <row r="433" spans="10:10" x14ac:dyDescent="0.25">
      <c r="J433" s="14"/>
    </row>
    <row r="434" spans="10:10" x14ac:dyDescent="0.25">
      <c r="J434" s="14"/>
    </row>
    <row r="435" spans="10:10" x14ac:dyDescent="0.25">
      <c r="J435" s="14"/>
    </row>
    <row r="436" spans="10:10" x14ac:dyDescent="0.25">
      <c r="J436" s="14"/>
    </row>
    <row r="437" spans="10:10" x14ac:dyDescent="0.25">
      <c r="J437" s="14"/>
    </row>
    <row r="438" spans="10:10" x14ac:dyDescent="0.25">
      <c r="J438" s="14"/>
    </row>
    <row r="439" spans="10:10" x14ac:dyDescent="0.25">
      <c r="J439" s="14"/>
    </row>
    <row r="440" spans="10:10" x14ac:dyDescent="0.25">
      <c r="J440" s="14"/>
    </row>
    <row r="441" spans="10:10" x14ac:dyDescent="0.25">
      <c r="J441" s="14"/>
    </row>
    <row r="442" spans="10:10" x14ac:dyDescent="0.25">
      <c r="J442" s="14"/>
    </row>
    <row r="443" spans="10:10" x14ac:dyDescent="0.25">
      <c r="J443" s="14"/>
    </row>
    <row r="444" spans="10:10" x14ac:dyDescent="0.25">
      <c r="J444" s="14"/>
    </row>
    <row r="445" spans="10:10" x14ac:dyDescent="0.25">
      <c r="J445" s="14"/>
    </row>
    <row r="446" spans="10:10" x14ac:dyDescent="0.25">
      <c r="J446" s="14"/>
    </row>
    <row r="447" spans="10:10" x14ac:dyDescent="0.25">
      <c r="J447" s="14"/>
    </row>
    <row r="448" spans="10:10" x14ac:dyDescent="0.25">
      <c r="J448" s="14"/>
    </row>
    <row r="449" spans="10:10" x14ac:dyDescent="0.25">
      <c r="J449" s="14"/>
    </row>
    <row r="450" spans="10:10" x14ac:dyDescent="0.25">
      <c r="J450" s="14"/>
    </row>
    <row r="451" spans="10:10" x14ac:dyDescent="0.25">
      <c r="J451" s="14"/>
    </row>
    <row r="452" spans="10:10" x14ac:dyDescent="0.25">
      <c r="J452" s="14"/>
    </row>
    <row r="453" spans="10:10" x14ac:dyDescent="0.25">
      <c r="J453" s="14"/>
    </row>
    <row r="454" spans="10:10" x14ac:dyDescent="0.25">
      <c r="J454" s="14"/>
    </row>
    <row r="455" spans="10:10" x14ac:dyDescent="0.25">
      <c r="J455" s="14"/>
    </row>
    <row r="456" spans="10:10" x14ac:dyDescent="0.25">
      <c r="J456" s="14"/>
    </row>
    <row r="457" spans="10:10" x14ac:dyDescent="0.25">
      <c r="J457" s="14"/>
    </row>
    <row r="458" spans="10:10" x14ac:dyDescent="0.25">
      <c r="J458" s="14"/>
    </row>
    <row r="459" spans="10:10" x14ac:dyDescent="0.25">
      <c r="J459" s="14"/>
    </row>
    <row r="460" spans="10:10" x14ac:dyDescent="0.25">
      <c r="J460" s="14"/>
    </row>
    <row r="461" spans="10:10" x14ac:dyDescent="0.25">
      <c r="J461" s="14"/>
    </row>
    <row r="462" spans="10:10" x14ac:dyDescent="0.25">
      <c r="J462" s="14"/>
    </row>
    <row r="463" spans="10:10" x14ac:dyDescent="0.25">
      <c r="J463" s="14"/>
    </row>
    <row r="464" spans="10:10" x14ac:dyDescent="0.25">
      <c r="J464" s="14"/>
    </row>
    <row r="465" spans="10:10" x14ac:dyDescent="0.25">
      <c r="J465" s="14"/>
    </row>
    <row r="466" spans="10:10" x14ac:dyDescent="0.25">
      <c r="J466" s="14"/>
    </row>
    <row r="467" spans="10:10" x14ac:dyDescent="0.25">
      <c r="J467" s="14"/>
    </row>
    <row r="468" spans="10:10" x14ac:dyDescent="0.25">
      <c r="J468" s="14"/>
    </row>
    <row r="469" spans="10:10" x14ac:dyDescent="0.25">
      <c r="J469" s="14"/>
    </row>
    <row r="470" spans="10:10" x14ac:dyDescent="0.25">
      <c r="J470" s="14"/>
    </row>
    <row r="471" spans="10:10" x14ac:dyDescent="0.25">
      <c r="J471" s="14"/>
    </row>
    <row r="472" spans="10:10" x14ac:dyDescent="0.25">
      <c r="J472" s="14"/>
    </row>
    <row r="473" spans="10:10" x14ac:dyDescent="0.25">
      <c r="J473" s="14"/>
    </row>
    <row r="474" spans="10:10" x14ac:dyDescent="0.25">
      <c r="J474" s="14"/>
    </row>
    <row r="475" spans="10:10" x14ac:dyDescent="0.25">
      <c r="J475" s="14"/>
    </row>
    <row r="476" spans="10:10" x14ac:dyDescent="0.25">
      <c r="J476" s="14"/>
    </row>
    <row r="477" spans="10:10" x14ac:dyDescent="0.25">
      <c r="J477" s="14"/>
    </row>
    <row r="478" spans="10:10" x14ac:dyDescent="0.25">
      <c r="J478" s="14"/>
    </row>
    <row r="479" spans="10:10" x14ac:dyDescent="0.25">
      <c r="J479" s="14"/>
    </row>
    <row r="480" spans="10:10" x14ac:dyDescent="0.25">
      <c r="J480" s="14"/>
    </row>
    <row r="481" spans="10:10" x14ac:dyDescent="0.25">
      <c r="J481" s="14"/>
    </row>
    <row r="482" spans="10:10" x14ac:dyDescent="0.25">
      <c r="J482" s="14"/>
    </row>
    <row r="483" spans="10:10" x14ac:dyDescent="0.25">
      <c r="J483" s="14"/>
    </row>
    <row r="484" spans="10:10" x14ac:dyDescent="0.25">
      <c r="J484" s="14"/>
    </row>
    <row r="485" spans="10:10" x14ac:dyDescent="0.25">
      <c r="J485" s="14"/>
    </row>
    <row r="486" spans="10:10" x14ac:dyDescent="0.25">
      <c r="J486" s="14"/>
    </row>
    <row r="487" spans="10:10" x14ac:dyDescent="0.25">
      <c r="J487" s="14"/>
    </row>
    <row r="488" spans="10:10" x14ac:dyDescent="0.25">
      <c r="J488" s="14"/>
    </row>
    <row r="489" spans="10:10" x14ac:dyDescent="0.25">
      <c r="J489" s="14"/>
    </row>
    <row r="490" spans="10:10" x14ac:dyDescent="0.25">
      <c r="J490" s="14"/>
    </row>
    <row r="491" spans="10:10" x14ac:dyDescent="0.25">
      <c r="J491" s="14"/>
    </row>
    <row r="492" spans="10:10" x14ac:dyDescent="0.25">
      <c r="J492" s="14"/>
    </row>
    <row r="493" spans="10:10" x14ac:dyDescent="0.25">
      <c r="J493" s="14"/>
    </row>
    <row r="494" spans="10:10" x14ac:dyDescent="0.25">
      <c r="J494" s="14"/>
    </row>
    <row r="495" spans="10:10" x14ac:dyDescent="0.25">
      <c r="J495" s="14"/>
    </row>
    <row r="496" spans="10:10" x14ac:dyDescent="0.25">
      <c r="J496" s="14"/>
    </row>
    <row r="497" spans="10:10" x14ac:dyDescent="0.25">
      <c r="J497" s="14"/>
    </row>
    <row r="498" spans="10:10" x14ac:dyDescent="0.25">
      <c r="J498" s="14"/>
    </row>
    <row r="499" spans="10:10" x14ac:dyDescent="0.25">
      <c r="J499" s="14"/>
    </row>
    <row r="500" spans="10:10" x14ac:dyDescent="0.25">
      <c r="J500" s="14"/>
    </row>
    <row r="501" spans="10:10" x14ac:dyDescent="0.25">
      <c r="J501" s="14"/>
    </row>
    <row r="502" spans="10:10" x14ac:dyDescent="0.25">
      <c r="J502" s="14"/>
    </row>
    <row r="503" spans="10:10" x14ac:dyDescent="0.25">
      <c r="J503" s="14"/>
    </row>
    <row r="504" spans="10:10" x14ac:dyDescent="0.25">
      <c r="J504" s="14"/>
    </row>
    <row r="505" spans="10:10" x14ac:dyDescent="0.25">
      <c r="J505" s="14"/>
    </row>
    <row r="506" spans="10:10" x14ac:dyDescent="0.25">
      <c r="J506" s="14"/>
    </row>
    <row r="507" spans="10:10" x14ac:dyDescent="0.25">
      <c r="J507" s="14"/>
    </row>
    <row r="508" spans="10:10" x14ac:dyDescent="0.25">
      <c r="J508" s="14"/>
    </row>
    <row r="509" spans="10:10" x14ac:dyDescent="0.25">
      <c r="J509" s="14"/>
    </row>
    <row r="510" spans="10:10" x14ac:dyDescent="0.25">
      <c r="J510" s="14"/>
    </row>
    <row r="511" spans="10:10" x14ac:dyDescent="0.25">
      <c r="J511" s="14"/>
    </row>
    <row r="512" spans="10:10" x14ac:dyDescent="0.25">
      <c r="J512" s="14"/>
    </row>
    <row r="513" spans="10:10" x14ac:dyDescent="0.25">
      <c r="J513" s="14"/>
    </row>
    <row r="514" spans="10:10" x14ac:dyDescent="0.25">
      <c r="J514" s="14"/>
    </row>
    <row r="515" spans="10:10" x14ac:dyDescent="0.25">
      <c r="J515" s="14"/>
    </row>
    <row r="516" spans="10:10" x14ac:dyDescent="0.25">
      <c r="J516" s="14"/>
    </row>
    <row r="517" spans="10:10" x14ac:dyDescent="0.25">
      <c r="J517" s="14"/>
    </row>
    <row r="518" spans="10:10" x14ac:dyDescent="0.25">
      <c r="J518" s="14"/>
    </row>
    <row r="519" spans="10:10" x14ac:dyDescent="0.25">
      <c r="J519" s="14"/>
    </row>
    <row r="520" spans="10:10" x14ac:dyDescent="0.25">
      <c r="J520" s="14"/>
    </row>
    <row r="521" spans="10:10" x14ac:dyDescent="0.25">
      <c r="J521" s="14"/>
    </row>
    <row r="522" spans="10:10" x14ac:dyDescent="0.25">
      <c r="J522" s="14"/>
    </row>
    <row r="523" spans="10:10" x14ac:dyDescent="0.25">
      <c r="J523" s="14"/>
    </row>
    <row r="524" spans="10:10" x14ac:dyDescent="0.25">
      <c r="J524" s="14"/>
    </row>
    <row r="525" spans="10:10" x14ac:dyDescent="0.25">
      <c r="J525" s="14"/>
    </row>
    <row r="526" spans="10:10" x14ac:dyDescent="0.25">
      <c r="J526" s="14"/>
    </row>
    <row r="527" spans="10:10" x14ac:dyDescent="0.25">
      <c r="J527" s="14"/>
    </row>
    <row r="528" spans="10:10" x14ac:dyDescent="0.25">
      <c r="J528" s="14"/>
    </row>
    <row r="529" spans="10:10" x14ac:dyDescent="0.25">
      <c r="J529" s="14"/>
    </row>
    <row r="530" spans="10:10" x14ac:dyDescent="0.25">
      <c r="J530" s="14"/>
    </row>
    <row r="531" spans="10:10" x14ac:dyDescent="0.25">
      <c r="J531" s="14"/>
    </row>
    <row r="532" spans="10:10" x14ac:dyDescent="0.25">
      <c r="J532" s="14"/>
    </row>
    <row r="533" spans="10:10" x14ac:dyDescent="0.25">
      <c r="J533" s="14"/>
    </row>
    <row r="534" spans="10:10" x14ac:dyDescent="0.25">
      <c r="J534" s="14"/>
    </row>
    <row r="535" spans="10:10" x14ac:dyDescent="0.25">
      <c r="J535" s="14"/>
    </row>
    <row r="536" spans="10:10" x14ac:dyDescent="0.25">
      <c r="J536" s="14"/>
    </row>
    <row r="537" spans="10:10" x14ac:dyDescent="0.25">
      <c r="J537" s="14"/>
    </row>
    <row r="538" spans="10:10" x14ac:dyDescent="0.25">
      <c r="J538" s="14"/>
    </row>
    <row r="539" spans="10:10" x14ac:dyDescent="0.25">
      <c r="J539" s="14"/>
    </row>
    <row r="540" spans="10:10" x14ac:dyDescent="0.25">
      <c r="J540" s="14"/>
    </row>
    <row r="541" spans="10:10" x14ac:dyDescent="0.25">
      <c r="J541" s="14"/>
    </row>
    <row r="542" spans="10:10" x14ac:dyDescent="0.25">
      <c r="J542" s="14"/>
    </row>
    <row r="543" spans="10:10" x14ac:dyDescent="0.25">
      <c r="J543" s="14"/>
    </row>
    <row r="544" spans="10:10" x14ac:dyDescent="0.25">
      <c r="J544" s="14"/>
    </row>
    <row r="545" spans="10:10" x14ac:dyDescent="0.25">
      <c r="J545" s="14"/>
    </row>
    <row r="546" spans="10:10" x14ac:dyDescent="0.25">
      <c r="J546" s="14"/>
    </row>
    <row r="547" spans="10:10" x14ac:dyDescent="0.25">
      <c r="J547" s="14"/>
    </row>
    <row r="548" spans="10:10" x14ac:dyDescent="0.25">
      <c r="J548" s="14"/>
    </row>
    <row r="549" spans="10:10" x14ac:dyDescent="0.25">
      <c r="J549" s="14"/>
    </row>
    <row r="550" spans="10:10" x14ac:dyDescent="0.25">
      <c r="J550" s="14"/>
    </row>
    <row r="551" spans="10:10" x14ac:dyDescent="0.25">
      <c r="J551" s="14"/>
    </row>
    <row r="552" spans="10:10" x14ac:dyDescent="0.25">
      <c r="J552" s="14"/>
    </row>
    <row r="553" spans="10:10" x14ac:dyDescent="0.25">
      <c r="J553" s="14"/>
    </row>
    <row r="554" spans="10:10" x14ac:dyDescent="0.25">
      <c r="J554" s="14"/>
    </row>
    <row r="555" spans="10:10" x14ac:dyDescent="0.25">
      <c r="J555" s="14"/>
    </row>
    <row r="556" spans="10:10" x14ac:dyDescent="0.25">
      <c r="J556" s="14"/>
    </row>
    <row r="557" spans="10:10" x14ac:dyDescent="0.25">
      <c r="J557" s="14"/>
    </row>
    <row r="558" spans="10:10" x14ac:dyDescent="0.25">
      <c r="J558" s="14"/>
    </row>
    <row r="559" spans="10:10" x14ac:dyDescent="0.25">
      <c r="J559" s="14"/>
    </row>
    <row r="560" spans="10:10" x14ac:dyDescent="0.25">
      <c r="J560" s="14"/>
    </row>
    <row r="561" spans="10:10" x14ac:dyDescent="0.25">
      <c r="J561" s="14"/>
    </row>
    <row r="562" spans="10:10" x14ac:dyDescent="0.25">
      <c r="J562" s="14"/>
    </row>
    <row r="563" spans="10:10" x14ac:dyDescent="0.25">
      <c r="J563" s="14"/>
    </row>
    <row r="564" spans="10:10" x14ac:dyDescent="0.25">
      <c r="J564" s="14"/>
    </row>
    <row r="565" spans="10:10" x14ac:dyDescent="0.25">
      <c r="J565" s="14"/>
    </row>
    <row r="566" spans="10:10" x14ac:dyDescent="0.25">
      <c r="J566" s="14"/>
    </row>
    <row r="567" spans="10:10" x14ac:dyDescent="0.25">
      <c r="J567" s="14"/>
    </row>
    <row r="568" spans="10:10" x14ac:dyDescent="0.25">
      <c r="J568" s="14"/>
    </row>
    <row r="569" spans="10:10" x14ac:dyDescent="0.25">
      <c r="J569" s="14"/>
    </row>
    <row r="570" spans="10:10" x14ac:dyDescent="0.25">
      <c r="J570" s="14"/>
    </row>
    <row r="571" spans="10:10" x14ac:dyDescent="0.25">
      <c r="J571" s="14"/>
    </row>
    <row r="572" spans="10:10" x14ac:dyDescent="0.25">
      <c r="J572" s="14"/>
    </row>
    <row r="573" spans="10:10" x14ac:dyDescent="0.25">
      <c r="J573" s="14"/>
    </row>
    <row r="574" spans="10:10" x14ac:dyDescent="0.25">
      <c r="J574" s="14"/>
    </row>
    <row r="575" spans="10:10" x14ac:dyDescent="0.25">
      <c r="J575" s="14"/>
    </row>
    <row r="576" spans="10:10" x14ac:dyDescent="0.25">
      <c r="J576" s="14"/>
    </row>
    <row r="577" spans="10:10" x14ac:dyDescent="0.25">
      <c r="J577" s="14"/>
    </row>
    <row r="578" spans="10:10" x14ac:dyDescent="0.25">
      <c r="J578" s="14"/>
    </row>
    <row r="579" spans="10:10" x14ac:dyDescent="0.25">
      <c r="J579" s="14"/>
    </row>
    <row r="580" spans="10:10" x14ac:dyDescent="0.25">
      <c r="J580" s="14"/>
    </row>
    <row r="581" spans="10:10" x14ac:dyDescent="0.25">
      <c r="J581" s="14"/>
    </row>
    <row r="582" spans="10:10" x14ac:dyDescent="0.25">
      <c r="J582" s="14"/>
    </row>
    <row r="583" spans="10:10" x14ac:dyDescent="0.25">
      <c r="J583" s="14"/>
    </row>
    <row r="584" spans="10:10" x14ac:dyDescent="0.25">
      <c r="J584" s="14"/>
    </row>
    <row r="585" spans="10:10" x14ac:dyDescent="0.25">
      <c r="J585" s="14"/>
    </row>
    <row r="586" spans="10:10" x14ac:dyDescent="0.25">
      <c r="J586" s="14"/>
    </row>
    <row r="587" spans="10:10" x14ac:dyDescent="0.25">
      <c r="J587" s="14"/>
    </row>
    <row r="588" spans="10:10" x14ac:dyDescent="0.25">
      <c r="J588" s="14"/>
    </row>
    <row r="589" spans="10:10" x14ac:dyDescent="0.25">
      <c r="J589" s="14"/>
    </row>
    <row r="590" spans="10:10" x14ac:dyDescent="0.25">
      <c r="J590" s="14"/>
    </row>
    <row r="591" spans="10:10" x14ac:dyDescent="0.25">
      <c r="J591" s="14"/>
    </row>
    <row r="592" spans="10:10" x14ac:dyDescent="0.25">
      <c r="J592" s="14"/>
    </row>
    <row r="593" spans="10:10" x14ac:dyDescent="0.25">
      <c r="J593" s="14"/>
    </row>
    <row r="594" spans="10:10" x14ac:dyDescent="0.25">
      <c r="J594" s="14"/>
    </row>
    <row r="595" spans="10:10" x14ac:dyDescent="0.25">
      <c r="J595" s="14"/>
    </row>
    <row r="596" spans="10:10" x14ac:dyDescent="0.25">
      <c r="J596" s="14"/>
    </row>
    <row r="597" spans="10:10" x14ac:dyDescent="0.25">
      <c r="J597" s="14"/>
    </row>
    <row r="598" spans="10:10" x14ac:dyDescent="0.25">
      <c r="J598" s="14"/>
    </row>
    <row r="599" spans="10:10" x14ac:dyDescent="0.25">
      <c r="J599" s="14"/>
    </row>
    <row r="600" spans="10:10" x14ac:dyDescent="0.25">
      <c r="J600" s="14"/>
    </row>
    <row r="601" spans="10:10" x14ac:dyDescent="0.25">
      <c r="J601" s="14"/>
    </row>
    <row r="602" spans="10:10" x14ac:dyDescent="0.25">
      <c r="J602" s="14"/>
    </row>
    <row r="603" spans="10:10" x14ac:dyDescent="0.25">
      <c r="J603" s="14"/>
    </row>
    <row r="604" spans="10:10" x14ac:dyDescent="0.25">
      <c r="J604" s="14"/>
    </row>
    <row r="605" spans="10:10" x14ac:dyDescent="0.25">
      <c r="J605" s="14"/>
    </row>
    <row r="606" spans="10:10" x14ac:dyDescent="0.25">
      <c r="J606" s="14"/>
    </row>
    <row r="607" spans="10:10" x14ac:dyDescent="0.25">
      <c r="J607" s="14"/>
    </row>
    <row r="608" spans="10:10" x14ac:dyDescent="0.25">
      <c r="J608" s="14"/>
    </row>
    <row r="609" spans="10:10" x14ac:dyDescent="0.25">
      <c r="J609" s="14"/>
    </row>
    <row r="610" spans="10:10" x14ac:dyDescent="0.25">
      <c r="J610" s="14"/>
    </row>
    <row r="611" spans="10:10" x14ac:dyDescent="0.25">
      <c r="J611" s="14"/>
    </row>
    <row r="612" spans="10:10" x14ac:dyDescent="0.25">
      <c r="J612" s="14"/>
    </row>
    <row r="613" spans="10:10" x14ac:dyDescent="0.25">
      <c r="J613" s="14"/>
    </row>
    <row r="614" spans="10:10" x14ac:dyDescent="0.25">
      <c r="J614" s="14"/>
    </row>
    <row r="615" spans="10:10" x14ac:dyDescent="0.25">
      <c r="J615" s="14"/>
    </row>
    <row r="616" spans="10:10" x14ac:dyDescent="0.25">
      <c r="J616" s="14"/>
    </row>
    <row r="617" spans="10:10" x14ac:dyDescent="0.25">
      <c r="J617" s="14"/>
    </row>
    <row r="618" spans="10:10" x14ac:dyDescent="0.25">
      <c r="J618" s="14"/>
    </row>
    <row r="619" spans="10:10" x14ac:dyDescent="0.25">
      <c r="J619" s="14"/>
    </row>
    <row r="620" spans="10:10" x14ac:dyDescent="0.25">
      <c r="J620" s="14"/>
    </row>
    <row r="621" spans="10:10" x14ac:dyDescent="0.25">
      <c r="J621" s="14"/>
    </row>
    <row r="622" spans="10:10" x14ac:dyDescent="0.25">
      <c r="J622" s="14"/>
    </row>
    <row r="623" spans="10:10" x14ac:dyDescent="0.25">
      <c r="J623" s="14"/>
    </row>
    <row r="624" spans="10:10" x14ac:dyDescent="0.25">
      <c r="J624" s="14"/>
    </row>
    <row r="625" spans="10:10" x14ac:dyDescent="0.25">
      <c r="J625" s="14"/>
    </row>
    <row r="626" spans="10:10" x14ac:dyDescent="0.25">
      <c r="J626" s="14"/>
    </row>
    <row r="627" spans="10:10" x14ac:dyDescent="0.25">
      <c r="J627" s="14"/>
    </row>
    <row r="628" spans="10:10" x14ac:dyDescent="0.25">
      <c r="J628" s="14"/>
    </row>
    <row r="629" spans="10:10" x14ac:dyDescent="0.25">
      <c r="J629" s="14"/>
    </row>
    <row r="630" spans="10:10" x14ac:dyDescent="0.25">
      <c r="J630" s="14"/>
    </row>
    <row r="631" spans="10:10" x14ac:dyDescent="0.25">
      <c r="J631" s="14"/>
    </row>
    <row r="632" spans="10:10" x14ac:dyDescent="0.25">
      <c r="J632" s="14"/>
    </row>
    <row r="633" spans="10:10" x14ac:dyDescent="0.25">
      <c r="J633" s="14"/>
    </row>
    <row r="634" spans="10:10" x14ac:dyDescent="0.25">
      <c r="J634" s="14"/>
    </row>
    <row r="635" spans="10:10" x14ac:dyDescent="0.25">
      <c r="J635" s="14"/>
    </row>
    <row r="636" spans="10:10" x14ac:dyDescent="0.25">
      <c r="J636" s="14"/>
    </row>
    <row r="637" spans="10:10" x14ac:dyDescent="0.25">
      <c r="J637" s="14"/>
    </row>
    <row r="638" spans="10:10" x14ac:dyDescent="0.25">
      <c r="J638" s="14"/>
    </row>
    <row r="639" spans="10:10" x14ac:dyDescent="0.25">
      <c r="J639" s="14"/>
    </row>
    <row r="640" spans="10:10" x14ac:dyDescent="0.25">
      <c r="J640" s="14"/>
    </row>
    <row r="641" spans="10:10" x14ac:dyDescent="0.25">
      <c r="J641" s="14"/>
    </row>
    <row r="642" spans="10:10" x14ac:dyDescent="0.25">
      <c r="J642" s="14"/>
    </row>
    <row r="643" spans="10:10" x14ac:dyDescent="0.25">
      <c r="J643" s="14"/>
    </row>
    <row r="644" spans="10:10" x14ac:dyDescent="0.25">
      <c r="J644" s="14"/>
    </row>
    <row r="645" spans="10:10" x14ac:dyDescent="0.25">
      <c r="J645" s="14"/>
    </row>
    <row r="646" spans="10:10" x14ac:dyDescent="0.25">
      <c r="J646" s="14"/>
    </row>
    <row r="647" spans="10:10" x14ac:dyDescent="0.25">
      <c r="J647" s="14"/>
    </row>
    <row r="648" spans="10:10" x14ac:dyDescent="0.25">
      <c r="J648" s="14"/>
    </row>
    <row r="649" spans="10:10" x14ac:dyDescent="0.25">
      <c r="J649" s="14"/>
    </row>
    <row r="650" spans="10:10" x14ac:dyDescent="0.25">
      <c r="J650" s="14"/>
    </row>
    <row r="651" spans="10:10" x14ac:dyDescent="0.25">
      <c r="J651" s="14"/>
    </row>
    <row r="652" spans="10:10" x14ac:dyDescent="0.25">
      <c r="J652" s="14"/>
    </row>
    <row r="653" spans="10:10" x14ac:dyDescent="0.25">
      <c r="J653" s="14"/>
    </row>
    <row r="654" spans="10:10" x14ac:dyDescent="0.25">
      <c r="J654" s="14"/>
    </row>
    <row r="655" spans="10:10" x14ac:dyDescent="0.25">
      <c r="J655" s="14"/>
    </row>
    <row r="656" spans="10:10" x14ac:dyDescent="0.25">
      <c r="J656" s="14"/>
    </row>
    <row r="657" spans="10:10" x14ac:dyDescent="0.25">
      <c r="J657" s="14"/>
    </row>
    <row r="658" spans="10:10" x14ac:dyDescent="0.25">
      <c r="J658" s="14"/>
    </row>
    <row r="659" spans="10:10" x14ac:dyDescent="0.25">
      <c r="J659" s="14"/>
    </row>
    <row r="660" spans="10:10" x14ac:dyDescent="0.25">
      <c r="J660" s="14"/>
    </row>
    <row r="661" spans="10:10" x14ac:dyDescent="0.25">
      <c r="J661" s="14"/>
    </row>
    <row r="662" spans="10:10" x14ac:dyDescent="0.25">
      <c r="J662" s="14"/>
    </row>
    <row r="663" spans="10:10" x14ac:dyDescent="0.25">
      <c r="J663" s="14"/>
    </row>
    <row r="664" spans="10:10" x14ac:dyDescent="0.25">
      <c r="J664" s="14"/>
    </row>
    <row r="665" spans="10:10" x14ac:dyDescent="0.25">
      <c r="J665" s="14"/>
    </row>
    <row r="666" spans="10:10" x14ac:dyDescent="0.25">
      <c r="J666" s="14"/>
    </row>
    <row r="667" spans="10:10" x14ac:dyDescent="0.25">
      <c r="J667" s="14"/>
    </row>
    <row r="668" spans="10:10" x14ac:dyDescent="0.25">
      <c r="J668" s="14"/>
    </row>
    <row r="669" spans="10:10" x14ac:dyDescent="0.25">
      <c r="J669" s="14"/>
    </row>
    <row r="670" spans="10:10" x14ac:dyDescent="0.25">
      <c r="J670" s="14"/>
    </row>
    <row r="671" spans="10:10" x14ac:dyDescent="0.25">
      <c r="J671" s="14"/>
    </row>
    <row r="672" spans="10:10" x14ac:dyDescent="0.25">
      <c r="J672" s="14"/>
    </row>
    <row r="673" spans="10:10" x14ac:dyDescent="0.25">
      <c r="J673" s="14"/>
    </row>
    <row r="674" spans="10:10" x14ac:dyDescent="0.25">
      <c r="J674" s="14"/>
    </row>
    <row r="675" spans="10:10" x14ac:dyDescent="0.25">
      <c r="J675" s="14"/>
    </row>
    <row r="676" spans="10:10" x14ac:dyDescent="0.25">
      <c r="J676" s="14"/>
    </row>
    <row r="677" spans="10:10" x14ac:dyDescent="0.25">
      <c r="J677" s="14"/>
    </row>
    <row r="678" spans="10:10" x14ac:dyDescent="0.25">
      <c r="J678" s="14"/>
    </row>
    <row r="679" spans="10:10" x14ac:dyDescent="0.25">
      <c r="J679" s="14"/>
    </row>
    <row r="680" spans="10:10" x14ac:dyDescent="0.25">
      <c r="J680" s="14"/>
    </row>
    <row r="681" spans="10:10" x14ac:dyDescent="0.25">
      <c r="J681" s="14"/>
    </row>
    <row r="682" spans="10:10" x14ac:dyDescent="0.25">
      <c r="J682" s="14"/>
    </row>
    <row r="683" spans="10:10" x14ac:dyDescent="0.25">
      <c r="J683" s="14"/>
    </row>
    <row r="684" spans="10:10" x14ac:dyDescent="0.25">
      <c r="J684" s="14"/>
    </row>
    <row r="685" spans="10:10" x14ac:dyDescent="0.25">
      <c r="J685" s="14"/>
    </row>
    <row r="686" spans="10:10" x14ac:dyDescent="0.25">
      <c r="J686" s="14"/>
    </row>
    <row r="687" spans="10:10" x14ac:dyDescent="0.25">
      <c r="J687" s="14"/>
    </row>
    <row r="688" spans="10:10" x14ac:dyDescent="0.25">
      <c r="J688" s="14"/>
    </row>
    <row r="689" spans="10:10" x14ac:dyDescent="0.25">
      <c r="J689" s="14"/>
    </row>
    <row r="690" spans="10:10" x14ac:dyDescent="0.25">
      <c r="J690" s="14"/>
    </row>
    <row r="691" spans="10:10" x14ac:dyDescent="0.25">
      <c r="J691" s="14"/>
    </row>
    <row r="692" spans="10:10" x14ac:dyDescent="0.25">
      <c r="J692" s="14"/>
    </row>
    <row r="693" spans="10:10" x14ac:dyDescent="0.25">
      <c r="J693" s="14"/>
    </row>
    <row r="694" spans="10:10" x14ac:dyDescent="0.25">
      <c r="J694" s="14"/>
    </row>
    <row r="695" spans="10:10" x14ac:dyDescent="0.25">
      <c r="J695" s="14"/>
    </row>
    <row r="696" spans="10:10" x14ac:dyDescent="0.25">
      <c r="J696" s="14"/>
    </row>
    <row r="697" spans="10:10" x14ac:dyDescent="0.25">
      <c r="J697" s="14"/>
    </row>
    <row r="698" spans="10:10" x14ac:dyDescent="0.25">
      <c r="J698" s="14"/>
    </row>
    <row r="699" spans="10:10" x14ac:dyDescent="0.25">
      <c r="J699" s="14"/>
    </row>
    <row r="700" spans="10:10" x14ac:dyDescent="0.25">
      <c r="J700" s="14"/>
    </row>
    <row r="701" spans="10:10" x14ac:dyDescent="0.25">
      <c r="J701" s="14"/>
    </row>
    <row r="702" spans="10:10" x14ac:dyDescent="0.25">
      <c r="J702" s="14"/>
    </row>
    <row r="703" spans="10:10" x14ac:dyDescent="0.25">
      <c r="J703" s="14"/>
    </row>
    <row r="704" spans="10:10" x14ac:dyDescent="0.25">
      <c r="J704" s="14"/>
    </row>
    <row r="705" spans="10:10" x14ac:dyDescent="0.25">
      <c r="J705" s="14"/>
    </row>
    <row r="706" spans="10:10" x14ac:dyDescent="0.25">
      <c r="J706" s="14"/>
    </row>
    <row r="707" spans="10:10" x14ac:dyDescent="0.25">
      <c r="J707" s="14"/>
    </row>
    <row r="708" spans="10:10" x14ac:dyDescent="0.25">
      <c r="J708" s="14"/>
    </row>
    <row r="709" spans="10:10" x14ac:dyDescent="0.25">
      <c r="J709" s="14"/>
    </row>
    <row r="710" spans="10:10" x14ac:dyDescent="0.25">
      <c r="J710" s="14"/>
    </row>
    <row r="711" spans="10:10" x14ac:dyDescent="0.25">
      <c r="J711" s="14"/>
    </row>
    <row r="712" spans="10:10" x14ac:dyDescent="0.25">
      <c r="J712" s="14"/>
    </row>
    <row r="713" spans="10:10" x14ac:dyDescent="0.25">
      <c r="J713" s="14"/>
    </row>
    <row r="714" spans="10:10" x14ac:dyDescent="0.25">
      <c r="J714" s="14"/>
    </row>
    <row r="715" spans="10:10" x14ac:dyDescent="0.25">
      <c r="J715" s="14"/>
    </row>
    <row r="716" spans="10:10" x14ac:dyDescent="0.25">
      <c r="J716" s="14"/>
    </row>
    <row r="717" spans="10:10" x14ac:dyDescent="0.25">
      <c r="J717" s="14"/>
    </row>
    <row r="718" spans="10:10" x14ac:dyDescent="0.25">
      <c r="J718" s="14"/>
    </row>
    <row r="719" spans="10:10" x14ac:dyDescent="0.25">
      <c r="J719" s="14"/>
    </row>
    <row r="720" spans="10:10" x14ac:dyDescent="0.25">
      <c r="J720" s="14"/>
    </row>
    <row r="721" spans="10:10" x14ac:dyDescent="0.25">
      <c r="J721" s="14"/>
    </row>
    <row r="722" spans="10:10" x14ac:dyDescent="0.25">
      <c r="J722" s="14"/>
    </row>
    <row r="723" spans="10:10" x14ac:dyDescent="0.25">
      <c r="J723" s="14"/>
    </row>
    <row r="724" spans="10:10" x14ac:dyDescent="0.25">
      <c r="J724" s="14"/>
    </row>
    <row r="725" spans="10:10" x14ac:dyDescent="0.25">
      <c r="J725" s="14"/>
    </row>
    <row r="726" spans="10:10" x14ac:dyDescent="0.25">
      <c r="J726" s="14"/>
    </row>
    <row r="727" spans="10:10" x14ac:dyDescent="0.25">
      <c r="J727" s="14"/>
    </row>
    <row r="728" spans="10:10" x14ac:dyDescent="0.25">
      <c r="J728" s="14"/>
    </row>
    <row r="729" spans="10:10" x14ac:dyDescent="0.25">
      <c r="J729" s="14"/>
    </row>
    <row r="730" spans="10:10" x14ac:dyDescent="0.25">
      <c r="J730" s="14"/>
    </row>
    <row r="731" spans="10:10" x14ac:dyDescent="0.25">
      <c r="J731" s="14"/>
    </row>
    <row r="732" spans="10:10" x14ac:dyDescent="0.25">
      <c r="J732" s="14"/>
    </row>
    <row r="733" spans="10:10" x14ac:dyDescent="0.25">
      <c r="J733" s="14"/>
    </row>
    <row r="734" spans="10:10" x14ac:dyDescent="0.25">
      <c r="J734" s="14"/>
    </row>
    <row r="735" spans="10:10" x14ac:dyDescent="0.25">
      <c r="J735" s="14"/>
    </row>
    <row r="736" spans="10:10" x14ac:dyDescent="0.25">
      <c r="J736" s="14"/>
    </row>
    <row r="737" spans="10:10" x14ac:dyDescent="0.25">
      <c r="J737" s="14"/>
    </row>
    <row r="738" spans="10:10" x14ac:dyDescent="0.25">
      <c r="J738" s="14"/>
    </row>
    <row r="739" spans="10:10" x14ac:dyDescent="0.25">
      <c r="J739" s="14"/>
    </row>
    <row r="740" spans="10:10" x14ac:dyDescent="0.25">
      <c r="J740" s="14"/>
    </row>
    <row r="741" spans="10:10" x14ac:dyDescent="0.25">
      <c r="J741" s="14"/>
    </row>
    <row r="742" spans="10:10" x14ac:dyDescent="0.25">
      <c r="J742" s="14"/>
    </row>
    <row r="743" spans="10:10" x14ac:dyDescent="0.25">
      <c r="J743" s="14"/>
    </row>
    <row r="744" spans="10:10" x14ac:dyDescent="0.25">
      <c r="J744" s="14"/>
    </row>
    <row r="745" spans="10:10" x14ac:dyDescent="0.25">
      <c r="J745" s="14"/>
    </row>
    <row r="746" spans="10:10" x14ac:dyDescent="0.25">
      <c r="J746" s="14"/>
    </row>
    <row r="747" spans="10:10" x14ac:dyDescent="0.25">
      <c r="J747" s="14"/>
    </row>
    <row r="748" spans="10:10" x14ac:dyDescent="0.25">
      <c r="J748" s="14"/>
    </row>
    <row r="749" spans="10:10" x14ac:dyDescent="0.25">
      <c r="J749" s="14"/>
    </row>
    <row r="750" spans="10:10" x14ac:dyDescent="0.25">
      <c r="J750" s="14"/>
    </row>
    <row r="751" spans="10:10" x14ac:dyDescent="0.25">
      <c r="J751" s="14"/>
    </row>
    <row r="752" spans="10:10" x14ac:dyDescent="0.25">
      <c r="J752" s="14"/>
    </row>
    <row r="753" spans="10:10" x14ac:dyDescent="0.25">
      <c r="J753" s="14"/>
    </row>
    <row r="754" spans="10:10" x14ac:dyDescent="0.25">
      <c r="J754" s="14"/>
    </row>
    <row r="755" spans="10:10" x14ac:dyDescent="0.25">
      <c r="J755" s="14"/>
    </row>
    <row r="756" spans="10:10" x14ac:dyDescent="0.25">
      <c r="J756" s="14"/>
    </row>
    <row r="757" spans="10:10" x14ac:dyDescent="0.25">
      <c r="J757" s="14"/>
    </row>
    <row r="758" spans="10:10" x14ac:dyDescent="0.25">
      <c r="J758" s="14"/>
    </row>
    <row r="759" spans="10:10" x14ac:dyDescent="0.25">
      <c r="J759" s="14"/>
    </row>
    <row r="760" spans="10:10" x14ac:dyDescent="0.25">
      <c r="J760" s="14"/>
    </row>
    <row r="761" spans="10:10" x14ac:dyDescent="0.25">
      <c r="J761" s="14"/>
    </row>
    <row r="762" spans="10:10" x14ac:dyDescent="0.25">
      <c r="J762" s="14"/>
    </row>
    <row r="763" spans="10:10" x14ac:dyDescent="0.25">
      <c r="J763" s="14"/>
    </row>
    <row r="764" spans="10:10" x14ac:dyDescent="0.25">
      <c r="J764" s="14"/>
    </row>
    <row r="765" spans="10:10" x14ac:dyDescent="0.25">
      <c r="J765" s="14"/>
    </row>
    <row r="766" spans="10:10" x14ac:dyDescent="0.25">
      <c r="J766" s="14"/>
    </row>
    <row r="767" spans="10:10" x14ac:dyDescent="0.25">
      <c r="J767" s="14"/>
    </row>
    <row r="768" spans="10:10" x14ac:dyDescent="0.25">
      <c r="J768" s="14"/>
    </row>
    <row r="769" spans="10:10" x14ac:dyDescent="0.25">
      <c r="J769" s="14"/>
    </row>
    <row r="770" spans="10:10" x14ac:dyDescent="0.25">
      <c r="J770" s="14"/>
    </row>
    <row r="771" spans="10:10" x14ac:dyDescent="0.25">
      <c r="J771" s="14"/>
    </row>
    <row r="772" spans="10:10" x14ac:dyDescent="0.25">
      <c r="J772" s="14"/>
    </row>
    <row r="773" spans="10:10" x14ac:dyDescent="0.25">
      <c r="J773" s="14"/>
    </row>
    <row r="774" spans="10:10" x14ac:dyDescent="0.25">
      <c r="J774" s="14"/>
    </row>
    <row r="775" spans="10:10" x14ac:dyDescent="0.25">
      <c r="J775" s="14"/>
    </row>
    <row r="776" spans="10:10" x14ac:dyDescent="0.25">
      <c r="J776" s="14"/>
    </row>
    <row r="777" spans="10:10" x14ac:dyDescent="0.25">
      <c r="J777" s="14"/>
    </row>
    <row r="778" spans="10:10" x14ac:dyDescent="0.25">
      <c r="J778" s="14"/>
    </row>
    <row r="779" spans="10:10" x14ac:dyDescent="0.25">
      <c r="J779" s="14"/>
    </row>
    <row r="780" spans="10:10" x14ac:dyDescent="0.25">
      <c r="J780" s="14"/>
    </row>
    <row r="781" spans="10:10" x14ac:dyDescent="0.25">
      <c r="J781" s="14"/>
    </row>
    <row r="782" spans="10:10" x14ac:dyDescent="0.25">
      <c r="J782" s="14"/>
    </row>
    <row r="783" spans="10:10" x14ac:dyDescent="0.25">
      <c r="J783" s="14"/>
    </row>
    <row r="784" spans="10:10" x14ac:dyDescent="0.25">
      <c r="J784" s="14"/>
    </row>
    <row r="785" spans="10:10" x14ac:dyDescent="0.25">
      <c r="J785" s="14"/>
    </row>
    <row r="786" spans="10:10" x14ac:dyDescent="0.25">
      <c r="J786" s="14"/>
    </row>
    <row r="787" spans="10:10" x14ac:dyDescent="0.25">
      <c r="J787" s="14"/>
    </row>
    <row r="788" spans="10:10" x14ac:dyDescent="0.25">
      <c r="J788" s="14"/>
    </row>
    <row r="789" spans="10:10" x14ac:dyDescent="0.25">
      <c r="J789" s="14"/>
    </row>
    <row r="790" spans="10:10" x14ac:dyDescent="0.25">
      <c r="J790" s="14"/>
    </row>
    <row r="791" spans="10:10" x14ac:dyDescent="0.25">
      <c r="J791" s="14"/>
    </row>
    <row r="792" spans="10:10" x14ac:dyDescent="0.25">
      <c r="J792" s="14"/>
    </row>
    <row r="793" spans="10:10" x14ac:dyDescent="0.25">
      <c r="J793" s="14"/>
    </row>
    <row r="794" spans="10:10" x14ac:dyDescent="0.25">
      <c r="J794" s="14"/>
    </row>
    <row r="795" spans="10:10" x14ac:dyDescent="0.25">
      <c r="J795" s="14"/>
    </row>
    <row r="796" spans="10:10" x14ac:dyDescent="0.25">
      <c r="J796" s="14"/>
    </row>
    <row r="797" spans="10:10" x14ac:dyDescent="0.25">
      <c r="J797" s="14"/>
    </row>
    <row r="798" spans="10:10" x14ac:dyDescent="0.25">
      <c r="J798" s="14"/>
    </row>
    <row r="799" spans="10:10" x14ac:dyDescent="0.25">
      <c r="J799" s="14"/>
    </row>
    <row r="800" spans="10:10" x14ac:dyDescent="0.25">
      <c r="J800" s="14"/>
    </row>
    <row r="801" spans="10:10" x14ac:dyDescent="0.25">
      <c r="J801" s="14"/>
    </row>
    <row r="802" spans="10:10" x14ac:dyDescent="0.25">
      <c r="J802" s="14"/>
    </row>
    <row r="803" spans="10:10" x14ac:dyDescent="0.25">
      <c r="J803" s="14"/>
    </row>
    <row r="804" spans="10:10" x14ac:dyDescent="0.25">
      <c r="J804" s="14"/>
    </row>
    <row r="805" spans="10:10" x14ac:dyDescent="0.25">
      <c r="J805" s="14"/>
    </row>
    <row r="806" spans="10:10" x14ac:dyDescent="0.25">
      <c r="J806" s="14"/>
    </row>
    <row r="807" spans="10:10" x14ac:dyDescent="0.25">
      <c r="J807" s="14"/>
    </row>
    <row r="808" spans="10:10" x14ac:dyDescent="0.25">
      <c r="J808" s="14"/>
    </row>
    <row r="809" spans="10:10" x14ac:dyDescent="0.25">
      <c r="J809" s="14"/>
    </row>
    <row r="810" spans="10:10" x14ac:dyDescent="0.25">
      <c r="J810" s="14"/>
    </row>
    <row r="811" spans="10:10" x14ac:dyDescent="0.25">
      <c r="J811" s="14"/>
    </row>
    <row r="812" spans="10:10" x14ac:dyDescent="0.25">
      <c r="J812" s="14"/>
    </row>
    <row r="813" spans="10:10" x14ac:dyDescent="0.25">
      <c r="J813" s="14"/>
    </row>
    <row r="814" spans="10:10" x14ac:dyDescent="0.25">
      <c r="J814" s="14"/>
    </row>
    <row r="815" spans="10:10" x14ac:dyDescent="0.25">
      <c r="J815" s="14"/>
    </row>
    <row r="816" spans="10:10" x14ac:dyDescent="0.25">
      <c r="J816" s="14"/>
    </row>
    <row r="817" spans="10:10" x14ac:dyDescent="0.25">
      <c r="J817" s="14"/>
    </row>
    <row r="818" spans="10:10" x14ac:dyDescent="0.25">
      <c r="J818" s="14"/>
    </row>
    <row r="819" spans="10:10" x14ac:dyDescent="0.25">
      <c r="J819" s="14"/>
    </row>
    <row r="820" spans="10:10" x14ac:dyDescent="0.25">
      <c r="J820" s="14"/>
    </row>
    <row r="821" spans="10:10" x14ac:dyDescent="0.25">
      <c r="J821" s="14"/>
    </row>
    <row r="822" spans="10:10" x14ac:dyDescent="0.25">
      <c r="J822" s="14"/>
    </row>
    <row r="823" spans="10:10" x14ac:dyDescent="0.25">
      <c r="J823" s="14"/>
    </row>
    <row r="824" spans="10:10" x14ac:dyDescent="0.25">
      <c r="J824" s="14"/>
    </row>
    <row r="825" spans="10:10" x14ac:dyDescent="0.25">
      <c r="J825" s="14"/>
    </row>
    <row r="826" spans="10:10" x14ac:dyDescent="0.25">
      <c r="J826" s="14"/>
    </row>
    <row r="827" spans="10:10" x14ac:dyDescent="0.25">
      <c r="J827" s="14"/>
    </row>
    <row r="828" spans="10:10" x14ac:dyDescent="0.25">
      <c r="J828" s="14"/>
    </row>
    <row r="829" spans="10:10" x14ac:dyDescent="0.25">
      <c r="J829" s="14"/>
    </row>
    <row r="830" spans="10:10" x14ac:dyDescent="0.25">
      <c r="J830" s="14"/>
    </row>
    <row r="831" spans="10:10" x14ac:dyDescent="0.25">
      <c r="J831" s="14"/>
    </row>
    <row r="832" spans="10:10" x14ac:dyDescent="0.25">
      <c r="J832" s="14"/>
    </row>
    <row r="833" spans="10:10" x14ac:dyDescent="0.25">
      <c r="J833" s="14"/>
    </row>
    <row r="834" spans="10:10" x14ac:dyDescent="0.25">
      <c r="J834" s="14"/>
    </row>
    <row r="835" spans="10:10" x14ac:dyDescent="0.25">
      <c r="J835" s="14"/>
    </row>
    <row r="836" spans="10:10" x14ac:dyDescent="0.25">
      <c r="J836" s="14"/>
    </row>
    <row r="837" spans="10:10" x14ac:dyDescent="0.25">
      <c r="J837" s="14"/>
    </row>
    <row r="838" spans="10:10" x14ac:dyDescent="0.25">
      <c r="J838" s="14"/>
    </row>
    <row r="839" spans="10:10" x14ac:dyDescent="0.25">
      <c r="J839" s="14"/>
    </row>
    <row r="840" spans="10:10" x14ac:dyDescent="0.25">
      <c r="J840" s="14"/>
    </row>
    <row r="841" spans="10:10" x14ac:dyDescent="0.25">
      <c r="J841" s="14"/>
    </row>
    <row r="842" spans="10:10" x14ac:dyDescent="0.25">
      <c r="J842" s="14"/>
    </row>
    <row r="843" spans="10:10" x14ac:dyDescent="0.25">
      <c r="J843" s="14"/>
    </row>
    <row r="844" spans="10:10" x14ac:dyDescent="0.25">
      <c r="J844" s="14"/>
    </row>
    <row r="845" spans="10:10" x14ac:dyDescent="0.25">
      <c r="J845" s="14"/>
    </row>
    <row r="846" spans="10:10" x14ac:dyDescent="0.25">
      <c r="J846" s="14"/>
    </row>
    <row r="847" spans="10:10" x14ac:dyDescent="0.25">
      <c r="J847" s="14"/>
    </row>
    <row r="848" spans="10:10" x14ac:dyDescent="0.25">
      <c r="J848" s="14"/>
    </row>
    <row r="849" spans="10:10" x14ac:dyDescent="0.25">
      <c r="J849" s="14"/>
    </row>
    <row r="850" spans="10:10" x14ac:dyDescent="0.25">
      <c r="J850" s="14"/>
    </row>
    <row r="851" spans="10:10" x14ac:dyDescent="0.25">
      <c r="J851" s="14"/>
    </row>
    <row r="852" spans="10:10" x14ac:dyDescent="0.25">
      <c r="J852" s="14"/>
    </row>
    <row r="853" spans="10:10" x14ac:dyDescent="0.25">
      <c r="J853" s="14"/>
    </row>
    <row r="854" spans="10:10" x14ac:dyDescent="0.25">
      <c r="J854" s="14"/>
    </row>
    <row r="855" spans="10:10" x14ac:dyDescent="0.25">
      <c r="J855" s="14"/>
    </row>
    <row r="856" spans="10:10" x14ac:dyDescent="0.25">
      <c r="J856" s="14"/>
    </row>
    <row r="857" spans="10:10" x14ac:dyDescent="0.25">
      <c r="J857" s="14"/>
    </row>
    <row r="858" spans="10:10" x14ac:dyDescent="0.25">
      <c r="J858" s="14"/>
    </row>
    <row r="859" spans="10:10" x14ac:dyDescent="0.25">
      <c r="J859" s="14"/>
    </row>
    <row r="860" spans="10:10" x14ac:dyDescent="0.25">
      <c r="J860" s="14"/>
    </row>
    <row r="861" spans="10:10" x14ac:dyDescent="0.25">
      <c r="J861" s="14"/>
    </row>
    <row r="862" spans="10:10" x14ac:dyDescent="0.25">
      <c r="J862" s="14"/>
    </row>
    <row r="863" spans="10:10" x14ac:dyDescent="0.25">
      <c r="J863" s="14"/>
    </row>
    <row r="864" spans="10:10" x14ac:dyDescent="0.25">
      <c r="J864" s="14"/>
    </row>
    <row r="865" spans="10:10" x14ac:dyDescent="0.25">
      <c r="J865" s="14"/>
    </row>
    <row r="866" spans="10:10" x14ac:dyDescent="0.25">
      <c r="J866" s="14"/>
    </row>
    <row r="867" spans="10:10" x14ac:dyDescent="0.25">
      <c r="J867" s="14"/>
    </row>
    <row r="868" spans="10:10" x14ac:dyDescent="0.25">
      <c r="J868" s="14"/>
    </row>
    <row r="869" spans="10:10" x14ac:dyDescent="0.25">
      <c r="J869" s="14"/>
    </row>
    <row r="870" spans="10:10" x14ac:dyDescent="0.25">
      <c r="J870" s="14"/>
    </row>
    <row r="871" spans="10:10" x14ac:dyDescent="0.25">
      <c r="J871" s="14"/>
    </row>
    <row r="872" spans="10:10" x14ac:dyDescent="0.25">
      <c r="J872" s="14"/>
    </row>
    <row r="873" spans="10:10" x14ac:dyDescent="0.25">
      <c r="J873" s="14"/>
    </row>
    <row r="874" spans="10:10" x14ac:dyDescent="0.25">
      <c r="J874" s="14"/>
    </row>
    <row r="875" spans="10:10" x14ac:dyDescent="0.25">
      <c r="J875" s="14"/>
    </row>
    <row r="876" spans="10:10" x14ac:dyDescent="0.25">
      <c r="J876" s="14"/>
    </row>
    <row r="877" spans="10:10" x14ac:dyDescent="0.25">
      <c r="J877" s="14"/>
    </row>
    <row r="878" spans="10:10" x14ac:dyDescent="0.25">
      <c r="J878" s="14"/>
    </row>
    <row r="879" spans="10:10" x14ac:dyDescent="0.25">
      <c r="J879" s="14"/>
    </row>
    <row r="880" spans="10:10" x14ac:dyDescent="0.25">
      <c r="J880" s="14"/>
    </row>
    <row r="881" spans="10:10" x14ac:dyDescent="0.25">
      <c r="J881" s="14"/>
    </row>
    <row r="882" spans="10:10" x14ac:dyDescent="0.25">
      <c r="J882" s="14"/>
    </row>
    <row r="883" spans="10:10" x14ac:dyDescent="0.25">
      <c r="J883" s="14"/>
    </row>
    <row r="884" spans="10:10" x14ac:dyDescent="0.25">
      <c r="J884" s="14"/>
    </row>
    <row r="885" spans="10:10" x14ac:dyDescent="0.25">
      <c r="J885" s="14"/>
    </row>
    <row r="886" spans="10:10" x14ac:dyDescent="0.25">
      <c r="J886" s="14"/>
    </row>
    <row r="887" spans="10:10" x14ac:dyDescent="0.25">
      <c r="J887" s="14"/>
    </row>
    <row r="888" spans="10:10" x14ac:dyDescent="0.25">
      <c r="J888" s="14"/>
    </row>
    <row r="889" spans="10:10" x14ac:dyDescent="0.25">
      <c r="J889" s="14"/>
    </row>
    <row r="890" spans="10:10" x14ac:dyDescent="0.25">
      <c r="J890" s="14"/>
    </row>
    <row r="891" spans="10:10" x14ac:dyDescent="0.25">
      <c r="J891" s="14"/>
    </row>
    <row r="892" spans="10:10" x14ac:dyDescent="0.25">
      <c r="J892" s="14"/>
    </row>
    <row r="893" spans="10:10" x14ac:dyDescent="0.25">
      <c r="J893" s="14"/>
    </row>
    <row r="894" spans="10:10" x14ac:dyDescent="0.25">
      <c r="J894" s="14"/>
    </row>
    <row r="895" spans="10:10" x14ac:dyDescent="0.25">
      <c r="J895" s="14"/>
    </row>
    <row r="896" spans="10:10" x14ac:dyDescent="0.25">
      <c r="J896" s="14"/>
    </row>
    <row r="897" spans="10:10" x14ac:dyDescent="0.25">
      <c r="J897" s="14"/>
    </row>
    <row r="898" spans="10:10" x14ac:dyDescent="0.25">
      <c r="J898" s="14"/>
    </row>
    <row r="899" spans="10:10" x14ac:dyDescent="0.25">
      <c r="J899" s="14"/>
    </row>
    <row r="900" spans="10:10" x14ac:dyDescent="0.25">
      <c r="J900" s="14"/>
    </row>
    <row r="901" spans="10:10" x14ac:dyDescent="0.25">
      <c r="J901" s="14"/>
    </row>
    <row r="902" spans="10:10" x14ac:dyDescent="0.25">
      <c r="J902" s="14"/>
    </row>
    <row r="903" spans="10:10" x14ac:dyDescent="0.25">
      <c r="J903" s="14"/>
    </row>
    <row r="904" spans="10:10" x14ac:dyDescent="0.25">
      <c r="J904" s="14"/>
    </row>
    <row r="905" spans="10:10" x14ac:dyDescent="0.25">
      <c r="J905" s="14"/>
    </row>
    <row r="906" spans="10:10" x14ac:dyDescent="0.25">
      <c r="J906" s="14"/>
    </row>
    <row r="907" spans="10:10" x14ac:dyDescent="0.25">
      <c r="J907" s="14"/>
    </row>
    <row r="908" spans="10:10" x14ac:dyDescent="0.25">
      <c r="J908" s="14"/>
    </row>
    <row r="909" spans="10:10" x14ac:dyDescent="0.25">
      <c r="J909" s="14"/>
    </row>
    <row r="910" spans="10:10" x14ac:dyDescent="0.25">
      <c r="J910" s="14"/>
    </row>
    <row r="911" spans="10:10" x14ac:dyDescent="0.25">
      <c r="J911" s="14"/>
    </row>
    <row r="912" spans="10:10" x14ac:dyDescent="0.25">
      <c r="J912" s="14"/>
    </row>
    <row r="913" spans="10:10" x14ac:dyDescent="0.25">
      <c r="J913" s="14"/>
    </row>
    <row r="914" spans="10:10" x14ac:dyDescent="0.25">
      <c r="J914" s="14"/>
    </row>
    <row r="915" spans="10:10" x14ac:dyDescent="0.25">
      <c r="J915" s="14"/>
    </row>
    <row r="916" spans="10:10" x14ac:dyDescent="0.25">
      <c r="J916" s="14"/>
    </row>
    <row r="917" spans="10:10" x14ac:dyDescent="0.25">
      <c r="J917" s="14"/>
    </row>
    <row r="918" spans="10:10" x14ac:dyDescent="0.25">
      <c r="J918" s="14"/>
    </row>
    <row r="919" spans="10:10" x14ac:dyDescent="0.25">
      <c r="J919" s="14"/>
    </row>
    <row r="920" spans="10:10" x14ac:dyDescent="0.25">
      <c r="J920" s="14"/>
    </row>
    <row r="921" spans="10:10" x14ac:dyDescent="0.25">
      <c r="J921" s="14"/>
    </row>
    <row r="922" spans="10:10" x14ac:dyDescent="0.25">
      <c r="J922" s="14"/>
    </row>
    <row r="923" spans="10:10" x14ac:dyDescent="0.25">
      <c r="J923" s="14"/>
    </row>
    <row r="924" spans="10:10" x14ac:dyDescent="0.25">
      <c r="J924" s="14"/>
    </row>
    <row r="925" spans="10:10" x14ac:dyDescent="0.25">
      <c r="J925" s="14"/>
    </row>
    <row r="926" spans="10:10" x14ac:dyDescent="0.25">
      <c r="J926" s="14"/>
    </row>
    <row r="927" spans="10:10" x14ac:dyDescent="0.25">
      <c r="J927" s="14"/>
    </row>
    <row r="928" spans="10:10" x14ac:dyDescent="0.25">
      <c r="J928" s="14"/>
    </row>
    <row r="929" spans="10:10" x14ac:dyDescent="0.25">
      <c r="J929" s="14"/>
    </row>
    <row r="930" spans="10:10" x14ac:dyDescent="0.25">
      <c r="J930" s="14"/>
    </row>
    <row r="931" spans="10:10" x14ac:dyDescent="0.25">
      <c r="J931" s="14"/>
    </row>
    <row r="932" spans="10:10" x14ac:dyDescent="0.25">
      <c r="J932" s="14"/>
    </row>
    <row r="933" spans="10:10" x14ac:dyDescent="0.25">
      <c r="J933" s="14"/>
    </row>
    <row r="934" spans="10:10" x14ac:dyDescent="0.25">
      <c r="J934" s="14"/>
    </row>
    <row r="935" spans="10:10" x14ac:dyDescent="0.25">
      <c r="J935" s="14"/>
    </row>
    <row r="936" spans="10:10" x14ac:dyDescent="0.25">
      <c r="J936" s="14"/>
    </row>
    <row r="937" spans="10:10" x14ac:dyDescent="0.25">
      <c r="J937" s="14"/>
    </row>
    <row r="938" spans="10:10" x14ac:dyDescent="0.25">
      <c r="J938" s="14"/>
    </row>
    <row r="939" spans="10:10" x14ac:dyDescent="0.25">
      <c r="J939" s="14"/>
    </row>
    <row r="940" spans="10:10" x14ac:dyDescent="0.25">
      <c r="J940" s="14"/>
    </row>
    <row r="941" spans="10:10" x14ac:dyDescent="0.25">
      <c r="J941" s="14"/>
    </row>
    <row r="942" spans="10:10" x14ac:dyDescent="0.25">
      <c r="J942" s="14"/>
    </row>
    <row r="943" spans="10:10" x14ac:dyDescent="0.25">
      <c r="J943" s="14"/>
    </row>
    <row r="944" spans="10:10" x14ac:dyDescent="0.25">
      <c r="J944" s="14"/>
    </row>
    <row r="945" spans="10:10" x14ac:dyDescent="0.25">
      <c r="J945" s="14"/>
    </row>
    <row r="946" spans="10:10" x14ac:dyDescent="0.25">
      <c r="J946" s="14"/>
    </row>
    <row r="947" spans="10:10" x14ac:dyDescent="0.25">
      <c r="J947" s="14"/>
    </row>
    <row r="948" spans="10:10" x14ac:dyDescent="0.25">
      <c r="J948" s="14"/>
    </row>
    <row r="949" spans="10:10" x14ac:dyDescent="0.25">
      <c r="J949" s="14"/>
    </row>
    <row r="950" spans="10:10" x14ac:dyDescent="0.25">
      <c r="J950" s="14"/>
    </row>
    <row r="951" spans="10:10" x14ac:dyDescent="0.25">
      <c r="J951" s="14"/>
    </row>
    <row r="952" spans="10:10" x14ac:dyDescent="0.25">
      <c r="J952" s="14"/>
    </row>
    <row r="953" spans="10:10" x14ac:dyDescent="0.25">
      <c r="J953" s="14"/>
    </row>
    <row r="954" spans="10:10" x14ac:dyDescent="0.25">
      <c r="J954" s="14"/>
    </row>
    <row r="955" spans="10:10" x14ac:dyDescent="0.25">
      <c r="J955" s="14"/>
    </row>
    <row r="956" spans="10:10" x14ac:dyDescent="0.25">
      <c r="J956" s="14"/>
    </row>
    <row r="957" spans="10:10" x14ac:dyDescent="0.25">
      <c r="J957" s="14"/>
    </row>
    <row r="958" spans="10:10" x14ac:dyDescent="0.25">
      <c r="J958" s="14"/>
    </row>
    <row r="959" spans="10:10" x14ac:dyDescent="0.25">
      <c r="J959" s="14"/>
    </row>
    <row r="960" spans="10:10" x14ac:dyDescent="0.25">
      <c r="J960" s="14"/>
    </row>
    <row r="961" spans="10:10" x14ac:dyDescent="0.25">
      <c r="J961" s="14"/>
    </row>
    <row r="962" spans="10:10" x14ac:dyDescent="0.25">
      <c r="J962" s="14"/>
    </row>
    <row r="963" spans="10:10" x14ac:dyDescent="0.25">
      <c r="J963" s="14"/>
    </row>
    <row r="964" spans="10:10" x14ac:dyDescent="0.25">
      <c r="J964" s="14"/>
    </row>
    <row r="965" spans="10:10" x14ac:dyDescent="0.25">
      <c r="J965" s="14"/>
    </row>
    <row r="966" spans="10:10" x14ac:dyDescent="0.25">
      <c r="J966" s="14"/>
    </row>
    <row r="967" spans="10:10" x14ac:dyDescent="0.25">
      <c r="J967" s="14"/>
    </row>
    <row r="968" spans="10:10" x14ac:dyDescent="0.25">
      <c r="J968" s="14"/>
    </row>
    <row r="969" spans="10:10" x14ac:dyDescent="0.25">
      <c r="J969" s="14"/>
    </row>
    <row r="970" spans="10:10" x14ac:dyDescent="0.25">
      <c r="J970" s="14"/>
    </row>
    <row r="971" spans="10:10" x14ac:dyDescent="0.25">
      <c r="J971" s="14"/>
    </row>
    <row r="972" spans="10:10" x14ac:dyDescent="0.25">
      <c r="J972" s="14"/>
    </row>
    <row r="973" spans="10:10" x14ac:dyDescent="0.25">
      <c r="J973" s="14"/>
    </row>
    <row r="974" spans="10:10" x14ac:dyDescent="0.25">
      <c r="J974" s="14"/>
    </row>
    <row r="975" spans="10:10" x14ac:dyDescent="0.25">
      <c r="J975" s="14"/>
    </row>
    <row r="976" spans="10:10" x14ac:dyDescent="0.25">
      <c r="J976" s="14"/>
    </row>
    <row r="977" spans="10:10" x14ac:dyDescent="0.25">
      <c r="J977" s="14"/>
    </row>
    <row r="978" spans="10:10" x14ac:dyDescent="0.25">
      <c r="J978" s="14"/>
    </row>
    <row r="979" spans="10:10" x14ac:dyDescent="0.25">
      <c r="J979" s="14"/>
    </row>
    <row r="980" spans="10:10" x14ac:dyDescent="0.25">
      <c r="J980" s="14"/>
    </row>
    <row r="981" spans="10:10" x14ac:dyDescent="0.25">
      <c r="J981" s="14"/>
    </row>
    <row r="982" spans="10:10" x14ac:dyDescent="0.25">
      <c r="J982" s="14"/>
    </row>
    <row r="983" spans="10:10" x14ac:dyDescent="0.25">
      <c r="J983" s="14"/>
    </row>
    <row r="984" spans="10:10" x14ac:dyDescent="0.25">
      <c r="J984" s="14"/>
    </row>
    <row r="985" spans="10:10" x14ac:dyDescent="0.25">
      <c r="J985" s="14"/>
    </row>
    <row r="986" spans="10:10" x14ac:dyDescent="0.25">
      <c r="J986" s="14"/>
    </row>
    <row r="987" spans="10:10" x14ac:dyDescent="0.25">
      <c r="J987" s="14"/>
    </row>
    <row r="988" spans="10:10" x14ac:dyDescent="0.25">
      <c r="J988" s="14"/>
    </row>
    <row r="989" spans="10:10" x14ac:dyDescent="0.25">
      <c r="J989" s="14"/>
    </row>
    <row r="990" spans="10:10" x14ac:dyDescent="0.25">
      <c r="J990" s="14"/>
    </row>
    <row r="991" spans="10:10" x14ac:dyDescent="0.25">
      <c r="J991" s="14"/>
    </row>
    <row r="992" spans="10:10" x14ac:dyDescent="0.25">
      <c r="J992" s="14"/>
    </row>
    <row r="993" spans="10:10" x14ac:dyDescent="0.25">
      <c r="J993" s="14"/>
    </row>
    <row r="994" spans="10:10" x14ac:dyDescent="0.25">
      <c r="J994" s="14"/>
    </row>
    <row r="995" spans="10:10" x14ac:dyDescent="0.25">
      <c r="J995" s="14"/>
    </row>
    <row r="996" spans="10:10" x14ac:dyDescent="0.25">
      <c r="J996" s="14"/>
    </row>
    <row r="997" spans="10:10" x14ac:dyDescent="0.25">
      <c r="J997" s="14"/>
    </row>
    <row r="998" spans="10:10" x14ac:dyDescent="0.25">
      <c r="J998" s="14"/>
    </row>
    <row r="999" spans="10:10" x14ac:dyDescent="0.25">
      <c r="J999" s="14"/>
    </row>
    <row r="1000" spans="10:10" x14ac:dyDescent="0.25">
      <c r="J1000" s="14"/>
    </row>
    <row r="1001" spans="10:10" x14ac:dyDescent="0.25">
      <c r="J1001" s="14"/>
    </row>
    <row r="1002" spans="10:10" x14ac:dyDescent="0.25">
      <c r="J1002" s="14"/>
    </row>
    <row r="1003" spans="10:10" x14ac:dyDescent="0.25">
      <c r="J1003" s="14"/>
    </row>
    <row r="1004" spans="10:10" x14ac:dyDescent="0.25">
      <c r="J1004" s="14"/>
    </row>
    <row r="1005" spans="10:10" x14ac:dyDescent="0.25">
      <c r="J1005" s="14"/>
    </row>
    <row r="1006" spans="10:10" x14ac:dyDescent="0.25">
      <c r="J1006" s="14"/>
    </row>
    <row r="1007" spans="10:10" x14ac:dyDescent="0.25">
      <c r="J1007" s="14"/>
    </row>
    <row r="1008" spans="10:10" x14ac:dyDescent="0.25">
      <c r="J1008" s="14"/>
    </row>
    <row r="1009" spans="10:10" x14ac:dyDescent="0.25">
      <c r="J1009" s="14"/>
    </row>
    <row r="1010" spans="10:10" x14ac:dyDescent="0.25">
      <c r="J1010" s="14"/>
    </row>
    <row r="1011" spans="10:10" x14ac:dyDescent="0.25">
      <c r="J1011" s="14"/>
    </row>
    <row r="1012" spans="10:10" x14ac:dyDescent="0.25">
      <c r="J1012" s="14"/>
    </row>
    <row r="1013" spans="10:10" x14ac:dyDescent="0.25">
      <c r="J1013" s="14"/>
    </row>
    <row r="1014" spans="10:10" x14ac:dyDescent="0.25">
      <c r="J1014" s="14"/>
    </row>
    <row r="1015" spans="10:10" x14ac:dyDescent="0.25">
      <c r="J1015" s="14"/>
    </row>
    <row r="1016" spans="10:10" x14ac:dyDescent="0.25">
      <c r="J1016" s="14"/>
    </row>
    <row r="1017" spans="10:10" x14ac:dyDescent="0.25">
      <c r="J1017" s="14"/>
    </row>
    <row r="1018" spans="10:10" x14ac:dyDescent="0.25">
      <c r="J1018" s="14"/>
    </row>
    <row r="1019" spans="10:10" x14ac:dyDescent="0.25">
      <c r="J1019" s="14"/>
    </row>
    <row r="1020" spans="10:10" x14ac:dyDescent="0.25">
      <c r="J1020" s="14"/>
    </row>
    <row r="1021" spans="10:10" x14ac:dyDescent="0.25">
      <c r="J1021" s="14"/>
    </row>
    <row r="1022" spans="10:10" x14ac:dyDescent="0.25">
      <c r="J1022" s="14"/>
    </row>
    <row r="1023" spans="10:10" x14ac:dyDescent="0.25">
      <c r="J1023" s="14"/>
    </row>
    <row r="1024" spans="10:10" x14ac:dyDescent="0.25">
      <c r="J1024" s="14"/>
    </row>
    <row r="1025" spans="10:10" x14ac:dyDescent="0.25">
      <c r="J1025" s="14"/>
    </row>
    <row r="1026" spans="10:10" x14ac:dyDescent="0.25">
      <c r="J1026" s="14"/>
    </row>
    <row r="1027" spans="10:10" x14ac:dyDescent="0.25">
      <c r="J1027" s="14"/>
    </row>
    <row r="1028" spans="10:10" x14ac:dyDescent="0.25">
      <c r="J1028" s="14"/>
    </row>
    <row r="1029" spans="10:10" x14ac:dyDescent="0.25">
      <c r="J1029" s="14"/>
    </row>
    <row r="1030" spans="10:10" x14ac:dyDescent="0.25">
      <c r="J1030" s="14"/>
    </row>
    <row r="1031" spans="10:10" x14ac:dyDescent="0.25">
      <c r="J1031" s="14"/>
    </row>
    <row r="1032" spans="10:10" x14ac:dyDescent="0.25">
      <c r="J1032" s="14"/>
    </row>
    <row r="1033" spans="10:10" x14ac:dyDescent="0.25">
      <c r="J1033" s="14"/>
    </row>
    <row r="1034" spans="10:10" x14ac:dyDescent="0.25">
      <c r="J1034" s="14"/>
    </row>
    <row r="1035" spans="10:10" x14ac:dyDescent="0.25">
      <c r="J1035" s="14"/>
    </row>
    <row r="1036" spans="10:10" x14ac:dyDescent="0.25">
      <c r="J1036" s="14"/>
    </row>
    <row r="1037" spans="10:10" x14ac:dyDescent="0.25">
      <c r="J1037" s="14"/>
    </row>
    <row r="1038" spans="10:10" x14ac:dyDescent="0.25">
      <c r="J1038" s="14"/>
    </row>
    <row r="1039" spans="10:10" x14ac:dyDescent="0.25">
      <c r="J1039" s="14"/>
    </row>
    <row r="1040" spans="10:10" x14ac:dyDescent="0.25">
      <c r="J1040" s="14"/>
    </row>
    <row r="1041" spans="10:10" x14ac:dyDescent="0.25">
      <c r="J1041" s="14"/>
    </row>
    <row r="1042" spans="10:10" x14ac:dyDescent="0.25">
      <c r="J1042" s="14"/>
    </row>
    <row r="1043" spans="10:10" x14ac:dyDescent="0.25">
      <c r="J1043" s="14"/>
    </row>
    <row r="1044" spans="10:10" x14ac:dyDescent="0.25">
      <c r="J1044" s="14"/>
    </row>
    <row r="1045" spans="10:10" x14ac:dyDescent="0.25">
      <c r="J1045" s="14"/>
    </row>
    <row r="1046" spans="10:10" x14ac:dyDescent="0.25">
      <c r="J1046" s="14"/>
    </row>
    <row r="1047" spans="10:10" x14ac:dyDescent="0.25">
      <c r="J1047" s="14"/>
    </row>
    <row r="1048" spans="10:10" x14ac:dyDescent="0.25">
      <c r="J1048" s="14"/>
    </row>
    <row r="1049" spans="10:10" x14ac:dyDescent="0.25">
      <c r="J1049" s="14"/>
    </row>
    <row r="1050" spans="10:10" x14ac:dyDescent="0.25">
      <c r="J1050" s="14"/>
    </row>
    <row r="1051" spans="10:10" x14ac:dyDescent="0.25">
      <c r="J1051" s="14"/>
    </row>
    <row r="1052" spans="10:10" x14ac:dyDescent="0.25">
      <c r="J1052" s="14"/>
    </row>
    <row r="1053" spans="10:10" x14ac:dyDescent="0.25">
      <c r="J1053" s="14"/>
    </row>
    <row r="1054" spans="10:10" x14ac:dyDescent="0.25">
      <c r="J1054" s="14"/>
    </row>
    <row r="1055" spans="10:10" x14ac:dyDescent="0.25">
      <c r="J1055" s="14"/>
    </row>
    <row r="1056" spans="10:10" x14ac:dyDescent="0.25">
      <c r="J1056" s="14"/>
    </row>
    <row r="1057" spans="10:10" x14ac:dyDescent="0.25">
      <c r="J1057" s="14"/>
    </row>
    <row r="1058" spans="10:10" x14ac:dyDescent="0.25">
      <c r="J1058" s="14"/>
    </row>
    <row r="1059" spans="10:10" x14ac:dyDescent="0.25">
      <c r="J1059" s="14"/>
    </row>
    <row r="1060" spans="10:10" x14ac:dyDescent="0.25">
      <c r="J1060" s="14"/>
    </row>
    <row r="1061" spans="10:10" x14ac:dyDescent="0.25">
      <c r="J1061" s="14"/>
    </row>
    <row r="1062" spans="10:10" x14ac:dyDescent="0.25">
      <c r="J1062" s="14"/>
    </row>
    <row r="1063" spans="10:10" x14ac:dyDescent="0.25">
      <c r="J1063" s="14"/>
    </row>
    <row r="1064" spans="10:10" x14ac:dyDescent="0.25">
      <c r="J1064" s="14"/>
    </row>
    <row r="1065" spans="10:10" x14ac:dyDescent="0.25">
      <c r="J1065" s="14"/>
    </row>
    <row r="1066" spans="10:10" x14ac:dyDescent="0.25">
      <c r="J1066" s="14"/>
    </row>
    <row r="1067" spans="10:10" x14ac:dyDescent="0.25">
      <c r="J1067" s="14"/>
    </row>
    <row r="1068" spans="10:10" x14ac:dyDescent="0.25">
      <c r="J1068" s="14"/>
    </row>
    <row r="1069" spans="10:10" x14ac:dyDescent="0.25">
      <c r="J1069" s="14"/>
    </row>
    <row r="1070" spans="10:10" x14ac:dyDescent="0.25">
      <c r="J1070" s="14"/>
    </row>
    <row r="1071" spans="10:10" x14ac:dyDescent="0.25">
      <c r="J1071" s="14"/>
    </row>
    <row r="1072" spans="10:10" x14ac:dyDescent="0.25">
      <c r="J1072" s="14"/>
    </row>
    <row r="1073" spans="10:10" x14ac:dyDescent="0.25">
      <c r="J1073" s="14"/>
    </row>
    <row r="1074" spans="10:10" x14ac:dyDescent="0.25">
      <c r="J1074" s="14"/>
    </row>
    <row r="1075" spans="10:10" x14ac:dyDescent="0.25">
      <c r="J1075" s="14"/>
    </row>
    <row r="1076" spans="10:10" x14ac:dyDescent="0.25">
      <c r="J1076" s="14"/>
    </row>
    <row r="1077" spans="10:10" x14ac:dyDescent="0.25">
      <c r="J1077" s="14"/>
    </row>
    <row r="1078" spans="10:10" x14ac:dyDescent="0.25">
      <c r="J1078" s="14"/>
    </row>
    <row r="1079" spans="10:10" x14ac:dyDescent="0.25">
      <c r="J1079" s="14"/>
    </row>
    <row r="1080" spans="10:10" x14ac:dyDescent="0.25">
      <c r="J1080" s="14"/>
    </row>
    <row r="1081" spans="10:10" x14ac:dyDescent="0.25">
      <c r="J1081" s="14"/>
    </row>
    <row r="1082" spans="10:10" x14ac:dyDescent="0.25">
      <c r="J1082" s="14"/>
    </row>
    <row r="1083" spans="10:10" x14ac:dyDescent="0.25">
      <c r="J1083" s="14"/>
    </row>
    <row r="1084" spans="10:10" x14ac:dyDescent="0.25">
      <c r="J1084" s="14"/>
    </row>
    <row r="1085" spans="10:10" x14ac:dyDescent="0.25">
      <c r="J1085" s="14"/>
    </row>
    <row r="1086" spans="10:10" x14ac:dyDescent="0.25">
      <c r="J1086" s="14"/>
    </row>
    <row r="1087" spans="10:10" x14ac:dyDescent="0.25">
      <c r="J1087" s="14"/>
    </row>
    <row r="1088" spans="10:10" x14ac:dyDescent="0.25">
      <c r="J1088" s="14"/>
    </row>
    <row r="1089" spans="10:10" x14ac:dyDescent="0.25">
      <c r="J1089" s="14"/>
    </row>
    <row r="1090" spans="10:10" x14ac:dyDescent="0.25">
      <c r="J1090" s="14"/>
    </row>
    <row r="1091" spans="10:10" x14ac:dyDescent="0.25">
      <c r="J1091" s="14"/>
    </row>
    <row r="1092" spans="10:10" x14ac:dyDescent="0.25">
      <c r="J1092" s="14"/>
    </row>
    <row r="1093" spans="10:10" x14ac:dyDescent="0.25">
      <c r="J1093" s="14"/>
    </row>
    <row r="1094" spans="10:10" x14ac:dyDescent="0.25">
      <c r="J1094" s="14"/>
    </row>
    <row r="1095" spans="10:10" x14ac:dyDescent="0.25">
      <c r="J1095" s="14"/>
    </row>
    <row r="1096" spans="10:10" x14ac:dyDescent="0.25">
      <c r="J1096" s="14"/>
    </row>
    <row r="1097" spans="10:10" x14ac:dyDescent="0.25">
      <c r="J1097" s="14"/>
    </row>
    <row r="1098" spans="10:10" x14ac:dyDescent="0.25">
      <c r="J1098" s="14"/>
    </row>
    <row r="1099" spans="10:10" x14ac:dyDescent="0.25">
      <c r="J1099" s="14"/>
    </row>
    <row r="1100" spans="10:10" x14ac:dyDescent="0.25">
      <c r="J1100" s="14"/>
    </row>
    <row r="1101" spans="10:10" x14ac:dyDescent="0.25">
      <c r="J1101" s="14"/>
    </row>
    <row r="1102" spans="10:10" x14ac:dyDescent="0.25">
      <c r="J1102" s="14"/>
    </row>
    <row r="1103" spans="10:10" x14ac:dyDescent="0.25">
      <c r="J1103" s="14"/>
    </row>
    <row r="1104" spans="10:10" x14ac:dyDescent="0.25">
      <c r="J1104" s="14"/>
    </row>
    <row r="1105" spans="10:10" x14ac:dyDescent="0.25">
      <c r="J1105" s="14"/>
    </row>
    <row r="1106" spans="10:10" x14ac:dyDescent="0.25">
      <c r="J1106" s="14"/>
    </row>
    <row r="1107" spans="10:10" x14ac:dyDescent="0.25">
      <c r="J1107" s="14"/>
    </row>
    <row r="1108" spans="10:10" x14ac:dyDescent="0.25">
      <c r="J1108" s="14"/>
    </row>
    <row r="1109" spans="10:10" x14ac:dyDescent="0.25">
      <c r="J1109" s="14"/>
    </row>
    <row r="1110" spans="10:10" x14ac:dyDescent="0.25">
      <c r="J1110" s="14"/>
    </row>
    <row r="1111" spans="10:10" x14ac:dyDescent="0.25">
      <c r="J1111" s="14"/>
    </row>
    <row r="1112" spans="10:10" x14ac:dyDescent="0.25">
      <c r="J1112" s="14"/>
    </row>
    <row r="1113" spans="10:10" x14ac:dyDescent="0.25">
      <c r="J1113" s="14"/>
    </row>
    <row r="1114" spans="10:10" x14ac:dyDescent="0.25">
      <c r="J1114" s="14"/>
    </row>
    <row r="1115" spans="10:10" x14ac:dyDescent="0.25">
      <c r="J1115" s="14"/>
    </row>
    <row r="1116" spans="10:10" x14ac:dyDescent="0.25">
      <c r="J1116" s="14"/>
    </row>
    <row r="1117" spans="10:10" x14ac:dyDescent="0.25">
      <c r="J1117" s="14"/>
    </row>
    <row r="1118" spans="10:10" x14ac:dyDescent="0.25">
      <c r="J1118" s="14"/>
    </row>
    <row r="1119" spans="10:10" x14ac:dyDescent="0.25">
      <c r="J1119" s="14"/>
    </row>
    <row r="1120" spans="10:10" x14ac:dyDescent="0.25">
      <c r="J1120" s="14"/>
    </row>
    <row r="1121" spans="10:10" x14ac:dyDescent="0.25">
      <c r="J1121" s="14"/>
    </row>
    <row r="1122" spans="10:10" x14ac:dyDescent="0.25">
      <c r="J1122" s="14"/>
    </row>
    <row r="1123" spans="10:10" x14ac:dyDescent="0.25">
      <c r="J1123" s="14"/>
    </row>
    <row r="1124" spans="10:10" x14ac:dyDescent="0.25">
      <c r="J1124" s="14"/>
    </row>
    <row r="1125" spans="10:10" x14ac:dyDescent="0.25">
      <c r="J1125" s="14"/>
    </row>
    <row r="1126" spans="10:10" x14ac:dyDescent="0.25">
      <c r="J1126" s="14"/>
    </row>
    <row r="1127" spans="10:10" x14ac:dyDescent="0.25">
      <c r="J1127" s="14"/>
    </row>
    <row r="1128" spans="10:10" x14ac:dyDescent="0.25">
      <c r="J1128" s="14"/>
    </row>
    <row r="1129" spans="10:10" x14ac:dyDescent="0.25">
      <c r="J1129" s="14"/>
    </row>
    <row r="1130" spans="10:10" x14ac:dyDescent="0.25">
      <c r="J1130" s="14"/>
    </row>
    <row r="1131" spans="10:10" x14ac:dyDescent="0.25">
      <c r="J1131" s="14"/>
    </row>
    <row r="1132" spans="10:10" x14ac:dyDescent="0.25">
      <c r="J1132" s="14"/>
    </row>
    <row r="1133" spans="10:10" x14ac:dyDescent="0.25">
      <c r="J1133" s="14"/>
    </row>
    <row r="1134" spans="10:10" x14ac:dyDescent="0.25">
      <c r="J1134" s="14"/>
    </row>
    <row r="1135" spans="10:10" x14ac:dyDescent="0.25">
      <c r="J1135" s="14"/>
    </row>
    <row r="1136" spans="10:10" x14ac:dyDescent="0.25">
      <c r="J1136" s="14"/>
    </row>
    <row r="1137" spans="10:10" x14ac:dyDescent="0.25">
      <c r="J1137" s="14"/>
    </row>
    <row r="1138" spans="10:10" x14ac:dyDescent="0.25">
      <c r="J1138" s="14"/>
    </row>
    <row r="1139" spans="10:10" x14ac:dyDescent="0.25">
      <c r="J1139" s="14"/>
    </row>
    <row r="1140" spans="10:10" x14ac:dyDescent="0.25">
      <c r="J1140" s="14"/>
    </row>
    <row r="1141" spans="10:10" x14ac:dyDescent="0.25">
      <c r="J1141" s="14"/>
    </row>
    <row r="1142" spans="10:10" x14ac:dyDescent="0.25">
      <c r="J1142" s="14"/>
    </row>
    <row r="1143" spans="10:10" x14ac:dyDescent="0.25">
      <c r="J1143" s="14"/>
    </row>
    <row r="1144" spans="10:10" x14ac:dyDescent="0.25">
      <c r="J1144" s="14"/>
    </row>
    <row r="1145" spans="10:10" x14ac:dyDescent="0.25">
      <c r="J1145" s="14"/>
    </row>
    <row r="1146" spans="10:10" x14ac:dyDescent="0.25">
      <c r="J1146" s="14"/>
    </row>
    <row r="1147" spans="10:10" x14ac:dyDescent="0.25">
      <c r="J1147" s="14"/>
    </row>
    <row r="1148" spans="10:10" x14ac:dyDescent="0.25">
      <c r="J1148" s="14"/>
    </row>
    <row r="1149" spans="10:10" x14ac:dyDescent="0.25">
      <c r="J1149" s="14"/>
    </row>
    <row r="1150" spans="10:10" x14ac:dyDescent="0.25">
      <c r="J1150" s="14"/>
    </row>
    <row r="1151" spans="10:10" x14ac:dyDescent="0.25">
      <c r="J1151" s="14"/>
    </row>
    <row r="1152" spans="10:10" x14ac:dyDescent="0.25">
      <c r="J1152" s="14"/>
    </row>
    <row r="1153" spans="10:10" x14ac:dyDescent="0.25">
      <c r="J1153" s="14"/>
    </row>
    <row r="1154" spans="10:10" x14ac:dyDescent="0.25">
      <c r="J1154" s="14"/>
    </row>
    <row r="1155" spans="10:10" x14ac:dyDescent="0.25">
      <c r="J1155" s="14"/>
    </row>
    <row r="1156" spans="10:10" x14ac:dyDescent="0.25">
      <c r="J1156" s="14"/>
    </row>
    <row r="1157" spans="10:10" x14ac:dyDescent="0.25">
      <c r="J1157" s="14"/>
    </row>
    <row r="1158" spans="10:10" x14ac:dyDescent="0.25">
      <c r="J1158" s="14"/>
    </row>
    <row r="1159" spans="10:10" x14ac:dyDescent="0.25">
      <c r="J1159" s="14"/>
    </row>
    <row r="1160" spans="10:10" x14ac:dyDescent="0.25">
      <c r="J1160" s="14"/>
    </row>
    <row r="1161" spans="10:10" x14ac:dyDescent="0.25">
      <c r="J1161" s="14"/>
    </row>
    <row r="1162" spans="10:10" x14ac:dyDescent="0.25">
      <c r="J1162" s="14"/>
    </row>
    <row r="1163" spans="10:10" x14ac:dyDescent="0.25">
      <c r="J1163" s="14"/>
    </row>
    <row r="1164" spans="10:10" x14ac:dyDescent="0.25">
      <c r="J1164" s="14"/>
    </row>
    <row r="1165" spans="10:10" x14ac:dyDescent="0.25">
      <c r="J1165" s="14"/>
    </row>
    <row r="1166" spans="10:10" x14ac:dyDescent="0.25">
      <c r="J1166" s="14"/>
    </row>
    <row r="1167" spans="10:10" x14ac:dyDescent="0.25">
      <c r="J1167" s="14"/>
    </row>
    <row r="1168" spans="10:10" x14ac:dyDescent="0.25">
      <c r="J1168" s="14"/>
    </row>
    <row r="1169" spans="10:10" x14ac:dyDescent="0.25">
      <c r="J1169" s="14"/>
    </row>
    <row r="1170" spans="10:10" x14ac:dyDescent="0.25">
      <c r="J1170" s="14"/>
    </row>
    <row r="1171" spans="10:10" x14ac:dyDescent="0.25">
      <c r="J1171" s="14"/>
    </row>
    <row r="1172" spans="10:10" x14ac:dyDescent="0.25">
      <c r="J1172" s="14"/>
    </row>
    <row r="1173" spans="10:10" x14ac:dyDescent="0.25">
      <c r="J1173" s="14"/>
    </row>
    <row r="1174" spans="10:10" x14ac:dyDescent="0.25">
      <c r="J1174" s="14"/>
    </row>
    <row r="1175" spans="10:10" x14ac:dyDescent="0.25">
      <c r="J1175" s="14"/>
    </row>
    <row r="1176" spans="10:10" x14ac:dyDescent="0.25">
      <c r="J1176" s="14"/>
    </row>
    <row r="1177" spans="10:10" x14ac:dyDescent="0.25">
      <c r="J1177" s="14"/>
    </row>
    <row r="1178" spans="10:10" x14ac:dyDescent="0.25">
      <c r="J1178" s="14"/>
    </row>
    <row r="1179" spans="10:10" x14ac:dyDescent="0.25">
      <c r="J1179" s="14"/>
    </row>
    <row r="1180" spans="10:10" x14ac:dyDescent="0.25">
      <c r="J1180" s="14"/>
    </row>
    <row r="1181" spans="10:10" x14ac:dyDescent="0.25">
      <c r="J1181" s="14"/>
    </row>
    <row r="1182" spans="10:10" x14ac:dyDescent="0.25">
      <c r="J1182" s="14"/>
    </row>
    <row r="1183" spans="10:10" x14ac:dyDescent="0.25">
      <c r="J1183" s="14"/>
    </row>
    <row r="1184" spans="10:10" x14ac:dyDescent="0.25">
      <c r="J1184" s="14"/>
    </row>
    <row r="1185" spans="10:10" x14ac:dyDescent="0.25">
      <c r="J1185" s="14"/>
    </row>
    <row r="1186" spans="10:10" x14ac:dyDescent="0.25">
      <c r="J1186" s="14"/>
    </row>
    <row r="1187" spans="10:10" x14ac:dyDescent="0.25">
      <c r="J1187" s="14"/>
    </row>
    <row r="1188" spans="10:10" x14ac:dyDescent="0.25">
      <c r="J1188" s="14"/>
    </row>
    <row r="1189" spans="10:10" x14ac:dyDescent="0.25">
      <c r="J1189" s="14"/>
    </row>
    <row r="1190" spans="10:10" x14ac:dyDescent="0.25">
      <c r="J1190" s="14"/>
    </row>
    <row r="1191" spans="10:10" x14ac:dyDescent="0.25">
      <c r="J1191" s="14"/>
    </row>
    <row r="1192" spans="10:10" x14ac:dyDescent="0.25">
      <c r="J1192" s="14"/>
    </row>
    <row r="1193" spans="10:10" x14ac:dyDescent="0.25">
      <c r="J1193" s="14"/>
    </row>
    <row r="1194" spans="10:10" x14ac:dyDescent="0.25">
      <c r="J1194" s="14"/>
    </row>
    <row r="1195" spans="10:10" x14ac:dyDescent="0.25">
      <c r="J1195" s="14"/>
    </row>
    <row r="1196" spans="10:10" x14ac:dyDescent="0.25">
      <c r="J1196" s="14"/>
    </row>
    <row r="1197" spans="10:10" x14ac:dyDescent="0.25">
      <c r="J1197" s="14"/>
    </row>
    <row r="1198" spans="10:10" x14ac:dyDescent="0.25">
      <c r="J1198" s="14"/>
    </row>
    <row r="1199" spans="10:10" x14ac:dyDescent="0.25">
      <c r="J1199" s="14"/>
    </row>
    <row r="1200" spans="10:10" x14ac:dyDescent="0.25">
      <c r="J1200" s="14"/>
    </row>
    <row r="1201" spans="10:10" x14ac:dyDescent="0.25">
      <c r="J1201" s="14"/>
    </row>
    <row r="1202" spans="10:10" x14ac:dyDescent="0.25">
      <c r="J1202" s="14"/>
    </row>
    <row r="1203" spans="10:10" x14ac:dyDescent="0.25">
      <c r="J1203" s="14"/>
    </row>
    <row r="1204" spans="10:10" x14ac:dyDescent="0.25">
      <c r="J1204" s="14"/>
    </row>
    <row r="1205" spans="10:10" x14ac:dyDescent="0.25">
      <c r="J1205" s="14"/>
    </row>
    <row r="1206" spans="10:10" x14ac:dyDescent="0.25">
      <c r="J1206" s="14"/>
    </row>
    <row r="1207" spans="10:10" x14ac:dyDescent="0.25">
      <c r="J1207" s="14"/>
    </row>
    <row r="1208" spans="10:10" x14ac:dyDescent="0.25">
      <c r="J1208" s="14"/>
    </row>
    <row r="1209" spans="10:10" x14ac:dyDescent="0.25">
      <c r="J1209" s="14"/>
    </row>
    <row r="1210" spans="10:10" x14ac:dyDescent="0.25">
      <c r="J1210" s="14"/>
    </row>
    <row r="1211" spans="10:10" x14ac:dyDescent="0.25">
      <c r="J1211" s="14"/>
    </row>
    <row r="1212" spans="10:10" x14ac:dyDescent="0.25">
      <c r="J1212" s="14"/>
    </row>
    <row r="1213" spans="10:10" x14ac:dyDescent="0.25">
      <c r="J1213" s="14"/>
    </row>
    <row r="1214" spans="10:10" x14ac:dyDescent="0.25">
      <c r="J1214" s="14"/>
    </row>
    <row r="1215" spans="10:10" x14ac:dyDescent="0.25">
      <c r="J1215" s="14"/>
    </row>
    <row r="1216" spans="10:10" x14ac:dyDescent="0.25">
      <c r="J1216" s="14"/>
    </row>
    <row r="1217" spans="10:10" x14ac:dyDescent="0.25">
      <c r="J1217" s="14"/>
    </row>
    <row r="1218" spans="10:10" x14ac:dyDescent="0.25">
      <c r="J1218" s="14"/>
    </row>
    <row r="1219" spans="10:10" x14ac:dyDescent="0.25">
      <c r="J1219" s="14"/>
    </row>
    <row r="1220" spans="10:10" x14ac:dyDescent="0.25">
      <c r="J1220" s="14"/>
    </row>
    <row r="1221" spans="10:10" x14ac:dyDescent="0.25">
      <c r="J1221" s="14"/>
    </row>
    <row r="1222" spans="10:10" x14ac:dyDescent="0.25">
      <c r="J1222" s="14"/>
    </row>
    <row r="1223" spans="10:10" x14ac:dyDescent="0.25">
      <c r="J1223" s="14"/>
    </row>
    <row r="1224" spans="10:10" x14ac:dyDescent="0.25">
      <c r="J1224" s="14"/>
    </row>
    <row r="1225" spans="10:10" x14ac:dyDescent="0.25">
      <c r="J1225" s="14"/>
    </row>
    <row r="1226" spans="10:10" x14ac:dyDescent="0.25">
      <c r="J1226" s="14"/>
    </row>
    <row r="1227" spans="10:10" x14ac:dyDescent="0.25">
      <c r="J1227" s="14"/>
    </row>
    <row r="1228" spans="10:10" x14ac:dyDescent="0.25">
      <c r="J1228" s="14"/>
    </row>
    <row r="1229" spans="10:10" x14ac:dyDescent="0.25">
      <c r="J1229" s="14"/>
    </row>
    <row r="1230" spans="10:10" x14ac:dyDescent="0.25">
      <c r="J1230" s="14"/>
    </row>
    <row r="1231" spans="10:10" x14ac:dyDescent="0.25">
      <c r="J1231" s="14"/>
    </row>
    <row r="1232" spans="10:10" x14ac:dyDescent="0.25">
      <c r="J1232" s="14"/>
    </row>
    <row r="1233" spans="10:10" x14ac:dyDescent="0.25">
      <c r="J1233" s="14"/>
    </row>
    <row r="1234" spans="10:10" x14ac:dyDescent="0.25">
      <c r="J1234" s="14"/>
    </row>
    <row r="1235" spans="10:10" x14ac:dyDescent="0.25">
      <c r="J1235" s="14"/>
    </row>
    <row r="1236" spans="10:10" x14ac:dyDescent="0.25">
      <c r="J1236" s="14"/>
    </row>
    <row r="1237" spans="10:10" x14ac:dyDescent="0.25">
      <c r="J1237" s="14"/>
    </row>
    <row r="1238" spans="10:10" x14ac:dyDescent="0.25">
      <c r="J1238" s="14"/>
    </row>
    <row r="1239" spans="10:10" x14ac:dyDescent="0.25">
      <c r="J1239" s="14"/>
    </row>
    <row r="1240" spans="10:10" x14ac:dyDescent="0.25">
      <c r="J1240" s="14"/>
    </row>
    <row r="1241" spans="10:10" x14ac:dyDescent="0.25">
      <c r="J1241" s="14"/>
    </row>
    <row r="1242" spans="10:10" x14ac:dyDescent="0.25">
      <c r="J1242" s="14"/>
    </row>
    <row r="1243" spans="10:10" x14ac:dyDescent="0.25">
      <c r="J1243" s="14"/>
    </row>
    <row r="1244" spans="10:10" x14ac:dyDescent="0.25">
      <c r="J1244" s="14"/>
    </row>
    <row r="1245" spans="10:10" x14ac:dyDescent="0.25">
      <c r="J1245" s="14"/>
    </row>
    <row r="1246" spans="10:10" x14ac:dyDescent="0.25">
      <c r="J1246" s="14"/>
    </row>
    <row r="1247" spans="10:10" x14ac:dyDescent="0.25">
      <c r="J1247" s="14"/>
    </row>
    <row r="1248" spans="10:10" x14ac:dyDescent="0.25">
      <c r="J1248" s="14"/>
    </row>
    <row r="1249" spans="10:10" x14ac:dyDescent="0.25">
      <c r="J1249" s="14"/>
    </row>
    <row r="1250" spans="10:10" x14ac:dyDescent="0.25">
      <c r="J1250" s="14"/>
    </row>
    <row r="1251" spans="10:10" x14ac:dyDescent="0.25">
      <c r="J1251" s="14"/>
    </row>
    <row r="1252" spans="10:10" x14ac:dyDescent="0.25">
      <c r="J1252" s="14"/>
    </row>
    <row r="1253" spans="10:10" x14ac:dyDescent="0.25">
      <c r="J1253" s="14"/>
    </row>
    <row r="1254" spans="10:10" x14ac:dyDescent="0.25">
      <c r="J1254" s="14"/>
    </row>
    <row r="1255" spans="10:10" x14ac:dyDescent="0.25">
      <c r="J1255" s="14"/>
    </row>
    <row r="1256" spans="10:10" x14ac:dyDescent="0.25">
      <c r="J1256" s="14"/>
    </row>
    <row r="1257" spans="10:10" x14ac:dyDescent="0.25">
      <c r="J1257" s="14"/>
    </row>
    <row r="1258" spans="10:10" x14ac:dyDescent="0.25">
      <c r="J1258" s="14"/>
    </row>
    <row r="1259" spans="10:10" x14ac:dyDescent="0.25">
      <c r="J1259" s="14"/>
    </row>
    <row r="1260" spans="10:10" x14ac:dyDescent="0.25">
      <c r="J1260" s="14"/>
    </row>
    <row r="1261" spans="10:10" x14ac:dyDescent="0.25">
      <c r="J1261" s="14"/>
    </row>
    <row r="1262" spans="10:10" x14ac:dyDescent="0.25">
      <c r="J1262" s="14"/>
    </row>
    <row r="1263" spans="10:10" x14ac:dyDescent="0.25">
      <c r="J1263" s="14"/>
    </row>
    <row r="1264" spans="10:10" x14ac:dyDescent="0.25">
      <c r="J1264" s="14"/>
    </row>
    <row r="1265" spans="10:10" x14ac:dyDescent="0.25">
      <c r="J1265" s="14"/>
    </row>
    <row r="1266" spans="10:10" x14ac:dyDescent="0.25">
      <c r="J1266" s="14"/>
    </row>
    <row r="1267" spans="10:10" x14ac:dyDescent="0.25">
      <c r="J1267" s="14"/>
    </row>
    <row r="1268" spans="10:10" x14ac:dyDescent="0.25">
      <c r="J1268" s="14"/>
    </row>
    <row r="1269" spans="10:10" x14ac:dyDescent="0.25">
      <c r="J1269" s="14"/>
    </row>
    <row r="1270" spans="10:10" x14ac:dyDescent="0.25">
      <c r="J1270" s="14"/>
    </row>
    <row r="1271" spans="10:10" x14ac:dyDescent="0.25">
      <c r="J1271" s="14"/>
    </row>
    <row r="1272" spans="10:10" x14ac:dyDescent="0.25">
      <c r="J1272" s="14"/>
    </row>
    <row r="1273" spans="10:10" x14ac:dyDescent="0.25">
      <c r="J1273" s="14"/>
    </row>
    <row r="1274" spans="10:10" x14ac:dyDescent="0.25">
      <c r="J1274" s="14"/>
    </row>
    <row r="1275" spans="10:10" x14ac:dyDescent="0.25">
      <c r="J1275" s="14"/>
    </row>
    <row r="1276" spans="10:10" x14ac:dyDescent="0.25">
      <c r="J1276" s="14"/>
    </row>
    <row r="1277" spans="10:10" x14ac:dyDescent="0.25">
      <c r="J1277" s="14"/>
    </row>
    <row r="1278" spans="10:10" x14ac:dyDescent="0.25">
      <c r="J1278" s="14"/>
    </row>
    <row r="1279" spans="10:10" x14ac:dyDescent="0.25">
      <c r="J1279" s="14"/>
    </row>
    <row r="1280" spans="10:10" x14ac:dyDescent="0.25">
      <c r="J1280" s="14"/>
    </row>
    <row r="1281" spans="10:10" x14ac:dyDescent="0.25">
      <c r="J1281" s="14"/>
    </row>
    <row r="1282" spans="10:10" x14ac:dyDescent="0.25">
      <c r="J1282" s="14"/>
    </row>
    <row r="1283" spans="10:10" x14ac:dyDescent="0.25">
      <c r="J1283" s="14"/>
    </row>
    <row r="1284" spans="10:10" x14ac:dyDescent="0.25">
      <c r="J1284" s="14"/>
    </row>
    <row r="1285" spans="10:10" x14ac:dyDescent="0.25">
      <c r="J1285" s="14"/>
    </row>
    <row r="1286" spans="10:10" x14ac:dyDescent="0.25">
      <c r="J1286" s="14"/>
    </row>
    <row r="1287" spans="10:10" x14ac:dyDescent="0.25">
      <c r="J1287" s="14"/>
    </row>
    <row r="1288" spans="10:10" x14ac:dyDescent="0.25">
      <c r="J1288" s="14"/>
    </row>
    <row r="1289" spans="10:10" x14ac:dyDescent="0.25">
      <c r="J1289" s="14"/>
    </row>
    <row r="1290" spans="10:10" x14ac:dyDescent="0.25">
      <c r="J1290" s="14"/>
    </row>
    <row r="1291" spans="10:10" x14ac:dyDescent="0.25">
      <c r="J1291" s="14"/>
    </row>
    <row r="1292" spans="10:10" x14ac:dyDescent="0.25">
      <c r="J1292" s="14"/>
    </row>
    <row r="1293" spans="10:10" x14ac:dyDescent="0.25">
      <c r="J1293" s="14"/>
    </row>
    <row r="1294" spans="10:10" x14ac:dyDescent="0.25">
      <c r="J1294" s="14"/>
    </row>
    <row r="1295" spans="10:10" x14ac:dyDescent="0.25">
      <c r="J1295" s="14"/>
    </row>
    <row r="1296" spans="10:10" x14ac:dyDescent="0.25">
      <c r="J1296" s="14"/>
    </row>
    <row r="1297" spans="10:10" x14ac:dyDescent="0.25">
      <c r="J1297" s="14"/>
    </row>
    <row r="1298" spans="10:10" x14ac:dyDescent="0.25">
      <c r="J1298" s="14"/>
    </row>
    <row r="1299" spans="10:10" x14ac:dyDescent="0.25">
      <c r="J1299" s="14"/>
    </row>
    <row r="1300" spans="10:10" x14ac:dyDescent="0.25">
      <c r="J1300" s="14"/>
    </row>
    <row r="1301" spans="10:10" x14ac:dyDescent="0.25">
      <c r="J1301" s="14"/>
    </row>
    <row r="1302" spans="10:10" x14ac:dyDescent="0.25">
      <c r="J1302" s="14"/>
    </row>
    <row r="1303" spans="10:10" x14ac:dyDescent="0.25">
      <c r="J1303" s="14"/>
    </row>
    <row r="1304" spans="10:10" x14ac:dyDescent="0.25">
      <c r="J1304" s="14"/>
    </row>
    <row r="1305" spans="10:10" x14ac:dyDescent="0.25">
      <c r="J1305" s="14"/>
    </row>
    <row r="1306" spans="10:10" x14ac:dyDescent="0.25">
      <c r="J1306" s="14"/>
    </row>
    <row r="1307" spans="10:10" x14ac:dyDescent="0.25">
      <c r="J1307" s="14"/>
    </row>
    <row r="1308" spans="10:10" x14ac:dyDescent="0.25">
      <c r="J1308" s="14"/>
    </row>
    <row r="1309" spans="10:10" x14ac:dyDescent="0.25">
      <c r="J1309" s="14"/>
    </row>
    <row r="1310" spans="10:10" x14ac:dyDescent="0.25">
      <c r="J1310" s="14"/>
    </row>
    <row r="1311" spans="10:10" x14ac:dyDescent="0.25">
      <c r="J1311" s="14"/>
    </row>
    <row r="1312" spans="10:10" x14ac:dyDescent="0.25">
      <c r="J1312" s="14"/>
    </row>
    <row r="1313" spans="10:10" x14ac:dyDescent="0.25">
      <c r="J1313" s="14"/>
    </row>
    <row r="1314" spans="10:10" x14ac:dyDescent="0.25">
      <c r="J1314" s="14"/>
    </row>
    <row r="1315" spans="10:10" x14ac:dyDescent="0.25">
      <c r="J1315" s="14"/>
    </row>
    <row r="1316" spans="10:10" x14ac:dyDescent="0.25">
      <c r="J1316" s="14"/>
    </row>
    <row r="1317" spans="10:10" x14ac:dyDescent="0.25">
      <c r="J1317" s="14"/>
    </row>
    <row r="1318" spans="10:10" x14ac:dyDescent="0.25">
      <c r="J1318" s="14"/>
    </row>
    <row r="1319" spans="10:10" x14ac:dyDescent="0.25">
      <c r="J1319" s="14"/>
    </row>
    <row r="1320" spans="10:10" x14ac:dyDescent="0.25">
      <c r="J1320" s="14"/>
    </row>
    <row r="1321" spans="10:10" x14ac:dyDescent="0.25">
      <c r="J1321" s="14"/>
    </row>
    <row r="1322" spans="10:10" x14ac:dyDescent="0.25">
      <c r="J1322" s="14"/>
    </row>
    <row r="1323" spans="10:10" x14ac:dyDescent="0.25">
      <c r="J1323" s="14"/>
    </row>
    <row r="1324" spans="10:10" x14ac:dyDescent="0.25">
      <c r="J1324" s="14"/>
    </row>
    <row r="1325" spans="10:10" x14ac:dyDescent="0.25">
      <c r="J1325" s="14"/>
    </row>
    <row r="1326" spans="10:10" x14ac:dyDescent="0.25">
      <c r="J1326" s="14"/>
    </row>
    <row r="1327" spans="10:10" x14ac:dyDescent="0.25">
      <c r="J1327" s="14"/>
    </row>
    <row r="1328" spans="10:10" x14ac:dyDescent="0.25">
      <c r="J1328" s="14"/>
    </row>
    <row r="1329" spans="10:10" x14ac:dyDescent="0.25">
      <c r="J1329" s="14"/>
    </row>
    <row r="1330" spans="10:10" x14ac:dyDescent="0.25">
      <c r="J1330" s="14"/>
    </row>
    <row r="1331" spans="10:10" x14ac:dyDescent="0.25">
      <c r="J1331" s="14"/>
    </row>
    <row r="1332" spans="10:10" x14ac:dyDescent="0.25">
      <c r="J1332" s="14"/>
    </row>
    <row r="1333" spans="10:10" x14ac:dyDescent="0.25">
      <c r="J1333" s="14"/>
    </row>
    <row r="1334" spans="10:10" x14ac:dyDescent="0.25">
      <c r="J1334" s="14"/>
    </row>
    <row r="1335" spans="10:10" x14ac:dyDescent="0.25">
      <c r="J1335" s="14"/>
    </row>
    <row r="1336" spans="10:10" x14ac:dyDescent="0.25">
      <c r="J1336" s="14"/>
    </row>
    <row r="1337" spans="10:10" x14ac:dyDescent="0.25">
      <c r="J1337" s="14"/>
    </row>
    <row r="1338" spans="10:10" x14ac:dyDescent="0.25">
      <c r="J1338" s="14"/>
    </row>
    <row r="1339" spans="10:10" x14ac:dyDescent="0.25">
      <c r="J1339" s="14"/>
    </row>
    <row r="1340" spans="10:10" x14ac:dyDescent="0.25">
      <c r="J1340" s="14"/>
    </row>
    <row r="1341" spans="10:10" x14ac:dyDescent="0.25">
      <c r="J1341" s="14"/>
    </row>
    <row r="1342" spans="10:10" x14ac:dyDescent="0.25">
      <c r="J1342" s="14"/>
    </row>
    <row r="1343" spans="10:10" x14ac:dyDescent="0.25">
      <c r="J1343" s="14"/>
    </row>
    <row r="1344" spans="10:10" x14ac:dyDescent="0.25">
      <c r="J1344" s="14"/>
    </row>
    <row r="1345" spans="10:10" x14ac:dyDescent="0.25">
      <c r="J1345" s="14"/>
    </row>
    <row r="1346" spans="10:10" x14ac:dyDescent="0.25">
      <c r="J1346" s="14"/>
    </row>
    <row r="1347" spans="10:10" x14ac:dyDescent="0.25">
      <c r="J1347" s="14"/>
    </row>
    <row r="1348" spans="10:10" x14ac:dyDescent="0.25">
      <c r="J1348" s="14"/>
    </row>
    <row r="1349" spans="10:10" x14ac:dyDescent="0.25">
      <c r="J1349" s="14"/>
    </row>
    <row r="1350" spans="10:10" x14ac:dyDescent="0.25">
      <c r="J1350" s="14"/>
    </row>
    <row r="1351" spans="10:10" x14ac:dyDescent="0.25">
      <c r="J1351" s="14"/>
    </row>
    <row r="1352" spans="10:10" x14ac:dyDescent="0.25">
      <c r="J1352" s="14"/>
    </row>
    <row r="1353" spans="10:10" x14ac:dyDescent="0.25">
      <c r="J1353" s="14"/>
    </row>
    <row r="1354" spans="10:10" x14ac:dyDescent="0.25">
      <c r="J1354" s="14"/>
    </row>
    <row r="1355" spans="10:10" x14ac:dyDescent="0.25">
      <c r="J1355" s="14"/>
    </row>
    <row r="1356" spans="10:10" x14ac:dyDescent="0.25">
      <c r="J1356" s="14"/>
    </row>
    <row r="1357" spans="10:10" x14ac:dyDescent="0.25">
      <c r="J1357" s="14"/>
    </row>
    <row r="1358" spans="10:10" x14ac:dyDescent="0.25">
      <c r="J1358" s="14"/>
    </row>
    <row r="1359" spans="10:10" x14ac:dyDescent="0.25">
      <c r="J1359" s="14"/>
    </row>
    <row r="1360" spans="10:10" x14ac:dyDescent="0.25">
      <c r="J1360" s="14"/>
    </row>
    <row r="1361" spans="10:10" x14ac:dyDescent="0.25">
      <c r="J1361" s="14"/>
    </row>
    <row r="1362" spans="10:10" x14ac:dyDescent="0.25">
      <c r="J1362" s="14"/>
    </row>
    <row r="1363" spans="10:10" x14ac:dyDescent="0.25">
      <c r="J1363" s="14"/>
    </row>
    <row r="1364" spans="10:10" x14ac:dyDescent="0.25">
      <c r="J1364" s="14"/>
    </row>
    <row r="1365" spans="10:10" x14ac:dyDescent="0.25">
      <c r="J1365" s="14"/>
    </row>
    <row r="1366" spans="10:10" x14ac:dyDescent="0.25">
      <c r="J1366" s="14"/>
    </row>
    <row r="1367" spans="10:10" x14ac:dyDescent="0.25">
      <c r="J1367" s="14"/>
    </row>
    <row r="1368" spans="10:10" x14ac:dyDescent="0.25">
      <c r="J1368" s="14"/>
    </row>
    <row r="1369" spans="10:10" x14ac:dyDescent="0.25">
      <c r="J1369" s="14"/>
    </row>
    <row r="1370" spans="10:10" x14ac:dyDescent="0.25">
      <c r="J1370" s="14"/>
    </row>
    <row r="1371" spans="10:10" x14ac:dyDescent="0.25">
      <c r="J1371" s="14"/>
    </row>
    <row r="1372" spans="10:10" x14ac:dyDescent="0.25">
      <c r="J1372" s="14"/>
    </row>
    <row r="1373" spans="10:10" x14ac:dyDescent="0.25">
      <c r="J1373" s="14"/>
    </row>
    <row r="1374" spans="10:10" x14ac:dyDescent="0.25">
      <c r="J1374" s="14"/>
    </row>
    <row r="1375" spans="10:10" x14ac:dyDescent="0.25">
      <c r="J1375" s="14"/>
    </row>
    <row r="1376" spans="10:10" x14ac:dyDescent="0.25">
      <c r="J1376" s="14"/>
    </row>
    <row r="1377" spans="10:10" x14ac:dyDescent="0.25">
      <c r="J1377" s="14"/>
    </row>
    <row r="1378" spans="10:10" x14ac:dyDescent="0.25">
      <c r="J1378" s="14"/>
    </row>
    <row r="1379" spans="10:10" x14ac:dyDescent="0.25">
      <c r="J1379" s="14"/>
    </row>
    <row r="1380" spans="10:10" x14ac:dyDescent="0.25">
      <c r="J1380" s="14"/>
    </row>
    <row r="1381" spans="10:10" x14ac:dyDescent="0.25">
      <c r="J1381" s="14"/>
    </row>
    <row r="1382" spans="10:10" x14ac:dyDescent="0.25">
      <c r="J1382" s="14"/>
    </row>
    <row r="1383" spans="10:10" x14ac:dyDescent="0.25">
      <c r="J1383" s="14"/>
    </row>
    <row r="1384" spans="10:10" x14ac:dyDescent="0.25">
      <c r="J1384" s="14"/>
    </row>
    <row r="1385" spans="10:10" x14ac:dyDescent="0.25">
      <c r="J1385" s="14"/>
    </row>
    <row r="1386" spans="10:10" x14ac:dyDescent="0.25">
      <c r="J1386" s="14"/>
    </row>
    <row r="1387" spans="10:10" x14ac:dyDescent="0.25">
      <c r="J1387" s="14"/>
    </row>
    <row r="1388" spans="10:10" x14ac:dyDescent="0.25">
      <c r="J1388" s="14"/>
    </row>
    <row r="1389" spans="10:10" x14ac:dyDescent="0.25">
      <c r="J1389" s="14"/>
    </row>
    <row r="1390" spans="10:10" x14ac:dyDescent="0.25">
      <c r="J1390" s="14"/>
    </row>
    <row r="1391" spans="10:10" x14ac:dyDescent="0.25">
      <c r="J1391" s="14"/>
    </row>
    <row r="1392" spans="10:10" x14ac:dyDescent="0.25">
      <c r="J1392" s="14"/>
    </row>
    <row r="1393" spans="10:10" x14ac:dyDescent="0.25">
      <c r="J1393" s="14"/>
    </row>
    <row r="1394" spans="10:10" x14ac:dyDescent="0.25">
      <c r="J1394" s="14"/>
    </row>
    <row r="1395" spans="10:10" x14ac:dyDescent="0.25">
      <c r="J1395" s="14"/>
    </row>
    <row r="1396" spans="10:10" x14ac:dyDescent="0.25">
      <c r="J1396" s="14"/>
    </row>
    <row r="1397" spans="10:10" x14ac:dyDescent="0.25">
      <c r="J1397" s="14"/>
    </row>
    <row r="1398" spans="10:10" x14ac:dyDescent="0.25">
      <c r="J1398" s="14"/>
    </row>
    <row r="1399" spans="10:10" x14ac:dyDescent="0.25">
      <c r="J1399" s="14"/>
    </row>
    <row r="1400" spans="10:10" x14ac:dyDescent="0.25">
      <c r="J1400" s="14"/>
    </row>
    <row r="1401" spans="10:10" x14ac:dyDescent="0.25">
      <c r="J1401" s="14"/>
    </row>
    <row r="1402" spans="10:10" x14ac:dyDescent="0.25">
      <c r="J1402" s="14"/>
    </row>
    <row r="1403" spans="10:10" x14ac:dyDescent="0.25">
      <c r="J1403" s="14"/>
    </row>
    <row r="1404" spans="10:10" x14ac:dyDescent="0.25">
      <c r="J1404" s="14"/>
    </row>
    <row r="1405" spans="10:10" x14ac:dyDescent="0.25">
      <c r="J1405" s="14"/>
    </row>
    <row r="1406" spans="10:10" x14ac:dyDescent="0.25">
      <c r="J1406" s="14"/>
    </row>
    <row r="1407" spans="10:10" x14ac:dyDescent="0.25">
      <c r="J1407" s="14"/>
    </row>
    <row r="1408" spans="10:10" x14ac:dyDescent="0.25">
      <c r="J1408" s="14"/>
    </row>
    <row r="1409" spans="10:10" x14ac:dyDescent="0.25">
      <c r="J1409" s="14"/>
    </row>
    <row r="1410" spans="10:10" x14ac:dyDescent="0.25">
      <c r="J1410" s="14"/>
    </row>
    <row r="1411" spans="10:10" x14ac:dyDescent="0.25">
      <c r="J1411" s="14"/>
    </row>
    <row r="1412" spans="10:10" x14ac:dyDescent="0.25">
      <c r="J1412" s="14"/>
    </row>
    <row r="1413" spans="10:10" x14ac:dyDescent="0.25">
      <c r="J1413" s="14"/>
    </row>
    <row r="1414" spans="10:10" x14ac:dyDescent="0.25">
      <c r="J1414" s="14"/>
    </row>
    <row r="1415" spans="10:10" x14ac:dyDescent="0.25">
      <c r="J1415" s="14"/>
    </row>
    <row r="1416" spans="10:10" x14ac:dyDescent="0.25">
      <c r="J1416" s="14"/>
    </row>
    <row r="1417" spans="10:10" x14ac:dyDescent="0.25">
      <c r="J1417" s="14"/>
    </row>
    <row r="1418" spans="10:10" x14ac:dyDescent="0.25">
      <c r="J1418" s="14"/>
    </row>
    <row r="1419" spans="10:10" x14ac:dyDescent="0.25">
      <c r="J1419" s="14"/>
    </row>
    <row r="1420" spans="10:10" x14ac:dyDescent="0.25">
      <c r="J1420" s="14"/>
    </row>
    <row r="1421" spans="10:10" x14ac:dyDescent="0.25">
      <c r="J1421" s="14"/>
    </row>
    <row r="1422" spans="10:10" x14ac:dyDescent="0.25">
      <c r="J1422" s="14"/>
    </row>
    <row r="1423" spans="10:10" x14ac:dyDescent="0.25">
      <c r="J1423" s="14"/>
    </row>
    <row r="1424" spans="10:10" x14ac:dyDescent="0.25">
      <c r="J1424" s="14"/>
    </row>
    <row r="1425" spans="10:10" x14ac:dyDescent="0.25">
      <c r="J1425" s="14"/>
    </row>
    <row r="1426" spans="10:10" x14ac:dyDescent="0.25">
      <c r="J1426" s="14"/>
    </row>
    <row r="1427" spans="10:10" x14ac:dyDescent="0.25">
      <c r="J1427" s="14"/>
    </row>
    <row r="1428" spans="10:10" x14ac:dyDescent="0.25">
      <c r="J1428" s="14"/>
    </row>
    <row r="1429" spans="10:10" x14ac:dyDescent="0.25">
      <c r="J1429" s="14"/>
    </row>
    <row r="1430" spans="10:10" x14ac:dyDescent="0.25">
      <c r="J1430" s="14"/>
    </row>
    <row r="1431" spans="10:10" x14ac:dyDescent="0.25">
      <c r="J1431" s="14"/>
    </row>
    <row r="1432" spans="10:10" x14ac:dyDescent="0.25">
      <c r="J1432" s="14"/>
    </row>
    <row r="1433" spans="10:10" x14ac:dyDescent="0.25">
      <c r="J1433" s="14"/>
    </row>
    <row r="1434" spans="10:10" x14ac:dyDescent="0.25">
      <c r="J1434" s="14"/>
    </row>
    <row r="1435" spans="10:10" x14ac:dyDescent="0.25">
      <c r="J1435" s="14"/>
    </row>
    <row r="1436" spans="10:10" x14ac:dyDescent="0.25">
      <c r="J1436" s="14"/>
    </row>
    <row r="1437" spans="10:10" x14ac:dyDescent="0.25">
      <c r="J1437" s="14"/>
    </row>
    <row r="1438" spans="10:10" x14ac:dyDescent="0.25">
      <c r="J1438" s="14"/>
    </row>
    <row r="1439" spans="10:10" x14ac:dyDescent="0.25">
      <c r="J1439" s="14"/>
    </row>
    <row r="1440" spans="10:10" x14ac:dyDescent="0.25">
      <c r="J1440" s="14"/>
    </row>
    <row r="1441" spans="10:10" x14ac:dyDescent="0.25">
      <c r="J1441" s="14"/>
    </row>
    <row r="1442" spans="10:10" x14ac:dyDescent="0.25">
      <c r="J1442" s="14"/>
    </row>
    <row r="1443" spans="10:10" x14ac:dyDescent="0.25">
      <c r="J1443" s="14"/>
    </row>
    <row r="1444" spans="10:10" x14ac:dyDescent="0.25">
      <c r="J1444" s="14"/>
    </row>
    <row r="1445" spans="10:10" x14ac:dyDescent="0.25">
      <c r="J1445" s="14"/>
    </row>
    <row r="1446" spans="10:10" x14ac:dyDescent="0.25">
      <c r="J1446" s="14"/>
    </row>
    <row r="1447" spans="10:10" x14ac:dyDescent="0.25">
      <c r="J1447" s="14"/>
    </row>
    <row r="1448" spans="10:10" x14ac:dyDescent="0.25">
      <c r="J1448" s="14"/>
    </row>
    <row r="1449" spans="10:10" x14ac:dyDescent="0.25">
      <c r="J1449" s="14"/>
    </row>
    <row r="1450" spans="10:10" x14ac:dyDescent="0.25">
      <c r="J1450" s="14"/>
    </row>
    <row r="1451" spans="10:10" x14ac:dyDescent="0.25">
      <c r="J1451" s="14"/>
    </row>
    <row r="1452" spans="10:10" x14ac:dyDescent="0.25">
      <c r="J1452" s="14"/>
    </row>
    <row r="1453" spans="10:10" x14ac:dyDescent="0.25">
      <c r="J1453" s="14"/>
    </row>
    <row r="1454" spans="10:10" x14ac:dyDescent="0.25">
      <c r="J1454" s="14"/>
    </row>
    <row r="1455" spans="10:10" x14ac:dyDescent="0.25">
      <c r="J1455" s="14"/>
    </row>
    <row r="1456" spans="10:10" x14ac:dyDescent="0.25">
      <c r="J1456" s="14"/>
    </row>
    <row r="1457" spans="10:10" x14ac:dyDescent="0.25">
      <c r="J1457" s="14"/>
    </row>
    <row r="1458" spans="10:10" x14ac:dyDescent="0.25">
      <c r="J1458" s="14"/>
    </row>
    <row r="1459" spans="10:10" x14ac:dyDescent="0.25">
      <c r="J1459" s="14"/>
    </row>
    <row r="1460" spans="10:10" x14ac:dyDescent="0.25">
      <c r="J1460" s="14"/>
    </row>
    <row r="1461" spans="10:10" x14ac:dyDescent="0.25">
      <c r="J1461" s="14"/>
    </row>
    <row r="1462" spans="10:10" x14ac:dyDescent="0.25">
      <c r="J1462" s="14"/>
    </row>
    <row r="1463" spans="10:10" x14ac:dyDescent="0.25">
      <c r="J1463" s="14"/>
    </row>
    <row r="1464" spans="10:10" x14ac:dyDescent="0.25">
      <c r="J1464" s="14"/>
    </row>
    <row r="1465" spans="10:10" x14ac:dyDescent="0.25">
      <c r="J1465" s="14"/>
    </row>
    <row r="1466" spans="10:10" x14ac:dyDescent="0.25">
      <c r="J1466" s="14"/>
    </row>
    <row r="1467" spans="10:10" x14ac:dyDescent="0.25">
      <c r="J1467" s="14"/>
    </row>
    <row r="1468" spans="10:10" x14ac:dyDescent="0.25">
      <c r="J1468" s="14"/>
    </row>
    <row r="1469" spans="10:10" x14ac:dyDescent="0.25">
      <c r="J1469" s="14"/>
    </row>
    <row r="1470" spans="10:10" x14ac:dyDescent="0.25">
      <c r="J1470" s="14"/>
    </row>
    <row r="1471" spans="10:10" x14ac:dyDescent="0.25">
      <c r="J1471" s="14"/>
    </row>
    <row r="1472" spans="10:10" x14ac:dyDescent="0.25">
      <c r="J1472" s="14"/>
    </row>
    <row r="1473" spans="10:10" x14ac:dyDescent="0.25">
      <c r="J1473" s="14"/>
    </row>
    <row r="1474" spans="10:10" x14ac:dyDescent="0.25">
      <c r="J1474" s="14"/>
    </row>
    <row r="1475" spans="10:10" x14ac:dyDescent="0.25">
      <c r="J1475" s="14"/>
    </row>
    <row r="1476" spans="10:10" x14ac:dyDescent="0.25">
      <c r="J1476" s="14"/>
    </row>
    <row r="1477" spans="10:10" x14ac:dyDescent="0.25">
      <c r="J1477" s="14"/>
    </row>
    <row r="1478" spans="10:10" x14ac:dyDescent="0.25">
      <c r="J1478" s="14"/>
    </row>
    <row r="1479" spans="10:10" x14ac:dyDescent="0.25">
      <c r="J1479" s="14"/>
    </row>
    <row r="1480" spans="10:10" x14ac:dyDescent="0.25">
      <c r="J1480" s="14"/>
    </row>
    <row r="1481" spans="10:10" x14ac:dyDescent="0.25">
      <c r="J1481" s="14"/>
    </row>
    <row r="1482" spans="10:10" x14ac:dyDescent="0.25">
      <c r="J1482" s="14"/>
    </row>
    <row r="1483" spans="10:10" x14ac:dyDescent="0.25">
      <c r="J1483" s="14"/>
    </row>
    <row r="1484" spans="10:10" x14ac:dyDescent="0.25">
      <c r="J1484" s="14"/>
    </row>
    <row r="1485" spans="10:10" x14ac:dyDescent="0.25">
      <c r="J1485" s="14"/>
    </row>
    <row r="1486" spans="10:10" x14ac:dyDescent="0.25">
      <c r="J1486" s="14"/>
    </row>
    <row r="1487" spans="10:10" x14ac:dyDescent="0.25">
      <c r="J1487" s="14"/>
    </row>
    <row r="1488" spans="10:10" x14ac:dyDescent="0.25">
      <c r="J1488" s="14"/>
    </row>
    <row r="1489" spans="10:10" x14ac:dyDescent="0.25">
      <c r="J1489" s="14"/>
    </row>
    <row r="1490" spans="10:10" x14ac:dyDescent="0.25">
      <c r="J1490" s="14"/>
    </row>
    <row r="1491" spans="10:10" x14ac:dyDescent="0.25">
      <c r="J1491" s="14"/>
    </row>
    <row r="1492" spans="10:10" x14ac:dyDescent="0.25">
      <c r="J1492" s="14"/>
    </row>
    <row r="1493" spans="10:10" x14ac:dyDescent="0.25">
      <c r="J1493" s="14"/>
    </row>
    <row r="1494" spans="10:10" x14ac:dyDescent="0.25">
      <c r="J1494" s="14"/>
    </row>
    <row r="1495" spans="10:10" x14ac:dyDescent="0.25">
      <c r="J1495" s="14"/>
    </row>
    <row r="1496" spans="10:10" x14ac:dyDescent="0.25">
      <c r="J1496" s="14"/>
    </row>
    <row r="1497" spans="10:10" x14ac:dyDescent="0.25">
      <c r="J1497" s="14"/>
    </row>
    <row r="1498" spans="10:10" x14ac:dyDescent="0.25">
      <c r="J1498" s="14"/>
    </row>
    <row r="1499" spans="10:10" x14ac:dyDescent="0.25">
      <c r="J1499" s="14"/>
    </row>
    <row r="1500" spans="10:10" x14ac:dyDescent="0.25">
      <c r="J1500" s="14"/>
    </row>
    <row r="1501" spans="10:10" x14ac:dyDescent="0.25">
      <c r="J1501" s="14"/>
    </row>
    <row r="1502" spans="10:10" x14ac:dyDescent="0.25">
      <c r="J1502" s="14"/>
    </row>
    <row r="1503" spans="10:10" x14ac:dyDescent="0.25">
      <c r="J1503" s="14"/>
    </row>
    <row r="1504" spans="10:10" x14ac:dyDescent="0.25">
      <c r="J1504" s="14"/>
    </row>
    <row r="1505" spans="10:10" x14ac:dyDescent="0.25">
      <c r="J1505" s="14"/>
    </row>
    <row r="1506" spans="10:10" x14ac:dyDescent="0.25">
      <c r="J1506" s="14"/>
    </row>
    <row r="1507" spans="10:10" x14ac:dyDescent="0.25">
      <c r="J1507" s="14"/>
    </row>
    <row r="1508" spans="10:10" x14ac:dyDescent="0.25">
      <c r="J1508" s="14"/>
    </row>
    <row r="1509" spans="10:10" x14ac:dyDescent="0.25">
      <c r="J1509" s="14"/>
    </row>
    <row r="1510" spans="10:10" x14ac:dyDescent="0.25">
      <c r="J1510" s="14"/>
    </row>
    <row r="1511" spans="10:10" x14ac:dyDescent="0.25">
      <c r="J1511" s="14"/>
    </row>
    <row r="1512" spans="10:10" x14ac:dyDescent="0.25">
      <c r="J1512" s="14"/>
    </row>
    <row r="1513" spans="10:10" x14ac:dyDescent="0.25">
      <c r="J1513" s="14"/>
    </row>
    <row r="1514" spans="10:10" x14ac:dyDescent="0.25">
      <c r="J1514" s="14"/>
    </row>
    <row r="1515" spans="10:10" x14ac:dyDescent="0.25">
      <c r="J1515" s="14"/>
    </row>
    <row r="1516" spans="10:10" x14ac:dyDescent="0.25">
      <c r="J1516" s="14"/>
    </row>
    <row r="1517" spans="10:10" x14ac:dyDescent="0.25">
      <c r="J1517" s="14"/>
    </row>
    <row r="1518" spans="10:10" x14ac:dyDescent="0.25">
      <c r="J1518" s="14"/>
    </row>
    <row r="1519" spans="10:10" x14ac:dyDescent="0.25">
      <c r="J1519" s="14"/>
    </row>
    <row r="1520" spans="10:10" x14ac:dyDescent="0.25">
      <c r="J1520" s="14"/>
    </row>
    <row r="1521" spans="10:10" x14ac:dyDescent="0.25">
      <c r="J1521" s="14"/>
    </row>
    <row r="1522" spans="10:10" x14ac:dyDescent="0.25">
      <c r="J1522" s="14"/>
    </row>
    <row r="1523" spans="10:10" x14ac:dyDescent="0.25">
      <c r="J1523" s="14"/>
    </row>
    <row r="1524" spans="10:10" x14ac:dyDescent="0.25">
      <c r="J1524" s="14"/>
    </row>
    <row r="1525" spans="10:10" x14ac:dyDescent="0.25">
      <c r="J1525" s="14"/>
    </row>
    <row r="1526" spans="10:10" x14ac:dyDescent="0.25">
      <c r="J1526" s="14"/>
    </row>
    <row r="1527" spans="10:10" x14ac:dyDescent="0.25">
      <c r="J1527" s="14"/>
    </row>
    <row r="1528" spans="10:10" x14ac:dyDescent="0.25">
      <c r="J1528" s="14"/>
    </row>
    <row r="1529" spans="10:10" x14ac:dyDescent="0.25">
      <c r="J1529" s="14"/>
    </row>
    <row r="1530" spans="10:10" x14ac:dyDescent="0.25">
      <c r="J1530" s="14"/>
    </row>
    <row r="1531" spans="10:10" x14ac:dyDescent="0.25">
      <c r="J1531" s="14"/>
    </row>
    <row r="1532" spans="10:10" x14ac:dyDescent="0.25">
      <c r="J1532" s="14"/>
    </row>
    <row r="1533" spans="10:10" x14ac:dyDescent="0.25">
      <c r="J1533" s="14"/>
    </row>
    <row r="1534" spans="10:10" x14ac:dyDescent="0.25">
      <c r="J1534" s="14"/>
    </row>
    <row r="1535" spans="10:10" x14ac:dyDescent="0.25">
      <c r="J1535" s="14"/>
    </row>
    <row r="1536" spans="10:10" x14ac:dyDescent="0.25">
      <c r="J1536" s="14"/>
    </row>
    <row r="1537" spans="10:10" x14ac:dyDescent="0.25">
      <c r="J1537" s="14"/>
    </row>
    <row r="1538" spans="10:10" x14ac:dyDescent="0.25">
      <c r="J1538" s="14"/>
    </row>
    <row r="1539" spans="10:10" x14ac:dyDescent="0.25">
      <c r="J1539" s="14"/>
    </row>
    <row r="1540" spans="10:10" x14ac:dyDescent="0.25">
      <c r="J1540" s="14"/>
    </row>
    <row r="1541" spans="10:10" x14ac:dyDescent="0.25">
      <c r="J1541" s="14"/>
    </row>
    <row r="1542" spans="10:10" x14ac:dyDescent="0.25">
      <c r="J1542" s="14"/>
    </row>
    <row r="1543" spans="10:10" x14ac:dyDescent="0.25">
      <c r="J1543" s="14"/>
    </row>
    <row r="1544" spans="10:10" x14ac:dyDescent="0.25">
      <c r="J1544" s="14"/>
    </row>
    <row r="1545" spans="10:10" x14ac:dyDescent="0.25">
      <c r="J1545" s="14"/>
    </row>
    <row r="1546" spans="10:10" x14ac:dyDescent="0.25">
      <c r="J1546" s="14"/>
    </row>
    <row r="1547" spans="10:10" x14ac:dyDescent="0.25">
      <c r="J1547" s="14"/>
    </row>
    <row r="1548" spans="10:10" x14ac:dyDescent="0.25">
      <c r="J1548" s="14"/>
    </row>
    <row r="1549" spans="10:10" x14ac:dyDescent="0.25">
      <c r="J1549" s="14"/>
    </row>
    <row r="1550" spans="10:10" x14ac:dyDescent="0.25">
      <c r="J1550" s="14"/>
    </row>
    <row r="1551" spans="10:10" x14ac:dyDescent="0.25">
      <c r="J1551" s="14"/>
    </row>
    <row r="1552" spans="10:10" x14ac:dyDescent="0.25">
      <c r="J1552" s="14"/>
    </row>
    <row r="1553" spans="10:10" x14ac:dyDescent="0.25">
      <c r="J1553" s="14"/>
    </row>
    <row r="1554" spans="10:10" x14ac:dyDescent="0.25">
      <c r="J1554" s="14"/>
    </row>
    <row r="1555" spans="10:10" x14ac:dyDescent="0.25">
      <c r="J1555" s="14"/>
    </row>
    <row r="1556" spans="10:10" x14ac:dyDescent="0.25">
      <c r="J1556" s="14"/>
    </row>
    <row r="1557" spans="10:10" x14ac:dyDescent="0.25">
      <c r="J1557" s="14"/>
    </row>
    <row r="1558" spans="10:10" x14ac:dyDescent="0.25">
      <c r="J1558" s="14"/>
    </row>
    <row r="1559" spans="10:10" x14ac:dyDescent="0.25">
      <c r="J1559" s="14"/>
    </row>
    <row r="1560" spans="10:10" x14ac:dyDescent="0.25">
      <c r="J1560" s="14"/>
    </row>
    <row r="1561" spans="10:10" x14ac:dyDescent="0.25">
      <c r="J1561" s="14"/>
    </row>
    <row r="1562" spans="10:10" x14ac:dyDescent="0.25">
      <c r="J1562" s="14"/>
    </row>
    <row r="1563" spans="10:10" x14ac:dyDescent="0.25">
      <c r="J1563" s="14"/>
    </row>
    <row r="1564" spans="10:10" x14ac:dyDescent="0.25">
      <c r="J1564" s="14"/>
    </row>
    <row r="1565" spans="10:10" x14ac:dyDescent="0.25">
      <c r="J1565" s="14"/>
    </row>
    <row r="1566" spans="10:10" x14ac:dyDescent="0.25">
      <c r="J1566" s="14"/>
    </row>
    <row r="1567" spans="10:10" x14ac:dyDescent="0.25">
      <c r="J1567" s="14"/>
    </row>
    <row r="1568" spans="10:10" x14ac:dyDescent="0.25">
      <c r="J1568" s="14"/>
    </row>
    <row r="1569" spans="10:10" x14ac:dyDescent="0.25">
      <c r="J1569" s="14"/>
    </row>
    <row r="1570" spans="10:10" x14ac:dyDescent="0.25">
      <c r="J1570" s="14"/>
    </row>
    <row r="1571" spans="10:10" x14ac:dyDescent="0.25">
      <c r="J1571" s="14"/>
    </row>
    <row r="1572" spans="10:10" x14ac:dyDescent="0.25">
      <c r="J1572" s="14"/>
    </row>
    <row r="1573" spans="10:10" x14ac:dyDescent="0.25">
      <c r="J1573" s="14"/>
    </row>
    <row r="1574" spans="10:10" x14ac:dyDescent="0.25">
      <c r="J1574" s="14"/>
    </row>
    <row r="1575" spans="10:10" x14ac:dyDescent="0.25">
      <c r="J1575" s="14"/>
    </row>
    <row r="1576" spans="10:10" x14ac:dyDescent="0.25">
      <c r="J1576" s="14"/>
    </row>
    <row r="1577" spans="10:10" x14ac:dyDescent="0.25">
      <c r="J1577" s="14"/>
    </row>
    <row r="1578" spans="10:10" x14ac:dyDescent="0.25">
      <c r="J1578" s="14"/>
    </row>
    <row r="1579" spans="10:10" x14ac:dyDescent="0.25">
      <c r="J1579" s="14"/>
    </row>
    <row r="1580" spans="10:10" x14ac:dyDescent="0.25">
      <c r="J1580" s="14"/>
    </row>
    <row r="1581" spans="10:10" x14ac:dyDescent="0.25">
      <c r="J1581" s="14"/>
    </row>
    <row r="1582" spans="10:10" x14ac:dyDescent="0.25">
      <c r="J1582" s="14"/>
    </row>
    <row r="1583" spans="10:10" x14ac:dyDescent="0.25">
      <c r="J1583" s="14"/>
    </row>
    <row r="1584" spans="10:10" x14ac:dyDescent="0.25">
      <c r="J1584" s="14"/>
    </row>
    <row r="1585" spans="10:10" x14ac:dyDescent="0.25">
      <c r="J1585" s="14"/>
    </row>
    <row r="1586" spans="10:10" x14ac:dyDescent="0.25">
      <c r="J1586" s="14"/>
    </row>
    <row r="1587" spans="10:10" x14ac:dyDescent="0.25">
      <c r="J1587" s="14"/>
    </row>
    <row r="1588" spans="10:10" x14ac:dyDescent="0.25">
      <c r="J1588" s="14"/>
    </row>
    <row r="1589" spans="10:10" x14ac:dyDescent="0.25">
      <c r="J1589" s="14"/>
    </row>
    <row r="1590" spans="10:10" x14ac:dyDescent="0.25">
      <c r="J1590" s="14"/>
    </row>
    <row r="1591" spans="10:10" x14ac:dyDescent="0.25">
      <c r="J1591" s="14"/>
    </row>
    <row r="1592" spans="10:10" x14ac:dyDescent="0.25">
      <c r="J1592" s="14"/>
    </row>
    <row r="1593" spans="10:10" x14ac:dyDescent="0.25">
      <c r="J1593" s="14"/>
    </row>
    <row r="1594" spans="10:10" x14ac:dyDescent="0.25">
      <c r="J1594" s="14"/>
    </row>
    <row r="1595" spans="10:10" x14ac:dyDescent="0.25">
      <c r="J1595" s="14"/>
    </row>
    <row r="1596" spans="10:10" x14ac:dyDescent="0.25">
      <c r="J1596" s="14"/>
    </row>
    <row r="1597" spans="10:10" x14ac:dyDescent="0.25">
      <c r="J1597" s="14"/>
    </row>
    <row r="1598" spans="10:10" x14ac:dyDescent="0.25">
      <c r="J1598" s="14"/>
    </row>
    <row r="1599" spans="10:10" x14ac:dyDescent="0.25">
      <c r="J1599" s="14"/>
    </row>
    <row r="1600" spans="10:10" x14ac:dyDescent="0.25">
      <c r="J1600" s="14"/>
    </row>
    <row r="1601" spans="10:10" x14ac:dyDescent="0.25">
      <c r="J1601" s="14"/>
    </row>
    <row r="1602" spans="10:10" x14ac:dyDescent="0.25">
      <c r="J1602" s="14"/>
    </row>
    <row r="1603" spans="10:10" x14ac:dyDescent="0.25">
      <c r="J1603" s="14"/>
    </row>
    <row r="1604" spans="10:10" x14ac:dyDescent="0.25">
      <c r="J1604" s="14"/>
    </row>
    <row r="1605" spans="10:10" x14ac:dyDescent="0.25">
      <c r="J1605" s="14"/>
    </row>
    <row r="1606" spans="10:10" x14ac:dyDescent="0.25">
      <c r="J1606" s="14"/>
    </row>
    <row r="1607" spans="10:10" x14ac:dyDescent="0.25">
      <c r="J1607" s="14"/>
    </row>
    <row r="1608" spans="10:10" x14ac:dyDescent="0.25">
      <c r="J1608" s="14"/>
    </row>
    <row r="1609" spans="10:10" x14ac:dyDescent="0.25">
      <c r="J1609" s="14"/>
    </row>
    <row r="1610" spans="10:10" x14ac:dyDescent="0.25">
      <c r="J1610" s="14"/>
    </row>
    <row r="1611" spans="10:10" x14ac:dyDescent="0.25">
      <c r="J1611" s="14"/>
    </row>
    <row r="1612" spans="10:10" x14ac:dyDescent="0.25">
      <c r="J1612" s="14"/>
    </row>
    <row r="1613" spans="10:10" x14ac:dyDescent="0.25">
      <c r="J1613" s="14"/>
    </row>
    <row r="1614" spans="10:10" x14ac:dyDescent="0.25">
      <c r="J1614" s="14"/>
    </row>
    <row r="1615" spans="10:10" x14ac:dyDescent="0.25">
      <c r="J1615" s="14"/>
    </row>
    <row r="1616" spans="10:10" x14ac:dyDescent="0.25">
      <c r="J1616" s="14"/>
    </row>
    <row r="1617" spans="10:10" x14ac:dyDescent="0.25">
      <c r="J1617" s="14"/>
    </row>
    <row r="1618" spans="10:10" x14ac:dyDescent="0.25">
      <c r="J1618" s="14"/>
    </row>
    <row r="1619" spans="10:10" x14ac:dyDescent="0.25">
      <c r="J1619" s="14"/>
    </row>
    <row r="1620" spans="10:10" x14ac:dyDescent="0.25">
      <c r="J1620" s="14"/>
    </row>
    <row r="1621" spans="10:10" x14ac:dyDescent="0.25">
      <c r="J1621" s="14"/>
    </row>
    <row r="1622" spans="10:10" x14ac:dyDescent="0.25">
      <c r="J1622" s="14"/>
    </row>
    <row r="1623" spans="10:10" x14ac:dyDescent="0.25">
      <c r="J1623" s="14"/>
    </row>
    <row r="1624" spans="10:10" x14ac:dyDescent="0.25">
      <c r="J1624" s="14"/>
    </row>
    <row r="1625" spans="10:10" x14ac:dyDescent="0.25">
      <c r="J1625" s="14"/>
    </row>
    <row r="1626" spans="10:10" x14ac:dyDescent="0.25">
      <c r="J1626" s="14"/>
    </row>
    <row r="1627" spans="10:10" x14ac:dyDescent="0.25">
      <c r="J1627" s="14"/>
    </row>
    <row r="1628" spans="10:10" x14ac:dyDescent="0.25">
      <c r="J1628" s="14"/>
    </row>
    <row r="1629" spans="10:10" x14ac:dyDescent="0.25">
      <c r="J1629" s="14"/>
    </row>
    <row r="1630" spans="10:10" x14ac:dyDescent="0.25">
      <c r="J1630" s="14"/>
    </row>
    <row r="1631" spans="10:10" x14ac:dyDescent="0.25">
      <c r="J1631" s="14"/>
    </row>
    <row r="1632" spans="10:10" x14ac:dyDescent="0.25">
      <c r="J1632" s="14"/>
    </row>
    <row r="1633" spans="10:10" x14ac:dyDescent="0.25">
      <c r="J1633" s="14"/>
    </row>
    <row r="1634" spans="10:10" x14ac:dyDescent="0.25">
      <c r="J1634" s="14"/>
    </row>
    <row r="1635" spans="10:10" x14ac:dyDescent="0.25">
      <c r="J1635" s="14"/>
    </row>
    <row r="1636" spans="10:10" x14ac:dyDescent="0.25">
      <c r="J1636" s="14"/>
    </row>
    <row r="1637" spans="10:10" x14ac:dyDescent="0.25">
      <c r="J1637" s="14"/>
    </row>
    <row r="1638" spans="10:10" x14ac:dyDescent="0.25">
      <c r="J1638" s="14"/>
    </row>
    <row r="1639" spans="10:10" x14ac:dyDescent="0.25">
      <c r="J1639" s="14"/>
    </row>
    <row r="1640" spans="10:10" x14ac:dyDescent="0.25">
      <c r="J1640" s="14"/>
    </row>
    <row r="1641" spans="10:10" x14ac:dyDescent="0.25">
      <c r="J1641" s="14"/>
    </row>
    <row r="1642" spans="10:10" x14ac:dyDescent="0.25">
      <c r="J1642" s="14"/>
    </row>
    <row r="1643" spans="10:10" x14ac:dyDescent="0.25">
      <c r="J1643" s="14"/>
    </row>
    <row r="1644" spans="10:10" x14ac:dyDescent="0.25">
      <c r="J1644" s="14"/>
    </row>
    <row r="1645" spans="10:10" x14ac:dyDescent="0.25">
      <c r="J1645" s="14"/>
    </row>
    <row r="1646" spans="10:10" x14ac:dyDescent="0.25">
      <c r="J1646" s="14"/>
    </row>
    <row r="1647" spans="10:10" x14ac:dyDescent="0.25">
      <c r="J1647" s="14"/>
    </row>
    <row r="1648" spans="10:10" x14ac:dyDescent="0.25">
      <c r="J1648" s="14"/>
    </row>
    <row r="1649" spans="10:10" x14ac:dyDescent="0.25">
      <c r="J1649" s="14"/>
    </row>
    <row r="1650" spans="10:10" x14ac:dyDescent="0.25">
      <c r="J1650" s="14"/>
    </row>
    <row r="1651" spans="10:10" x14ac:dyDescent="0.25">
      <c r="J1651" s="14"/>
    </row>
    <row r="1652" spans="10:10" x14ac:dyDescent="0.25">
      <c r="J1652" s="14"/>
    </row>
    <row r="1653" spans="10:10" x14ac:dyDescent="0.25">
      <c r="J1653" s="14"/>
    </row>
    <row r="1654" spans="10:10" x14ac:dyDescent="0.25">
      <c r="J1654" s="14"/>
    </row>
    <row r="1655" spans="10:10" x14ac:dyDescent="0.25">
      <c r="J1655" s="14"/>
    </row>
    <row r="1656" spans="10:10" x14ac:dyDescent="0.25">
      <c r="J1656" s="14"/>
    </row>
    <row r="1657" spans="10:10" x14ac:dyDescent="0.25">
      <c r="J1657" s="14"/>
    </row>
    <row r="1658" spans="10:10" x14ac:dyDescent="0.25">
      <c r="J1658" s="14"/>
    </row>
    <row r="1659" spans="10:10" x14ac:dyDescent="0.25">
      <c r="J1659" s="14"/>
    </row>
    <row r="1660" spans="10:10" x14ac:dyDescent="0.25">
      <c r="J1660" s="14"/>
    </row>
    <row r="1661" spans="10:10" x14ac:dyDescent="0.25">
      <c r="J1661" s="14"/>
    </row>
    <row r="1662" spans="10:10" x14ac:dyDescent="0.25">
      <c r="J1662" s="14"/>
    </row>
    <row r="1663" spans="10:10" x14ac:dyDescent="0.25">
      <c r="J1663" s="14"/>
    </row>
    <row r="1664" spans="10:10" x14ac:dyDescent="0.25">
      <c r="J1664" s="14"/>
    </row>
    <row r="1665" spans="10:10" x14ac:dyDescent="0.25">
      <c r="J1665" s="14"/>
    </row>
    <row r="1666" spans="10:10" x14ac:dyDescent="0.25">
      <c r="J1666" s="14"/>
    </row>
    <row r="1667" spans="10:10" x14ac:dyDescent="0.25">
      <c r="J1667" s="14"/>
    </row>
    <row r="1668" spans="10:10" x14ac:dyDescent="0.25">
      <c r="J1668" s="14"/>
    </row>
    <row r="1669" spans="10:10" x14ac:dyDescent="0.25">
      <c r="J1669" s="14"/>
    </row>
    <row r="1670" spans="10:10" x14ac:dyDescent="0.25">
      <c r="J1670" s="14"/>
    </row>
    <row r="1671" spans="10:10" x14ac:dyDescent="0.25">
      <c r="J1671" s="14"/>
    </row>
    <row r="1672" spans="10:10" x14ac:dyDescent="0.25">
      <c r="J1672" s="14"/>
    </row>
    <row r="1673" spans="10:10" x14ac:dyDescent="0.25">
      <c r="J1673" s="14"/>
    </row>
    <row r="1674" spans="10:10" x14ac:dyDescent="0.25">
      <c r="J1674" s="14"/>
    </row>
    <row r="1675" spans="10:10" x14ac:dyDescent="0.25">
      <c r="J1675" s="14"/>
    </row>
    <row r="1676" spans="10:10" x14ac:dyDescent="0.25">
      <c r="J1676" s="14"/>
    </row>
    <row r="1677" spans="10:10" x14ac:dyDescent="0.25">
      <c r="J1677" s="14"/>
    </row>
    <row r="1678" spans="10:10" x14ac:dyDescent="0.25">
      <c r="J1678" s="14"/>
    </row>
    <row r="1679" spans="10:10" x14ac:dyDescent="0.25">
      <c r="J1679" s="14"/>
    </row>
    <row r="1680" spans="10:10" x14ac:dyDescent="0.25">
      <c r="J1680" s="14"/>
    </row>
    <row r="1681" spans="10:10" x14ac:dyDescent="0.25">
      <c r="J1681" s="14"/>
    </row>
    <row r="1682" spans="10:10" x14ac:dyDescent="0.25">
      <c r="J1682" s="14"/>
    </row>
    <row r="1683" spans="10:10" x14ac:dyDescent="0.25">
      <c r="J1683" s="14"/>
    </row>
    <row r="1684" spans="10:10" x14ac:dyDescent="0.25">
      <c r="J1684" s="14"/>
    </row>
    <row r="1685" spans="10:10" x14ac:dyDescent="0.25">
      <c r="J1685" s="14"/>
    </row>
    <row r="1686" spans="10:10" x14ac:dyDescent="0.25">
      <c r="J1686" s="14"/>
    </row>
    <row r="1687" spans="10:10" x14ac:dyDescent="0.25">
      <c r="J1687" s="14"/>
    </row>
    <row r="1688" spans="10:10" x14ac:dyDescent="0.25">
      <c r="J1688" s="14"/>
    </row>
    <row r="1689" spans="10:10" x14ac:dyDescent="0.25">
      <c r="J1689" s="14"/>
    </row>
    <row r="1690" spans="10:10" x14ac:dyDescent="0.25">
      <c r="J1690" s="14"/>
    </row>
    <row r="1691" spans="10:10" x14ac:dyDescent="0.25">
      <c r="J1691" s="14"/>
    </row>
    <row r="1692" spans="10:10" x14ac:dyDescent="0.25">
      <c r="J1692" s="14"/>
    </row>
    <row r="1693" spans="10:10" x14ac:dyDescent="0.25">
      <c r="J1693" s="14"/>
    </row>
    <row r="1694" spans="10:10" x14ac:dyDescent="0.25">
      <c r="J1694" s="14"/>
    </row>
    <row r="1695" spans="10:10" x14ac:dyDescent="0.25">
      <c r="J1695" s="14"/>
    </row>
    <row r="1696" spans="10:10" x14ac:dyDescent="0.25">
      <c r="J1696" s="14"/>
    </row>
    <row r="1697" spans="10:10" x14ac:dyDescent="0.25">
      <c r="J1697" s="14"/>
    </row>
    <row r="1698" spans="10:10" x14ac:dyDescent="0.25">
      <c r="J1698" s="14"/>
    </row>
    <row r="1699" spans="10:10" x14ac:dyDescent="0.25">
      <c r="J1699" s="14"/>
    </row>
    <row r="1700" spans="10:10" x14ac:dyDescent="0.25">
      <c r="J1700" s="14"/>
    </row>
    <row r="1701" spans="10:10" x14ac:dyDescent="0.25">
      <c r="J1701" s="14"/>
    </row>
    <row r="1702" spans="10:10" x14ac:dyDescent="0.25">
      <c r="J1702" s="14"/>
    </row>
    <row r="1703" spans="10:10" x14ac:dyDescent="0.25">
      <c r="J1703" s="14"/>
    </row>
    <row r="1704" spans="10:10" x14ac:dyDescent="0.25">
      <c r="J1704" s="14"/>
    </row>
    <row r="1705" spans="10:10" x14ac:dyDescent="0.25">
      <c r="J1705" s="14"/>
    </row>
    <row r="1706" spans="10:10" x14ac:dyDescent="0.25">
      <c r="J1706" s="14"/>
    </row>
    <row r="1707" spans="10:10" x14ac:dyDescent="0.25">
      <c r="J1707" s="14"/>
    </row>
    <row r="1708" spans="10:10" x14ac:dyDescent="0.25">
      <c r="J1708" s="14"/>
    </row>
    <row r="1709" spans="10:10" x14ac:dyDescent="0.25">
      <c r="J1709" s="14"/>
    </row>
    <row r="1710" spans="10:10" x14ac:dyDescent="0.25">
      <c r="J1710" s="14"/>
    </row>
    <row r="1711" spans="10:10" x14ac:dyDescent="0.25">
      <c r="J1711" s="14"/>
    </row>
    <row r="1712" spans="10:10" x14ac:dyDescent="0.25">
      <c r="J1712" s="14"/>
    </row>
    <row r="1713" spans="10:10" x14ac:dyDescent="0.25">
      <c r="J1713" s="14"/>
    </row>
    <row r="1714" spans="10:10" x14ac:dyDescent="0.25">
      <c r="J1714" s="14"/>
    </row>
    <row r="1715" spans="10:10" x14ac:dyDescent="0.25">
      <c r="J1715" s="14"/>
    </row>
    <row r="1716" spans="10:10" x14ac:dyDescent="0.25">
      <c r="J1716" s="14"/>
    </row>
    <row r="1717" spans="10:10" x14ac:dyDescent="0.25">
      <c r="J1717" s="14"/>
    </row>
    <row r="1718" spans="10:10" x14ac:dyDescent="0.25">
      <c r="J1718" s="14"/>
    </row>
    <row r="1719" spans="10:10" x14ac:dyDescent="0.25">
      <c r="J1719" s="14"/>
    </row>
    <row r="1720" spans="10:10" x14ac:dyDescent="0.25">
      <c r="J1720" s="14"/>
    </row>
    <row r="1721" spans="10:10" x14ac:dyDescent="0.25">
      <c r="J1721" s="14"/>
    </row>
    <row r="1722" spans="10:10" x14ac:dyDescent="0.25">
      <c r="J1722" s="14"/>
    </row>
    <row r="1723" spans="10:10" x14ac:dyDescent="0.25">
      <c r="J1723" s="14"/>
    </row>
    <row r="1724" spans="10:10" x14ac:dyDescent="0.25">
      <c r="J1724" s="14"/>
    </row>
    <row r="1725" spans="10:10" x14ac:dyDescent="0.25">
      <c r="J1725" s="14"/>
    </row>
    <row r="1726" spans="10:10" x14ac:dyDescent="0.25">
      <c r="J1726" s="14"/>
    </row>
    <row r="1727" spans="10:10" x14ac:dyDescent="0.25">
      <c r="J1727" s="14"/>
    </row>
    <row r="1728" spans="10:10" x14ac:dyDescent="0.25">
      <c r="J1728" s="14"/>
    </row>
    <row r="1729" spans="10:10" x14ac:dyDescent="0.25">
      <c r="J1729" s="14"/>
    </row>
    <row r="1730" spans="10:10" x14ac:dyDescent="0.25">
      <c r="J1730" s="14"/>
    </row>
    <row r="1731" spans="10:10" x14ac:dyDescent="0.25">
      <c r="J1731" s="14"/>
    </row>
    <row r="1732" spans="10:10" x14ac:dyDescent="0.25">
      <c r="J1732" s="14"/>
    </row>
    <row r="1733" spans="10:10" x14ac:dyDescent="0.25">
      <c r="J1733" s="14"/>
    </row>
    <row r="1734" spans="10:10" x14ac:dyDescent="0.25">
      <c r="J1734" s="14"/>
    </row>
    <row r="1735" spans="10:10" x14ac:dyDescent="0.25">
      <c r="J1735" s="14"/>
    </row>
    <row r="1736" spans="10:10" x14ac:dyDescent="0.25">
      <c r="J1736" s="14"/>
    </row>
    <row r="1737" spans="10:10" x14ac:dyDescent="0.25">
      <c r="J1737" s="14"/>
    </row>
    <row r="1738" spans="10:10" x14ac:dyDescent="0.25">
      <c r="J1738" s="14"/>
    </row>
    <row r="1739" spans="10:10" x14ac:dyDescent="0.25">
      <c r="J1739" s="14"/>
    </row>
    <row r="1740" spans="10:10" x14ac:dyDescent="0.25">
      <c r="J1740" s="14"/>
    </row>
    <row r="1741" spans="10:10" x14ac:dyDescent="0.25">
      <c r="J1741" s="14"/>
    </row>
    <row r="1742" spans="10:10" x14ac:dyDescent="0.25">
      <c r="J1742" s="14"/>
    </row>
    <row r="1743" spans="10:10" x14ac:dyDescent="0.25">
      <c r="J1743" s="14"/>
    </row>
    <row r="1744" spans="10:10" x14ac:dyDescent="0.25">
      <c r="J1744" s="14"/>
    </row>
    <row r="1745" spans="10:10" x14ac:dyDescent="0.25">
      <c r="J1745" s="14"/>
    </row>
    <row r="1746" spans="10:10" x14ac:dyDescent="0.25">
      <c r="J1746" s="14"/>
    </row>
    <row r="1747" spans="10:10" x14ac:dyDescent="0.25">
      <c r="J1747" s="14"/>
    </row>
    <row r="1748" spans="10:10" x14ac:dyDescent="0.25">
      <c r="J1748" s="14"/>
    </row>
    <row r="1749" spans="10:10" x14ac:dyDescent="0.25">
      <c r="J1749" s="14"/>
    </row>
    <row r="1750" spans="10:10" x14ac:dyDescent="0.25">
      <c r="J1750" s="14"/>
    </row>
    <row r="1751" spans="10:10" x14ac:dyDescent="0.25">
      <c r="J1751" s="14"/>
    </row>
    <row r="1752" spans="10:10" x14ac:dyDescent="0.25">
      <c r="J1752" s="14"/>
    </row>
    <row r="1753" spans="10:10" x14ac:dyDescent="0.25">
      <c r="J1753" s="14"/>
    </row>
    <row r="1754" spans="10:10" x14ac:dyDescent="0.25">
      <c r="J1754" s="14"/>
    </row>
    <row r="1755" spans="10:10" x14ac:dyDescent="0.25">
      <c r="J1755" s="14"/>
    </row>
    <row r="1756" spans="10:10" x14ac:dyDescent="0.25">
      <c r="J1756" s="14"/>
    </row>
    <row r="1757" spans="10:10" x14ac:dyDescent="0.25">
      <c r="J1757" s="14"/>
    </row>
    <row r="1758" spans="10:10" x14ac:dyDescent="0.25">
      <c r="J1758" s="14"/>
    </row>
    <row r="1759" spans="10:10" x14ac:dyDescent="0.25">
      <c r="J1759" s="14"/>
    </row>
    <row r="1760" spans="10:10" x14ac:dyDescent="0.25">
      <c r="J1760" s="14"/>
    </row>
    <row r="1761" spans="10:10" x14ac:dyDescent="0.25">
      <c r="J1761" s="14"/>
    </row>
    <row r="1762" spans="10:10" x14ac:dyDescent="0.25">
      <c r="J1762" s="14"/>
    </row>
    <row r="1763" spans="10:10" x14ac:dyDescent="0.25">
      <c r="J1763" s="14"/>
    </row>
    <row r="1764" spans="10:10" x14ac:dyDescent="0.25">
      <c r="J1764" s="14"/>
    </row>
    <row r="1765" spans="10:10" x14ac:dyDescent="0.25">
      <c r="J1765" s="14"/>
    </row>
    <row r="1766" spans="10:10" x14ac:dyDescent="0.25">
      <c r="J1766" s="14"/>
    </row>
    <row r="1767" spans="10:10" x14ac:dyDescent="0.25">
      <c r="J1767" s="14"/>
    </row>
    <row r="1768" spans="10:10" x14ac:dyDescent="0.25">
      <c r="J1768" s="14"/>
    </row>
    <row r="1769" spans="10:10" x14ac:dyDescent="0.25">
      <c r="J1769" s="14"/>
    </row>
    <row r="1770" spans="10:10" x14ac:dyDescent="0.25">
      <c r="J1770" s="14"/>
    </row>
    <row r="1771" spans="10:10" x14ac:dyDescent="0.25">
      <c r="J1771" s="14"/>
    </row>
    <row r="1772" spans="10:10" x14ac:dyDescent="0.25">
      <c r="J1772" s="14"/>
    </row>
    <row r="1773" spans="10:10" x14ac:dyDescent="0.25">
      <c r="J1773" s="14"/>
    </row>
    <row r="1774" spans="10:10" x14ac:dyDescent="0.25">
      <c r="J1774" s="14"/>
    </row>
    <row r="1775" spans="10:10" x14ac:dyDescent="0.25">
      <c r="J1775" s="14"/>
    </row>
    <row r="1776" spans="10:10" x14ac:dyDescent="0.25">
      <c r="J1776" s="14"/>
    </row>
    <row r="1777" spans="10:10" x14ac:dyDescent="0.25">
      <c r="J1777" s="14"/>
    </row>
    <row r="1778" spans="10:10" x14ac:dyDescent="0.25">
      <c r="J1778" s="14"/>
    </row>
    <row r="1779" spans="10:10" x14ac:dyDescent="0.25">
      <c r="J1779" s="14"/>
    </row>
    <row r="1780" spans="10:10" x14ac:dyDescent="0.25">
      <c r="J1780" s="14"/>
    </row>
    <row r="1781" spans="10:10" x14ac:dyDescent="0.25">
      <c r="J1781" s="14"/>
    </row>
    <row r="1782" spans="10:10" x14ac:dyDescent="0.25">
      <c r="J1782" s="14"/>
    </row>
    <row r="1783" spans="10:10" x14ac:dyDescent="0.25">
      <c r="J1783" s="14"/>
    </row>
    <row r="1784" spans="10:10" x14ac:dyDescent="0.25">
      <c r="J1784" s="14"/>
    </row>
    <row r="1785" spans="10:10" x14ac:dyDescent="0.25">
      <c r="J1785" s="14"/>
    </row>
    <row r="1786" spans="10:10" x14ac:dyDescent="0.25">
      <c r="J1786" s="14"/>
    </row>
    <row r="1787" spans="10:10" x14ac:dyDescent="0.25">
      <c r="J1787" s="14"/>
    </row>
    <row r="1788" spans="10:10" x14ac:dyDescent="0.25">
      <c r="J1788" s="14"/>
    </row>
    <row r="1789" spans="10:10" x14ac:dyDescent="0.25">
      <c r="J1789" s="14"/>
    </row>
    <row r="1790" spans="10:10" x14ac:dyDescent="0.25">
      <c r="J1790" s="14"/>
    </row>
    <row r="1791" spans="10:10" x14ac:dyDescent="0.25">
      <c r="J1791" s="14"/>
    </row>
    <row r="1792" spans="10:10" x14ac:dyDescent="0.25">
      <c r="J1792" s="14"/>
    </row>
    <row r="1793" spans="10:10" x14ac:dyDescent="0.25">
      <c r="J1793" s="14"/>
    </row>
    <row r="1794" spans="10:10" x14ac:dyDescent="0.25">
      <c r="J1794" s="14"/>
    </row>
    <row r="1795" spans="10:10" x14ac:dyDescent="0.25">
      <c r="J1795" s="14"/>
    </row>
    <row r="1796" spans="10:10" x14ac:dyDescent="0.25">
      <c r="J1796" s="14"/>
    </row>
    <row r="1797" spans="10:10" x14ac:dyDescent="0.25">
      <c r="J1797" s="14"/>
    </row>
    <row r="1798" spans="10:10" x14ac:dyDescent="0.25">
      <c r="J1798" s="14"/>
    </row>
    <row r="1799" spans="10:10" x14ac:dyDescent="0.25">
      <c r="J1799" s="14"/>
    </row>
    <row r="1800" spans="10:10" x14ac:dyDescent="0.25">
      <c r="J1800" s="14"/>
    </row>
    <row r="1801" spans="10:10" x14ac:dyDescent="0.25">
      <c r="J1801" s="14"/>
    </row>
    <row r="1802" spans="10:10" x14ac:dyDescent="0.25">
      <c r="J1802" s="14"/>
    </row>
    <row r="1803" spans="10:10" x14ac:dyDescent="0.25">
      <c r="J1803" s="14"/>
    </row>
    <row r="1804" spans="10:10" x14ac:dyDescent="0.25">
      <c r="J1804" s="14"/>
    </row>
    <row r="1805" spans="10:10" x14ac:dyDescent="0.25">
      <c r="J1805" s="14"/>
    </row>
    <row r="1806" spans="10:10" x14ac:dyDescent="0.25">
      <c r="J1806" s="14"/>
    </row>
    <row r="1807" spans="10:10" x14ac:dyDescent="0.25">
      <c r="J1807" s="14"/>
    </row>
    <row r="1808" spans="10:10" x14ac:dyDescent="0.25">
      <c r="J1808" s="14"/>
    </row>
    <row r="1809" spans="10:10" x14ac:dyDescent="0.25">
      <c r="J1809" s="14"/>
    </row>
    <row r="1810" spans="10:10" x14ac:dyDescent="0.25">
      <c r="J1810" s="14"/>
    </row>
    <row r="1811" spans="10:10" x14ac:dyDescent="0.25">
      <c r="J1811" s="14"/>
    </row>
    <row r="1812" spans="10:10" x14ac:dyDescent="0.25">
      <c r="J1812" s="14"/>
    </row>
    <row r="1813" spans="10:10" x14ac:dyDescent="0.25">
      <c r="J1813" s="14"/>
    </row>
    <row r="1814" spans="10:10" x14ac:dyDescent="0.25">
      <c r="J1814" s="14"/>
    </row>
    <row r="1815" spans="10:10" x14ac:dyDescent="0.25">
      <c r="J1815" s="14"/>
    </row>
    <row r="1816" spans="10:10" x14ac:dyDescent="0.25">
      <c r="J1816" s="14"/>
    </row>
    <row r="1817" spans="10:10" x14ac:dyDescent="0.25">
      <c r="J1817" s="14"/>
    </row>
    <row r="1818" spans="10:10" x14ac:dyDescent="0.25">
      <c r="J1818" s="14"/>
    </row>
    <row r="1819" spans="10:10" x14ac:dyDescent="0.25">
      <c r="J1819" s="14"/>
    </row>
    <row r="1820" spans="10:10" x14ac:dyDescent="0.25">
      <c r="J1820" s="14"/>
    </row>
    <row r="1821" spans="10:10" x14ac:dyDescent="0.25">
      <c r="J1821" s="14"/>
    </row>
    <row r="1822" spans="10:10" x14ac:dyDescent="0.25">
      <c r="J1822" s="14"/>
    </row>
    <row r="1823" spans="10:10" x14ac:dyDescent="0.25">
      <c r="J1823" s="14"/>
    </row>
    <row r="1824" spans="10:10" x14ac:dyDescent="0.25">
      <c r="J1824" s="14"/>
    </row>
    <row r="1825" spans="10:10" x14ac:dyDescent="0.25">
      <c r="J1825" s="14"/>
    </row>
    <row r="1826" spans="10:10" x14ac:dyDescent="0.25">
      <c r="J1826" s="14"/>
    </row>
    <row r="1827" spans="10:10" x14ac:dyDescent="0.25">
      <c r="J1827" s="14"/>
    </row>
    <row r="1828" spans="10:10" x14ac:dyDescent="0.25">
      <c r="J1828" s="14"/>
    </row>
    <row r="1829" spans="10:10" x14ac:dyDescent="0.25">
      <c r="J1829" s="14"/>
    </row>
    <row r="1830" spans="10:10" x14ac:dyDescent="0.25">
      <c r="J1830" s="14"/>
    </row>
    <row r="1831" spans="10:10" x14ac:dyDescent="0.25">
      <c r="J1831" s="14"/>
    </row>
    <row r="1832" spans="10:10" x14ac:dyDescent="0.25">
      <c r="J1832" s="14"/>
    </row>
    <row r="1833" spans="10:10" x14ac:dyDescent="0.25">
      <c r="J1833" s="14"/>
    </row>
    <row r="1834" spans="10:10" x14ac:dyDescent="0.25">
      <c r="J1834" s="14"/>
    </row>
    <row r="1835" spans="10:10" x14ac:dyDescent="0.25">
      <c r="J1835" s="14"/>
    </row>
    <row r="1836" spans="10:10" x14ac:dyDescent="0.25">
      <c r="J1836" s="14"/>
    </row>
    <row r="1837" spans="10:10" x14ac:dyDescent="0.25">
      <c r="J1837" s="14"/>
    </row>
    <row r="1838" spans="10:10" x14ac:dyDescent="0.25">
      <c r="J1838" s="14"/>
    </row>
    <row r="1839" spans="10:10" x14ac:dyDescent="0.25">
      <c r="J1839" s="14"/>
    </row>
    <row r="1840" spans="10:10" x14ac:dyDescent="0.25">
      <c r="J1840" s="14"/>
    </row>
    <row r="1841" spans="10:10" x14ac:dyDescent="0.25">
      <c r="J1841" s="14"/>
    </row>
    <row r="1842" spans="10:10" x14ac:dyDescent="0.25">
      <c r="J1842" s="14"/>
    </row>
    <row r="1843" spans="10:10" x14ac:dyDescent="0.25">
      <c r="J1843" s="14"/>
    </row>
    <row r="1844" spans="10:10" x14ac:dyDescent="0.25">
      <c r="J1844" s="14"/>
    </row>
    <row r="1845" spans="10:10" x14ac:dyDescent="0.25">
      <c r="J1845" s="14"/>
    </row>
    <row r="1846" spans="10:10" x14ac:dyDescent="0.25">
      <c r="J1846" s="14"/>
    </row>
    <row r="1847" spans="10:10" x14ac:dyDescent="0.25">
      <c r="J1847" s="14"/>
    </row>
    <row r="1848" spans="10:10" x14ac:dyDescent="0.25">
      <c r="J1848" s="14"/>
    </row>
    <row r="1849" spans="10:10" x14ac:dyDescent="0.25">
      <c r="J1849" s="14"/>
    </row>
    <row r="1850" spans="10:10" x14ac:dyDescent="0.25">
      <c r="J1850" s="14"/>
    </row>
    <row r="1851" spans="10:10" x14ac:dyDescent="0.25">
      <c r="J1851" s="14"/>
    </row>
    <row r="1852" spans="10:10" x14ac:dyDescent="0.25">
      <c r="J1852" s="14"/>
    </row>
    <row r="1853" spans="10:10" x14ac:dyDescent="0.25">
      <c r="J1853" s="14"/>
    </row>
    <row r="1854" spans="10:10" x14ac:dyDescent="0.25">
      <c r="J1854" s="14"/>
    </row>
    <row r="1855" spans="10:10" x14ac:dyDescent="0.25">
      <c r="J1855" s="14"/>
    </row>
    <row r="1856" spans="10:10" x14ac:dyDescent="0.25">
      <c r="J1856" s="14"/>
    </row>
    <row r="1857" spans="10:10" x14ac:dyDescent="0.25">
      <c r="J1857" s="14"/>
    </row>
    <row r="1858" spans="10:10" x14ac:dyDescent="0.25">
      <c r="J1858" s="14"/>
    </row>
    <row r="1859" spans="10:10" x14ac:dyDescent="0.25">
      <c r="J1859" s="14"/>
    </row>
    <row r="1860" spans="10:10" x14ac:dyDescent="0.25">
      <c r="J1860" s="14"/>
    </row>
    <row r="1861" spans="10:10" x14ac:dyDescent="0.25">
      <c r="J1861" s="14"/>
    </row>
    <row r="1862" spans="10:10" x14ac:dyDescent="0.25">
      <c r="J1862" s="14"/>
    </row>
    <row r="1863" spans="10:10" x14ac:dyDescent="0.25">
      <c r="J1863" s="14"/>
    </row>
    <row r="1864" spans="10:10" x14ac:dyDescent="0.25">
      <c r="J1864" s="14"/>
    </row>
    <row r="1865" spans="10:10" x14ac:dyDescent="0.25">
      <c r="J1865" s="14"/>
    </row>
    <row r="1866" spans="10:10" x14ac:dyDescent="0.25">
      <c r="J1866" s="14"/>
    </row>
    <row r="1867" spans="10:10" x14ac:dyDescent="0.25">
      <c r="J1867" s="14"/>
    </row>
    <row r="1868" spans="10:10" x14ac:dyDescent="0.25">
      <c r="J1868" s="14"/>
    </row>
    <row r="1869" spans="10:10" x14ac:dyDescent="0.25">
      <c r="J1869" s="14"/>
    </row>
    <row r="1870" spans="10:10" x14ac:dyDescent="0.25">
      <c r="J1870" s="14"/>
    </row>
    <row r="1871" spans="10:10" x14ac:dyDescent="0.25">
      <c r="J1871" s="14"/>
    </row>
    <row r="1872" spans="10:10" x14ac:dyDescent="0.25">
      <c r="J1872" s="14"/>
    </row>
    <row r="1873" spans="10:10" x14ac:dyDescent="0.25">
      <c r="J1873" s="14"/>
    </row>
    <row r="1874" spans="10:10" x14ac:dyDescent="0.25">
      <c r="J1874" s="14"/>
    </row>
    <row r="1875" spans="10:10" x14ac:dyDescent="0.25">
      <c r="J1875" s="14"/>
    </row>
    <row r="1876" spans="10:10" x14ac:dyDescent="0.25">
      <c r="J1876" s="14"/>
    </row>
    <row r="1877" spans="10:10" x14ac:dyDescent="0.25">
      <c r="J1877" s="14"/>
    </row>
    <row r="1878" spans="10:10" x14ac:dyDescent="0.25">
      <c r="J1878" s="14"/>
    </row>
    <row r="1879" spans="10:10" x14ac:dyDescent="0.25">
      <c r="J1879" s="14"/>
    </row>
    <row r="1880" spans="10:10" x14ac:dyDescent="0.25">
      <c r="J1880" s="14"/>
    </row>
    <row r="1881" spans="10:10" x14ac:dyDescent="0.25">
      <c r="J1881" s="14"/>
    </row>
    <row r="1882" spans="10:10" x14ac:dyDescent="0.25">
      <c r="J1882" s="14"/>
    </row>
    <row r="1883" spans="10:10" x14ac:dyDescent="0.25">
      <c r="J1883" s="14"/>
    </row>
    <row r="1884" spans="10:10" x14ac:dyDescent="0.25">
      <c r="J1884" s="14"/>
    </row>
    <row r="1885" spans="10:10" x14ac:dyDescent="0.25">
      <c r="J1885" s="14"/>
    </row>
    <row r="1886" spans="10:10" x14ac:dyDescent="0.25">
      <c r="J1886" s="14"/>
    </row>
    <row r="1887" spans="10:10" x14ac:dyDescent="0.25">
      <c r="J1887" s="14"/>
    </row>
    <row r="1888" spans="10:10" x14ac:dyDescent="0.25">
      <c r="J1888" s="14"/>
    </row>
    <row r="1889" spans="10:10" x14ac:dyDescent="0.25">
      <c r="J1889" s="14"/>
    </row>
    <row r="1890" spans="10:10" x14ac:dyDescent="0.25">
      <c r="J1890" s="14"/>
    </row>
    <row r="1891" spans="10:10" x14ac:dyDescent="0.25">
      <c r="J1891" s="14"/>
    </row>
    <row r="1892" spans="10:10" x14ac:dyDescent="0.25">
      <c r="J1892" s="14"/>
    </row>
    <row r="1893" spans="10:10" x14ac:dyDescent="0.25">
      <c r="J1893" s="14"/>
    </row>
    <row r="1894" spans="10:10" x14ac:dyDescent="0.25">
      <c r="J1894" s="14"/>
    </row>
    <row r="1895" spans="10:10" x14ac:dyDescent="0.25">
      <c r="J1895" s="14"/>
    </row>
    <row r="1896" spans="10:10" x14ac:dyDescent="0.25">
      <c r="J1896" s="14"/>
    </row>
    <row r="1897" spans="10:10" x14ac:dyDescent="0.25">
      <c r="J1897" s="14"/>
    </row>
    <row r="1898" spans="10:10" x14ac:dyDescent="0.25">
      <c r="J1898" s="14"/>
    </row>
    <row r="1899" spans="10:10" x14ac:dyDescent="0.25">
      <c r="J1899" s="14"/>
    </row>
    <row r="1900" spans="10:10" x14ac:dyDescent="0.25">
      <c r="J1900" s="14"/>
    </row>
    <row r="1901" spans="10:10" x14ac:dyDescent="0.25">
      <c r="J1901" s="14"/>
    </row>
    <row r="1902" spans="10:10" x14ac:dyDescent="0.25">
      <c r="J1902" s="14"/>
    </row>
    <row r="1903" spans="10:10" x14ac:dyDescent="0.25">
      <c r="J1903" s="14"/>
    </row>
    <row r="1904" spans="10:10" x14ac:dyDescent="0.25">
      <c r="J1904" s="14"/>
    </row>
    <row r="1905" spans="10:10" x14ac:dyDescent="0.25">
      <c r="J1905" s="14"/>
    </row>
    <row r="1906" spans="10:10" x14ac:dyDescent="0.25">
      <c r="J1906" s="14"/>
    </row>
    <row r="1907" spans="10:10" x14ac:dyDescent="0.25">
      <c r="J1907" s="14"/>
    </row>
    <row r="1908" spans="10:10" x14ac:dyDescent="0.25">
      <c r="J1908" s="14"/>
    </row>
    <row r="1909" spans="10:10" x14ac:dyDescent="0.25">
      <c r="J1909" s="14"/>
    </row>
    <row r="1910" spans="10:10" x14ac:dyDescent="0.25">
      <c r="J1910" s="14"/>
    </row>
    <row r="1911" spans="10:10" x14ac:dyDescent="0.25">
      <c r="J1911" s="14"/>
    </row>
    <row r="1912" spans="10:10" x14ac:dyDescent="0.25">
      <c r="J1912" s="14"/>
    </row>
    <row r="1913" spans="10:10" x14ac:dyDescent="0.25">
      <c r="J1913" s="14"/>
    </row>
    <row r="1914" spans="10:10" x14ac:dyDescent="0.25">
      <c r="J1914" s="14"/>
    </row>
    <row r="1915" spans="10:10" x14ac:dyDescent="0.25">
      <c r="J1915" s="14"/>
    </row>
    <row r="1916" spans="10:10" x14ac:dyDescent="0.25">
      <c r="J1916" s="14"/>
    </row>
    <row r="1917" spans="10:10" x14ac:dyDescent="0.25">
      <c r="J1917" s="14"/>
    </row>
    <row r="1918" spans="10:10" x14ac:dyDescent="0.25">
      <c r="J1918" s="14"/>
    </row>
    <row r="1919" spans="10:10" x14ac:dyDescent="0.25">
      <c r="J1919" s="14"/>
    </row>
    <row r="1920" spans="10:10" x14ac:dyDescent="0.25">
      <c r="J1920" s="14"/>
    </row>
    <row r="1921" spans="10:10" x14ac:dyDescent="0.25">
      <c r="J1921" s="14"/>
    </row>
    <row r="1922" spans="10:10" x14ac:dyDescent="0.25">
      <c r="J1922" s="14"/>
    </row>
    <row r="1923" spans="10:10" x14ac:dyDescent="0.25">
      <c r="J1923" s="14"/>
    </row>
    <row r="1924" spans="10:10" x14ac:dyDescent="0.25">
      <c r="J1924" s="14"/>
    </row>
    <row r="1925" spans="10:10" x14ac:dyDescent="0.25">
      <c r="J1925" s="14"/>
    </row>
    <row r="1926" spans="10:10" x14ac:dyDescent="0.25">
      <c r="J1926" s="14"/>
    </row>
    <row r="1927" spans="10:10" x14ac:dyDescent="0.25">
      <c r="J1927" s="14"/>
    </row>
    <row r="1928" spans="10:10" x14ac:dyDescent="0.25">
      <c r="J1928" s="14"/>
    </row>
    <row r="1929" spans="10:10" x14ac:dyDescent="0.25">
      <c r="J1929" s="14"/>
    </row>
    <row r="1930" spans="10:10" x14ac:dyDescent="0.25">
      <c r="J1930" s="14"/>
    </row>
    <row r="1931" spans="10:10" x14ac:dyDescent="0.25">
      <c r="J1931" s="14"/>
    </row>
    <row r="1932" spans="10:10" x14ac:dyDescent="0.25">
      <c r="J1932" s="14"/>
    </row>
    <row r="1933" spans="10:10" x14ac:dyDescent="0.25">
      <c r="J1933" s="14"/>
    </row>
    <row r="1934" spans="10:10" x14ac:dyDescent="0.25">
      <c r="J1934" s="14"/>
    </row>
    <row r="1935" spans="10:10" x14ac:dyDescent="0.25">
      <c r="J1935" s="14"/>
    </row>
    <row r="1936" spans="10:10" x14ac:dyDescent="0.25">
      <c r="J1936" s="14"/>
    </row>
    <row r="1937" spans="10:10" x14ac:dyDescent="0.25">
      <c r="J1937" s="14"/>
    </row>
    <row r="1938" spans="10:10" x14ac:dyDescent="0.25">
      <c r="J1938" s="14"/>
    </row>
    <row r="1939" spans="10:10" x14ac:dyDescent="0.25">
      <c r="J1939" s="14"/>
    </row>
    <row r="1940" spans="10:10" x14ac:dyDescent="0.25">
      <c r="J1940" s="14"/>
    </row>
    <row r="1941" spans="10:10" x14ac:dyDescent="0.25">
      <c r="J1941" s="14"/>
    </row>
    <row r="1942" spans="10:10" x14ac:dyDescent="0.25">
      <c r="J1942" s="14"/>
    </row>
    <row r="1943" spans="10:10" x14ac:dyDescent="0.25">
      <c r="J1943" s="14"/>
    </row>
    <row r="1944" spans="10:10" x14ac:dyDescent="0.25">
      <c r="J1944" s="14"/>
    </row>
    <row r="1945" spans="10:10" x14ac:dyDescent="0.25">
      <c r="J1945" s="14"/>
    </row>
    <row r="1946" spans="10:10" x14ac:dyDescent="0.25">
      <c r="J1946" s="14"/>
    </row>
    <row r="1947" spans="10:10" x14ac:dyDescent="0.25">
      <c r="J1947" s="14"/>
    </row>
    <row r="1948" spans="10:10" x14ac:dyDescent="0.25">
      <c r="J1948" s="14"/>
    </row>
    <row r="1949" spans="10:10" x14ac:dyDescent="0.25">
      <c r="J1949" s="14"/>
    </row>
    <row r="1950" spans="10:10" x14ac:dyDescent="0.25">
      <c r="J1950" s="14"/>
    </row>
    <row r="1951" spans="10:10" x14ac:dyDescent="0.25">
      <c r="J1951" s="14"/>
    </row>
    <row r="1952" spans="10:10" x14ac:dyDescent="0.25">
      <c r="J1952" s="14"/>
    </row>
    <row r="1953" spans="10:10" x14ac:dyDescent="0.25">
      <c r="J1953" s="14"/>
    </row>
    <row r="1954" spans="10:10" x14ac:dyDescent="0.25">
      <c r="J1954" s="14"/>
    </row>
    <row r="1955" spans="10:10" x14ac:dyDescent="0.25">
      <c r="J1955" s="14"/>
    </row>
    <row r="1956" spans="10:10" x14ac:dyDescent="0.25">
      <c r="J1956" s="14"/>
    </row>
    <row r="1957" spans="10:10" x14ac:dyDescent="0.25">
      <c r="J1957" s="14"/>
    </row>
    <row r="1958" spans="10:10" x14ac:dyDescent="0.25">
      <c r="J1958" s="14"/>
    </row>
    <row r="1959" spans="10:10" x14ac:dyDescent="0.25">
      <c r="J1959" s="14"/>
    </row>
    <row r="1960" spans="10:10" x14ac:dyDescent="0.25">
      <c r="J1960" s="14"/>
    </row>
    <row r="1961" spans="10:10" x14ac:dyDescent="0.25">
      <c r="J1961" s="14"/>
    </row>
    <row r="1962" spans="10:10" x14ac:dyDescent="0.25">
      <c r="J1962" s="14"/>
    </row>
    <row r="1963" spans="10:10" x14ac:dyDescent="0.25">
      <c r="J1963" s="14"/>
    </row>
    <row r="1964" spans="10:10" x14ac:dyDescent="0.25">
      <c r="J1964" s="14"/>
    </row>
    <row r="1965" spans="10:10" x14ac:dyDescent="0.25">
      <c r="J1965" s="14"/>
    </row>
    <row r="1966" spans="10:10" x14ac:dyDescent="0.25">
      <c r="J1966" s="14"/>
    </row>
    <row r="1967" spans="10:10" x14ac:dyDescent="0.25">
      <c r="J1967" s="14"/>
    </row>
    <row r="1968" spans="10:10" x14ac:dyDescent="0.25">
      <c r="J1968" s="14"/>
    </row>
    <row r="1969" spans="10:10" x14ac:dyDescent="0.25">
      <c r="J1969" s="14"/>
    </row>
    <row r="1970" spans="10:10" x14ac:dyDescent="0.25">
      <c r="J1970" s="14"/>
    </row>
    <row r="1971" spans="10:10" x14ac:dyDescent="0.25">
      <c r="J1971" s="14"/>
    </row>
    <row r="1972" spans="10:10" x14ac:dyDescent="0.25">
      <c r="J1972" s="14"/>
    </row>
    <row r="1973" spans="10:10" x14ac:dyDescent="0.25">
      <c r="J1973" s="14"/>
    </row>
    <row r="1974" spans="10:10" x14ac:dyDescent="0.25">
      <c r="J1974" s="14"/>
    </row>
    <row r="1975" spans="10:10" x14ac:dyDescent="0.25">
      <c r="J1975" s="14"/>
    </row>
    <row r="1976" spans="10:10" x14ac:dyDescent="0.25">
      <c r="J1976" s="14"/>
    </row>
    <row r="1977" spans="10:10" x14ac:dyDescent="0.25">
      <c r="J1977" s="14"/>
    </row>
    <row r="1978" spans="10:10" x14ac:dyDescent="0.25">
      <c r="J1978" s="14"/>
    </row>
    <row r="1979" spans="10:10" x14ac:dyDescent="0.25">
      <c r="J1979" s="14"/>
    </row>
    <row r="1980" spans="10:10" x14ac:dyDescent="0.25">
      <c r="J1980" s="14"/>
    </row>
    <row r="1981" spans="10:10" x14ac:dyDescent="0.25">
      <c r="J1981" s="14"/>
    </row>
    <row r="1982" spans="10:10" x14ac:dyDescent="0.25">
      <c r="J1982" s="14"/>
    </row>
    <row r="1983" spans="10:10" x14ac:dyDescent="0.25">
      <c r="J1983" s="14"/>
    </row>
    <row r="1984" spans="10:10" x14ac:dyDescent="0.25">
      <c r="J1984" s="14"/>
    </row>
    <row r="1985" spans="10:10" x14ac:dyDescent="0.25">
      <c r="J1985" s="14"/>
    </row>
    <row r="1986" spans="10:10" x14ac:dyDescent="0.25">
      <c r="J1986" s="14"/>
    </row>
    <row r="1987" spans="10:10" x14ac:dyDescent="0.25">
      <c r="J1987" s="14"/>
    </row>
    <row r="1988" spans="10:10" x14ac:dyDescent="0.25">
      <c r="J1988" s="14"/>
    </row>
    <row r="1989" spans="10:10" x14ac:dyDescent="0.25">
      <c r="J1989" s="14"/>
    </row>
    <row r="1990" spans="10:10" x14ac:dyDescent="0.25">
      <c r="J1990" s="14"/>
    </row>
    <row r="1991" spans="10:10" x14ac:dyDescent="0.25">
      <c r="J1991" s="14"/>
    </row>
    <row r="1992" spans="10:10" x14ac:dyDescent="0.25">
      <c r="J1992" s="14"/>
    </row>
    <row r="1993" spans="10:10" x14ac:dyDescent="0.25">
      <c r="J1993" s="14"/>
    </row>
    <row r="1994" spans="10:10" x14ac:dyDescent="0.25">
      <c r="J1994" s="14"/>
    </row>
    <row r="1995" spans="10:10" x14ac:dyDescent="0.25">
      <c r="J1995" s="14"/>
    </row>
    <row r="1996" spans="10:10" x14ac:dyDescent="0.25">
      <c r="J1996" s="14"/>
    </row>
    <row r="1997" spans="10:10" x14ac:dyDescent="0.25">
      <c r="J1997" s="14"/>
    </row>
    <row r="1998" spans="10:10" x14ac:dyDescent="0.25">
      <c r="J1998" s="14"/>
    </row>
    <row r="1999" spans="10:10" x14ac:dyDescent="0.25">
      <c r="J1999" s="14"/>
    </row>
    <row r="2000" spans="10:10" x14ac:dyDescent="0.25">
      <c r="J2000" s="14"/>
    </row>
    <row r="2001" spans="10:10" x14ac:dyDescent="0.25">
      <c r="J2001" s="14"/>
    </row>
    <row r="2002" spans="10:10" x14ac:dyDescent="0.25">
      <c r="J2002" s="14"/>
    </row>
    <row r="2003" spans="10:10" x14ac:dyDescent="0.25">
      <c r="J2003" s="14"/>
    </row>
    <row r="2004" spans="10:10" x14ac:dyDescent="0.25">
      <c r="J2004" s="14"/>
    </row>
    <row r="2005" spans="10:10" x14ac:dyDescent="0.25">
      <c r="J2005" s="14"/>
    </row>
    <row r="2006" spans="10:10" x14ac:dyDescent="0.25">
      <c r="J2006" s="14"/>
    </row>
    <row r="2007" spans="10:10" x14ac:dyDescent="0.25">
      <c r="J2007" s="14"/>
    </row>
    <row r="2008" spans="10:10" x14ac:dyDescent="0.25">
      <c r="J2008" s="14"/>
    </row>
    <row r="2009" spans="10:10" x14ac:dyDescent="0.25">
      <c r="J2009" s="14"/>
    </row>
    <row r="2010" spans="10:10" x14ac:dyDescent="0.25">
      <c r="J2010" s="14"/>
    </row>
    <row r="2011" spans="10:10" x14ac:dyDescent="0.25">
      <c r="J2011" s="14"/>
    </row>
    <row r="2012" spans="10:10" x14ac:dyDescent="0.25">
      <c r="J2012" s="14"/>
    </row>
    <row r="2013" spans="10:10" x14ac:dyDescent="0.25">
      <c r="J2013" s="14"/>
    </row>
    <row r="2014" spans="10:10" x14ac:dyDescent="0.25">
      <c r="J2014" s="14"/>
    </row>
    <row r="2015" spans="10:10" x14ac:dyDescent="0.25">
      <c r="J2015" s="14"/>
    </row>
    <row r="2016" spans="10:10" x14ac:dyDescent="0.25">
      <c r="J2016" s="14"/>
    </row>
    <row r="2017" spans="10:10" x14ac:dyDescent="0.25">
      <c r="J2017" s="14"/>
    </row>
    <row r="2018" spans="10:10" x14ac:dyDescent="0.25">
      <c r="J2018" s="14"/>
    </row>
    <row r="2019" spans="10:10" x14ac:dyDescent="0.25">
      <c r="J2019" s="14"/>
    </row>
    <row r="2020" spans="10:10" x14ac:dyDescent="0.25">
      <c r="J2020" s="14"/>
    </row>
    <row r="2021" spans="10:10" x14ac:dyDescent="0.25">
      <c r="J2021" s="14"/>
    </row>
    <row r="2022" spans="10:10" x14ac:dyDescent="0.25">
      <c r="J2022" s="14"/>
    </row>
    <row r="2023" spans="10:10" x14ac:dyDescent="0.25">
      <c r="J2023" s="14"/>
    </row>
    <row r="2024" spans="10:10" x14ac:dyDescent="0.25">
      <c r="J2024" s="14"/>
    </row>
    <row r="2025" spans="10:10" x14ac:dyDescent="0.25">
      <c r="J2025" s="14"/>
    </row>
    <row r="2026" spans="10:10" x14ac:dyDescent="0.25">
      <c r="J2026" s="14"/>
    </row>
    <row r="2027" spans="10:10" x14ac:dyDescent="0.25">
      <c r="J2027" s="14"/>
    </row>
    <row r="2028" spans="10:10" x14ac:dyDescent="0.25">
      <c r="J2028" s="14"/>
    </row>
    <row r="2029" spans="10:10" x14ac:dyDescent="0.25">
      <c r="J2029" s="14"/>
    </row>
    <row r="2030" spans="10:10" x14ac:dyDescent="0.25">
      <c r="J2030" s="14"/>
    </row>
    <row r="2031" spans="10:10" x14ac:dyDescent="0.25">
      <c r="J2031" s="14"/>
    </row>
    <row r="2032" spans="10:10" x14ac:dyDescent="0.25">
      <c r="J2032" s="14"/>
    </row>
    <row r="2033" spans="10:10" x14ac:dyDescent="0.25">
      <c r="J2033" s="14"/>
    </row>
    <row r="2034" spans="10:10" x14ac:dyDescent="0.25">
      <c r="J2034" s="14"/>
    </row>
    <row r="2035" spans="10:10" x14ac:dyDescent="0.25">
      <c r="J2035" s="14"/>
    </row>
    <row r="2036" spans="10:10" x14ac:dyDescent="0.25">
      <c r="J2036" s="14"/>
    </row>
    <row r="2037" spans="10:10" x14ac:dyDescent="0.25">
      <c r="J2037" s="14"/>
    </row>
    <row r="2038" spans="10:10" x14ac:dyDescent="0.25">
      <c r="J2038" s="14"/>
    </row>
    <row r="2039" spans="10:10" x14ac:dyDescent="0.25">
      <c r="J2039" s="14"/>
    </row>
    <row r="2040" spans="10:10" x14ac:dyDescent="0.25">
      <c r="J2040" s="14"/>
    </row>
    <row r="2041" spans="10:10" x14ac:dyDescent="0.25">
      <c r="J2041" s="14"/>
    </row>
    <row r="2042" spans="10:10" x14ac:dyDescent="0.25">
      <c r="J2042" s="14"/>
    </row>
    <row r="2043" spans="10:10" x14ac:dyDescent="0.25">
      <c r="J2043" s="14"/>
    </row>
    <row r="2044" spans="10:10" x14ac:dyDescent="0.25">
      <c r="J2044" s="14"/>
    </row>
    <row r="2045" spans="10:10" x14ac:dyDescent="0.25">
      <c r="J2045" s="14"/>
    </row>
    <row r="2046" spans="10:10" x14ac:dyDescent="0.25">
      <c r="J2046" s="14"/>
    </row>
    <row r="2047" spans="10:10" x14ac:dyDescent="0.25">
      <c r="J2047" s="14"/>
    </row>
    <row r="2048" spans="10:10" x14ac:dyDescent="0.25">
      <c r="J2048" s="14"/>
    </row>
    <row r="2049" spans="10:10" x14ac:dyDescent="0.25">
      <c r="J2049" s="14"/>
    </row>
    <row r="2050" spans="10:10" x14ac:dyDescent="0.25">
      <c r="J2050" s="14"/>
    </row>
    <row r="2051" spans="10:10" x14ac:dyDescent="0.25">
      <c r="J2051" s="14"/>
    </row>
    <row r="2052" spans="10:10" x14ac:dyDescent="0.25">
      <c r="J2052" s="14"/>
    </row>
    <row r="2053" spans="10:10" x14ac:dyDescent="0.25">
      <c r="J2053" s="14"/>
    </row>
    <row r="2054" spans="10:10" x14ac:dyDescent="0.25">
      <c r="J2054" s="14"/>
    </row>
    <row r="2055" spans="10:10" x14ac:dyDescent="0.25">
      <c r="J2055" s="14"/>
    </row>
    <row r="2056" spans="10:10" x14ac:dyDescent="0.25">
      <c r="J2056" s="14"/>
    </row>
    <row r="2057" spans="10:10" x14ac:dyDescent="0.25">
      <c r="J2057" s="14"/>
    </row>
    <row r="2058" spans="10:10" x14ac:dyDescent="0.25">
      <c r="J2058" s="14"/>
    </row>
    <row r="2059" spans="10:10" x14ac:dyDescent="0.25">
      <c r="J2059" s="14"/>
    </row>
    <row r="2060" spans="10:10" x14ac:dyDescent="0.25">
      <c r="J2060" s="14"/>
    </row>
    <row r="2061" spans="10:10" x14ac:dyDescent="0.25">
      <c r="J2061" s="14"/>
    </row>
    <row r="2062" spans="10:10" x14ac:dyDescent="0.25">
      <c r="J2062" s="14"/>
    </row>
    <row r="2063" spans="10:10" x14ac:dyDescent="0.25">
      <c r="J2063" s="14"/>
    </row>
    <row r="2064" spans="10:10" x14ac:dyDescent="0.25">
      <c r="J2064" s="14"/>
    </row>
    <row r="2065" spans="10:10" x14ac:dyDescent="0.25">
      <c r="J2065" s="14"/>
    </row>
    <row r="2066" spans="10:10" x14ac:dyDescent="0.25">
      <c r="J2066" s="14"/>
    </row>
    <row r="2067" spans="10:10" x14ac:dyDescent="0.25">
      <c r="J2067" s="14"/>
    </row>
    <row r="2068" spans="10:10" x14ac:dyDescent="0.25">
      <c r="J2068" s="14"/>
    </row>
    <row r="2069" spans="10:10" x14ac:dyDescent="0.25">
      <c r="J2069" s="14"/>
    </row>
    <row r="2070" spans="10:10" x14ac:dyDescent="0.25">
      <c r="J2070" s="14"/>
    </row>
    <row r="2071" spans="10:10" x14ac:dyDescent="0.25">
      <c r="J2071" s="14"/>
    </row>
    <row r="2072" spans="10:10" x14ac:dyDescent="0.25">
      <c r="J2072" s="14"/>
    </row>
    <row r="2073" spans="10:10" x14ac:dyDescent="0.25">
      <c r="J2073" s="14"/>
    </row>
    <row r="2074" spans="10:10" x14ac:dyDescent="0.25">
      <c r="J2074" s="14"/>
    </row>
    <row r="2075" spans="10:10" x14ac:dyDescent="0.25">
      <c r="J2075" s="14"/>
    </row>
    <row r="2076" spans="10:10" x14ac:dyDescent="0.25">
      <c r="J2076" s="14"/>
    </row>
    <row r="2077" spans="10:10" x14ac:dyDescent="0.25">
      <c r="J2077" s="14"/>
    </row>
    <row r="2078" spans="10:10" x14ac:dyDescent="0.25">
      <c r="J2078" s="14"/>
    </row>
    <row r="2079" spans="10:10" x14ac:dyDescent="0.25">
      <c r="J2079" s="14"/>
    </row>
    <row r="2080" spans="10:10" x14ac:dyDescent="0.25">
      <c r="J2080" s="14"/>
    </row>
    <row r="2081" spans="10:10" x14ac:dyDescent="0.25">
      <c r="J2081" s="14"/>
    </row>
    <row r="2082" spans="10:10" x14ac:dyDescent="0.25">
      <c r="J2082" s="14"/>
    </row>
    <row r="2083" spans="10:10" x14ac:dyDescent="0.25">
      <c r="J2083" s="14"/>
    </row>
    <row r="2084" spans="10:10" x14ac:dyDescent="0.25">
      <c r="J2084" s="14"/>
    </row>
    <row r="2085" spans="10:10" x14ac:dyDescent="0.25">
      <c r="J2085" s="14"/>
    </row>
    <row r="2086" spans="10:10" x14ac:dyDescent="0.25">
      <c r="J2086" s="14"/>
    </row>
    <row r="2087" spans="10:10" x14ac:dyDescent="0.25">
      <c r="J2087" s="14"/>
    </row>
    <row r="2088" spans="10:10" x14ac:dyDescent="0.25">
      <c r="J2088" s="14"/>
    </row>
    <row r="2089" spans="10:10" x14ac:dyDescent="0.25">
      <c r="J2089" s="14"/>
    </row>
    <row r="2090" spans="10:10" x14ac:dyDescent="0.25">
      <c r="J2090" s="14"/>
    </row>
    <row r="2091" spans="10:10" x14ac:dyDescent="0.25">
      <c r="J2091" s="14"/>
    </row>
    <row r="2092" spans="10:10" x14ac:dyDescent="0.25">
      <c r="J2092" s="14"/>
    </row>
    <row r="2093" spans="10:10" x14ac:dyDescent="0.25">
      <c r="J2093" s="14"/>
    </row>
    <row r="2094" spans="10:10" x14ac:dyDescent="0.25">
      <c r="J2094" s="14"/>
    </row>
    <row r="2095" spans="10:10" x14ac:dyDescent="0.25">
      <c r="J2095" s="14"/>
    </row>
    <row r="2096" spans="10:10" x14ac:dyDescent="0.25">
      <c r="J2096" s="14"/>
    </row>
    <row r="2097" spans="10:10" x14ac:dyDescent="0.25">
      <c r="J2097" s="14"/>
    </row>
    <row r="2098" spans="10:10" x14ac:dyDescent="0.25">
      <c r="J2098" s="14"/>
    </row>
    <row r="2099" spans="10:10" x14ac:dyDescent="0.25">
      <c r="J2099" s="14"/>
    </row>
    <row r="2100" spans="10:10" x14ac:dyDescent="0.25">
      <c r="J2100" s="14"/>
    </row>
    <row r="2101" spans="10:10" x14ac:dyDescent="0.25">
      <c r="J2101" s="14"/>
    </row>
    <row r="2102" spans="10:10" x14ac:dyDescent="0.25">
      <c r="J2102" s="14"/>
    </row>
    <row r="2103" spans="10:10" x14ac:dyDescent="0.25">
      <c r="J2103" s="14"/>
    </row>
    <row r="2104" spans="10:10" x14ac:dyDescent="0.25">
      <c r="J2104" s="14"/>
    </row>
    <row r="2105" spans="10:10" x14ac:dyDescent="0.25">
      <c r="J2105" s="14"/>
    </row>
    <row r="2106" spans="10:10" x14ac:dyDescent="0.25">
      <c r="J2106" s="14"/>
    </row>
    <row r="2107" spans="10:10" x14ac:dyDescent="0.25">
      <c r="J2107" s="14"/>
    </row>
    <row r="2108" spans="10:10" x14ac:dyDescent="0.25">
      <c r="J2108" s="14"/>
    </row>
    <row r="2109" spans="10:10" x14ac:dyDescent="0.25">
      <c r="J2109" s="14"/>
    </row>
    <row r="2110" spans="10:10" x14ac:dyDescent="0.25">
      <c r="J2110" s="14"/>
    </row>
    <row r="2111" spans="10:10" x14ac:dyDescent="0.25">
      <c r="J2111" s="14"/>
    </row>
    <row r="2112" spans="10:10" x14ac:dyDescent="0.25">
      <c r="J2112" s="14"/>
    </row>
    <row r="2113" spans="10:10" x14ac:dyDescent="0.25">
      <c r="J2113" s="14"/>
    </row>
    <row r="2114" spans="10:10" x14ac:dyDescent="0.25">
      <c r="J2114" s="14"/>
    </row>
    <row r="2115" spans="10:10" x14ac:dyDescent="0.25">
      <c r="J2115" s="14"/>
    </row>
    <row r="2116" spans="10:10" x14ac:dyDescent="0.25">
      <c r="J2116" s="14"/>
    </row>
    <row r="2117" spans="10:10" x14ac:dyDescent="0.25">
      <c r="J2117" s="14"/>
    </row>
    <row r="2118" spans="10:10" x14ac:dyDescent="0.25">
      <c r="J2118" s="14"/>
    </row>
    <row r="2119" spans="10:10" x14ac:dyDescent="0.25">
      <c r="J2119" s="14"/>
    </row>
    <row r="2120" spans="10:10" x14ac:dyDescent="0.25">
      <c r="J2120" s="14"/>
    </row>
    <row r="2121" spans="10:10" x14ac:dyDescent="0.25">
      <c r="J2121" s="14"/>
    </row>
    <row r="2122" spans="10:10" x14ac:dyDescent="0.25">
      <c r="J2122" s="14"/>
    </row>
    <row r="2123" spans="10:10" x14ac:dyDescent="0.25">
      <c r="J2123" s="14"/>
    </row>
    <row r="2124" spans="10:10" x14ac:dyDescent="0.25">
      <c r="J2124" s="14"/>
    </row>
    <row r="2125" spans="10:10" x14ac:dyDescent="0.25">
      <c r="J2125" s="14"/>
    </row>
    <row r="2126" spans="10:10" x14ac:dyDescent="0.25">
      <c r="J2126" s="14"/>
    </row>
    <row r="2127" spans="10:10" x14ac:dyDescent="0.25">
      <c r="J2127" s="14"/>
    </row>
    <row r="2128" spans="10:10" x14ac:dyDescent="0.25">
      <c r="J2128" s="14"/>
    </row>
    <row r="2129" spans="10:10" x14ac:dyDescent="0.25">
      <c r="J2129" s="14"/>
    </row>
    <row r="2130" spans="10:10" x14ac:dyDescent="0.25">
      <c r="J2130" s="14"/>
    </row>
    <row r="2131" spans="10:10" x14ac:dyDescent="0.25">
      <c r="J2131" s="14"/>
    </row>
    <row r="2132" spans="10:10" x14ac:dyDescent="0.25">
      <c r="J2132" s="14"/>
    </row>
    <row r="2133" spans="10:10" x14ac:dyDescent="0.25">
      <c r="J2133" s="14"/>
    </row>
    <row r="2134" spans="10:10" x14ac:dyDescent="0.25">
      <c r="J2134" s="14"/>
    </row>
    <row r="2135" spans="10:10" x14ac:dyDescent="0.25">
      <c r="J2135" s="14"/>
    </row>
    <row r="2136" spans="10:10" x14ac:dyDescent="0.25">
      <c r="J2136" s="14"/>
    </row>
    <row r="2137" spans="10:10" x14ac:dyDescent="0.25">
      <c r="J2137" s="14"/>
    </row>
    <row r="2138" spans="10:10" x14ac:dyDescent="0.25">
      <c r="J2138" s="14"/>
    </row>
    <row r="2139" spans="10:10" x14ac:dyDescent="0.25">
      <c r="J2139" s="14"/>
    </row>
    <row r="2140" spans="10:10" x14ac:dyDescent="0.25">
      <c r="J2140" s="14"/>
    </row>
    <row r="2141" spans="10:10" x14ac:dyDescent="0.25">
      <c r="J2141" s="14"/>
    </row>
    <row r="2142" spans="10:10" x14ac:dyDescent="0.25">
      <c r="J2142" s="14"/>
    </row>
    <row r="2143" spans="10:10" x14ac:dyDescent="0.25">
      <c r="J2143" s="14"/>
    </row>
    <row r="2144" spans="10:10" x14ac:dyDescent="0.25">
      <c r="J2144" s="14"/>
    </row>
    <row r="2145" spans="10:10" x14ac:dyDescent="0.25">
      <c r="J2145" s="14"/>
    </row>
    <row r="2146" spans="10:10" x14ac:dyDescent="0.25">
      <c r="J2146" s="14"/>
    </row>
    <row r="2147" spans="10:10" x14ac:dyDescent="0.25">
      <c r="J2147" s="14"/>
    </row>
    <row r="2148" spans="10:10" x14ac:dyDescent="0.25">
      <c r="J2148" s="14"/>
    </row>
    <row r="2149" spans="10:10" x14ac:dyDescent="0.25">
      <c r="J2149" s="14"/>
    </row>
    <row r="2150" spans="10:10" x14ac:dyDescent="0.25">
      <c r="J2150" s="14"/>
    </row>
    <row r="2151" spans="10:10" x14ac:dyDescent="0.25">
      <c r="J2151" s="14"/>
    </row>
    <row r="2152" spans="10:10" x14ac:dyDescent="0.25">
      <c r="J2152" s="14"/>
    </row>
    <row r="2153" spans="10:10" x14ac:dyDescent="0.25">
      <c r="J2153" s="14"/>
    </row>
    <row r="2154" spans="10:10" x14ac:dyDescent="0.25">
      <c r="J2154" s="14"/>
    </row>
    <row r="2155" spans="10:10" x14ac:dyDescent="0.25">
      <c r="J2155" s="14"/>
    </row>
    <row r="2156" spans="10:10" x14ac:dyDescent="0.25">
      <c r="J2156" s="14"/>
    </row>
    <row r="2157" spans="10:10" x14ac:dyDescent="0.25">
      <c r="J2157" s="14"/>
    </row>
    <row r="2158" spans="10:10" x14ac:dyDescent="0.25">
      <c r="J2158" s="14"/>
    </row>
    <row r="2159" spans="10:10" x14ac:dyDescent="0.25">
      <c r="J2159" s="14"/>
    </row>
    <row r="2160" spans="10:10" x14ac:dyDescent="0.25">
      <c r="J2160" s="14"/>
    </row>
    <row r="2161" spans="10:10" x14ac:dyDescent="0.25">
      <c r="J2161" s="14"/>
    </row>
    <row r="2162" spans="10:10" x14ac:dyDescent="0.25">
      <c r="J2162" s="14"/>
    </row>
    <row r="2163" spans="10:10" x14ac:dyDescent="0.25">
      <c r="J2163" s="14"/>
    </row>
    <row r="2164" spans="10:10" x14ac:dyDescent="0.25">
      <c r="J2164" s="14"/>
    </row>
    <row r="2165" spans="10:10" x14ac:dyDescent="0.25">
      <c r="J2165" s="14"/>
    </row>
    <row r="2166" spans="10:10" x14ac:dyDescent="0.25">
      <c r="J2166" s="14"/>
    </row>
    <row r="2167" spans="10:10" x14ac:dyDescent="0.25">
      <c r="J2167" s="14"/>
    </row>
    <row r="2168" spans="10:10" x14ac:dyDescent="0.25">
      <c r="J2168" s="14"/>
    </row>
    <row r="2169" spans="10:10" x14ac:dyDescent="0.25">
      <c r="J2169" s="14"/>
    </row>
    <row r="2170" spans="10:10" x14ac:dyDescent="0.25">
      <c r="J2170" s="14"/>
    </row>
    <row r="2171" spans="10:10" x14ac:dyDescent="0.25">
      <c r="J2171" s="14"/>
    </row>
    <row r="2172" spans="10:10" x14ac:dyDescent="0.25">
      <c r="J2172" s="14"/>
    </row>
    <row r="2173" spans="10:10" x14ac:dyDescent="0.25">
      <c r="J2173" s="14"/>
    </row>
    <row r="2174" spans="10:10" x14ac:dyDescent="0.25">
      <c r="J2174" s="14"/>
    </row>
    <row r="2175" spans="10:10" x14ac:dyDescent="0.25">
      <c r="J2175" s="14"/>
    </row>
    <row r="2176" spans="10:10" x14ac:dyDescent="0.25">
      <c r="J2176" s="14"/>
    </row>
    <row r="2177" spans="10:10" x14ac:dyDescent="0.25">
      <c r="J2177" s="14"/>
    </row>
    <row r="2178" spans="10:10" x14ac:dyDescent="0.25">
      <c r="J2178" s="14"/>
    </row>
    <row r="2179" spans="10:10" x14ac:dyDescent="0.25">
      <c r="J2179" s="14"/>
    </row>
    <row r="2180" spans="10:10" x14ac:dyDescent="0.25">
      <c r="J2180" s="14"/>
    </row>
    <row r="2181" spans="10:10" x14ac:dyDescent="0.25">
      <c r="J2181" s="14"/>
    </row>
    <row r="2182" spans="10:10" x14ac:dyDescent="0.25">
      <c r="J2182" s="14"/>
    </row>
    <row r="2183" spans="10:10" x14ac:dyDescent="0.25">
      <c r="J2183" s="14"/>
    </row>
    <row r="2184" spans="10:10" x14ac:dyDescent="0.25">
      <c r="J2184" s="14"/>
    </row>
    <row r="2185" spans="10:10" x14ac:dyDescent="0.25">
      <c r="J2185" s="14"/>
    </row>
    <row r="2186" spans="10:10" x14ac:dyDescent="0.25">
      <c r="J2186" s="14"/>
    </row>
    <row r="2187" spans="10:10" x14ac:dyDescent="0.25">
      <c r="J2187" s="14"/>
    </row>
    <row r="2188" spans="10:10" x14ac:dyDescent="0.25">
      <c r="J2188" s="14"/>
    </row>
    <row r="2189" spans="10:10" x14ac:dyDescent="0.25">
      <c r="J2189" s="14"/>
    </row>
    <row r="2190" spans="10:10" x14ac:dyDescent="0.25">
      <c r="J2190" s="14"/>
    </row>
    <row r="2191" spans="10:10" x14ac:dyDescent="0.25">
      <c r="J2191" s="14"/>
    </row>
    <row r="2192" spans="10:10" x14ac:dyDescent="0.25">
      <c r="J2192" s="14"/>
    </row>
    <row r="2193" spans="10:10" x14ac:dyDescent="0.25">
      <c r="J2193" s="14"/>
    </row>
    <row r="2194" spans="10:10" x14ac:dyDescent="0.25">
      <c r="J2194" s="14"/>
    </row>
    <row r="2195" spans="10:10" x14ac:dyDescent="0.25">
      <c r="J2195" s="14"/>
    </row>
    <row r="2196" spans="10:10" x14ac:dyDescent="0.25">
      <c r="J2196" s="14"/>
    </row>
    <row r="2197" spans="10:10" x14ac:dyDescent="0.25">
      <c r="J2197" s="14"/>
    </row>
    <row r="2198" spans="10:10" x14ac:dyDescent="0.25">
      <c r="J2198" s="14"/>
    </row>
    <row r="2199" spans="10:10" x14ac:dyDescent="0.25">
      <c r="J2199" s="14"/>
    </row>
    <row r="2200" spans="10:10" x14ac:dyDescent="0.25">
      <c r="J2200" s="14"/>
    </row>
    <row r="2201" spans="10:10" x14ac:dyDescent="0.25">
      <c r="J2201" s="14"/>
    </row>
    <row r="2202" spans="10:10" x14ac:dyDescent="0.25">
      <c r="J2202" s="14"/>
    </row>
    <row r="2203" spans="10:10" x14ac:dyDescent="0.25">
      <c r="J2203" s="14"/>
    </row>
    <row r="2204" spans="10:10" x14ac:dyDescent="0.25">
      <c r="J2204" s="14"/>
    </row>
    <row r="2205" spans="10:10" x14ac:dyDescent="0.25">
      <c r="J2205" s="14"/>
    </row>
    <row r="2206" spans="10:10" x14ac:dyDescent="0.25">
      <c r="J2206" s="14"/>
    </row>
    <row r="2207" spans="10:10" x14ac:dyDescent="0.25">
      <c r="J2207" s="14"/>
    </row>
    <row r="2208" spans="10:10" x14ac:dyDescent="0.25">
      <c r="J2208" s="14"/>
    </row>
    <row r="2209" spans="10:10" x14ac:dyDescent="0.25">
      <c r="J2209" s="14"/>
    </row>
    <row r="2210" spans="10:10" x14ac:dyDescent="0.25">
      <c r="J2210" s="14"/>
    </row>
    <row r="2211" spans="10:10" x14ac:dyDescent="0.25">
      <c r="J2211" s="14"/>
    </row>
    <row r="2212" spans="10:10" x14ac:dyDescent="0.25">
      <c r="J2212" s="14"/>
    </row>
    <row r="2213" spans="10:10" x14ac:dyDescent="0.25">
      <c r="J2213" s="14"/>
    </row>
    <row r="2214" spans="10:10" x14ac:dyDescent="0.25">
      <c r="J2214" s="14"/>
    </row>
    <row r="2215" spans="10:10" x14ac:dyDescent="0.25">
      <c r="J2215" s="14"/>
    </row>
    <row r="2216" spans="10:10" x14ac:dyDescent="0.25">
      <c r="J2216" s="14"/>
    </row>
    <row r="2217" spans="10:10" x14ac:dyDescent="0.25">
      <c r="J2217" s="14"/>
    </row>
    <row r="2218" spans="10:10" x14ac:dyDescent="0.25">
      <c r="J2218" s="14"/>
    </row>
    <row r="2219" spans="10:10" x14ac:dyDescent="0.25">
      <c r="J2219" s="14"/>
    </row>
    <row r="2220" spans="10:10" x14ac:dyDescent="0.25">
      <c r="J2220" s="14"/>
    </row>
    <row r="2221" spans="10:10" x14ac:dyDescent="0.25">
      <c r="J2221" s="14"/>
    </row>
    <row r="2222" spans="10:10" x14ac:dyDescent="0.25">
      <c r="J2222" s="14"/>
    </row>
    <row r="2223" spans="10:10" x14ac:dyDescent="0.25">
      <c r="J2223" s="14"/>
    </row>
    <row r="2224" spans="10:10" x14ac:dyDescent="0.25">
      <c r="J2224" s="14"/>
    </row>
    <row r="2225" spans="10:10" x14ac:dyDescent="0.25">
      <c r="J2225" s="14"/>
    </row>
    <row r="2226" spans="10:10" x14ac:dyDescent="0.25">
      <c r="J2226" s="14"/>
    </row>
    <row r="2227" spans="10:10" x14ac:dyDescent="0.25">
      <c r="J2227" s="14"/>
    </row>
    <row r="2228" spans="10:10" x14ac:dyDescent="0.25">
      <c r="J2228" s="14"/>
    </row>
    <row r="2229" spans="10:10" x14ac:dyDescent="0.25">
      <c r="J2229" s="14"/>
    </row>
    <row r="2230" spans="10:10" x14ac:dyDescent="0.25">
      <c r="J2230" s="14"/>
    </row>
    <row r="2231" spans="10:10" x14ac:dyDescent="0.25">
      <c r="J2231" s="14"/>
    </row>
    <row r="2232" spans="10:10" x14ac:dyDescent="0.25">
      <c r="J2232" s="14"/>
    </row>
    <row r="2233" spans="10:10" x14ac:dyDescent="0.25">
      <c r="J2233" s="14"/>
    </row>
    <row r="2234" spans="10:10" x14ac:dyDescent="0.25">
      <c r="J2234" s="14"/>
    </row>
    <row r="2235" spans="10:10" x14ac:dyDescent="0.25">
      <c r="J2235" s="14"/>
    </row>
    <row r="2236" spans="10:10" x14ac:dyDescent="0.25">
      <c r="J2236" s="14"/>
    </row>
    <row r="2237" spans="10:10" x14ac:dyDescent="0.25">
      <c r="J2237" s="14"/>
    </row>
    <row r="2238" spans="10:10" x14ac:dyDescent="0.25">
      <c r="J2238" s="14"/>
    </row>
    <row r="2239" spans="10:10" x14ac:dyDescent="0.25">
      <c r="J2239" s="14"/>
    </row>
    <row r="2240" spans="10:10" x14ac:dyDescent="0.25">
      <c r="J2240" s="14"/>
    </row>
    <row r="2241" spans="10:10" x14ac:dyDescent="0.25">
      <c r="J2241" s="14"/>
    </row>
    <row r="2242" spans="10:10" x14ac:dyDescent="0.25">
      <c r="J2242" s="14"/>
    </row>
    <row r="2243" spans="10:10" x14ac:dyDescent="0.25">
      <c r="J2243" s="14"/>
    </row>
    <row r="2244" spans="10:10" x14ac:dyDescent="0.25">
      <c r="J2244" s="14"/>
    </row>
    <row r="2245" spans="10:10" x14ac:dyDescent="0.25">
      <c r="J2245" s="14"/>
    </row>
    <row r="2246" spans="10:10" x14ac:dyDescent="0.25">
      <c r="J2246" s="14"/>
    </row>
    <row r="2247" spans="10:10" x14ac:dyDescent="0.25">
      <c r="J2247" s="14"/>
    </row>
    <row r="2248" spans="10:10" x14ac:dyDescent="0.25">
      <c r="J2248" s="14"/>
    </row>
    <row r="2249" spans="10:10" x14ac:dyDescent="0.25">
      <c r="J2249" s="14"/>
    </row>
    <row r="2250" spans="10:10" x14ac:dyDescent="0.25">
      <c r="J2250" s="14"/>
    </row>
    <row r="2251" spans="10:10" x14ac:dyDescent="0.25">
      <c r="J2251" s="14"/>
    </row>
    <row r="2252" spans="10:10" x14ac:dyDescent="0.25">
      <c r="J2252" s="14"/>
    </row>
    <row r="2253" spans="10:10" x14ac:dyDescent="0.25">
      <c r="J2253" s="14"/>
    </row>
    <row r="2254" spans="10:10" x14ac:dyDescent="0.25">
      <c r="J2254" s="14"/>
    </row>
    <row r="2255" spans="10:10" x14ac:dyDescent="0.25">
      <c r="J2255" s="14"/>
    </row>
    <row r="2256" spans="10:10" x14ac:dyDescent="0.25">
      <c r="J2256" s="14"/>
    </row>
    <row r="2257" spans="10:10" x14ac:dyDescent="0.25">
      <c r="J2257" s="14"/>
    </row>
    <row r="2258" spans="10:10" x14ac:dyDescent="0.25">
      <c r="J2258" s="14"/>
    </row>
    <row r="2259" spans="10:10" x14ac:dyDescent="0.25">
      <c r="J2259" s="14"/>
    </row>
    <row r="2260" spans="10:10" x14ac:dyDescent="0.25">
      <c r="J2260" s="14"/>
    </row>
    <row r="2261" spans="10:10" x14ac:dyDescent="0.25">
      <c r="J2261" s="14"/>
    </row>
    <row r="2262" spans="10:10" x14ac:dyDescent="0.25">
      <c r="J2262" s="14"/>
    </row>
    <row r="2263" spans="10:10" x14ac:dyDescent="0.25">
      <c r="J2263" s="14"/>
    </row>
    <row r="2264" spans="10:10" x14ac:dyDescent="0.25">
      <c r="J2264" s="14"/>
    </row>
    <row r="2265" spans="10:10" x14ac:dyDescent="0.25">
      <c r="J2265" s="14"/>
    </row>
    <row r="2266" spans="10:10" x14ac:dyDescent="0.25">
      <c r="J2266" s="14"/>
    </row>
    <row r="2267" spans="10:10" x14ac:dyDescent="0.25">
      <c r="J2267" s="14"/>
    </row>
    <row r="2268" spans="10:10" x14ac:dyDescent="0.25">
      <c r="J2268" s="14"/>
    </row>
    <row r="2269" spans="10:10" x14ac:dyDescent="0.25">
      <c r="J2269" s="14"/>
    </row>
    <row r="2270" spans="10:10" x14ac:dyDescent="0.25">
      <c r="J2270" s="14"/>
    </row>
    <row r="2271" spans="10:10" x14ac:dyDescent="0.25">
      <c r="J2271" s="14"/>
    </row>
    <row r="2272" spans="10:10" x14ac:dyDescent="0.25">
      <c r="J2272" s="14"/>
    </row>
    <row r="2273" spans="10:10" x14ac:dyDescent="0.25">
      <c r="J2273" s="14"/>
    </row>
    <row r="2274" spans="10:10" x14ac:dyDescent="0.25">
      <c r="J2274" s="14"/>
    </row>
    <row r="2275" spans="10:10" x14ac:dyDescent="0.25">
      <c r="J2275" s="14"/>
    </row>
    <row r="2276" spans="10:10" x14ac:dyDescent="0.25">
      <c r="J2276" s="14"/>
    </row>
    <row r="2277" spans="10:10" x14ac:dyDescent="0.25">
      <c r="J2277" s="14"/>
    </row>
    <row r="2278" spans="10:10" x14ac:dyDescent="0.25">
      <c r="J2278" s="14"/>
    </row>
    <row r="2279" spans="10:10" x14ac:dyDescent="0.25">
      <c r="J2279" s="14"/>
    </row>
    <row r="2280" spans="10:10" x14ac:dyDescent="0.25">
      <c r="J2280" s="14"/>
    </row>
    <row r="2281" spans="10:10" x14ac:dyDescent="0.25">
      <c r="J2281" s="14"/>
    </row>
    <row r="2282" spans="10:10" x14ac:dyDescent="0.25">
      <c r="J2282" s="14"/>
    </row>
    <row r="2283" spans="10:10" x14ac:dyDescent="0.25">
      <c r="J2283" s="14"/>
    </row>
    <row r="2284" spans="10:10" x14ac:dyDescent="0.25">
      <c r="J2284" s="14"/>
    </row>
    <row r="2285" spans="10:10" x14ac:dyDescent="0.25">
      <c r="J2285" s="14"/>
    </row>
    <row r="2286" spans="10:10" x14ac:dyDescent="0.25">
      <c r="J2286" s="14"/>
    </row>
    <row r="2287" spans="10:10" x14ac:dyDescent="0.25">
      <c r="J2287" s="14"/>
    </row>
    <row r="2288" spans="10:10" x14ac:dyDescent="0.25">
      <c r="J2288" s="14"/>
    </row>
    <row r="2289" spans="10:10" x14ac:dyDescent="0.25">
      <c r="J2289" s="14"/>
    </row>
    <row r="2290" spans="10:10" x14ac:dyDescent="0.25">
      <c r="J2290" s="14"/>
    </row>
    <row r="2291" spans="10:10" x14ac:dyDescent="0.25">
      <c r="J2291" s="14"/>
    </row>
    <row r="2292" spans="10:10" x14ac:dyDescent="0.25">
      <c r="J2292" s="14"/>
    </row>
    <row r="2293" spans="10:10" x14ac:dyDescent="0.25">
      <c r="J2293" s="14"/>
    </row>
    <row r="2294" spans="10:10" x14ac:dyDescent="0.25">
      <c r="J2294" s="14"/>
    </row>
    <row r="2295" spans="10:10" x14ac:dyDescent="0.25">
      <c r="J2295" s="14"/>
    </row>
    <row r="2296" spans="10:10" x14ac:dyDescent="0.25">
      <c r="J2296" s="14"/>
    </row>
    <row r="2297" spans="10:10" x14ac:dyDescent="0.25">
      <c r="J2297" s="14"/>
    </row>
    <row r="2298" spans="10:10" x14ac:dyDescent="0.25">
      <c r="J2298" s="14"/>
    </row>
    <row r="2299" spans="10:10" x14ac:dyDescent="0.25">
      <c r="J2299" s="14"/>
    </row>
    <row r="2300" spans="10:10" x14ac:dyDescent="0.25">
      <c r="J2300" s="14"/>
    </row>
    <row r="2301" spans="10:10" x14ac:dyDescent="0.25">
      <c r="J2301" s="14"/>
    </row>
    <row r="2302" spans="10:10" x14ac:dyDescent="0.25">
      <c r="J2302" s="14"/>
    </row>
    <row r="2303" spans="10:10" x14ac:dyDescent="0.25">
      <c r="J2303" s="14"/>
    </row>
    <row r="2304" spans="10:10" x14ac:dyDescent="0.25">
      <c r="J2304" s="14"/>
    </row>
    <row r="2305" spans="10:10" x14ac:dyDescent="0.25">
      <c r="J2305" s="14"/>
    </row>
    <row r="2306" spans="10:10" x14ac:dyDescent="0.25">
      <c r="J2306" s="14"/>
    </row>
    <row r="2307" spans="10:10" x14ac:dyDescent="0.25">
      <c r="J2307" s="14"/>
    </row>
    <row r="2308" spans="10:10" x14ac:dyDescent="0.25">
      <c r="J2308" s="14"/>
    </row>
    <row r="2309" spans="10:10" x14ac:dyDescent="0.25">
      <c r="J2309" s="14"/>
    </row>
    <row r="2310" spans="10:10" x14ac:dyDescent="0.25">
      <c r="J2310" s="14"/>
    </row>
    <row r="2311" spans="10:10" x14ac:dyDescent="0.25">
      <c r="J2311" s="14"/>
    </row>
    <row r="2312" spans="10:10" x14ac:dyDescent="0.25">
      <c r="J2312" s="14"/>
    </row>
    <row r="2313" spans="10:10" x14ac:dyDescent="0.25">
      <c r="J2313" s="14"/>
    </row>
    <row r="2314" spans="10:10" x14ac:dyDescent="0.25">
      <c r="J2314" s="14"/>
    </row>
    <row r="2315" spans="10:10" x14ac:dyDescent="0.25">
      <c r="J2315" s="14"/>
    </row>
    <row r="2316" spans="10:10" x14ac:dyDescent="0.25">
      <c r="J2316" s="14"/>
    </row>
    <row r="2317" spans="10:10" x14ac:dyDescent="0.25">
      <c r="J2317" s="14"/>
    </row>
    <row r="2318" spans="10:10" x14ac:dyDescent="0.25">
      <c r="J2318" s="14"/>
    </row>
    <row r="2319" spans="10:10" x14ac:dyDescent="0.25">
      <c r="J2319" s="14"/>
    </row>
    <row r="2320" spans="10:10" x14ac:dyDescent="0.25">
      <c r="J2320" s="14"/>
    </row>
    <row r="2321" spans="10:10" x14ac:dyDescent="0.25">
      <c r="J2321" s="14"/>
    </row>
    <row r="2322" spans="10:10" x14ac:dyDescent="0.25">
      <c r="J2322" s="14"/>
    </row>
    <row r="2323" spans="10:10" x14ac:dyDescent="0.25">
      <c r="J2323" s="14"/>
    </row>
    <row r="2324" spans="10:10" x14ac:dyDescent="0.25">
      <c r="J2324" s="14"/>
    </row>
    <row r="2325" spans="10:10" x14ac:dyDescent="0.25">
      <c r="J2325" s="14"/>
    </row>
    <row r="2326" spans="10:10" x14ac:dyDescent="0.25">
      <c r="J2326" s="14"/>
    </row>
    <row r="2327" spans="10:10" x14ac:dyDescent="0.25">
      <c r="J2327" s="14"/>
    </row>
    <row r="2328" spans="10:10" x14ac:dyDescent="0.25">
      <c r="J2328" s="14"/>
    </row>
    <row r="2329" spans="10:10" x14ac:dyDescent="0.25">
      <c r="J2329" s="14"/>
    </row>
    <row r="2330" spans="10:10" x14ac:dyDescent="0.25">
      <c r="J2330" s="14"/>
    </row>
    <row r="2331" spans="10:10" x14ac:dyDescent="0.25">
      <c r="J2331" s="14"/>
    </row>
    <row r="2332" spans="10:10" x14ac:dyDescent="0.25">
      <c r="J2332" s="14"/>
    </row>
    <row r="2333" spans="10:10" x14ac:dyDescent="0.25">
      <c r="J2333" s="14"/>
    </row>
    <row r="2334" spans="10:10" x14ac:dyDescent="0.25">
      <c r="J2334" s="14"/>
    </row>
    <row r="2335" spans="10:10" x14ac:dyDescent="0.25">
      <c r="J2335" s="14"/>
    </row>
    <row r="2336" spans="10:10" x14ac:dyDescent="0.25">
      <c r="J2336" s="14"/>
    </row>
    <row r="2337" spans="10:10" x14ac:dyDescent="0.25">
      <c r="J2337" s="14"/>
    </row>
    <row r="2338" spans="10:10" x14ac:dyDescent="0.25">
      <c r="J2338" s="14"/>
    </row>
    <row r="2339" spans="10:10" x14ac:dyDescent="0.25">
      <c r="J2339" s="14"/>
    </row>
    <row r="2340" spans="10:10" x14ac:dyDescent="0.25">
      <c r="J2340" s="14"/>
    </row>
    <row r="2341" spans="10:10" x14ac:dyDescent="0.25">
      <c r="J2341" s="14"/>
    </row>
    <row r="2342" spans="10:10" x14ac:dyDescent="0.25">
      <c r="J2342" s="14"/>
    </row>
    <row r="2343" spans="10:10" x14ac:dyDescent="0.25">
      <c r="J2343" s="14"/>
    </row>
    <row r="2344" spans="10:10" x14ac:dyDescent="0.25">
      <c r="J2344" s="14"/>
    </row>
    <row r="2345" spans="10:10" x14ac:dyDescent="0.25">
      <c r="J2345" s="14"/>
    </row>
    <row r="2346" spans="10:10" x14ac:dyDescent="0.25">
      <c r="J2346" s="14"/>
    </row>
    <row r="2347" spans="10:10" x14ac:dyDescent="0.25">
      <c r="J2347" s="14"/>
    </row>
    <row r="2348" spans="10:10" x14ac:dyDescent="0.25">
      <c r="J2348" s="14"/>
    </row>
    <row r="2349" spans="10:10" x14ac:dyDescent="0.25">
      <c r="J2349" s="14"/>
    </row>
    <row r="2350" spans="10:10" x14ac:dyDescent="0.25">
      <c r="J2350" s="14"/>
    </row>
    <row r="2351" spans="10:10" x14ac:dyDescent="0.25">
      <c r="J2351" s="14"/>
    </row>
    <row r="2352" spans="10:10" x14ac:dyDescent="0.25">
      <c r="J2352" s="14"/>
    </row>
    <row r="2353" spans="10:10" x14ac:dyDescent="0.25">
      <c r="J2353" s="14"/>
    </row>
    <row r="2354" spans="10:10" x14ac:dyDescent="0.25">
      <c r="J2354" s="14"/>
    </row>
    <row r="2355" spans="10:10" x14ac:dyDescent="0.25">
      <c r="J2355" s="14"/>
    </row>
    <row r="2356" spans="10:10" x14ac:dyDescent="0.25">
      <c r="J2356" s="14"/>
    </row>
    <row r="2357" spans="10:10" x14ac:dyDescent="0.25">
      <c r="J2357" s="14"/>
    </row>
    <row r="2358" spans="10:10" x14ac:dyDescent="0.25">
      <c r="J2358" s="14"/>
    </row>
    <row r="2359" spans="10:10" x14ac:dyDescent="0.25">
      <c r="J2359" s="14"/>
    </row>
    <row r="2360" spans="10:10" x14ac:dyDescent="0.25">
      <c r="J2360" s="14"/>
    </row>
    <row r="2361" spans="10:10" x14ac:dyDescent="0.25">
      <c r="J2361" s="14"/>
    </row>
    <row r="2362" spans="10:10" x14ac:dyDescent="0.25">
      <c r="J2362" s="14"/>
    </row>
    <row r="2363" spans="10:10" x14ac:dyDescent="0.25">
      <c r="J2363" s="14"/>
    </row>
    <row r="2364" spans="10:10" x14ac:dyDescent="0.25">
      <c r="J2364" s="14"/>
    </row>
    <row r="2365" spans="10:10" x14ac:dyDescent="0.25">
      <c r="J2365" s="14"/>
    </row>
    <row r="2366" spans="10:10" x14ac:dyDescent="0.25">
      <c r="J2366" s="14"/>
    </row>
    <row r="2367" spans="10:10" x14ac:dyDescent="0.25">
      <c r="J2367" s="14"/>
    </row>
    <row r="2368" spans="10:10" x14ac:dyDescent="0.25">
      <c r="J2368" s="14"/>
    </row>
    <row r="2369" spans="10:10" x14ac:dyDescent="0.25">
      <c r="J2369" s="14"/>
    </row>
    <row r="2370" spans="10:10" x14ac:dyDescent="0.25">
      <c r="J2370" s="14"/>
    </row>
    <row r="2371" spans="10:10" x14ac:dyDescent="0.25">
      <c r="J2371" s="14"/>
    </row>
    <row r="2372" spans="10:10" x14ac:dyDescent="0.25">
      <c r="J2372" s="14"/>
    </row>
    <row r="2373" spans="10:10" x14ac:dyDescent="0.25">
      <c r="J2373" s="14"/>
    </row>
    <row r="2374" spans="10:10" x14ac:dyDescent="0.25">
      <c r="J2374" s="14"/>
    </row>
    <row r="2375" spans="10:10" x14ac:dyDescent="0.25">
      <c r="J2375" s="14"/>
    </row>
    <row r="2376" spans="10:10" x14ac:dyDescent="0.25">
      <c r="J2376" s="14"/>
    </row>
    <row r="2377" spans="10:10" x14ac:dyDescent="0.25">
      <c r="J2377" s="14"/>
    </row>
    <row r="2378" spans="10:10" x14ac:dyDescent="0.25">
      <c r="J2378" s="14"/>
    </row>
    <row r="2379" spans="10:10" x14ac:dyDescent="0.25">
      <c r="J2379" s="14"/>
    </row>
    <row r="2380" spans="10:10" x14ac:dyDescent="0.25">
      <c r="J2380" s="14"/>
    </row>
    <row r="2381" spans="10:10" x14ac:dyDescent="0.25">
      <c r="J2381" s="14"/>
    </row>
    <row r="2382" spans="10:10" x14ac:dyDescent="0.25">
      <c r="J2382" s="14"/>
    </row>
    <row r="2383" spans="10:10" x14ac:dyDescent="0.25">
      <c r="J2383" s="14"/>
    </row>
    <row r="2384" spans="10:10" x14ac:dyDescent="0.25">
      <c r="J2384" s="14"/>
    </row>
    <row r="2385" spans="10:10" x14ac:dyDescent="0.25">
      <c r="J2385" s="14"/>
    </row>
    <row r="2386" spans="10:10" x14ac:dyDescent="0.25">
      <c r="J2386" s="14"/>
    </row>
    <row r="2387" spans="10:10" x14ac:dyDescent="0.25">
      <c r="J2387" s="14"/>
    </row>
    <row r="2388" spans="10:10" x14ac:dyDescent="0.25">
      <c r="J2388" s="14"/>
    </row>
    <row r="2389" spans="10:10" x14ac:dyDescent="0.25">
      <c r="J2389" s="14"/>
    </row>
    <row r="2390" spans="10:10" x14ac:dyDescent="0.25">
      <c r="J2390" s="14"/>
    </row>
    <row r="2391" spans="10:10" x14ac:dyDescent="0.25">
      <c r="J2391" s="14"/>
    </row>
    <row r="2392" spans="10:10" x14ac:dyDescent="0.25">
      <c r="J2392" s="14"/>
    </row>
    <row r="2393" spans="10:10" x14ac:dyDescent="0.25">
      <c r="J2393" s="14"/>
    </row>
    <row r="2394" spans="10:10" x14ac:dyDescent="0.25">
      <c r="J2394" s="14"/>
    </row>
    <row r="2395" spans="10:10" x14ac:dyDescent="0.25">
      <c r="J2395" s="14"/>
    </row>
    <row r="2396" spans="10:10" x14ac:dyDescent="0.25">
      <c r="J2396" s="14"/>
    </row>
    <row r="2397" spans="10:10" x14ac:dyDescent="0.25">
      <c r="J2397" s="14"/>
    </row>
    <row r="2398" spans="10:10" x14ac:dyDescent="0.25">
      <c r="J2398" s="14"/>
    </row>
    <row r="2399" spans="10:10" x14ac:dyDescent="0.25">
      <c r="J2399" s="14"/>
    </row>
    <row r="2400" spans="10:10" x14ac:dyDescent="0.25">
      <c r="J2400" s="14"/>
    </row>
    <row r="2401" spans="10:10" x14ac:dyDescent="0.25">
      <c r="J2401" s="14"/>
    </row>
    <row r="2402" spans="10:10" x14ac:dyDescent="0.25">
      <c r="J2402" s="14"/>
    </row>
    <row r="2403" spans="10:10" x14ac:dyDescent="0.25">
      <c r="J2403" s="14"/>
    </row>
    <row r="2404" spans="10:10" x14ac:dyDescent="0.25">
      <c r="J2404" s="14"/>
    </row>
    <row r="2405" spans="10:10" x14ac:dyDescent="0.25">
      <c r="J2405" s="14"/>
    </row>
    <row r="2406" spans="10:10" x14ac:dyDescent="0.25">
      <c r="J2406" s="14"/>
    </row>
    <row r="2407" spans="10:10" x14ac:dyDescent="0.25">
      <c r="J2407" s="14"/>
    </row>
    <row r="2408" spans="10:10" x14ac:dyDescent="0.25">
      <c r="J2408" s="14"/>
    </row>
    <row r="2409" spans="10:10" x14ac:dyDescent="0.25">
      <c r="J2409" s="14"/>
    </row>
    <row r="2410" spans="10:10" x14ac:dyDescent="0.25">
      <c r="J2410" s="14"/>
    </row>
    <row r="2411" spans="10:10" x14ac:dyDescent="0.25">
      <c r="J2411" s="14"/>
    </row>
    <row r="2412" spans="10:10" x14ac:dyDescent="0.25">
      <c r="J2412" s="14"/>
    </row>
    <row r="2413" spans="10:10" x14ac:dyDescent="0.25">
      <c r="J2413" s="14"/>
    </row>
    <row r="2414" spans="10:10" x14ac:dyDescent="0.25">
      <c r="J2414" s="14"/>
    </row>
    <row r="2415" spans="10:10" x14ac:dyDescent="0.25">
      <c r="J2415" s="14"/>
    </row>
    <row r="2416" spans="10:10" x14ac:dyDescent="0.25">
      <c r="J2416" s="14"/>
    </row>
    <row r="2417" spans="10:10" x14ac:dyDescent="0.25">
      <c r="J2417" s="14"/>
    </row>
    <row r="2418" spans="10:10" x14ac:dyDescent="0.25">
      <c r="J2418" s="14"/>
    </row>
    <row r="2419" spans="10:10" x14ac:dyDescent="0.25">
      <c r="J2419" s="14"/>
    </row>
    <row r="2420" spans="10:10" x14ac:dyDescent="0.25">
      <c r="J2420" s="14"/>
    </row>
    <row r="2421" spans="10:10" x14ac:dyDescent="0.25">
      <c r="J2421" s="14"/>
    </row>
    <row r="2422" spans="10:10" x14ac:dyDescent="0.25">
      <c r="J2422" s="14"/>
    </row>
    <row r="2423" spans="10:10" x14ac:dyDescent="0.25">
      <c r="J2423" s="14"/>
    </row>
    <row r="2424" spans="10:10" x14ac:dyDescent="0.25">
      <c r="J2424" s="14"/>
    </row>
    <row r="2425" spans="10:10" x14ac:dyDescent="0.25">
      <c r="J2425" s="14"/>
    </row>
    <row r="2426" spans="10:10" x14ac:dyDescent="0.25">
      <c r="J2426" s="14"/>
    </row>
    <row r="2427" spans="10:10" x14ac:dyDescent="0.25">
      <c r="J2427" s="14"/>
    </row>
    <row r="2428" spans="10:10" x14ac:dyDescent="0.25">
      <c r="J2428" s="14"/>
    </row>
    <row r="2429" spans="10:10" x14ac:dyDescent="0.25">
      <c r="J2429" s="14"/>
    </row>
    <row r="2430" spans="10:10" x14ac:dyDescent="0.25">
      <c r="J2430" s="14"/>
    </row>
    <row r="2431" spans="10:10" x14ac:dyDescent="0.25">
      <c r="J2431" s="14"/>
    </row>
    <row r="2432" spans="10:10" x14ac:dyDescent="0.25">
      <c r="J2432" s="14"/>
    </row>
    <row r="2433" spans="10:10" x14ac:dyDescent="0.25">
      <c r="J2433" s="14"/>
    </row>
    <row r="2434" spans="10:10" x14ac:dyDescent="0.25">
      <c r="J2434" s="14"/>
    </row>
    <row r="2435" spans="10:10" x14ac:dyDescent="0.25">
      <c r="J2435" s="14"/>
    </row>
    <row r="2436" spans="10:10" x14ac:dyDescent="0.25">
      <c r="J2436" s="14"/>
    </row>
    <row r="2437" spans="10:10" x14ac:dyDescent="0.25">
      <c r="J2437" s="14"/>
    </row>
    <row r="2438" spans="10:10" x14ac:dyDescent="0.25">
      <c r="J2438" s="14"/>
    </row>
    <row r="2439" spans="10:10" x14ac:dyDescent="0.25">
      <c r="J2439" s="14"/>
    </row>
    <row r="2440" spans="10:10" x14ac:dyDescent="0.25">
      <c r="J2440" s="14"/>
    </row>
    <row r="2441" spans="10:10" x14ac:dyDescent="0.25">
      <c r="J2441" s="14"/>
    </row>
    <row r="2442" spans="10:10" x14ac:dyDescent="0.25">
      <c r="J2442" s="14"/>
    </row>
    <row r="2443" spans="10:10" x14ac:dyDescent="0.25">
      <c r="J2443" s="14"/>
    </row>
    <row r="2444" spans="10:10" x14ac:dyDescent="0.25">
      <c r="J2444" s="14"/>
    </row>
    <row r="2445" spans="10:10" x14ac:dyDescent="0.25">
      <c r="J2445" s="14"/>
    </row>
    <row r="2446" spans="10:10" x14ac:dyDescent="0.25">
      <c r="J2446" s="14"/>
    </row>
    <row r="2447" spans="10:10" x14ac:dyDescent="0.25">
      <c r="J2447" s="14"/>
    </row>
    <row r="2448" spans="10:10" x14ac:dyDescent="0.25">
      <c r="J2448" s="14"/>
    </row>
    <row r="2449" spans="10:10" x14ac:dyDescent="0.25">
      <c r="J2449" s="14"/>
    </row>
    <row r="2450" spans="10:10" x14ac:dyDescent="0.25">
      <c r="J2450" s="14"/>
    </row>
    <row r="2451" spans="10:10" x14ac:dyDescent="0.25">
      <c r="J2451" s="14"/>
    </row>
    <row r="2452" spans="10:10" x14ac:dyDescent="0.25">
      <c r="J2452" s="14"/>
    </row>
    <row r="2453" spans="10:10" x14ac:dyDescent="0.25">
      <c r="J2453" s="14"/>
    </row>
    <row r="2454" spans="10:10" x14ac:dyDescent="0.25">
      <c r="J2454" s="14"/>
    </row>
    <row r="2455" spans="10:10" x14ac:dyDescent="0.25">
      <c r="J2455" s="14"/>
    </row>
    <row r="2456" spans="10:10" x14ac:dyDescent="0.25">
      <c r="J2456" s="14"/>
    </row>
    <row r="2457" spans="10:10" x14ac:dyDescent="0.25">
      <c r="J2457" s="14"/>
    </row>
    <row r="2458" spans="10:10" x14ac:dyDescent="0.25">
      <c r="J2458" s="14"/>
    </row>
    <row r="2459" spans="10:10" x14ac:dyDescent="0.25">
      <c r="J2459" s="14"/>
    </row>
    <row r="2460" spans="10:10" x14ac:dyDescent="0.25">
      <c r="J2460" s="14"/>
    </row>
    <row r="2461" spans="10:10" x14ac:dyDescent="0.25">
      <c r="J2461" s="14"/>
    </row>
    <row r="2462" spans="10:10" x14ac:dyDescent="0.25">
      <c r="J2462" s="14"/>
    </row>
    <row r="2463" spans="10:10" x14ac:dyDescent="0.25">
      <c r="J2463" s="14"/>
    </row>
    <row r="2464" spans="10:10" x14ac:dyDescent="0.25">
      <c r="J2464" s="14"/>
    </row>
    <row r="2465" spans="10:10" x14ac:dyDescent="0.25">
      <c r="J2465" s="14"/>
    </row>
    <row r="2466" spans="10:10" x14ac:dyDescent="0.25">
      <c r="J2466" s="14"/>
    </row>
    <row r="2467" spans="10:10" x14ac:dyDescent="0.25">
      <c r="J2467" s="14"/>
    </row>
    <row r="2468" spans="10:10" x14ac:dyDescent="0.25">
      <c r="J2468" s="14"/>
    </row>
    <row r="2469" spans="10:10" x14ac:dyDescent="0.25">
      <c r="J2469" s="14"/>
    </row>
    <row r="2470" spans="10:10" x14ac:dyDescent="0.25">
      <c r="J2470" s="14"/>
    </row>
    <row r="2471" spans="10:10" x14ac:dyDescent="0.25">
      <c r="J2471" s="14"/>
    </row>
    <row r="2472" spans="10:10" x14ac:dyDescent="0.25">
      <c r="J2472" s="14"/>
    </row>
    <row r="2473" spans="10:10" x14ac:dyDescent="0.25">
      <c r="J2473" s="14"/>
    </row>
    <row r="2474" spans="10:10" x14ac:dyDescent="0.25">
      <c r="J2474" s="14"/>
    </row>
    <row r="2475" spans="10:10" x14ac:dyDescent="0.25">
      <c r="J2475" s="14"/>
    </row>
    <row r="2476" spans="10:10" x14ac:dyDescent="0.25">
      <c r="J2476" s="14"/>
    </row>
    <row r="2477" spans="10:10" x14ac:dyDescent="0.25">
      <c r="J2477" s="14"/>
    </row>
    <row r="2478" spans="10:10" x14ac:dyDescent="0.25">
      <c r="J2478" s="14"/>
    </row>
    <row r="2479" spans="10:10" x14ac:dyDescent="0.25">
      <c r="J2479" s="14"/>
    </row>
    <row r="2480" spans="10:10" x14ac:dyDescent="0.25">
      <c r="J2480" s="14"/>
    </row>
    <row r="2481" spans="10:10" x14ac:dyDescent="0.25">
      <c r="J2481" s="14"/>
    </row>
    <row r="2482" spans="10:10" x14ac:dyDescent="0.25">
      <c r="J2482" s="14"/>
    </row>
    <row r="2483" spans="10:10" x14ac:dyDescent="0.25">
      <c r="J2483" s="14"/>
    </row>
    <row r="2484" spans="10:10" x14ac:dyDescent="0.25">
      <c r="J2484" s="14"/>
    </row>
    <row r="2485" spans="10:10" x14ac:dyDescent="0.25">
      <c r="J2485" s="14"/>
    </row>
    <row r="2486" spans="10:10" x14ac:dyDescent="0.25">
      <c r="J2486" s="14"/>
    </row>
    <row r="2487" spans="10:10" x14ac:dyDescent="0.25">
      <c r="J2487" s="14"/>
    </row>
    <row r="2488" spans="10:10" x14ac:dyDescent="0.25">
      <c r="J2488" s="14"/>
    </row>
    <row r="2489" spans="10:10" x14ac:dyDescent="0.25">
      <c r="J2489" s="14"/>
    </row>
    <row r="2490" spans="10:10" x14ac:dyDescent="0.25">
      <c r="J2490" s="14"/>
    </row>
    <row r="2491" spans="10:10" x14ac:dyDescent="0.25">
      <c r="J2491" s="14"/>
    </row>
    <row r="2492" spans="10:10" x14ac:dyDescent="0.25">
      <c r="J2492" s="14"/>
    </row>
    <row r="2493" spans="10:10" x14ac:dyDescent="0.25">
      <c r="J2493" s="14"/>
    </row>
    <row r="2494" spans="10:10" x14ac:dyDescent="0.25">
      <c r="J2494" s="14"/>
    </row>
    <row r="2495" spans="10:10" x14ac:dyDescent="0.25">
      <c r="J2495" s="14"/>
    </row>
    <row r="2496" spans="10:10" x14ac:dyDescent="0.25">
      <c r="J2496" s="14"/>
    </row>
    <row r="2497" spans="10:10" x14ac:dyDescent="0.25">
      <c r="J2497" s="14"/>
    </row>
    <row r="2498" spans="10:10" x14ac:dyDescent="0.25">
      <c r="J2498" s="14"/>
    </row>
    <row r="2499" spans="10:10" x14ac:dyDescent="0.25">
      <c r="J2499" s="14"/>
    </row>
    <row r="2500" spans="10:10" x14ac:dyDescent="0.25">
      <c r="J2500" s="14"/>
    </row>
    <row r="2501" spans="10:10" x14ac:dyDescent="0.25">
      <c r="J2501" s="14"/>
    </row>
    <row r="2502" spans="10:10" x14ac:dyDescent="0.25">
      <c r="J2502" s="14"/>
    </row>
    <row r="2503" spans="10:10" x14ac:dyDescent="0.25">
      <c r="J2503" s="14"/>
    </row>
    <row r="2504" spans="10:10" x14ac:dyDescent="0.25">
      <c r="J2504" s="14"/>
    </row>
    <row r="2505" spans="10:10" x14ac:dyDescent="0.25">
      <c r="J2505" s="14"/>
    </row>
    <row r="2506" spans="10:10" x14ac:dyDescent="0.25">
      <c r="J2506" s="14"/>
    </row>
    <row r="2507" spans="10:10" x14ac:dyDescent="0.25">
      <c r="J2507" s="14"/>
    </row>
    <row r="2508" spans="10:10" x14ac:dyDescent="0.25">
      <c r="J2508" s="14"/>
    </row>
    <row r="2509" spans="10:10" x14ac:dyDescent="0.25">
      <c r="J2509" s="14"/>
    </row>
    <row r="2510" spans="10:10" x14ac:dyDescent="0.25">
      <c r="J2510" s="14"/>
    </row>
    <row r="2511" spans="10:10" x14ac:dyDescent="0.25">
      <c r="J2511" s="14"/>
    </row>
    <row r="2512" spans="10:10" x14ac:dyDescent="0.25">
      <c r="J2512" s="14"/>
    </row>
    <row r="2513" spans="10:10" x14ac:dyDescent="0.25">
      <c r="J2513" s="14"/>
    </row>
    <row r="2514" spans="10:10" x14ac:dyDescent="0.25">
      <c r="J2514" s="14"/>
    </row>
    <row r="2515" spans="10:10" x14ac:dyDescent="0.25">
      <c r="J2515" s="14"/>
    </row>
    <row r="2516" spans="10:10" x14ac:dyDescent="0.25">
      <c r="J2516" s="14"/>
    </row>
    <row r="2517" spans="10:10" x14ac:dyDescent="0.25">
      <c r="J2517" s="14"/>
    </row>
    <row r="2518" spans="10:10" x14ac:dyDescent="0.25">
      <c r="J2518" s="14"/>
    </row>
    <row r="2519" spans="10:10" x14ac:dyDescent="0.25">
      <c r="J2519" s="14"/>
    </row>
    <row r="2520" spans="10:10" x14ac:dyDescent="0.25">
      <c r="J2520" s="14"/>
    </row>
    <row r="2521" spans="10:10" x14ac:dyDescent="0.25">
      <c r="J2521" s="14"/>
    </row>
    <row r="2522" spans="10:10" x14ac:dyDescent="0.25">
      <c r="J2522" s="14"/>
    </row>
    <row r="2523" spans="10:10" x14ac:dyDescent="0.25">
      <c r="J2523" s="14"/>
    </row>
    <row r="2524" spans="10:10" x14ac:dyDescent="0.25">
      <c r="J2524" s="14"/>
    </row>
    <row r="2525" spans="10:10" x14ac:dyDescent="0.25">
      <c r="J2525" s="14"/>
    </row>
    <row r="2526" spans="10:10" x14ac:dyDescent="0.25">
      <c r="J2526" s="14"/>
    </row>
    <row r="2527" spans="10:10" x14ac:dyDescent="0.25">
      <c r="J2527" s="14"/>
    </row>
    <row r="2528" spans="10:10" x14ac:dyDescent="0.25">
      <c r="J2528" s="14"/>
    </row>
    <row r="2529" spans="10:10" x14ac:dyDescent="0.25">
      <c r="J2529" s="14"/>
    </row>
    <row r="2530" spans="10:10" x14ac:dyDescent="0.25">
      <c r="J2530" s="14"/>
    </row>
    <row r="2531" spans="10:10" x14ac:dyDescent="0.25">
      <c r="J2531" s="14"/>
    </row>
    <row r="2532" spans="10:10" x14ac:dyDescent="0.25">
      <c r="J2532" s="14"/>
    </row>
    <row r="2533" spans="10:10" x14ac:dyDescent="0.25">
      <c r="J2533" s="14"/>
    </row>
    <row r="2534" spans="10:10" x14ac:dyDescent="0.25">
      <c r="J2534" s="14"/>
    </row>
    <row r="2535" spans="10:10" x14ac:dyDescent="0.25">
      <c r="J2535" s="14"/>
    </row>
    <row r="2536" spans="10:10" x14ac:dyDescent="0.25">
      <c r="J2536" s="14"/>
    </row>
    <row r="2537" spans="10:10" x14ac:dyDescent="0.25">
      <c r="J2537" s="14"/>
    </row>
    <row r="2538" spans="10:10" x14ac:dyDescent="0.25">
      <c r="J2538" s="14"/>
    </row>
    <row r="2539" spans="10:10" x14ac:dyDescent="0.25">
      <c r="J2539" s="14"/>
    </row>
    <row r="2540" spans="10:10" x14ac:dyDescent="0.25">
      <c r="J2540" s="14"/>
    </row>
    <row r="2541" spans="10:10" x14ac:dyDescent="0.25">
      <c r="J2541" s="14"/>
    </row>
    <row r="2542" spans="10:10" x14ac:dyDescent="0.25">
      <c r="J2542" s="14"/>
    </row>
    <row r="2543" spans="10:10" x14ac:dyDescent="0.25">
      <c r="J2543" s="14"/>
    </row>
    <row r="2544" spans="10:10" x14ac:dyDescent="0.25">
      <c r="J2544" s="14"/>
    </row>
    <row r="2545" spans="10:10" x14ac:dyDescent="0.25">
      <c r="J2545" s="14"/>
    </row>
    <row r="2546" spans="10:10" x14ac:dyDescent="0.25">
      <c r="J2546" s="14"/>
    </row>
    <row r="2547" spans="10:10" x14ac:dyDescent="0.25">
      <c r="J2547" s="14"/>
    </row>
    <row r="2548" spans="10:10" x14ac:dyDescent="0.25">
      <c r="J2548" s="14"/>
    </row>
    <row r="2549" spans="10:10" x14ac:dyDescent="0.25">
      <c r="J2549" s="14"/>
    </row>
    <row r="2550" spans="10:10" x14ac:dyDescent="0.25">
      <c r="J2550" s="14"/>
    </row>
    <row r="2551" spans="10:10" x14ac:dyDescent="0.25">
      <c r="J2551" s="14"/>
    </row>
    <row r="2552" spans="10:10" x14ac:dyDescent="0.25">
      <c r="J2552" s="14"/>
    </row>
    <row r="2553" spans="10:10" x14ac:dyDescent="0.25">
      <c r="J2553" s="14"/>
    </row>
    <row r="2554" spans="10:10" x14ac:dyDescent="0.25">
      <c r="J2554" s="14"/>
    </row>
    <row r="2555" spans="10:10" x14ac:dyDescent="0.25">
      <c r="J2555" s="14"/>
    </row>
    <row r="2556" spans="10:10" x14ac:dyDescent="0.25">
      <c r="J2556" s="14"/>
    </row>
    <row r="2557" spans="10:10" x14ac:dyDescent="0.25">
      <c r="J2557" s="14"/>
    </row>
    <row r="2558" spans="10:10" x14ac:dyDescent="0.25">
      <c r="J2558" s="14"/>
    </row>
    <row r="2559" spans="10:10" x14ac:dyDescent="0.25">
      <c r="J2559" s="14"/>
    </row>
    <row r="2560" spans="10:10" x14ac:dyDescent="0.25">
      <c r="J2560" s="14"/>
    </row>
    <row r="2561" spans="10:10" x14ac:dyDescent="0.25">
      <c r="J2561" s="14"/>
    </row>
    <row r="2562" spans="10:10" x14ac:dyDescent="0.25">
      <c r="J2562" s="14"/>
    </row>
    <row r="2563" spans="10:10" x14ac:dyDescent="0.25">
      <c r="J2563" s="14"/>
    </row>
    <row r="2564" spans="10:10" x14ac:dyDescent="0.25">
      <c r="J2564" s="14"/>
    </row>
    <row r="2565" spans="10:10" x14ac:dyDescent="0.25">
      <c r="J2565" s="14"/>
    </row>
    <row r="2566" spans="10:10" x14ac:dyDescent="0.25">
      <c r="J2566" s="14"/>
    </row>
    <row r="2567" spans="10:10" x14ac:dyDescent="0.25">
      <c r="J2567" s="14"/>
    </row>
    <row r="2568" spans="10:10" x14ac:dyDescent="0.25">
      <c r="J2568" s="14"/>
    </row>
    <row r="2569" spans="10:10" x14ac:dyDescent="0.25">
      <c r="J2569" s="14"/>
    </row>
    <row r="2570" spans="10:10" x14ac:dyDescent="0.25">
      <c r="J2570" s="14"/>
    </row>
    <row r="2571" spans="10:10" x14ac:dyDescent="0.25">
      <c r="J2571" s="14"/>
    </row>
    <row r="2572" spans="10:10" x14ac:dyDescent="0.25">
      <c r="J2572" s="14"/>
    </row>
    <row r="2573" spans="10:10" x14ac:dyDescent="0.25">
      <c r="J2573" s="14"/>
    </row>
    <row r="2574" spans="10:10" x14ac:dyDescent="0.25">
      <c r="J2574" s="14"/>
    </row>
    <row r="2575" spans="10:10" x14ac:dyDescent="0.25">
      <c r="J2575" s="14"/>
    </row>
    <row r="2576" spans="10:10" x14ac:dyDescent="0.25">
      <c r="J2576" s="14"/>
    </row>
    <row r="2577" spans="10:10" x14ac:dyDescent="0.25">
      <c r="J2577" s="14"/>
    </row>
    <row r="2578" spans="10:10" x14ac:dyDescent="0.25">
      <c r="J2578" s="14"/>
    </row>
    <row r="2579" spans="10:10" x14ac:dyDescent="0.25">
      <c r="J2579" s="14"/>
    </row>
    <row r="2580" spans="10:10" x14ac:dyDescent="0.25">
      <c r="J2580" s="14"/>
    </row>
    <row r="2581" spans="10:10" x14ac:dyDescent="0.25">
      <c r="J2581" s="14"/>
    </row>
    <row r="2582" spans="10:10" x14ac:dyDescent="0.25">
      <c r="J2582" s="14"/>
    </row>
    <row r="2583" spans="10:10" x14ac:dyDescent="0.25">
      <c r="J2583" s="14"/>
    </row>
    <row r="2584" spans="10:10" x14ac:dyDescent="0.25">
      <c r="J2584" s="14"/>
    </row>
    <row r="2585" spans="10:10" x14ac:dyDescent="0.25">
      <c r="J2585" s="14"/>
    </row>
    <row r="2586" spans="10:10" x14ac:dyDescent="0.25">
      <c r="J2586" s="14"/>
    </row>
    <row r="2587" spans="10:10" x14ac:dyDescent="0.25">
      <c r="J2587" s="14"/>
    </row>
    <row r="2588" spans="10:10" x14ac:dyDescent="0.25">
      <c r="J2588" s="14"/>
    </row>
    <row r="2589" spans="10:10" x14ac:dyDescent="0.25">
      <c r="J2589" s="14"/>
    </row>
    <row r="2590" spans="10:10" x14ac:dyDescent="0.25">
      <c r="J2590" s="14"/>
    </row>
    <row r="2591" spans="10:10" x14ac:dyDescent="0.25">
      <c r="J2591" s="14"/>
    </row>
    <row r="2592" spans="10:10" x14ac:dyDescent="0.25">
      <c r="J2592" s="14"/>
    </row>
    <row r="2593" spans="10:10" x14ac:dyDescent="0.25">
      <c r="J2593" s="14"/>
    </row>
    <row r="2594" spans="10:10" x14ac:dyDescent="0.25">
      <c r="J2594" s="14"/>
    </row>
    <row r="2595" spans="10:10" x14ac:dyDescent="0.25">
      <c r="J2595" s="14"/>
    </row>
    <row r="2596" spans="10:10" x14ac:dyDescent="0.25">
      <c r="J2596" s="14"/>
    </row>
    <row r="2597" spans="10:10" x14ac:dyDescent="0.25">
      <c r="J2597" s="14"/>
    </row>
    <row r="2598" spans="10:10" x14ac:dyDescent="0.25">
      <c r="J2598" s="14"/>
    </row>
    <row r="2599" spans="10:10" x14ac:dyDescent="0.25">
      <c r="J2599" s="14"/>
    </row>
    <row r="2600" spans="10:10" x14ac:dyDescent="0.25">
      <c r="J2600" s="14"/>
    </row>
    <row r="2601" spans="10:10" x14ac:dyDescent="0.25">
      <c r="J2601" s="14"/>
    </row>
    <row r="2602" spans="10:10" x14ac:dyDescent="0.25">
      <c r="J2602" s="14"/>
    </row>
    <row r="2603" spans="10:10" x14ac:dyDescent="0.25">
      <c r="J2603" s="14"/>
    </row>
    <row r="2604" spans="10:10" x14ac:dyDescent="0.25">
      <c r="J2604" s="14"/>
    </row>
    <row r="2605" spans="10:10" x14ac:dyDescent="0.25">
      <c r="J2605" s="14"/>
    </row>
    <row r="2606" spans="10:10" x14ac:dyDescent="0.25">
      <c r="J2606" s="14"/>
    </row>
    <row r="2607" spans="10:10" x14ac:dyDescent="0.25">
      <c r="J2607" s="14"/>
    </row>
    <row r="2608" spans="10:10" x14ac:dyDescent="0.25">
      <c r="J2608" s="14"/>
    </row>
    <row r="2609" spans="10:10" x14ac:dyDescent="0.25">
      <c r="J2609" s="14"/>
    </row>
    <row r="2610" spans="10:10" x14ac:dyDescent="0.25">
      <c r="J2610" s="14"/>
    </row>
    <row r="2611" spans="10:10" x14ac:dyDescent="0.25">
      <c r="J2611" s="14"/>
    </row>
    <row r="2612" spans="10:10" x14ac:dyDescent="0.25">
      <c r="J2612" s="14"/>
    </row>
    <row r="2613" spans="10:10" x14ac:dyDescent="0.25">
      <c r="J2613" s="14"/>
    </row>
    <row r="2614" spans="10:10" x14ac:dyDescent="0.25">
      <c r="J2614" s="14"/>
    </row>
    <row r="2615" spans="10:10" x14ac:dyDescent="0.25">
      <c r="J2615" s="14"/>
    </row>
    <row r="2616" spans="10:10" x14ac:dyDescent="0.25">
      <c r="J2616" s="14"/>
    </row>
    <row r="2617" spans="10:10" x14ac:dyDescent="0.25">
      <c r="J2617" s="14"/>
    </row>
    <row r="2618" spans="10:10" x14ac:dyDescent="0.25">
      <c r="J2618" s="14"/>
    </row>
    <row r="2619" spans="10:10" x14ac:dyDescent="0.25">
      <c r="J2619" s="14"/>
    </row>
    <row r="2620" spans="10:10" x14ac:dyDescent="0.25">
      <c r="J2620" s="14"/>
    </row>
    <row r="2621" spans="10:10" x14ac:dyDescent="0.25">
      <c r="J2621" s="14"/>
    </row>
    <row r="2622" spans="10:10" x14ac:dyDescent="0.25">
      <c r="J2622" s="14"/>
    </row>
    <row r="2623" spans="10:10" x14ac:dyDescent="0.25">
      <c r="J2623" s="14"/>
    </row>
    <row r="2624" spans="10:10" x14ac:dyDescent="0.25">
      <c r="J2624" s="14"/>
    </row>
    <row r="2625" spans="10:10" x14ac:dyDescent="0.25">
      <c r="J2625" s="14"/>
    </row>
    <row r="2626" spans="10:10" x14ac:dyDescent="0.25">
      <c r="J2626" s="14"/>
    </row>
    <row r="2627" spans="10:10" x14ac:dyDescent="0.25">
      <c r="J2627" s="14"/>
    </row>
    <row r="2628" spans="10:10" x14ac:dyDescent="0.25">
      <c r="J2628" s="14"/>
    </row>
    <row r="2629" spans="10:10" x14ac:dyDescent="0.25">
      <c r="J2629" s="14"/>
    </row>
    <row r="2630" spans="10:10" x14ac:dyDescent="0.25">
      <c r="J2630" s="14"/>
    </row>
    <row r="2631" spans="10:10" x14ac:dyDescent="0.25">
      <c r="J2631" s="14"/>
    </row>
    <row r="2632" spans="10:10" x14ac:dyDescent="0.25">
      <c r="J2632" s="14"/>
    </row>
    <row r="2633" spans="10:10" x14ac:dyDescent="0.25">
      <c r="J2633" s="14"/>
    </row>
    <row r="2634" spans="10:10" x14ac:dyDescent="0.25">
      <c r="J2634" s="14"/>
    </row>
    <row r="2635" spans="10:10" x14ac:dyDescent="0.25">
      <c r="J2635" s="14"/>
    </row>
    <row r="2636" spans="10:10" x14ac:dyDescent="0.25">
      <c r="J2636" s="14"/>
    </row>
    <row r="2637" spans="10:10" x14ac:dyDescent="0.25">
      <c r="J2637" s="14"/>
    </row>
    <row r="2638" spans="10:10" x14ac:dyDescent="0.25">
      <c r="J2638" s="14"/>
    </row>
    <row r="2639" spans="10:10" x14ac:dyDescent="0.25">
      <c r="J2639" s="14"/>
    </row>
    <row r="2640" spans="10:10" x14ac:dyDescent="0.25">
      <c r="J2640" s="14"/>
    </row>
    <row r="2641" spans="10:10" x14ac:dyDescent="0.25">
      <c r="J2641" s="14"/>
    </row>
    <row r="2642" spans="10:10" x14ac:dyDescent="0.25">
      <c r="J2642" s="14"/>
    </row>
    <row r="2643" spans="10:10" x14ac:dyDescent="0.25">
      <c r="J2643" s="14"/>
    </row>
    <row r="2644" spans="10:10" x14ac:dyDescent="0.25">
      <c r="J2644" s="14"/>
    </row>
    <row r="2645" spans="10:10" x14ac:dyDescent="0.25">
      <c r="J2645" s="14"/>
    </row>
    <row r="2646" spans="10:10" x14ac:dyDescent="0.25">
      <c r="J2646" s="14"/>
    </row>
    <row r="2647" spans="10:10" x14ac:dyDescent="0.25">
      <c r="J2647" s="14"/>
    </row>
    <row r="2648" spans="10:10" x14ac:dyDescent="0.25">
      <c r="J2648" s="14"/>
    </row>
    <row r="2649" spans="10:10" x14ac:dyDescent="0.25">
      <c r="J2649" s="14"/>
    </row>
    <row r="2650" spans="10:10" x14ac:dyDescent="0.25">
      <c r="J2650" s="14"/>
    </row>
    <row r="2651" spans="10:10" x14ac:dyDescent="0.25">
      <c r="J2651" s="14"/>
    </row>
    <row r="2652" spans="10:10" x14ac:dyDescent="0.25">
      <c r="J2652" s="14"/>
    </row>
    <row r="2653" spans="10:10" x14ac:dyDescent="0.25">
      <c r="J2653" s="14"/>
    </row>
    <row r="2654" spans="10:10" x14ac:dyDescent="0.25">
      <c r="J2654" s="14"/>
    </row>
    <row r="2655" spans="10:10" x14ac:dyDescent="0.25">
      <c r="J2655" s="14"/>
    </row>
    <row r="2656" spans="10:10" x14ac:dyDescent="0.25">
      <c r="J2656" s="14"/>
    </row>
    <row r="2657" spans="10:10" x14ac:dyDescent="0.25">
      <c r="J2657" s="14"/>
    </row>
    <row r="2658" spans="10:10" x14ac:dyDescent="0.25">
      <c r="J2658" s="14"/>
    </row>
    <row r="2659" spans="10:10" x14ac:dyDescent="0.25">
      <c r="J2659" s="14"/>
    </row>
    <row r="2660" spans="10:10" x14ac:dyDescent="0.25">
      <c r="J2660" s="14"/>
    </row>
    <row r="2661" spans="10:10" x14ac:dyDescent="0.25">
      <c r="J2661" s="14"/>
    </row>
    <row r="2662" spans="10:10" x14ac:dyDescent="0.25">
      <c r="J2662" s="14"/>
    </row>
    <row r="2663" spans="10:10" x14ac:dyDescent="0.25">
      <c r="J2663" s="14"/>
    </row>
    <row r="2664" spans="10:10" x14ac:dyDescent="0.25">
      <c r="J2664" s="14"/>
    </row>
    <row r="2665" spans="10:10" x14ac:dyDescent="0.25">
      <c r="J2665" s="14"/>
    </row>
    <row r="2666" spans="10:10" x14ac:dyDescent="0.25">
      <c r="J2666" s="14"/>
    </row>
    <row r="2667" spans="10:10" x14ac:dyDescent="0.25">
      <c r="J2667" s="14"/>
    </row>
    <row r="2668" spans="10:10" x14ac:dyDescent="0.25">
      <c r="J2668" s="14"/>
    </row>
    <row r="2669" spans="10:10" x14ac:dyDescent="0.25">
      <c r="J2669" s="14"/>
    </row>
    <row r="2670" spans="10:10" x14ac:dyDescent="0.25">
      <c r="J2670" s="14"/>
    </row>
    <row r="2671" spans="10:10" x14ac:dyDescent="0.25">
      <c r="J2671" s="14"/>
    </row>
    <row r="2672" spans="10:10" x14ac:dyDescent="0.25">
      <c r="J2672" s="14"/>
    </row>
    <row r="2673" spans="10:10" x14ac:dyDescent="0.25">
      <c r="J2673" s="14"/>
    </row>
    <row r="2674" spans="10:10" x14ac:dyDescent="0.25">
      <c r="J2674" s="14"/>
    </row>
    <row r="2675" spans="10:10" x14ac:dyDescent="0.25">
      <c r="J2675" s="14"/>
    </row>
    <row r="2676" spans="10:10" x14ac:dyDescent="0.25">
      <c r="J2676" s="14"/>
    </row>
    <row r="2677" spans="10:10" x14ac:dyDescent="0.25">
      <c r="J2677" s="14"/>
    </row>
    <row r="2678" spans="10:10" x14ac:dyDescent="0.25">
      <c r="J2678" s="14"/>
    </row>
    <row r="2679" spans="10:10" x14ac:dyDescent="0.25">
      <c r="J2679" s="14"/>
    </row>
    <row r="2680" spans="10:10" x14ac:dyDescent="0.25">
      <c r="J2680" s="14"/>
    </row>
    <row r="2681" spans="10:10" x14ac:dyDescent="0.25">
      <c r="J2681" s="14"/>
    </row>
    <row r="2682" spans="10:10" x14ac:dyDescent="0.25">
      <c r="J2682" s="14"/>
    </row>
    <row r="2683" spans="10:10" x14ac:dyDescent="0.25">
      <c r="J2683" s="14"/>
    </row>
    <row r="2684" spans="10:10" x14ac:dyDescent="0.25">
      <c r="J2684" s="14"/>
    </row>
    <row r="2685" spans="10:10" x14ac:dyDescent="0.25">
      <c r="J2685" s="14"/>
    </row>
    <row r="2686" spans="10:10" x14ac:dyDescent="0.25">
      <c r="J2686" s="14"/>
    </row>
    <row r="2687" spans="10:10" x14ac:dyDescent="0.25">
      <c r="J2687" s="14"/>
    </row>
    <row r="2688" spans="10:10" x14ac:dyDescent="0.25">
      <c r="J2688" s="14"/>
    </row>
    <row r="2689" spans="10:10" x14ac:dyDescent="0.25">
      <c r="J2689" s="14"/>
    </row>
    <row r="2690" spans="10:10" x14ac:dyDescent="0.25">
      <c r="J2690" s="14"/>
    </row>
    <row r="2691" spans="10:10" x14ac:dyDescent="0.25">
      <c r="J2691" s="14"/>
    </row>
    <row r="2692" spans="10:10" x14ac:dyDescent="0.25">
      <c r="J2692" s="14"/>
    </row>
    <row r="2693" spans="10:10" x14ac:dyDescent="0.25">
      <c r="J2693" s="14"/>
    </row>
    <row r="2694" spans="10:10" x14ac:dyDescent="0.25">
      <c r="J2694" s="14"/>
    </row>
    <row r="2695" spans="10:10" x14ac:dyDescent="0.25">
      <c r="J2695" s="14"/>
    </row>
    <row r="2696" spans="10:10" x14ac:dyDescent="0.25">
      <c r="J2696" s="14"/>
    </row>
    <row r="2697" spans="10:10" x14ac:dyDescent="0.25">
      <c r="J2697" s="14"/>
    </row>
    <row r="2698" spans="10:10" x14ac:dyDescent="0.25">
      <c r="J2698" s="14"/>
    </row>
    <row r="2699" spans="10:10" x14ac:dyDescent="0.25">
      <c r="J2699" s="14"/>
    </row>
    <row r="2700" spans="10:10" x14ac:dyDescent="0.25">
      <c r="J2700" s="14"/>
    </row>
    <row r="2701" spans="10:10" x14ac:dyDescent="0.25">
      <c r="J2701" s="14"/>
    </row>
    <row r="2702" spans="10:10" x14ac:dyDescent="0.25">
      <c r="J2702" s="14"/>
    </row>
    <row r="2703" spans="10:10" x14ac:dyDescent="0.25">
      <c r="J2703" s="14"/>
    </row>
    <row r="2704" spans="10:10" x14ac:dyDescent="0.25">
      <c r="J2704" s="14"/>
    </row>
    <row r="2705" spans="10:10" x14ac:dyDescent="0.25">
      <c r="J2705" s="14"/>
    </row>
    <row r="2706" spans="10:10" x14ac:dyDescent="0.25">
      <c r="J2706" s="14"/>
    </row>
    <row r="2707" spans="10:10" x14ac:dyDescent="0.25">
      <c r="J2707" s="14"/>
    </row>
    <row r="2708" spans="10:10" x14ac:dyDescent="0.25">
      <c r="J2708" s="14"/>
    </row>
    <row r="2709" spans="10:10" x14ac:dyDescent="0.25">
      <c r="J2709" s="14"/>
    </row>
    <row r="2710" spans="10:10" x14ac:dyDescent="0.25">
      <c r="J2710" s="14"/>
    </row>
    <row r="2711" spans="10:10" x14ac:dyDescent="0.25">
      <c r="J2711" s="14"/>
    </row>
    <row r="2712" spans="10:10" x14ac:dyDescent="0.25">
      <c r="J2712" s="14"/>
    </row>
    <row r="2713" spans="10:10" x14ac:dyDescent="0.25">
      <c r="J2713" s="14"/>
    </row>
    <row r="2714" spans="10:10" x14ac:dyDescent="0.25">
      <c r="J2714" s="14"/>
    </row>
    <row r="2715" spans="10:10" x14ac:dyDescent="0.25">
      <c r="J2715" s="14"/>
    </row>
    <row r="2716" spans="10:10" x14ac:dyDescent="0.25">
      <c r="J2716" s="14"/>
    </row>
    <row r="2717" spans="10:10" x14ac:dyDescent="0.25">
      <c r="J2717" s="14"/>
    </row>
    <row r="2718" spans="10:10" x14ac:dyDescent="0.25">
      <c r="J2718" s="14"/>
    </row>
    <row r="2719" spans="10:10" x14ac:dyDescent="0.25">
      <c r="J2719" s="14"/>
    </row>
    <row r="2720" spans="10:10" x14ac:dyDescent="0.25">
      <c r="J2720" s="14"/>
    </row>
    <row r="2721" spans="10:10" x14ac:dyDescent="0.25">
      <c r="J2721" s="14"/>
    </row>
    <row r="2722" spans="10:10" x14ac:dyDescent="0.25">
      <c r="J2722" s="14"/>
    </row>
    <row r="2723" spans="10:10" x14ac:dyDescent="0.25">
      <c r="J2723" s="14"/>
    </row>
    <row r="2724" spans="10:10" x14ac:dyDescent="0.25">
      <c r="J2724" s="14"/>
    </row>
    <row r="2725" spans="10:10" x14ac:dyDescent="0.25">
      <c r="J2725" s="14"/>
    </row>
    <row r="2726" spans="10:10" x14ac:dyDescent="0.25">
      <c r="J2726" s="14"/>
    </row>
    <row r="2727" spans="10:10" x14ac:dyDescent="0.25">
      <c r="J2727" s="14"/>
    </row>
    <row r="2728" spans="10:10" x14ac:dyDescent="0.25">
      <c r="J2728" s="14"/>
    </row>
    <row r="2729" spans="10:10" x14ac:dyDescent="0.25">
      <c r="J2729" s="14"/>
    </row>
    <row r="2730" spans="10:10" x14ac:dyDescent="0.25">
      <c r="J2730" s="14"/>
    </row>
    <row r="2731" spans="10:10" x14ac:dyDescent="0.25">
      <c r="J2731" s="14"/>
    </row>
    <row r="2732" spans="10:10" x14ac:dyDescent="0.25">
      <c r="J2732" s="14"/>
    </row>
    <row r="2733" spans="10:10" x14ac:dyDescent="0.25">
      <c r="J2733" s="14"/>
    </row>
    <row r="2734" spans="10:10" x14ac:dyDescent="0.25">
      <c r="J2734" s="14"/>
    </row>
    <row r="2735" spans="10:10" x14ac:dyDescent="0.25">
      <c r="J2735" s="14"/>
    </row>
    <row r="2736" spans="10:10" x14ac:dyDescent="0.25">
      <c r="J2736" s="14"/>
    </row>
    <row r="2737" spans="10:10" x14ac:dyDescent="0.25">
      <c r="J2737" s="14"/>
    </row>
    <row r="2738" spans="10:10" x14ac:dyDescent="0.25">
      <c r="J2738" s="14"/>
    </row>
    <row r="2739" spans="10:10" x14ac:dyDescent="0.25">
      <c r="J2739" s="14"/>
    </row>
    <row r="2740" spans="10:10" x14ac:dyDescent="0.25">
      <c r="J2740" s="14"/>
    </row>
    <row r="2741" spans="10:10" x14ac:dyDescent="0.25">
      <c r="J2741" s="14"/>
    </row>
    <row r="2742" spans="10:10" x14ac:dyDescent="0.25">
      <c r="J2742" s="14"/>
    </row>
    <row r="2743" spans="10:10" x14ac:dyDescent="0.25">
      <c r="J2743" s="14"/>
    </row>
    <row r="2744" spans="10:10" x14ac:dyDescent="0.25">
      <c r="J2744" s="14"/>
    </row>
    <row r="2745" spans="10:10" x14ac:dyDescent="0.25">
      <c r="J2745" s="14"/>
    </row>
    <row r="2746" spans="10:10" x14ac:dyDescent="0.25">
      <c r="J2746" s="14"/>
    </row>
    <row r="2747" spans="10:10" x14ac:dyDescent="0.25">
      <c r="J2747" s="14"/>
    </row>
    <row r="2748" spans="10:10" x14ac:dyDescent="0.25">
      <c r="J2748" s="14"/>
    </row>
    <row r="2749" spans="10:10" x14ac:dyDescent="0.25">
      <c r="J2749" s="14"/>
    </row>
    <row r="2750" spans="10:10" x14ac:dyDescent="0.25">
      <c r="J2750" s="14"/>
    </row>
    <row r="2751" spans="10:10" x14ac:dyDescent="0.25">
      <c r="J2751" s="14"/>
    </row>
    <row r="2752" spans="10:10" x14ac:dyDescent="0.25">
      <c r="J2752" s="14"/>
    </row>
    <row r="2753" spans="10:10" x14ac:dyDescent="0.25">
      <c r="J2753" s="14"/>
    </row>
    <row r="2754" spans="10:10" x14ac:dyDescent="0.25">
      <c r="J2754" s="14"/>
    </row>
    <row r="2755" spans="10:10" x14ac:dyDescent="0.25">
      <c r="J2755" s="14"/>
    </row>
    <row r="2756" spans="10:10" x14ac:dyDescent="0.25">
      <c r="J2756" s="14"/>
    </row>
    <row r="2757" spans="10:10" x14ac:dyDescent="0.25">
      <c r="J2757" s="14"/>
    </row>
    <row r="2758" spans="10:10" x14ac:dyDescent="0.25">
      <c r="J2758" s="14"/>
    </row>
    <row r="2759" spans="10:10" x14ac:dyDescent="0.25">
      <c r="J2759" s="14"/>
    </row>
    <row r="2760" spans="10:10" x14ac:dyDescent="0.25">
      <c r="J2760" s="14"/>
    </row>
    <row r="2761" spans="10:10" x14ac:dyDescent="0.25">
      <c r="J2761" s="14"/>
    </row>
    <row r="2762" spans="10:10" x14ac:dyDescent="0.25">
      <c r="J2762" s="14"/>
    </row>
    <row r="2763" spans="10:10" x14ac:dyDescent="0.25">
      <c r="J2763" s="14"/>
    </row>
    <row r="2764" spans="10:10" x14ac:dyDescent="0.25">
      <c r="J2764" s="14"/>
    </row>
    <row r="2765" spans="10:10" x14ac:dyDescent="0.25">
      <c r="J2765" s="14"/>
    </row>
    <row r="2766" spans="10:10" x14ac:dyDescent="0.25">
      <c r="J2766" s="14"/>
    </row>
    <row r="2767" spans="10:10" x14ac:dyDescent="0.25">
      <c r="J2767" s="14"/>
    </row>
    <row r="2768" spans="10:10" x14ac:dyDescent="0.25">
      <c r="J2768" s="14"/>
    </row>
    <row r="2769" spans="10:10" x14ac:dyDescent="0.25">
      <c r="J2769" s="14"/>
    </row>
    <row r="2770" spans="10:10" x14ac:dyDescent="0.25">
      <c r="J2770" s="14"/>
    </row>
    <row r="2771" spans="10:10" x14ac:dyDescent="0.25">
      <c r="J2771" s="14"/>
    </row>
    <row r="2772" spans="10:10" x14ac:dyDescent="0.25">
      <c r="J2772" s="14"/>
    </row>
    <row r="2773" spans="10:10" x14ac:dyDescent="0.25">
      <c r="J2773" s="14"/>
    </row>
    <row r="2774" spans="10:10" x14ac:dyDescent="0.25">
      <c r="J2774" s="14"/>
    </row>
    <row r="2775" spans="10:10" x14ac:dyDescent="0.25">
      <c r="J2775" s="14"/>
    </row>
    <row r="2776" spans="10:10" x14ac:dyDescent="0.25">
      <c r="J2776" s="14"/>
    </row>
    <row r="2777" spans="10:10" x14ac:dyDescent="0.25">
      <c r="J2777" s="14"/>
    </row>
    <row r="2778" spans="10:10" x14ac:dyDescent="0.25">
      <c r="J2778" s="14"/>
    </row>
    <row r="2779" spans="10:10" x14ac:dyDescent="0.25">
      <c r="J2779" s="14"/>
    </row>
    <row r="2780" spans="10:10" x14ac:dyDescent="0.25">
      <c r="J2780" s="14"/>
    </row>
  </sheetData>
  <autoFilter ref="A2:AR288" xr:uid="{00000000-0001-0000-0500-000000000000}"/>
  <mergeCells count="2">
    <mergeCell ref="A1:B1"/>
    <mergeCell ref="V1:AJ1"/>
  </mergeCells>
  <pageMargins left="0.7" right="0.7" top="0.78740157499999996" bottom="0.78740157499999996" header="0.3" footer="0.3"/>
  <pageSetup paperSize="8" orientation="landscape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1AE33-8D71-4677-8849-26EB2588FF41}">
  <sheetPr>
    <tabColor rgb="FFFFC000"/>
    <pageSetUpPr fitToPage="1"/>
  </sheetPr>
  <dimension ref="A1:I24"/>
  <sheetViews>
    <sheetView workbookViewId="0">
      <selection activeCell="F22" sqref="F22"/>
    </sheetView>
  </sheetViews>
  <sheetFormatPr baseColWidth="10" defaultRowHeight="15" x14ac:dyDescent="0.25"/>
  <cols>
    <col min="1" max="1" width="24.7109375" customWidth="1"/>
    <col min="2" max="2" width="21.28515625" customWidth="1"/>
    <col min="3" max="3" width="29.5703125" customWidth="1"/>
    <col min="4" max="4" width="23.7109375" bestFit="1" customWidth="1"/>
    <col min="5" max="5" width="24" bestFit="1" customWidth="1"/>
    <col min="6" max="7" width="24.28515625" bestFit="1" customWidth="1"/>
    <col min="8" max="8" width="18.5703125" bestFit="1" customWidth="1"/>
    <col min="9" max="9" width="15.42578125" customWidth="1"/>
    <col min="10" max="10" width="15" customWidth="1"/>
  </cols>
  <sheetData>
    <row r="1" spans="1:9" ht="21.75" customHeight="1" x14ac:dyDescent="0.25">
      <c r="A1" s="245" t="s">
        <v>449</v>
      </c>
      <c r="B1" s="245"/>
      <c r="C1" s="245"/>
      <c r="D1" s="245"/>
      <c r="E1" s="245"/>
      <c r="F1" s="245"/>
      <c r="G1" s="245"/>
    </row>
    <row r="2" spans="1:9" x14ac:dyDescent="0.25">
      <c r="B2" s="7" t="s">
        <v>450</v>
      </c>
    </row>
    <row r="4" spans="1:9" ht="28.5" customHeight="1" x14ac:dyDescent="0.25">
      <c r="A4" s="264" t="s">
        <v>314</v>
      </c>
      <c r="B4" s="264"/>
      <c r="C4" s="264"/>
      <c r="D4" s="264"/>
      <c r="E4" s="264"/>
      <c r="F4" s="264"/>
      <c r="G4" s="264"/>
    </row>
    <row r="5" spans="1:9" ht="31.5" x14ac:dyDescent="0.25">
      <c r="A5" s="5" t="s">
        <v>1</v>
      </c>
      <c r="B5" s="5" t="s">
        <v>2</v>
      </c>
      <c r="C5" s="76"/>
      <c r="D5" s="197" t="s">
        <v>315</v>
      </c>
      <c r="E5" s="197" t="s">
        <v>451</v>
      </c>
      <c r="G5" s="38" t="s">
        <v>452</v>
      </c>
    </row>
    <row r="6" spans="1:9" x14ac:dyDescent="0.25">
      <c r="A6" s="47">
        <v>60101</v>
      </c>
      <c r="B6" s="47" t="s">
        <v>9</v>
      </c>
      <c r="C6" s="14" t="s">
        <v>458</v>
      </c>
      <c r="D6" s="198">
        <v>49145447.25</v>
      </c>
      <c r="E6" s="198">
        <v>18565950</v>
      </c>
      <c r="F6" s="13"/>
      <c r="G6" s="50">
        <f>SUM(D6:F6)</f>
        <v>67711397.25</v>
      </c>
      <c r="I6" s="7"/>
    </row>
    <row r="7" spans="1:9" x14ac:dyDescent="0.25">
      <c r="B7" t="s">
        <v>9</v>
      </c>
      <c r="C7" t="s">
        <v>348</v>
      </c>
      <c r="D7" s="13">
        <f>'Grunddaten § 2 SPU_100%_IST'!C3-'Umlage Gesamt § 2_mtlAufte_IST'!X3</f>
        <v>39977316.883327492</v>
      </c>
      <c r="E7" s="198">
        <v>29973991.48</v>
      </c>
      <c r="F7">
        <f>E6/E7</f>
        <v>0.61940199096900528</v>
      </c>
      <c r="G7" s="50">
        <f>SUM(D7:F7)</f>
        <v>69951308.98272948</v>
      </c>
    </row>
    <row r="8" spans="1:9" x14ac:dyDescent="0.25">
      <c r="C8" t="s">
        <v>457</v>
      </c>
      <c r="D8" s="13">
        <f>D7-D6</f>
        <v>-9168130.3666725084</v>
      </c>
      <c r="E8" s="13">
        <f>E7-E6</f>
        <v>11408041.48</v>
      </c>
      <c r="F8" s="13">
        <f t="shared" ref="F8:G8" si="0">F7-F6</f>
        <v>0.61940199096900528</v>
      </c>
      <c r="G8" s="13">
        <f t="shared" si="0"/>
        <v>2239911.7327294797</v>
      </c>
    </row>
    <row r="12" spans="1:9" ht="29.25" customHeight="1" x14ac:dyDescent="0.25">
      <c r="A12" s="247" t="s">
        <v>319</v>
      </c>
      <c r="B12" s="247"/>
      <c r="C12" s="247"/>
      <c r="D12" s="247"/>
      <c r="E12" s="247"/>
      <c r="F12" s="247"/>
      <c r="G12" s="247"/>
    </row>
    <row r="13" spans="1:9" ht="31.5" customHeight="1" x14ac:dyDescent="0.25">
      <c r="A13" s="5" t="s">
        <v>1</v>
      </c>
      <c r="B13" s="5" t="s">
        <v>2</v>
      </c>
      <c r="D13" s="199" t="s">
        <v>320</v>
      </c>
      <c r="E13" s="200" t="s">
        <v>322</v>
      </c>
      <c r="F13" s="201" t="s">
        <v>323</v>
      </c>
      <c r="G13" s="38" t="s">
        <v>452</v>
      </c>
    </row>
    <row r="14" spans="1:9" ht="31.5" customHeight="1" x14ac:dyDescent="0.25">
      <c r="A14" s="5"/>
      <c r="B14" s="5" t="s">
        <v>9</v>
      </c>
      <c r="C14" t="s">
        <v>349</v>
      </c>
      <c r="D14" s="14">
        <f>'Akontierung § 2_Graz_Plan'!D14</f>
        <v>72763060.997668192</v>
      </c>
      <c r="E14" s="14">
        <f>'Akontierung § 2_Graz_Plan'!E14</f>
        <v>41209701.693033054</v>
      </c>
      <c r="F14" s="14">
        <f>'Akontierung § 2_Graz_Plan'!F14</f>
        <v>14927164.180443726</v>
      </c>
      <c r="G14" s="14">
        <f>SUM(D14:F14)</f>
        <v>128899926.87114498</v>
      </c>
    </row>
    <row r="15" spans="1:9" x14ac:dyDescent="0.25">
      <c r="A15" s="47">
        <v>60101</v>
      </c>
      <c r="B15" s="47" t="s">
        <v>9</v>
      </c>
      <c r="C15" t="s">
        <v>348</v>
      </c>
      <c r="D15" s="14">
        <f>'Grunddaten § 2 SPU_100%_IST'!E3-'Umlage Gesamt § 2_mtlAufte_IST'!AB3</f>
        <v>75221201.778619155</v>
      </c>
      <c r="E15" s="14">
        <f>'Grunddaten § 2 SPU_100%_IST'!F3-'Umlage Gesamt § 2_mtlAufte_IST'!AD3</f>
        <v>41880720.957172096</v>
      </c>
      <c r="F15" s="14">
        <f>'Grunddaten § 2 SPU_100%_IST'!G3-'Umlage Gesamt § 2_mtlAufte_IST'!AF3</f>
        <v>12570829.202401672</v>
      </c>
      <c r="G15" s="14">
        <f>SUM(D15:F15)</f>
        <v>129672751.93819292</v>
      </c>
      <c r="I15" s="7"/>
    </row>
    <row r="16" spans="1:9" x14ac:dyDescent="0.25">
      <c r="C16" t="s">
        <v>340</v>
      </c>
      <c r="D16" s="14">
        <f>D15-D14</f>
        <v>2458140.7809509635</v>
      </c>
      <c r="E16" s="14">
        <f t="shared" ref="E16:F16" si="1">E15-E14</f>
        <v>671019.2641390413</v>
      </c>
      <c r="F16" s="14">
        <f t="shared" si="1"/>
        <v>-2356334.9780420549</v>
      </c>
      <c r="G16" s="14">
        <f>SUM(D16:F16)</f>
        <v>772825.06704794988</v>
      </c>
    </row>
    <row r="17" spans="4:7" x14ac:dyDescent="0.25">
      <c r="D17" s="14"/>
      <c r="E17" s="14"/>
      <c r="F17" s="14"/>
      <c r="G17" s="14"/>
    </row>
    <row r="19" spans="4:7" x14ac:dyDescent="0.25">
      <c r="G19" s="13"/>
    </row>
    <row r="21" spans="4:7" x14ac:dyDescent="0.25">
      <c r="G21" s="13"/>
    </row>
    <row r="23" spans="4:7" ht="15.75" thickBot="1" x14ac:dyDescent="0.3">
      <c r="D23" s="14"/>
    </row>
    <row r="24" spans="4:7" ht="15.75" thickBot="1" x14ac:dyDescent="0.3">
      <c r="F24" t="s">
        <v>453</v>
      </c>
      <c r="G24" s="202">
        <f>G6+G15</f>
        <v>197384149.1881929</v>
      </c>
    </row>
  </sheetData>
  <mergeCells count="3">
    <mergeCell ref="A1:G1"/>
    <mergeCell ref="A4:G4"/>
    <mergeCell ref="A12:G12"/>
  </mergeCells>
  <pageMargins left="0.7" right="0.7" top="0.78740157499999996" bottom="0.78740157499999996" header="0.3" footer="0.3"/>
  <pageSetup paperSize="9" scale="75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B6326-6777-4821-8B70-9ABC27A419AD}">
  <sheetPr>
    <tabColor rgb="FFFFFF00"/>
    <pageSetUpPr fitToPage="1"/>
  </sheetPr>
  <dimension ref="A1:N22"/>
  <sheetViews>
    <sheetView workbookViewId="0"/>
  </sheetViews>
  <sheetFormatPr baseColWidth="10" defaultRowHeight="15" x14ac:dyDescent="0.25"/>
  <cols>
    <col min="1" max="1" width="33.5703125" style="14" bestFit="1" customWidth="1"/>
    <col min="2" max="2" width="26.42578125" style="14" customWidth="1"/>
    <col min="3" max="3" width="26.7109375" style="14" customWidth="1"/>
    <col min="4" max="4" width="27.7109375" style="14" customWidth="1"/>
    <col min="5" max="5" width="27.85546875" style="14" customWidth="1"/>
    <col min="6" max="6" width="27.85546875" style="14" bestFit="1" customWidth="1"/>
    <col min="7" max="7" width="26.28515625" style="14" customWidth="1"/>
    <col min="8" max="8" width="27.42578125" style="14" customWidth="1"/>
    <col min="9" max="9" width="27.28515625" style="14" customWidth="1"/>
    <col min="10" max="10" width="15.5703125" style="14" bestFit="1" customWidth="1"/>
    <col min="11" max="11" width="18.28515625" style="14" customWidth="1"/>
    <col min="13" max="13" width="15.28515625" bestFit="1" customWidth="1"/>
    <col min="14" max="14" width="13.7109375" bestFit="1" customWidth="1"/>
  </cols>
  <sheetData>
    <row r="1" spans="1:14" s="106" customFormat="1" ht="51.75" customHeight="1" x14ac:dyDescent="0.25">
      <c r="A1" s="104" t="s">
        <v>454</v>
      </c>
      <c r="B1" s="131" t="s">
        <v>396</v>
      </c>
      <c r="C1" s="265" t="s">
        <v>397</v>
      </c>
      <c r="D1" s="265"/>
      <c r="E1" s="256" t="s">
        <v>398</v>
      </c>
      <c r="F1" s="256"/>
      <c r="G1" s="256"/>
      <c r="H1" s="256"/>
      <c r="I1" s="256"/>
      <c r="J1" s="105"/>
      <c r="K1" s="105"/>
    </row>
    <row r="2" spans="1:14" s="76" customFormat="1" ht="78.75" x14ac:dyDescent="0.25">
      <c r="A2" s="6" t="s">
        <v>399</v>
      </c>
      <c r="B2" s="132" t="s">
        <v>400</v>
      </c>
      <c r="C2" s="60" t="s">
        <v>401</v>
      </c>
      <c r="D2" s="133" t="s">
        <v>402</v>
      </c>
      <c r="E2" s="62" t="s">
        <v>403</v>
      </c>
      <c r="F2" s="63" t="s">
        <v>404</v>
      </c>
      <c r="G2" s="64" t="s">
        <v>405</v>
      </c>
      <c r="H2" s="65" t="s">
        <v>406</v>
      </c>
      <c r="I2" s="134" t="s">
        <v>407</v>
      </c>
      <c r="J2" s="69"/>
      <c r="K2" s="69"/>
    </row>
    <row r="3" spans="1:14" s="13" customFormat="1" x14ac:dyDescent="0.25">
      <c r="A3" s="13" t="s">
        <v>9</v>
      </c>
      <c r="B3" s="203">
        <v>913200</v>
      </c>
      <c r="C3" s="116">
        <v>81909078.751250252</v>
      </c>
      <c r="D3" s="203">
        <v>2709695.8523630756</v>
      </c>
      <c r="E3" s="116">
        <v>130665850</v>
      </c>
      <c r="F3" s="116">
        <v>63431000</v>
      </c>
      <c r="G3" s="116">
        <v>29427500</v>
      </c>
      <c r="H3" s="117">
        <v>952400</v>
      </c>
      <c r="I3" s="117">
        <v>433700</v>
      </c>
      <c r="M3" s="13">
        <f>SUM(B3:I3)</f>
        <v>310442424.60361332</v>
      </c>
      <c r="N3" s="13">
        <f>C3+E3+F3+G3</f>
        <v>305433428.75125027</v>
      </c>
    </row>
    <row r="4" spans="1:14" s="13" customFormat="1" ht="15.75" x14ac:dyDescent="0.25">
      <c r="A4" s="13" t="s">
        <v>12</v>
      </c>
      <c r="B4" s="204">
        <v>562300</v>
      </c>
      <c r="C4" s="120">
        <v>18777221.125453677</v>
      </c>
      <c r="D4" s="204">
        <v>1004643.0328904551</v>
      </c>
      <c r="E4" s="120">
        <v>33144050</v>
      </c>
      <c r="F4" s="120">
        <v>2179300</v>
      </c>
      <c r="G4" s="121">
        <v>10653900</v>
      </c>
      <c r="H4" s="120">
        <v>55000</v>
      </c>
      <c r="I4" s="120">
        <v>59900</v>
      </c>
      <c r="M4" s="13">
        <f t="shared" ref="M4:M15" si="0">SUM(B4:I4)</f>
        <v>66436314.158344135</v>
      </c>
    </row>
    <row r="5" spans="1:14" s="13" customFormat="1" ht="15.75" x14ac:dyDescent="0.25">
      <c r="A5" s="13" t="s">
        <v>28</v>
      </c>
      <c r="B5" s="204">
        <v>363500</v>
      </c>
      <c r="C5" s="120">
        <v>35463356.588566251</v>
      </c>
      <c r="D5" s="204">
        <v>2592058.5326952999</v>
      </c>
      <c r="E5" s="120">
        <v>72670810</v>
      </c>
      <c r="F5" s="120">
        <v>3404600</v>
      </c>
      <c r="G5" s="121">
        <v>21372800</v>
      </c>
      <c r="H5" s="120">
        <v>278300</v>
      </c>
      <c r="I5" s="120">
        <v>193600</v>
      </c>
      <c r="M5" s="13">
        <f t="shared" si="0"/>
        <v>136339025.12126154</v>
      </c>
    </row>
    <row r="6" spans="1:14" s="13" customFormat="1" ht="15.75" x14ac:dyDescent="0.25">
      <c r="A6" s="13" t="s">
        <v>66</v>
      </c>
      <c r="B6" s="204">
        <v>312600</v>
      </c>
      <c r="C6" s="120">
        <v>21155202.711871773</v>
      </c>
      <c r="D6" s="204">
        <v>1302775.9545518549</v>
      </c>
      <c r="E6" s="120">
        <v>43467900</v>
      </c>
      <c r="F6" s="120">
        <v>3787100</v>
      </c>
      <c r="G6" s="121">
        <v>14146900</v>
      </c>
      <c r="H6" s="120">
        <v>82000</v>
      </c>
      <c r="I6" s="120">
        <v>132900</v>
      </c>
      <c r="M6" s="13">
        <f t="shared" si="0"/>
        <v>84387378.666423619</v>
      </c>
    </row>
    <row r="7" spans="1:14" s="13" customFormat="1" ht="15.75" x14ac:dyDescent="0.25">
      <c r="A7" s="13" t="s">
        <v>96</v>
      </c>
      <c r="B7" s="204">
        <v>215300</v>
      </c>
      <c r="C7" s="120">
        <v>27169099.800564501</v>
      </c>
      <c r="D7" s="204">
        <v>937259.58212492242</v>
      </c>
      <c r="E7" s="120">
        <v>28023990</v>
      </c>
      <c r="F7" s="120">
        <v>5668700</v>
      </c>
      <c r="G7" s="121">
        <v>9116200</v>
      </c>
      <c r="H7" s="120">
        <v>170900</v>
      </c>
      <c r="I7" s="120">
        <v>114200</v>
      </c>
      <c r="M7" s="13">
        <f t="shared" si="0"/>
        <v>71415649.382689416</v>
      </c>
    </row>
    <row r="8" spans="1:14" s="13" customFormat="1" ht="15.75" x14ac:dyDescent="0.25">
      <c r="A8" s="13" t="s">
        <v>113</v>
      </c>
      <c r="B8" s="204">
        <v>326200</v>
      </c>
      <c r="C8" s="120">
        <v>27279818.549008999</v>
      </c>
      <c r="D8" s="204">
        <v>1066621.6469462775</v>
      </c>
      <c r="E8" s="120">
        <v>39497280</v>
      </c>
      <c r="F8" s="120">
        <v>2474100</v>
      </c>
      <c r="G8" s="121">
        <v>9155600</v>
      </c>
      <c r="H8" s="120">
        <v>70800</v>
      </c>
      <c r="I8" s="120">
        <v>131200</v>
      </c>
      <c r="M8" s="13">
        <f t="shared" si="0"/>
        <v>80001620.195955276</v>
      </c>
    </row>
    <row r="9" spans="1:14" s="13" customFormat="1" ht="15.75" x14ac:dyDescent="0.25">
      <c r="A9" s="13" t="s">
        <v>143</v>
      </c>
      <c r="B9" s="204">
        <v>125200</v>
      </c>
      <c r="C9" s="120">
        <v>12461861.252331924</v>
      </c>
      <c r="D9" s="204">
        <v>378779.99798417999</v>
      </c>
      <c r="E9" s="120">
        <v>13575590</v>
      </c>
      <c r="F9" s="120">
        <v>389600</v>
      </c>
      <c r="G9" s="121">
        <v>2574200</v>
      </c>
      <c r="H9" s="120">
        <v>0</v>
      </c>
      <c r="I9" s="120">
        <v>42400</v>
      </c>
      <c r="M9" s="13">
        <f t="shared" si="0"/>
        <v>29547631.250316106</v>
      </c>
    </row>
    <row r="10" spans="1:14" s="13" customFormat="1" ht="15.75" x14ac:dyDescent="0.25">
      <c r="A10" s="13" t="s">
        <v>158</v>
      </c>
      <c r="B10" s="204">
        <v>208200</v>
      </c>
      <c r="C10" s="120">
        <v>15230929.622278426</v>
      </c>
      <c r="D10" s="204">
        <v>996969.06941547745</v>
      </c>
      <c r="E10" s="120">
        <v>26805650</v>
      </c>
      <c r="F10" s="120">
        <v>2616000</v>
      </c>
      <c r="G10" s="121">
        <v>12376500</v>
      </c>
      <c r="H10" s="120">
        <v>241700</v>
      </c>
      <c r="I10" s="120">
        <v>75200</v>
      </c>
      <c r="M10" s="13">
        <f t="shared" si="0"/>
        <v>58551148.691693902</v>
      </c>
    </row>
    <row r="11" spans="1:14" s="13" customFormat="1" ht="15.75" x14ac:dyDescent="0.25">
      <c r="A11" s="13" t="s">
        <v>174</v>
      </c>
      <c r="B11" s="204">
        <v>616400</v>
      </c>
      <c r="C11" s="120">
        <v>24455319.656821929</v>
      </c>
      <c r="D11" s="204">
        <v>1349229.3663211623</v>
      </c>
      <c r="E11" s="120">
        <v>44861640</v>
      </c>
      <c r="F11" s="120">
        <v>1816000</v>
      </c>
      <c r="G11" s="121">
        <v>13025400</v>
      </c>
      <c r="H11" s="120">
        <v>162400</v>
      </c>
      <c r="I11" s="120">
        <v>121200</v>
      </c>
      <c r="M11" s="13">
        <f t="shared" si="0"/>
        <v>86407589.023143083</v>
      </c>
    </row>
    <row r="12" spans="1:14" s="13" customFormat="1" ht="15.75" x14ac:dyDescent="0.25">
      <c r="A12" s="13" t="s">
        <v>206</v>
      </c>
      <c r="B12" s="204">
        <v>212500</v>
      </c>
      <c r="C12" s="120">
        <v>33069062.799262751</v>
      </c>
      <c r="D12" s="204">
        <v>826208.85488186742</v>
      </c>
      <c r="E12" s="120">
        <v>38009840</v>
      </c>
      <c r="F12" s="120">
        <v>5188800</v>
      </c>
      <c r="G12" s="121">
        <v>14075500</v>
      </c>
      <c r="H12" s="120">
        <v>39400</v>
      </c>
      <c r="I12" s="120">
        <v>125500</v>
      </c>
      <c r="M12" s="13">
        <f t="shared" si="0"/>
        <v>91546811.654144615</v>
      </c>
    </row>
    <row r="13" spans="1:14" s="13" customFormat="1" ht="15.75" x14ac:dyDescent="0.25">
      <c r="A13" s="13" t="s">
        <v>228</v>
      </c>
      <c r="B13" s="204">
        <v>367700</v>
      </c>
      <c r="C13" s="120">
        <v>39615414.902164251</v>
      </c>
      <c r="D13" s="204">
        <v>1542027.0485640001</v>
      </c>
      <c r="E13" s="120">
        <v>49742640</v>
      </c>
      <c r="F13" s="120">
        <v>6893200</v>
      </c>
      <c r="G13" s="121">
        <v>16488000</v>
      </c>
      <c r="H13" s="120">
        <v>382000</v>
      </c>
      <c r="I13" s="120">
        <v>189000</v>
      </c>
      <c r="M13" s="13">
        <f t="shared" si="0"/>
        <v>115219981.95072825</v>
      </c>
    </row>
    <row r="14" spans="1:14" s="13" customFormat="1" ht="15.75" x14ac:dyDescent="0.25">
      <c r="A14" s="13" t="s">
        <v>249</v>
      </c>
      <c r="B14" s="204">
        <v>531500</v>
      </c>
      <c r="C14" s="120">
        <v>24379095.457303196</v>
      </c>
      <c r="D14" s="204">
        <v>1889201.1583669148</v>
      </c>
      <c r="E14" s="120">
        <v>46815850</v>
      </c>
      <c r="F14" s="120">
        <v>2647900</v>
      </c>
      <c r="G14" s="121">
        <v>14728500</v>
      </c>
      <c r="H14" s="120">
        <v>59000</v>
      </c>
      <c r="I14" s="120">
        <v>101500</v>
      </c>
      <c r="M14" s="13">
        <f t="shared" si="0"/>
        <v>91152546.615670115</v>
      </c>
    </row>
    <row r="15" spans="1:14" s="13" customFormat="1" ht="16.5" thickBot="1" x14ac:dyDescent="0.3">
      <c r="A15" s="122" t="s">
        <v>286</v>
      </c>
      <c r="B15" s="205">
        <v>246000</v>
      </c>
      <c r="C15" s="125">
        <v>28750267.273004748</v>
      </c>
      <c r="D15" s="205">
        <v>1404529.9028944927</v>
      </c>
      <c r="E15" s="125">
        <v>42004550</v>
      </c>
      <c r="F15" s="125">
        <v>3488900</v>
      </c>
      <c r="G15" s="126">
        <v>17637600</v>
      </c>
      <c r="H15" s="125">
        <v>132900</v>
      </c>
      <c r="I15" s="125">
        <v>127700</v>
      </c>
      <c r="M15" s="13">
        <f t="shared" si="0"/>
        <v>93792447.175899237</v>
      </c>
    </row>
    <row r="16" spans="1:14" s="13" customFormat="1" x14ac:dyDescent="0.25">
      <c r="A16" s="26"/>
      <c r="B16" s="26">
        <f>SUM(B3:B15)</f>
        <v>5000600</v>
      </c>
      <c r="C16" s="127">
        <f>SUM(C3:C15)</f>
        <v>389715728.48988271</v>
      </c>
      <c r="D16" s="206">
        <f t="shared" ref="D16:I16" si="1">SUM(D3:D15)</f>
        <v>17999999.999999981</v>
      </c>
      <c r="E16" s="26">
        <f>SUM(E3:E15)</f>
        <v>609285640</v>
      </c>
      <c r="F16" s="26">
        <f>SUM(F3:F15)</f>
        <v>103985200</v>
      </c>
      <c r="G16" s="26">
        <f>SUM(G3:G15)</f>
        <v>184778600</v>
      </c>
      <c r="H16" s="26">
        <f>SUM(H3:H15)</f>
        <v>2626800</v>
      </c>
      <c r="I16" s="26">
        <f t="shared" si="1"/>
        <v>1848000</v>
      </c>
      <c r="J16" s="129">
        <f>SUM(B16:I16)</f>
        <v>1315240568.4898827</v>
      </c>
      <c r="K16" s="129" t="s">
        <v>408</v>
      </c>
      <c r="M16" s="26">
        <f>SUM(M3:M15)</f>
        <v>1315240568.4898827</v>
      </c>
    </row>
    <row r="18" spans="1:11" x14ac:dyDescent="0.25">
      <c r="J18" s="24">
        <f>J16*0.6</f>
        <v>789144341.09392965</v>
      </c>
      <c r="K18" s="28">
        <v>0.6</v>
      </c>
    </row>
    <row r="19" spans="1:11" x14ac:dyDescent="0.25">
      <c r="J19" s="24">
        <f>J16*0.4</f>
        <v>526096227.39595312</v>
      </c>
      <c r="K19" s="28">
        <v>0.4</v>
      </c>
    </row>
    <row r="20" spans="1:11" x14ac:dyDescent="0.25">
      <c r="A20" s="207"/>
      <c r="B20" s="207"/>
      <c r="J20" s="25"/>
      <c r="K20" s="24"/>
    </row>
    <row r="21" spans="1:11" x14ac:dyDescent="0.25">
      <c r="A21" s="207"/>
      <c r="B21" s="207"/>
      <c r="G21" s="14">
        <f>SUM(E16:I16)</f>
        <v>902524240</v>
      </c>
      <c r="H21" s="14" t="s">
        <v>319</v>
      </c>
      <c r="J21" s="24"/>
    </row>
    <row r="22" spans="1:11" x14ac:dyDescent="0.25">
      <c r="J22" s="24"/>
    </row>
  </sheetData>
  <mergeCells count="2">
    <mergeCell ref="C1:D1"/>
    <mergeCell ref="E1:I1"/>
  </mergeCells>
  <pageMargins left="0.7" right="0.7" top="0.78740157499999996" bottom="0.78740157499999996" header="0.3" footer="0.3"/>
  <pageSetup paperSize="8" scale="68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7E99E-E1A9-472E-B42F-CD7BA1661EEF}">
  <sheetPr>
    <tabColor rgb="FFFFFF00"/>
    <pageSetUpPr fitToPage="1"/>
  </sheetPr>
  <dimension ref="A1:N32"/>
  <sheetViews>
    <sheetView workbookViewId="0"/>
  </sheetViews>
  <sheetFormatPr baseColWidth="10" defaultRowHeight="15" x14ac:dyDescent="0.25"/>
  <cols>
    <col min="1" max="1" width="29.42578125" style="14" customWidth="1"/>
    <col min="2" max="2" width="26.42578125" style="14" customWidth="1"/>
    <col min="3" max="3" width="27.140625" style="14" customWidth="1"/>
    <col min="4" max="4" width="26.85546875" style="14" customWidth="1"/>
    <col min="5" max="5" width="27.28515625" style="14" customWidth="1"/>
    <col min="6" max="6" width="27.85546875" style="14" bestFit="1" customWidth="1"/>
    <col min="7" max="7" width="27.140625" style="14" customWidth="1"/>
    <col min="8" max="8" width="27.28515625" style="14" customWidth="1"/>
    <col min="9" max="9" width="27" style="14" customWidth="1"/>
    <col min="11" max="14" width="14.140625" bestFit="1" customWidth="1"/>
  </cols>
  <sheetData>
    <row r="1" spans="1:14" s="106" customFormat="1" ht="48" customHeight="1" x14ac:dyDescent="0.25">
      <c r="A1" s="104" t="s">
        <v>409</v>
      </c>
      <c r="B1" s="131" t="s">
        <v>396</v>
      </c>
      <c r="C1" s="256" t="s">
        <v>397</v>
      </c>
      <c r="D1" s="257"/>
      <c r="E1" s="258" t="s">
        <v>398</v>
      </c>
      <c r="F1" s="256"/>
      <c r="G1" s="256"/>
      <c r="H1" s="256"/>
      <c r="I1" s="256"/>
    </row>
    <row r="2" spans="1:14" s="76" customFormat="1" ht="78.75" x14ac:dyDescent="0.25">
      <c r="A2" s="58" t="s">
        <v>399</v>
      </c>
      <c r="B2" s="132" t="s">
        <v>400</v>
      </c>
      <c r="C2" s="60" t="s">
        <v>401</v>
      </c>
      <c r="D2" s="133" t="s">
        <v>402</v>
      </c>
      <c r="E2" s="62" t="s">
        <v>403</v>
      </c>
      <c r="F2" s="63" t="s">
        <v>404</v>
      </c>
      <c r="G2" s="64" t="s">
        <v>405</v>
      </c>
      <c r="H2" s="65" t="s">
        <v>406</v>
      </c>
      <c r="I2" s="134" t="s">
        <v>407</v>
      </c>
    </row>
    <row r="3" spans="1:14" x14ac:dyDescent="0.25">
      <c r="A3" s="14" t="s">
        <v>9</v>
      </c>
      <c r="B3" s="135">
        <f>'Grunddaten § 2 SPU_100%_Plan'!B3*0.4</f>
        <v>365280</v>
      </c>
      <c r="C3" s="78">
        <f>'Grunddaten § 2 SPU_100%_Plan'!C3*0.4</f>
        <v>32763631.500500102</v>
      </c>
      <c r="D3" s="135">
        <f>'Grunddaten § 2 SPU_100%_Plan'!D3*0.4</f>
        <v>1083878.3409452303</v>
      </c>
      <c r="E3" s="78">
        <f>'Grunddaten § 2 SPU_100%_Plan'!E3*0.4</f>
        <v>52266340</v>
      </c>
      <c r="F3" s="78">
        <f>'Grunddaten § 2 SPU_100%_Plan'!F3*0.4</f>
        <v>25372400</v>
      </c>
      <c r="G3" s="78">
        <f>'Grunddaten § 2 SPU_100%_Plan'!G3*0.4</f>
        <v>11771000</v>
      </c>
      <c r="H3" s="135">
        <f>'Grunddaten § 2 SPU_100%_Plan'!H3*0.4</f>
        <v>380960</v>
      </c>
      <c r="I3" s="135">
        <f>'Grunddaten § 2 SPU_100%_Plan'!I3*0.4</f>
        <v>173480</v>
      </c>
      <c r="K3" s="24">
        <f>SUM(B3:J3)</f>
        <v>124176969.84144533</v>
      </c>
      <c r="L3" s="14">
        <f>B3+D3+H3+I3</f>
        <v>2003598.3409452303</v>
      </c>
      <c r="M3" s="14">
        <f>SUM(B3:I3)</f>
        <v>124176969.84144533</v>
      </c>
      <c r="N3" s="14">
        <f>C3+E3+F3+G3</f>
        <v>122173371.5005001</v>
      </c>
    </row>
    <row r="4" spans="1:14" x14ac:dyDescent="0.25">
      <c r="A4" s="14" t="s">
        <v>12</v>
      </c>
      <c r="B4" s="136">
        <f>'Grunddaten § 2 SPU_100%_Plan'!B4*0.4</f>
        <v>224920</v>
      </c>
      <c r="C4" s="136">
        <f>'Grunddaten § 2 SPU_100%_Plan'!C4*0.4</f>
        <v>7510888.4501814712</v>
      </c>
      <c r="D4" s="136">
        <f>'Grunddaten § 2 SPU_100%_Plan'!D4*0.4</f>
        <v>401857.21315618209</v>
      </c>
      <c r="E4" s="136">
        <f>'Grunddaten § 2 SPU_100%_Plan'!E4*0.4</f>
        <v>13257620</v>
      </c>
      <c r="F4" s="136">
        <f>'Grunddaten § 2 SPU_100%_Plan'!F4*0.4</f>
        <v>871720</v>
      </c>
      <c r="G4" s="136">
        <f>'Grunddaten § 2 SPU_100%_Plan'!G4*0.4</f>
        <v>4261560</v>
      </c>
      <c r="H4" s="136">
        <f>'Grunddaten § 2 SPU_100%_Plan'!H4*0.4</f>
        <v>22000</v>
      </c>
      <c r="I4" s="136">
        <f>'Grunddaten § 2 SPU_100%_Plan'!I4*0.4</f>
        <v>23960</v>
      </c>
      <c r="L4" s="14">
        <f>M4</f>
        <v>26574525.663337655</v>
      </c>
      <c r="M4" s="14">
        <f>SUM(B4:I4)</f>
        <v>26574525.663337655</v>
      </c>
    </row>
    <row r="5" spans="1:14" x14ac:dyDescent="0.25">
      <c r="A5" s="14" t="s">
        <v>28</v>
      </c>
      <c r="B5" s="136">
        <f>'Grunddaten § 2 SPU_100%_Plan'!B5*0.4</f>
        <v>145400</v>
      </c>
      <c r="C5" s="136">
        <f>'Grunddaten § 2 SPU_100%_Plan'!C5*0.4</f>
        <v>14185342.635426501</v>
      </c>
      <c r="D5" s="136">
        <f>'Grunddaten § 2 SPU_100%_Plan'!D5*0.4</f>
        <v>1036823.41307812</v>
      </c>
      <c r="E5" s="136">
        <f>'Grunddaten § 2 SPU_100%_Plan'!E5*0.4</f>
        <v>29068324</v>
      </c>
      <c r="F5" s="136">
        <f>'Grunddaten § 2 SPU_100%_Plan'!F5*0.4</f>
        <v>1361840</v>
      </c>
      <c r="G5" s="136">
        <f>'Grunddaten § 2 SPU_100%_Plan'!G5*0.4</f>
        <v>8549120</v>
      </c>
      <c r="H5" s="136">
        <f>'Grunddaten § 2 SPU_100%_Plan'!H5*0.4</f>
        <v>111320</v>
      </c>
      <c r="I5" s="136">
        <f>'Grunddaten § 2 SPU_100%_Plan'!I5*0.4</f>
        <v>77440</v>
      </c>
      <c r="K5" s="14"/>
      <c r="L5" s="14">
        <f t="shared" ref="L5:L15" si="0">M5</f>
        <v>54535610.048504621</v>
      </c>
      <c r="M5" s="14">
        <f t="shared" ref="M5:M15" si="1">SUM(B5:I5)</f>
        <v>54535610.048504621</v>
      </c>
    </row>
    <row r="6" spans="1:14" x14ac:dyDescent="0.25">
      <c r="A6" s="14" t="s">
        <v>66</v>
      </c>
      <c r="B6" s="136">
        <f>'Grunddaten § 2 SPU_100%_Plan'!B6*0.4</f>
        <v>125040</v>
      </c>
      <c r="C6" s="136">
        <f>'Grunddaten § 2 SPU_100%_Plan'!C6*0.4</f>
        <v>8462081.0847487096</v>
      </c>
      <c r="D6" s="136">
        <f>'Grunddaten § 2 SPU_100%_Plan'!D6*0.4</f>
        <v>521110.38182074198</v>
      </c>
      <c r="E6" s="136">
        <f>'Grunddaten § 2 SPU_100%_Plan'!E6*0.4</f>
        <v>17387160</v>
      </c>
      <c r="F6" s="136">
        <f>'Grunddaten § 2 SPU_100%_Plan'!F6*0.4</f>
        <v>1514840</v>
      </c>
      <c r="G6" s="136">
        <f>'Grunddaten § 2 SPU_100%_Plan'!G6*0.4</f>
        <v>5658760</v>
      </c>
      <c r="H6" s="136">
        <f>'Grunddaten § 2 SPU_100%_Plan'!H6*0.4</f>
        <v>32800</v>
      </c>
      <c r="I6" s="136">
        <f>'Grunddaten § 2 SPU_100%_Plan'!I6*0.4</f>
        <v>53160</v>
      </c>
      <c r="L6" s="14">
        <f t="shared" si="0"/>
        <v>33754951.466569453</v>
      </c>
      <c r="M6" s="14">
        <f t="shared" si="1"/>
        <v>33754951.466569453</v>
      </c>
    </row>
    <row r="7" spans="1:14" x14ac:dyDescent="0.25">
      <c r="A7" s="14" t="s">
        <v>96</v>
      </c>
      <c r="B7" s="136">
        <f>'Grunddaten § 2 SPU_100%_Plan'!B7*0.4</f>
        <v>86120</v>
      </c>
      <c r="C7" s="136">
        <f>'Grunddaten § 2 SPU_100%_Plan'!C7*0.4</f>
        <v>10867639.920225801</v>
      </c>
      <c r="D7" s="136">
        <f>'Grunddaten § 2 SPU_100%_Plan'!D7*0.4</f>
        <v>374903.83284996898</v>
      </c>
      <c r="E7" s="136">
        <f>'Grunddaten § 2 SPU_100%_Plan'!E7*0.4</f>
        <v>11209596</v>
      </c>
      <c r="F7" s="136">
        <f>'Grunddaten § 2 SPU_100%_Plan'!F7*0.4</f>
        <v>2267480</v>
      </c>
      <c r="G7" s="136">
        <f>'Grunddaten § 2 SPU_100%_Plan'!G7*0.4</f>
        <v>3646480</v>
      </c>
      <c r="H7" s="136">
        <f>'Grunddaten § 2 SPU_100%_Plan'!H7*0.4</f>
        <v>68360</v>
      </c>
      <c r="I7" s="136">
        <f>'Grunddaten § 2 SPU_100%_Plan'!I7*0.4</f>
        <v>45680</v>
      </c>
      <c r="L7" s="14">
        <f t="shared" si="0"/>
        <v>28566259.753075771</v>
      </c>
      <c r="M7" s="14">
        <f t="shared" si="1"/>
        <v>28566259.753075771</v>
      </c>
    </row>
    <row r="8" spans="1:14" x14ac:dyDescent="0.25">
      <c r="A8" s="14" t="s">
        <v>113</v>
      </c>
      <c r="B8" s="136">
        <f>'Grunddaten § 2 SPU_100%_Plan'!B8*0.4</f>
        <v>130480</v>
      </c>
      <c r="C8" s="136">
        <f>'Grunddaten § 2 SPU_100%_Plan'!C8*0.4</f>
        <v>10911927.419603601</v>
      </c>
      <c r="D8" s="136">
        <f>'Grunddaten § 2 SPU_100%_Plan'!D8*0.4</f>
        <v>426648.65877851099</v>
      </c>
      <c r="E8" s="136">
        <f>'Grunddaten § 2 SPU_100%_Plan'!E8*0.4</f>
        <v>15798912</v>
      </c>
      <c r="F8" s="136">
        <f>'Grunddaten § 2 SPU_100%_Plan'!F8*0.4</f>
        <v>989640</v>
      </c>
      <c r="G8" s="136">
        <f>'Grunddaten § 2 SPU_100%_Plan'!G8*0.4</f>
        <v>3662240</v>
      </c>
      <c r="H8" s="136">
        <f>'Grunddaten § 2 SPU_100%_Plan'!H8*0.4</f>
        <v>28320</v>
      </c>
      <c r="I8" s="136">
        <f>'Grunddaten § 2 SPU_100%_Plan'!I8*0.4</f>
        <v>52480</v>
      </c>
      <c r="L8" s="14">
        <f t="shared" si="0"/>
        <v>32000648.078382112</v>
      </c>
      <c r="M8" s="14">
        <f t="shared" si="1"/>
        <v>32000648.078382112</v>
      </c>
    </row>
    <row r="9" spans="1:14" x14ac:dyDescent="0.25">
      <c r="A9" s="14" t="s">
        <v>143</v>
      </c>
      <c r="B9" s="136">
        <f>'Grunddaten § 2 SPU_100%_Plan'!B9*0.4</f>
        <v>50080</v>
      </c>
      <c r="C9" s="136">
        <f>'Grunddaten § 2 SPU_100%_Plan'!C9*0.4</f>
        <v>4984744.5009327698</v>
      </c>
      <c r="D9" s="136">
        <f>'Grunddaten § 2 SPU_100%_Plan'!D9*0.4</f>
        <v>151511.999193672</v>
      </c>
      <c r="E9" s="136">
        <f>'Grunddaten § 2 SPU_100%_Plan'!E9*0.4</f>
        <v>5430236</v>
      </c>
      <c r="F9" s="136">
        <f>'Grunddaten § 2 SPU_100%_Plan'!F9*0.4</f>
        <v>155840</v>
      </c>
      <c r="G9" s="136">
        <f>'Grunddaten § 2 SPU_100%_Plan'!G9*0.4</f>
        <v>1029680</v>
      </c>
      <c r="H9" s="136">
        <f>'Grunddaten § 2 SPU_100%_Plan'!H9*0.4</f>
        <v>0</v>
      </c>
      <c r="I9" s="136">
        <f>'Grunddaten § 2 SPU_100%_Plan'!I9*0.4</f>
        <v>16960</v>
      </c>
      <c r="L9" s="14">
        <f t="shared" si="0"/>
        <v>11819052.500126442</v>
      </c>
      <c r="M9" s="14">
        <f t="shared" si="1"/>
        <v>11819052.500126442</v>
      </c>
    </row>
    <row r="10" spans="1:14" x14ac:dyDescent="0.25">
      <c r="A10" s="14" t="s">
        <v>158</v>
      </c>
      <c r="B10" s="136">
        <f>'Grunddaten § 2 SPU_100%_Plan'!B10*0.4</f>
        <v>83280</v>
      </c>
      <c r="C10" s="136">
        <f>'Grunddaten § 2 SPU_100%_Plan'!C10*0.4</f>
        <v>6092371.8489113711</v>
      </c>
      <c r="D10" s="136">
        <f>'Grunddaten § 2 SPU_100%_Plan'!D10*0.4</f>
        <v>398787.62776619103</v>
      </c>
      <c r="E10" s="136">
        <f>'Grunddaten § 2 SPU_100%_Plan'!E10*0.4</f>
        <v>10722260</v>
      </c>
      <c r="F10" s="136">
        <f>'Grunddaten § 2 SPU_100%_Plan'!F10*0.4</f>
        <v>1046400</v>
      </c>
      <c r="G10" s="136">
        <f>'Grunddaten § 2 SPU_100%_Plan'!G10*0.4</f>
        <v>4950600</v>
      </c>
      <c r="H10" s="136">
        <f>'Grunddaten § 2 SPU_100%_Plan'!H10*0.4</f>
        <v>96680</v>
      </c>
      <c r="I10" s="136">
        <f>'Grunddaten § 2 SPU_100%_Plan'!I10*0.4</f>
        <v>30080</v>
      </c>
      <c r="L10" s="14">
        <f t="shared" si="0"/>
        <v>23420459.476677563</v>
      </c>
      <c r="M10" s="14">
        <f t="shared" si="1"/>
        <v>23420459.476677563</v>
      </c>
    </row>
    <row r="11" spans="1:14" x14ac:dyDescent="0.25">
      <c r="A11" s="14" t="s">
        <v>174</v>
      </c>
      <c r="B11" s="136">
        <f>'Grunddaten § 2 SPU_100%_Plan'!B11*0.4</f>
        <v>246560</v>
      </c>
      <c r="C11" s="136">
        <f>'Grunddaten § 2 SPU_100%_Plan'!C11*0.4</f>
        <v>9782127.8627287727</v>
      </c>
      <c r="D11" s="136">
        <f>'Grunddaten § 2 SPU_100%_Plan'!D11*0.4</f>
        <v>539691.74652846495</v>
      </c>
      <c r="E11" s="136">
        <f>'Grunddaten § 2 SPU_100%_Plan'!E11*0.4</f>
        <v>17944656</v>
      </c>
      <c r="F11" s="136">
        <f>'Grunddaten § 2 SPU_100%_Plan'!F11*0.4</f>
        <v>726400</v>
      </c>
      <c r="G11" s="136">
        <f>'Grunddaten § 2 SPU_100%_Plan'!G11*0.4</f>
        <v>5210160</v>
      </c>
      <c r="H11" s="136">
        <f>'Grunddaten § 2 SPU_100%_Plan'!H11*0.4</f>
        <v>64960</v>
      </c>
      <c r="I11" s="136">
        <f>'Grunddaten § 2 SPU_100%_Plan'!I11*0.4</f>
        <v>48480</v>
      </c>
      <c r="L11" s="14">
        <f t="shared" si="0"/>
        <v>34563035.609257236</v>
      </c>
      <c r="M11" s="14">
        <f t="shared" si="1"/>
        <v>34563035.609257236</v>
      </c>
    </row>
    <row r="12" spans="1:14" x14ac:dyDescent="0.25">
      <c r="A12" s="14" t="s">
        <v>206</v>
      </c>
      <c r="B12" s="136">
        <f>'Grunddaten § 2 SPU_100%_Plan'!B12*0.4</f>
        <v>85000</v>
      </c>
      <c r="C12" s="136">
        <f>'Grunddaten § 2 SPU_100%_Plan'!C12*0.4</f>
        <v>13227625.119705101</v>
      </c>
      <c r="D12" s="136">
        <f>'Grunddaten § 2 SPU_100%_Plan'!D12*0.4</f>
        <v>330483.54195274698</v>
      </c>
      <c r="E12" s="136">
        <f>'Grunddaten § 2 SPU_100%_Plan'!E12*0.4</f>
        <v>15203936</v>
      </c>
      <c r="F12" s="136">
        <f>'Grunddaten § 2 SPU_100%_Plan'!F12*0.4</f>
        <v>2075520</v>
      </c>
      <c r="G12" s="136">
        <f>'Grunddaten § 2 SPU_100%_Plan'!G12*0.4</f>
        <v>5630200</v>
      </c>
      <c r="H12" s="136">
        <f>'Grunddaten § 2 SPU_100%_Plan'!H12*0.4</f>
        <v>15760</v>
      </c>
      <c r="I12" s="136">
        <f>'Grunddaten § 2 SPU_100%_Plan'!I12*0.4</f>
        <v>50200</v>
      </c>
      <c r="L12" s="14">
        <f t="shared" si="0"/>
        <v>36618724.661657847</v>
      </c>
      <c r="M12" s="14">
        <f t="shared" si="1"/>
        <v>36618724.661657847</v>
      </c>
    </row>
    <row r="13" spans="1:14" x14ac:dyDescent="0.25">
      <c r="A13" s="14" t="s">
        <v>228</v>
      </c>
      <c r="B13" s="136">
        <f>'Grunddaten § 2 SPU_100%_Plan'!B13*0.4</f>
        <v>147080</v>
      </c>
      <c r="C13" s="136">
        <f>'Grunddaten § 2 SPU_100%_Plan'!C13*0.4</f>
        <v>15846165.960865701</v>
      </c>
      <c r="D13" s="136">
        <f>'Grunddaten § 2 SPU_100%_Plan'!D13*0.4</f>
        <v>616810.8194256</v>
      </c>
      <c r="E13" s="136">
        <f>'Grunddaten § 2 SPU_100%_Plan'!E13*0.4</f>
        <v>19897056</v>
      </c>
      <c r="F13" s="136">
        <f>'Grunddaten § 2 SPU_100%_Plan'!F13*0.4</f>
        <v>2757280</v>
      </c>
      <c r="G13" s="136">
        <f>'Grunddaten § 2 SPU_100%_Plan'!G13*0.4</f>
        <v>6595200</v>
      </c>
      <c r="H13" s="136">
        <f>'Grunddaten § 2 SPU_100%_Plan'!H13*0.4</f>
        <v>152800</v>
      </c>
      <c r="I13" s="136">
        <f>'Grunddaten § 2 SPU_100%_Plan'!I13*0.4</f>
        <v>75600</v>
      </c>
      <c r="L13" s="14">
        <f t="shared" si="0"/>
        <v>46087992.780291304</v>
      </c>
      <c r="M13" s="14">
        <f t="shared" si="1"/>
        <v>46087992.780291304</v>
      </c>
    </row>
    <row r="14" spans="1:14" x14ac:dyDescent="0.25">
      <c r="A14" s="14" t="s">
        <v>249</v>
      </c>
      <c r="B14" s="136">
        <f>'Grunddaten § 2 SPU_100%_Plan'!B14*0.4</f>
        <v>212600</v>
      </c>
      <c r="C14" s="136">
        <f>'Grunddaten § 2 SPU_100%_Plan'!C14*0.4</f>
        <v>9751638.1829212792</v>
      </c>
      <c r="D14" s="136">
        <f>'Grunddaten § 2 SPU_100%_Plan'!D14*0.4</f>
        <v>755680.46334676596</v>
      </c>
      <c r="E14" s="136">
        <f>'Grunddaten § 2 SPU_100%_Plan'!E14*0.4</f>
        <v>18726340</v>
      </c>
      <c r="F14" s="136">
        <f>'Grunddaten § 2 SPU_100%_Plan'!F14*0.4</f>
        <v>1059160</v>
      </c>
      <c r="G14" s="136">
        <f>'Grunddaten § 2 SPU_100%_Plan'!G14*0.4</f>
        <v>5891400</v>
      </c>
      <c r="H14" s="136">
        <f>'Grunddaten § 2 SPU_100%_Plan'!H14*0.4</f>
        <v>23600</v>
      </c>
      <c r="I14" s="136">
        <f>'Grunddaten § 2 SPU_100%_Plan'!I14*0.4</f>
        <v>40600</v>
      </c>
      <c r="L14" s="14">
        <f t="shared" si="0"/>
        <v>36461018.646268047</v>
      </c>
      <c r="M14" s="14">
        <f t="shared" si="1"/>
        <v>36461018.646268047</v>
      </c>
    </row>
    <row r="15" spans="1:14" ht="15.75" thickBot="1" x14ac:dyDescent="0.3">
      <c r="A15" s="57" t="s">
        <v>286</v>
      </c>
      <c r="B15" s="137">
        <f>'Grunddaten § 2 SPU_100%_Plan'!B15*0.4</f>
        <v>98400</v>
      </c>
      <c r="C15" s="137">
        <f>'Grunddaten § 2 SPU_100%_Plan'!C15*0.4</f>
        <v>11500106.9092019</v>
      </c>
      <c r="D15" s="137">
        <f>'Grunddaten § 2 SPU_100%_Plan'!D15*0.4</f>
        <v>561811.96115779714</v>
      </c>
      <c r="E15" s="137">
        <f>'Grunddaten § 2 SPU_100%_Plan'!E15*0.4</f>
        <v>16801820</v>
      </c>
      <c r="F15" s="137">
        <f>'Grunddaten § 2 SPU_100%_Plan'!F15*0.4</f>
        <v>1395560</v>
      </c>
      <c r="G15" s="137">
        <f>'Grunddaten § 2 SPU_100%_Plan'!G15*0.4</f>
        <v>7055040</v>
      </c>
      <c r="H15" s="137">
        <f>'Grunddaten § 2 SPU_100%_Plan'!H15*0.4</f>
        <v>53160</v>
      </c>
      <c r="I15" s="137">
        <f>'Grunddaten § 2 SPU_100%_Plan'!I15*0.4</f>
        <v>51080</v>
      </c>
      <c r="L15" s="14">
        <f t="shared" si="0"/>
        <v>37516978.870359696</v>
      </c>
      <c r="M15" s="57">
        <f t="shared" si="1"/>
        <v>37516978.870359696</v>
      </c>
    </row>
    <row r="16" spans="1:14" x14ac:dyDescent="0.25">
      <c r="A16" s="24"/>
      <c r="B16" s="24">
        <f>SUM(B3:B15)</f>
        <v>2000240</v>
      </c>
      <c r="C16" s="24">
        <f>SUM(C3:C15)</f>
        <v>155886291.39595309</v>
      </c>
      <c r="D16" s="138">
        <f t="shared" ref="D16:I16" si="2">SUM(D3:D15)</f>
        <v>7199999.9999999925</v>
      </c>
      <c r="E16" s="24">
        <f t="shared" si="2"/>
        <v>243714256</v>
      </c>
      <c r="F16" s="24">
        <f t="shared" si="2"/>
        <v>41594080</v>
      </c>
      <c r="G16" s="24">
        <f t="shared" si="2"/>
        <v>73911440</v>
      </c>
      <c r="H16" s="24">
        <f t="shared" si="2"/>
        <v>1050720</v>
      </c>
      <c r="I16" s="24">
        <f t="shared" si="2"/>
        <v>739200</v>
      </c>
      <c r="K16" s="139">
        <f>SUM(B16:I16)</f>
        <v>526096227.39595306</v>
      </c>
      <c r="L16" s="24">
        <f>SUM(L3:L15)</f>
        <v>403922855.8954531</v>
      </c>
      <c r="M16" s="24">
        <f>SUM(M3:M15)</f>
        <v>526096227.39595312</v>
      </c>
    </row>
    <row r="21" spans="5:8" x14ac:dyDescent="0.25">
      <c r="H21" s="14">
        <f>SUM(E16:I16)</f>
        <v>361009696</v>
      </c>
    </row>
    <row r="32" spans="5:8" x14ac:dyDescent="0.25">
      <c r="E32" s="24"/>
      <c r="F32" s="24"/>
    </row>
  </sheetData>
  <mergeCells count="2">
    <mergeCell ref="C1:D1"/>
    <mergeCell ref="E1:I1"/>
  </mergeCells>
  <pageMargins left="0.7" right="0.7" top="0.78740157499999996" bottom="0.78740157499999996" header="0.3" footer="0.3"/>
  <pageSetup paperSize="8" scale="7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28A55-F200-4FB1-911C-B30E4538FD1E}">
  <sheetPr>
    <tabColor rgb="FFFFFF00"/>
  </sheetPr>
  <dimension ref="A1:V298"/>
  <sheetViews>
    <sheetView workbookViewId="0">
      <selection activeCell="A2" sqref="A2"/>
    </sheetView>
  </sheetViews>
  <sheetFormatPr baseColWidth="10" defaultRowHeight="15" x14ac:dyDescent="0.25"/>
  <cols>
    <col min="1" max="1" width="10" customWidth="1"/>
    <col min="2" max="2" width="30" customWidth="1"/>
    <col min="3" max="3" width="19.85546875" bestFit="1" customWidth="1"/>
    <col min="4" max="4" width="20.42578125" customWidth="1"/>
    <col min="5" max="5" width="13.140625" customWidth="1"/>
    <col min="6" max="7" width="22.5703125" style="14" customWidth="1"/>
    <col min="8" max="8" width="22" style="14" customWidth="1"/>
    <col min="9" max="9" width="18.85546875" style="14" customWidth="1"/>
    <col min="10" max="10" width="22.140625" style="14" customWidth="1"/>
    <col min="11" max="11" width="19" style="14" customWidth="1"/>
    <col min="12" max="12" width="20.42578125" style="14" customWidth="1"/>
    <col min="13" max="13" width="22.5703125" style="14" customWidth="1"/>
    <col min="14" max="14" width="16.5703125" customWidth="1"/>
    <col min="15" max="15" width="13.7109375" customWidth="1"/>
    <col min="16" max="16" width="17.7109375" customWidth="1"/>
  </cols>
  <sheetData>
    <row r="1" spans="1:22" s="140" customFormat="1" ht="22.5" customHeight="1" x14ac:dyDescent="0.25">
      <c r="B1" s="259" t="s">
        <v>411</v>
      </c>
      <c r="C1" s="259"/>
      <c r="D1" s="259"/>
      <c r="F1" s="141" t="s">
        <v>396</v>
      </c>
      <c r="G1" s="142" t="s">
        <v>397</v>
      </c>
      <c r="H1" s="142"/>
      <c r="I1" s="260" t="s">
        <v>398</v>
      </c>
      <c r="J1" s="260"/>
      <c r="K1" s="260"/>
      <c r="L1" s="260"/>
      <c r="M1" s="260"/>
    </row>
    <row r="2" spans="1:22" s="146" customFormat="1" ht="63" x14ac:dyDescent="0.25">
      <c r="A2" s="5" t="s">
        <v>1</v>
      </c>
      <c r="B2" s="5" t="s">
        <v>2</v>
      </c>
      <c r="C2" s="5" t="s">
        <v>3</v>
      </c>
      <c r="D2" s="5" t="s">
        <v>412</v>
      </c>
      <c r="E2" s="5" t="s">
        <v>413</v>
      </c>
      <c r="F2" s="143" t="s">
        <v>414</v>
      </c>
      <c r="G2" s="60" t="s">
        <v>415</v>
      </c>
      <c r="H2" s="144" t="s">
        <v>416</v>
      </c>
      <c r="I2" s="145" t="s">
        <v>320</v>
      </c>
      <c r="J2" s="63" t="s">
        <v>417</v>
      </c>
      <c r="K2" s="64" t="s">
        <v>323</v>
      </c>
      <c r="L2" s="65" t="s">
        <v>418</v>
      </c>
      <c r="M2" s="134" t="s">
        <v>419</v>
      </c>
      <c r="N2" s="5"/>
      <c r="O2" s="5"/>
      <c r="P2" s="5"/>
      <c r="Q2" s="5"/>
      <c r="R2" s="5"/>
      <c r="S2" s="5"/>
      <c r="T2" s="5"/>
      <c r="U2" s="5"/>
      <c r="V2" s="5"/>
    </row>
    <row r="3" spans="1:22" x14ac:dyDescent="0.25">
      <c r="A3">
        <v>60101</v>
      </c>
      <c r="B3" t="s">
        <v>9</v>
      </c>
      <c r="C3" s="236" t="s">
        <v>9</v>
      </c>
      <c r="D3" s="14">
        <f>Finanzkraft!H3</f>
        <v>656894333.25</v>
      </c>
      <c r="E3" s="147">
        <f t="shared" ref="E3:E66" si="0">D3/$D$288</f>
        <v>0.30696659783959146</v>
      </c>
      <c r="F3" s="148">
        <f t="shared" ref="F3:F66" si="1">$F$288*E3</f>
        <v>614006.86766266439</v>
      </c>
      <c r="G3" s="149">
        <f t="shared" ref="G3:G66" si="2">$G$288*E3</f>
        <v>47851884.519646898</v>
      </c>
      <c r="H3" s="148">
        <f t="shared" ref="H3:H66" si="3">$H$288*E3</f>
        <v>2210159.5044450564</v>
      </c>
      <c r="I3" s="149">
        <f t="shared" ref="I3:I66" si="4">$I$288*E3</f>
        <v>74812136.009327233</v>
      </c>
      <c r="J3" s="149">
        <f t="shared" ref="J3:J66" si="5">$J$288*E3</f>
        <v>12767993.227867795</v>
      </c>
      <c r="K3" s="149">
        <f t="shared" ref="K3:K66" si="6">$K$288*E3</f>
        <v>22688343.278225094</v>
      </c>
      <c r="L3" s="148">
        <f t="shared" ref="L3:L66" si="7">$L$288*E3</f>
        <v>322535.94368201552</v>
      </c>
      <c r="M3" s="148">
        <f t="shared" ref="M3:M66" si="8">$M$288*E3</f>
        <v>226909.709123026</v>
      </c>
      <c r="O3" s="148">
        <f>F3+H3+L3+M3</f>
        <v>3373612.0249127625</v>
      </c>
      <c r="P3" s="5"/>
      <c r="Q3" s="5"/>
      <c r="R3" s="5"/>
      <c r="S3" s="5"/>
      <c r="T3" s="5"/>
      <c r="U3" s="5"/>
      <c r="V3" s="5"/>
    </row>
    <row r="4" spans="1:22" x14ac:dyDescent="0.25">
      <c r="A4">
        <v>60305</v>
      </c>
      <c r="B4" t="s">
        <v>11</v>
      </c>
      <c r="C4" t="s">
        <v>12</v>
      </c>
      <c r="D4" s="14">
        <f>Finanzkraft!H4</f>
        <v>5236058.28</v>
      </c>
      <c r="E4" s="147">
        <f t="shared" si="0"/>
        <v>2.446809045146262E-3</v>
      </c>
      <c r="F4" s="149">
        <f t="shared" si="1"/>
        <v>4894.2053244633589</v>
      </c>
      <c r="G4" s="149">
        <f t="shared" si="2"/>
        <v>381423.98780192394</v>
      </c>
      <c r="H4" s="149">
        <f t="shared" si="3"/>
        <v>17617.025125053067</v>
      </c>
      <c r="I4" s="149">
        <f t="shared" si="4"/>
        <v>596322.24601189164</v>
      </c>
      <c r="J4" s="149">
        <f t="shared" si="5"/>
        <v>101772.77116853723</v>
      </c>
      <c r="K4" s="149">
        <f t="shared" si="6"/>
        <v>180847.17993178524</v>
      </c>
      <c r="L4" s="149">
        <f t="shared" si="7"/>
        <v>2570.9111999160805</v>
      </c>
      <c r="M4" s="149">
        <f t="shared" si="8"/>
        <v>1808.681246172117</v>
      </c>
      <c r="O4" s="14">
        <f>SUM(F4:M4)</f>
        <v>1287257.0078097428</v>
      </c>
    </row>
    <row r="5" spans="1:22" x14ac:dyDescent="0.25">
      <c r="A5">
        <v>60318</v>
      </c>
      <c r="B5" t="s">
        <v>13</v>
      </c>
      <c r="C5" t="s">
        <v>12</v>
      </c>
      <c r="D5" s="14">
        <f>Finanzkraft!H5</f>
        <v>10846804.029999999</v>
      </c>
      <c r="E5" s="147">
        <f t="shared" si="0"/>
        <v>5.0687094742446082E-3</v>
      </c>
      <c r="F5" s="149">
        <f t="shared" si="1"/>
        <v>10138.635438763034</v>
      </c>
      <c r="G5" s="149">
        <f t="shared" si="2"/>
        <v>790142.32210352318</v>
      </c>
      <c r="H5" s="149">
        <f t="shared" si="3"/>
        <v>36494.708214561142</v>
      </c>
      <c r="I5" s="149">
        <f t="shared" si="4"/>
        <v>1235316.7583956758</v>
      </c>
      <c r="J5" s="149">
        <f t="shared" si="5"/>
        <v>210828.30736848817</v>
      </c>
      <c r="K5" s="149">
        <f t="shared" si="6"/>
        <v>374635.61618306191</v>
      </c>
      <c r="L5" s="149">
        <f t="shared" si="7"/>
        <v>5325.794418778295</v>
      </c>
      <c r="M5" s="149">
        <f t="shared" si="8"/>
        <v>3746.7900433616146</v>
      </c>
    </row>
    <row r="6" spans="1:22" x14ac:dyDescent="0.25">
      <c r="A6">
        <v>60323</v>
      </c>
      <c r="B6" t="s">
        <v>14</v>
      </c>
      <c r="C6" t="s">
        <v>12</v>
      </c>
      <c r="D6" s="14">
        <f>Finanzkraft!H6</f>
        <v>2169990.37</v>
      </c>
      <c r="E6" s="147">
        <f t="shared" si="0"/>
        <v>1.0140360899871964E-3</v>
      </c>
      <c r="F6" s="149">
        <f t="shared" si="1"/>
        <v>2028.3155486359897</v>
      </c>
      <c r="G6" s="149">
        <f t="shared" si="2"/>
        <v>158074.325409757</v>
      </c>
      <c r="H6" s="149">
        <f t="shared" si="3"/>
        <v>7301.0598479078062</v>
      </c>
      <c r="I6" s="149">
        <f t="shared" si="4"/>
        <v>247135.05122837861</v>
      </c>
      <c r="J6" s="149">
        <f t="shared" si="5"/>
        <v>42177.898249814643</v>
      </c>
      <c r="K6" s="149">
        <f t="shared" si="6"/>
        <v>74948.867622923266</v>
      </c>
      <c r="L6" s="149">
        <f t="shared" si="7"/>
        <v>1065.4680004713471</v>
      </c>
      <c r="M6" s="149">
        <f t="shared" si="8"/>
        <v>749.57547771853558</v>
      </c>
    </row>
    <row r="7" spans="1:22" x14ac:dyDescent="0.25">
      <c r="A7">
        <v>60324</v>
      </c>
      <c r="B7" t="s">
        <v>15</v>
      </c>
      <c r="C7" t="s">
        <v>12</v>
      </c>
      <c r="D7" s="14">
        <f>Finanzkraft!H7</f>
        <v>2647877.4500000002</v>
      </c>
      <c r="E7" s="147">
        <f t="shared" si="0"/>
        <v>1.2373526321977494E-3</v>
      </c>
      <c r="F7" s="149">
        <f t="shared" si="1"/>
        <v>2475.0022290272263</v>
      </c>
      <c r="G7" s="149">
        <f t="shared" si="2"/>
        <v>192886.31298232792</v>
      </c>
      <c r="H7" s="149">
        <f t="shared" si="3"/>
        <v>8908.9389518237858</v>
      </c>
      <c r="I7" s="149">
        <f t="shared" si="4"/>
        <v>301560.47616571613</v>
      </c>
      <c r="J7" s="149">
        <f t="shared" si="5"/>
        <v>51466.544371843767</v>
      </c>
      <c r="K7" s="149">
        <f t="shared" si="6"/>
        <v>91454.514833526016</v>
      </c>
      <c r="L7" s="149">
        <f t="shared" si="7"/>
        <v>1300.1111577028191</v>
      </c>
      <c r="M7" s="149">
        <f t="shared" si="8"/>
        <v>914.6510657205763</v>
      </c>
    </row>
    <row r="8" spans="1:22" x14ac:dyDescent="0.25">
      <c r="A8">
        <v>60326</v>
      </c>
      <c r="B8" t="s">
        <v>16</v>
      </c>
      <c r="C8" t="s">
        <v>12</v>
      </c>
      <c r="D8" s="14">
        <f>Finanzkraft!H8</f>
        <v>2014824.33</v>
      </c>
      <c r="E8" s="147">
        <f t="shared" si="0"/>
        <v>9.4152702880624878E-4</v>
      </c>
      <c r="F8" s="149">
        <f t="shared" si="1"/>
        <v>1883.2800240994111</v>
      </c>
      <c r="G8" s="149">
        <f t="shared" si="2"/>
        <v>146771.15676965681</v>
      </c>
      <c r="H8" s="149">
        <f t="shared" si="3"/>
        <v>6778.994607404984</v>
      </c>
      <c r="I8" s="149">
        <f t="shared" si="4"/>
        <v>229463.55932940549</v>
      </c>
      <c r="J8" s="149">
        <f t="shared" si="5"/>
        <v>39161.950558329416</v>
      </c>
      <c r="K8" s="149">
        <f t="shared" si="6"/>
        <v>69589.618497991323</v>
      </c>
      <c r="L8" s="149">
        <f t="shared" si="7"/>
        <v>989.28127970730168</v>
      </c>
      <c r="M8" s="149">
        <f t="shared" si="8"/>
        <v>695.97677969357915</v>
      </c>
    </row>
    <row r="9" spans="1:22" x14ac:dyDescent="0.25">
      <c r="A9">
        <v>60329</v>
      </c>
      <c r="B9" t="s">
        <v>17</v>
      </c>
      <c r="C9" t="s">
        <v>12</v>
      </c>
      <c r="D9" s="14">
        <f>Finanzkraft!H9</f>
        <v>1742574.19</v>
      </c>
      <c r="E9" s="147">
        <f t="shared" si="0"/>
        <v>8.1430458981262925E-4</v>
      </c>
      <c r="F9" s="149">
        <f t="shared" si="1"/>
        <v>1628.8046127268135</v>
      </c>
      <c r="G9" s="149">
        <f t="shared" si="2"/>
        <v>126938.92257259358</v>
      </c>
      <c r="H9" s="149">
        <f t="shared" si="3"/>
        <v>5862.993046650925</v>
      </c>
      <c r="I9" s="149">
        <f t="shared" si="4"/>
        <v>198457.63726357013</v>
      </c>
      <c r="J9" s="149">
        <f t="shared" si="5"/>
        <v>33870.250253033686</v>
      </c>
      <c r="K9" s="149">
        <f t="shared" si="6"/>
        <v>60186.424831660755</v>
      </c>
      <c r="L9" s="149">
        <f t="shared" si="7"/>
        <v>855.60611860792585</v>
      </c>
      <c r="M9" s="149">
        <f t="shared" si="8"/>
        <v>601.93395278949549</v>
      </c>
    </row>
    <row r="10" spans="1:22" x14ac:dyDescent="0.25">
      <c r="A10">
        <v>60341</v>
      </c>
      <c r="B10" t="s">
        <v>18</v>
      </c>
      <c r="C10" t="s">
        <v>12</v>
      </c>
      <c r="D10" s="14">
        <f>Finanzkraft!H10</f>
        <v>2583853.7999999998</v>
      </c>
      <c r="E10" s="147">
        <f t="shared" si="0"/>
        <v>1.207434392646894E-3</v>
      </c>
      <c r="F10" s="149">
        <f t="shared" si="1"/>
        <v>2415.1585695480235</v>
      </c>
      <c r="G10" s="149">
        <f t="shared" si="2"/>
        <v>188222.46957364934</v>
      </c>
      <c r="H10" s="149">
        <f t="shared" si="3"/>
        <v>8693.5276270576287</v>
      </c>
      <c r="I10" s="149">
        <f t="shared" si="4"/>
        <v>294268.97467274964</v>
      </c>
      <c r="J10" s="149">
        <f t="shared" si="5"/>
        <v>50222.122722506319</v>
      </c>
      <c r="K10" s="149">
        <f t="shared" si="6"/>
        <v>89243.214666057349</v>
      </c>
      <c r="L10" s="149">
        <f t="shared" si="7"/>
        <v>1268.6754650419446</v>
      </c>
      <c r="M10" s="149">
        <f t="shared" si="8"/>
        <v>892.53550304458406</v>
      </c>
    </row>
    <row r="11" spans="1:22" x14ac:dyDescent="0.25">
      <c r="A11">
        <v>60344</v>
      </c>
      <c r="B11" t="s">
        <v>12</v>
      </c>
      <c r="C11" t="s">
        <v>12</v>
      </c>
      <c r="D11" s="14">
        <f>Finanzkraft!H11</f>
        <v>20795884.02</v>
      </c>
      <c r="E11" s="147">
        <f t="shared" si="0"/>
        <v>9.7179126741783733E-3</v>
      </c>
      <c r="F11" s="149">
        <f t="shared" si="1"/>
        <v>19438.157647398548</v>
      </c>
      <c r="G11" s="149">
        <f t="shared" si="2"/>
        <v>1514889.3668873957</v>
      </c>
      <c r="H11" s="149">
        <f t="shared" si="3"/>
        <v>69968.971254084216</v>
      </c>
      <c r="I11" s="149">
        <f t="shared" si="4"/>
        <v>2368393.8572603525</v>
      </c>
      <c r="J11" s="149">
        <f t="shared" si="5"/>
        <v>404207.63720278919</v>
      </c>
      <c r="K11" s="149">
        <f t="shared" si="6"/>
        <v>718264.91954277444</v>
      </c>
      <c r="L11" s="149">
        <f t="shared" si="7"/>
        <v>10210.805205012701</v>
      </c>
      <c r="M11" s="149">
        <f t="shared" si="8"/>
        <v>7183.4810487526538</v>
      </c>
    </row>
    <row r="12" spans="1:22" x14ac:dyDescent="0.25">
      <c r="A12">
        <v>60345</v>
      </c>
      <c r="B12" t="s">
        <v>19</v>
      </c>
      <c r="C12" t="s">
        <v>12</v>
      </c>
      <c r="D12" s="14">
        <f>Finanzkraft!H12</f>
        <v>8348248.2300000004</v>
      </c>
      <c r="E12" s="147">
        <f t="shared" si="0"/>
        <v>3.901134820884819E-3</v>
      </c>
      <c r="F12" s="149">
        <f t="shared" si="1"/>
        <v>7803.20591412665</v>
      </c>
      <c r="G12" s="149">
        <f t="shared" si="2"/>
        <v>608133.43946335011</v>
      </c>
      <c r="H12" s="149">
        <f t="shared" si="3"/>
        <v>28088.170710370669</v>
      </c>
      <c r="I12" s="149">
        <f t="shared" si="4"/>
        <v>950762.17042763694</v>
      </c>
      <c r="J12" s="149">
        <f t="shared" si="5"/>
        <v>162264.11383066882</v>
      </c>
      <c r="K12" s="149">
        <f t="shared" si="6"/>
        <v>288338.49224573903</v>
      </c>
      <c r="L12" s="149">
        <f t="shared" si="7"/>
        <v>4099.0003790000974</v>
      </c>
      <c r="M12" s="149">
        <f t="shared" si="8"/>
        <v>2883.7188595980583</v>
      </c>
    </row>
    <row r="13" spans="1:22" x14ac:dyDescent="0.25">
      <c r="A13">
        <v>60346</v>
      </c>
      <c r="B13" t="s">
        <v>20</v>
      </c>
      <c r="C13" t="s">
        <v>12</v>
      </c>
      <c r="D13" s="14">
        <f>Finanzkraft!H13</f>
        <v>5576387.0099999998</v>
      </c>
      <c r="E13" s="147">
        <f t="shared" si="0"/>
        <v>2.6058445963867537E-3</v>
      </c>
      <c r="F13" s="149">
        <f t="shared" si="1"/>
        <v>5212.3145954766405</v>
      </c>
      <c r="G13" s="149">
        <f t="shared" si="2"/>
        <v>406215.45008491527</v>
      </c>
      <c r="H13" s="149">
        <f t="shared" si="3"/>
        <v>18762.081093984609</v>
      </c>
      <c r="I13" s="149">
        <f t="shared" si="4"/>
        <v>635081.47706001799</v>
      </c>
      <c r="J13" s="149">
        <f t="shared" si="5"/>
        <v>108387.70860967835</v>
      </c>
      <c r="K13" s="149">
        <f t="shared" si="6"/>
        <v>192601.72653516376</v>
      </c>
      <c r="L13" s="149">
        <f t="shared" si="7"/>
        <v>2738.0130343154897</v>
      </c>
      <c r="M13" s="149">
        <f t="shared" si="8"/>
        <v>1926.2403256490884</v>
      </c>
    </row>
    <row r="14" spans="1:22" x14ac:dyDescent="0.25">
      <c r="A14">
        <v>60347</v>
      </c>
      <c r="B14" t="s">
        <v>21</v>
      </c>
      <c r="C14" t="s">
        <v>12</v>
      </c>
      <c r="D14" s="14">
        <f>Finanzkraft!H14</f>
        <v>4454895.4400000004</v>
      </c>
      <c r="E14" s="147">
        <f t="shared" si="0"/>
        <v>2.081771797576867E-3</v>
      </c>
      <c r="F14" s="149">
        <f t="shared" si="1"/>
        <v>4164.0432203851524</v>
      </c>
      <c r="G14" s="149">
        <f t="shared" si="2"/>
        <v>324519.68505694455</v>
      </c>
      <c r="H14" s="149">
        <f t="shared" si="3"/>
        <v>14988.756942553428</v>
      </c>
      <c r="I14" s="149">
        <f t="shared" si="4"/>
        <v>507357.46480822877</v>
      </c>
      <c r="J14" s="149">
        <f t="shared" si="5"/>
        <v>86589.38269015601</v>
      </c>
      <c r="K14" s="149">
        <f t="shared" si="6"/>
        <v>153866.75131029476</v>
      </c>
      <c r="L14" s="149">
        <f t="shared" si="7"/>
        <v>2187.3592631499655</v>
      </c>
      <c r="M14" s="149">
        <f t="shared" si="8"/>
        <v>1538.84571276882</v>
      </c>
    </row>
    <row r="15" spans="1:22" x14ac:dyDescent="0.25">
      <c r="A15">
        <v>60348</v>
      </c>
      <c r="B15" t="s">
        <v>22</v>
      </c>
      <c r="C15" t="s">
        <v>12</v>
      </c>
      <c r="D15" s="14">
        <f>Finanzkraft!H15</f>
        <v>4402859.38</v>
      </c>
      <c r="E15" s="147">
        <f t="shared" si="0"/>
        <v>2.0574553565685413E-3</v>
      </c>
      <c r="F15" s="149">
        <f t="shared" si="1"/>
        <v>4115.4045024226589</v>
      </c>
      <c r="G15" s="149">
        <f t="shared" si="2"/>
        <v>320729.0852482082</v>
      </c>
      <c r="H15" s="149">
        <f t="shared" si="3"/>
        <v>14813.678567293482</v>
      </c>
      <c r="I15" s="149">
        <f t="shared" si="4"/>
        <v>501431.20147931675</v>
      </c>
      <c r="J15" s="149">
        <f t="shared" si="5"/>
        <v>85577.962697540439</v>
      </c>
      <c r="K15" s="149">
        <f t="shared" si="6"/>
        <v>152069.48813969435</v>
      </c>
      <c r="L15" s="149">
        <f t="shared" si="7"/>
        <v>2161.809492253698</v>
      </c>
      <c r="M15" s="149">
        <f t="shared" si="8"/>
        <v>1520.8709995754657</v>
      </c>
    </row>
    <row r="16" spans="1:22" x14ac:dyDescent="0.25">
      <c r="A16">
        <v>60349</v>
      </c>
      <c r="B16" t="s">
        <v>23</v>
      </c>
      <c r="C16" t="s">
        <v>12</v>
      </c>
      <c r="D16" s="14">
        <f>Finanzkraft!H16</f>
        <v>5806499.5999999996</v>
      </c>
      <c r="E16" s="147">
        <f t="shared" si="0"/>
        <v>2.7133761662252072E-3</v>
      </c>
      <c r="F16" s="149">
        <f t="shared" si="1"/>
        <v>5427.4035427303088</v>
      </c>
      <c r="G16" s="149">
        <f t="shared" si="2"/>
        <v>422978.14771501668</v>
      </c>
      <c r="H16" s="149">
        <f t="shared" si="3"/>
        <v>19536.308396821471</v>
      </c>
      <c r="I16" s="149">
        <f t="shared" si="4"/>
        <v>661288.45359970874</v>
      </c>
      <c r="J16" s="149">
        <f t="shared" si="5"/>
        <v>112860.38532806457</v>
      </c>
      <c r="K16" s="149">
        <f t="shared" si="6"/>
        <v>200549.53970738442</v>
      </c>
      <c r="L16" s="149">
        <f t="shared" si="7"/>
        <v>2850.9986053761495</v>
      </c>
      <c r="M16" s="149">
        <f t="shared" si="8"/>
        <v>2005.7276620736732</v>
      </c>
    </row>
    <row r="17" spans="1:13" x14ac:dyDescent="0.25">
      <c r="A17">
        <v>60350</v>
      </c>
      <c r="B17" t="s">
        <v>24</v>
      </c>
      <c r="C17" t="s">
        <v>12</v>
      </c>
      <c r="D17" s="14">
        <f>Finanzkraft!H17</f>
        <v>11381924.42</v>
      </c>
      <c r="E17" s="147">
        <f t="shared" si="0"/>
        <v>5.3187711314067196E-3</v>
      </c>
      <c r="F17" s="149">
        <f t="shared" si="1"/>
        <v>10638.818767884977</v>
      </c>
      <c r="G17" s="149">
        <f t="shared" si="2"/>
        <v>829123.50645885104</v>
      </c>
      <c r="H17" s="149">
        <f t="shared" si="3"/>
        <v>38295.152146128341</v>
      </c>
      <c r="I17" s="149">
        <f t="shared" si="4"/>
        <v>1296260.349125067</v>
      </c>
      <c r="J17" s="149">
        <f t="shared" si="5"/>
        <v>221229.39194142161</v>
      </c>
      <c r="K17" s="149">
        <f t="shared" si="6"/>
        <v>393118.03335269989</v>
      </c>
      <c r="L17" s="149">
        <f t="shared" si="7"/>
        <v>5588.5392031916681</v>
      </c>
      <c r="M17" s="149">
        <f t="shared" si="8"/>
        <v>3931.6356203358473</v>
      </c>
    </row>
    <row r="18" spans="1:13" x14ac:dyDescent="0.25">
      <c r="A18">
        <v>60351</v>
      </c>
      <c r="B18" t="s">
        <v>25</v>
      </c>
      <c r="C18" t="s">
        <v>12</v>
      </c>
      <c r="D18" s="14">
        <f>Finanzkraft!H18</f>
        <v>5891742.04</v>
      </c>
      <c r="E18" s="147">
        <f t="shared" si="0"/>
        <v>2.7532099423348074E-3</v>
      </c>
      <c r="F18" s="149">
        <f t="shared" si="1"/>
        <v>5507.0806550557754</v>
      </c>
      <c r="G18" s="149">
        <f t="shared" si="2"/>
        <v>429187.68734503898</v>
      </c>
      <c r="H18" s="149">
        <f t="shared" si="3"/>
        <v>19823.111584810591</v>
      </c>
      <c r="I18" s="149">
        <f t="shared" si="4"/>
        <v>670996.51270793052</v>
      </c>
      <c r="J18" s="149">
        <f t="shared" si="5"/>
        <v>114517.23459826937</v>
      </c>
      <c r="K18" s="149">
        <f t="shared" si="6"/>
        <v>203493.71146028256</v>
      </c>
      <c r="L18" s="149">
        <f t="shared" si="7"/>
        <v>2892.8527506100286</v>
      </c>
      <c r="M18" s="149">
        <f t="shared" si="8"/>
        <v>2035.1727893738896</v>
      </c>
    </row>
    <row r="19" spans="1:13" x14ac:dyDescent="0.25">
      <c r="A19">
        <v>60608</v>
      </c>
      <c r="B19" t="s">
        <v>27</v>
      </c>
      <c r="C19" t="s">
        <v>28</v>
      </c>
      <c r="D19" s="14">
        <f>Finanzkraft!H19</f>
        <v>11808398.470000001</v>
      </c>
      <c r="E19" s="147">
        <f t="shared" si="0"/>
        <v>5.5180623744102569E-3</v>
      </c>
      <c r="F19" s="149">
        <f t="shared" si="1"/>
        <v>11037.449083790372</v>
      </c>
      <c r="G19" s="149">
        <f t="shared" si="2"/>
        <v>860190.2792383621</v>
      </c>
      <c r="H19" s="149">
        <f t="shared" si="3"/>
        <v>39730.049095753806</v>
      </c>
      <c r="I19" s="149">
        <f t="shared" si="4"/>
        <v>1344830.4661409892</v>
      </c>
      <c r="J19" s="149">
        <f t="shared" si="5"/>
        <v>229518.72784621018</v>
      </c>
      <c r="K19" s="149">
        <f t="shared" si="6"/>
        <v>407847.93610248127</v>
      </c>
      <c r="L19" s="149">
        <f t="shared" si="7"/>
        <v>5797.9384980403447</v>
      </c>
      <c r="M19" s="149">
        <f t="shared" si="8"/>
        <v>4078.9517071640621</v>
      </c>
    </row>
    <row r="20" spans="1:13" x14ac:dyDescent="0.25">
      <c r="A20">
        <v>60611</v>
      </c>
      <c r="B20" t="s">
        <v>29</v>
      </c>
      <c r="C20" t="s">
        <v>28</v>
      </c>
      <c r="D20" s="14">
        <f>Finanzkraft!H20</f>
        <v>6521398.1399999997</v>
      </c>
      <c r="E20" s="147">
        <f t="shared" si="0"/>
        <v>3.0474481189220089E-3</v>
      </c>
      <c r="F20" s="149">
        <f t="shared" si="1"/>
        <v>6095.6276253925589</v>
      </c>
      <c r="G20" s="149">
        <f t="shared" si="2"/>
        <v>475055.38548032538</v>
      </c>
      <c r="H20" s="149">
        <f t="shared" si="3"/>
        <v>21941.626456238442</v>
      </c>
      <c r="I20" s="149">
        <f t="shared" si="4"/>
        <v>742706.55100167694</v>
      </c>
      <c r="J20" s="149">
        <f t="shared" si="5"/>
        <v>126755.80085429155</v>
      </c>
      <c r="K20" s="149">
        <f t="shared" si="6"/>
        <v>225241.27879481693</v>
      </c>
      <c r="L20" s="149">
        <f t="shared" si="7"/>
        <v>3202.014687513733</v>
      </c>
      <c r="M20" s="149">
        <f t="shared" si="8"/>
        <v>2252.6736495071491</v>
      </c>
    </row>
    <row r="21" spans="1:13" x14ac:dyDescent="0.25">
      <c r="A21">
        <v>60613</v>
      </c>
      <c r="B21" t="s">
        <v>30</v>
      </c>
      <c r="C21" t="s">
        <v>28</v>
      </c>
      <c r="D21" s="14">
        <f>Finanzkraft!H21</f>
        <v>16962888.48</v>
      </c>
      <c r="E21" s="147">
        <f t="shared" si="0"/>
        <v>7.9267545823938634E-3</v>
      </c>
      <c r="F21" s="149">
        <f t="shared" si="1"/>
        <v>15855.411585887501</v>
      </c>
      <c r="G21" s="149">
        <f t="shared" si="2"/>
        <v>1235672.3746552563</v>
      </c>
      <c r="H21" s="149">
        <f t="shared" si="3"/>
        <v>57072.632993235755</v>
      </c>
      <c r="I21" s="149">
        <f t="shared" si="4"/>
        <v>1931863.0955427112</v>
      </c>
      <c r="J21" s="149">
        <f t="shared" si="5"/>
        <v>329706.06424045697</v>
      </c>
      <c r="K21" s="149">
        <f t="shared" si="6"/>
        <v>585877.84571132914</v>
      </c>
      <c r="L21" s="149">
        <f t="shared" si="7"/>
        <v>8328.7995748128797</v>
      </c>
      <c r="M21" s="149">
        <f t="shared" si="8"/>
        <v>5859.4569873055434</v>
      </c>
    </row>
    <row r="22" spans="1:13" x14ac:dyDescent="0.25">
      <c r="A22">
        <v>60617</v>
      </c>
      <c r="B22" t="s">
        <v>31</v>
      </c>
      <c r="C22" t="s">
        <v>28</v>
      </c>
      <c r="D22" s="14">
        <f>Finanzkraft!H22</f>
        <v>13134901.720000001</v>
      </c>
      <c r="E22" s="147">
        <f t="shared" si="0"/>
        <v>6.1379370925571898E-3</v>
      </c>
      <c r="F22" s="149">
        <f t="shared" si="1"/>
        <v>12277.347290016593</v>
      </c>
      <c r="G22" s="149">
        <f t="shared" si="2"/>
        <v>956820.25018039916</v>
      </c>
      <c r="H22" s="149">
        <f t="shared" si="3"/>
        <v>44193.147066411722</v>
      </c>
      <c r="I22" s="149">
        <f t="shared" si="4"/>
        <v>1495902.7718873785</v>
      </c>
      <c r="J22" s="149">
        <f t="shared" si="5"/>
        <v>255301.84646279115</v>
      </c>
      <c r="K22" s="149">
        <f t="shared" si="6"/>
        <v>453663.76914031518</v>
      </c>
      <c r="L22" s="149">
        <f t="shared" si="7"/>
        <v>6449.2532618916903</v>
      </c>
      <c r="M22" s="149">
        <f t="shared" si="8"/>
        <v>4537.1630988182751</v>
      </c>
    </row>
    <row r="23" spans="1:13" x14ac:dyDescent="0.25">
      <c r="A23">
        <v>60618</v>
      </c>
      <c r="B23" t="s">
        <v>32</v>
      </c>
      <c r="C23" t="s">
        <v>28</v>
      </c>
      <c r="D23" s="14">
        <f>Finanzkraft!H23</f>
        <v>1982738.25</v>
      </c>
      <c r="E23" s="147">
        <f t="shared" si="0"/>
        <v>9.2653320968334805E-4</v>
      </c>
      <c r="F23" s="149">
        <f t="shared" si="1"/>
        <v>1853.28878733702</v>
      </c>
      <c r="G23" s="149">
        <f t="shared" si="2"/>
        <v>144433.82591272611</v>
      </c>
      <c r="H23" s="149">
        <f t="shared" si="3"/>
        <v>6671.0391097200991</v>
      </c>
      <c r="I23" s="149">
        <f t="shared" si="4"/>
        <v>225809.35185726915</v>
      </c>
      <c r="J23" s="149">
        <f t="shared" si="5"/>
        <v>38538.296446225955</v>
      </c>
      <c r="K23" s="149">
        <f t="shared" si="6"/>
        <v>68481.403735518194</v>
      </c>
      <c r="L23" s="149">
        <f t="shared" si="7"/>
        <v>973.52697407848746</v>
      </c>
      <c r="M23" s="149">
        <f t="shared" si="8"/>
        <v>684.89334859793087</v>
      </c>
    </row>
    <row r="24" spans="1:13" x14ac:dyDescent="0.25">
      <c r="A24">
        <v>60619</v>
      </c>
      <c r="B24" t="s">
        <v>33</v>
      </c>
      <c r="C24" t="s">
        <v>28</v>
      </c>
      <c r="D24" s="14">
        <f>Finanzkraft!H24</f>
        <v>4993166.6100000003</v>
      </c>
      <c r="E24" s="147">
        <f t="shared" si="0"/>
        <v>2.3333058136377925E-3</v>
      </c>
      <c r="F24" s="149">
        <f t="shared" si="1"/>
        <v>4667.1716206708579</v>
      </c>
      <c r="G24" s="149">
        <f t="shared" si="2"/>
        <v>363730.38998061232</v>
      </c>
      <c r="H24" s="149">
        <f t="shared" si="3"/>
        <v>16799.801858192088</v>
      </c>
      <c r="I24" s="149">
        <f t="shared" si="4"/>
        <v>568659.89039120928</v>
      </c>
      <c r="J24" s="149">
        <f t="shared" si="5"/>
        <v>97051.708676915427</v>
      </c>
      <c r="K24" s="149">
        <f t="shared" si="6"/>
        <v>172457.99264634089</v>
      </c>
      <c r="L24" s="149">
        <f t="shared" si="7"/>
        <v>2451.6510845055013</v>
      </c>
      <c r="M24" s="149">
        <f t="shared" si="8"/>
        <v>1724.7796574410563</v>
      </c>
    </row>
    <row r="25" spans="1:13" x14ac:dyDescent="0.25">
      <c r="A25">
        <v>60623</v>
      </c>
      <c r="B25" t="s">
        <v>34</v>
      </c>
      <c r="C25" t="s">
        <v>28</v>
      </c>
      <c r="D25" s="14">
        <f>Finanzkraft!H25</f>
        <v>3223596.71</v>
      </c>
      <c r="E25" s="147">
        <f t="shared" si="0"/>
        <v>1.5063861336416851E-3</v>
      </c>
      <c r="F25" s="149">
        <f t="shared" si="1"/>
        <v>3013.1337999554444</v>
      </c>
      <c r="G25" s="149">
        <f t="shared" si="2"/>
        <v>234824.94778369085</v>
      </c>
      <c r="H25" s="149">
        <f t="shared" si="3"/>
        <v>10845.980162220121</v>
      </c>
      <c r="I25" s="149">
        <f t="shared" si="4"/>
        <v>367127.77580919984</v>
      </c>
      <c r="J25" s="149">
        <f t="shared" si="5"/>
        <v>62656.745353582941</v>
      </c>
      <c r="K25" s="149">
        <f t="shared" si="6"/>
        <v>111339.16833348939</v>
      </c>
      <c r="L25" s="149">
        <f t="shared" si="7"/>
        <v>1582.7900383399915</v>
      </c>
      <c r="M25" s="149">
        <f t="shared" si="8"/>
        <v>1113.5206299879337</v>
      </c>
    </row>
    <row r="26" spans="1:13" x14ac:dyDescent="0.25">
      <c r="A26">
        <v>60624</v>
      </c>
      <c r="B26" t="s">
        <v>35</v>
      </c>
      <c r="C26" t="s">
        <v>28</v>
      </c>
      <c r="D26" s="14">
        <f>Finanzkraft!H26</f>
        <v>16744465.75</v>
      </c>
      <c r="E26" s="147">
        <f t="shared" si="0"/>
        <v>7.8246856819251809E-3</v>
      </c>
      <c r="F26" s="149">
        <f t="shared" si="1"/>
        <v>15651.249288414025</v>
      </c>
      <c r="G26" s="149">
        <f t="shared" si="2"/>
        <v>1219761.2322943306</v>
      </c>
      <c r="H26" s="149">
        <f t="shared" si="3"/>
        <v>56337.736909861247</v>
      </c>
      <c r="I26" s="149">
        <f t="shared" si="4"/>
        <v>1906987.449404248</v>
      </c>
      <c r="J26" s="149">
        <f t="shared" si="5"/>
        <v>325460.60222885053</v>
      </c>
      <c r="K26" s="149">
        <f t="shared" si="6"/>
        <v>578333.78629847209</v>
      </c>
      <c r="L26" s="149">
        <f t="shared" si="7"/>
        <v>8221.5537397124262</v>
      </c>
      <c r="M26" s="149">
        <f t="shared" si="8"/>
        <v>5784.007656079094</v>
      </c>
    </row>
    <row r="27" spans="1:13" x14ac:dyDescent="0.25">
      <c r="A27">
        <v>60626</v>
      </c>
      <c r="B27" t="s">
        <v>36</v>
      </c>
      <c r="C27" t="s">
        <v>28</v>
      </c>
      <c r="D27" s="14">
        <f>Finanzkraft!H27</f>
        <v>4673055.4400000004</v>
      </c>
      <c r="E27" s="147">
        <f t="shared" si="0"/>
        <v>2.1837179243661795E-3</v>
      </c>
      <c r="F27" s="149">
        <f t="shared" si="1"/>
        <v>4367.9599410342071</v>
      </c>
      <c r="G27" s="149">
        <f t="shared" si="2"/>
        <v>340411.6886843121</v>
      </c>
      <c r="H27" s="149">
        <f t="shared" si="3"/>
        <v>15722.769055436476</v>
      </c>
      <c r="I27" s="149">
        <f t="shared" si="4"/>
        <v>532203.1892507677</v>
      </c>
      <c r="J27" s="149">
        <f t="shared" si="5"/>
        <v>90829.738043520818</v>
      </c>
      <c r="K27" s="149">
        <f t="shared" si="6"/>
        <v>161401.7363437154</v>
      </c>
      <c r="L27" s="149">
        <f t="shared" si="7"/>
        <v>2294.4760974900323</v>
      </c>
      <c r="M27" s="149">
        <f t="shared" si="8"/>
        <v>1614.20428969148</v>
      </c>
    </row>
    <row r="28" spans="1:13" x14ac:dyDescent="0.25">
      <c r="A28">
        <v>60628</v>
      </c>
      <c r="B28" t="s">
        <v>37</v>
      </c>
      <c r="C28" t="s">
        <v>28</v>
      </c>
      <c r="D28" s="14">
        <f>Finanzkraft!H28</f>
        <v>4156255.06</v>
      </c>
      <c r="E28" s="147">
        <f t="shared" si="0"/>
        <v>1.9422172044163955E-3</v>
      </c>
      <c r="F28" s="149">
        <f t="shared" si="1"/>
        <v>3884.9005409618508</v>
      </c>
      <c r="G28" s="149">
        <f t="shared" si="2"/>
        <v>302765.0370818876</v>
      </c>
      <c r="H28" s="149">
        <f t="shared" si="3"/>
        <v>13983.963871798032</v>
      </c>
      <c r="I28" s="149">
        <f t="shared" si="4"/>
        <v>473346.02096474177</v>
      </c>
      <c r="J28" s="149">
        <f t="shared" si="5"/>
        <v>80784.737777871909</v>
      </c>
      <c r="K28" s="149">
        <f t="shared" si="6"/>
        <v>143552.07037119014</v>
      </c>
      <c r="L28" s="149">
        <f t="shared" si="7"/>
        <v>2040.7264610243951</v>
      </c>
      <c r="M28" s="149">
        <f t="shared" si="8"/>
        <v>1435.6869575045996</v>
      </c>
    </row>
    <row r="29" spans="1:13" x14ac:dyDescent="0.25">
      <c r="A29">
        <v>60629</v>
      </c>
      <c r="B29" t="s">
        <v>38</v>
      </c>
      <c r="C29" t="s">
        <v>28</v>
      </c>
      <c r="D29" s="14">
        <f>Finanzkraft!H29</f>
        <v>9630494.7400000002</v>
      </c>
      <c r="E29" s="147">
        <f t="shared" si="0"/>
        <v>4.5003283727899036E-3</v>
      </c>
      <c r="F29" s="149">
        <f t="shared" si="1"/>
        <v>9001.7368243892761</v>
      </c>
      <c r="G29" s="149">
        <f t="shared" si="2"/>
        <v>701539.50009820226</v>
      </c>
      <c r="H29" s="149">
        <f t="shared" si="3"/>
        <v>32402.364284087271</v>
      </c>
      <c r="I29" s="149">
        <f t="shared" si="4"/>
        <v>1096794.181130182</v>
      </c>
      <c r="J29" s="149">
        <f t="shared" si="5"/>
        <v>187187.01836409306</v>
      </c>
      <c r="K29" s="149">
        <f t="shared" si="6"/>
        <v>332625.75050575857</v>
      </c>
      <c r="L29" s="149">
        <f t="shared" si="7"/>
        <v>4728.5850278578073</v>
      </c>
      <c r="M29" s="149">
        <f t="shared" si="8"/>
        <v>3326.6427331662967</v>
      </c>
    </row>
    <row r="30" spans="1:13" x14ac:dyDescent="0.25">
      <c r="A30">
        <v>60632</v>
      </c>
      <c r="B30" t="s">
        <v>39</v>
      </c>
      <c r="C30" t="s">
        <v>28</v>
      </c>
      <c r="D30" s="14">
        <f>Finanzkraft!H30</f>
        <v>4679629.4400000004</v>
      </c>
      <c r="E30" s="147">
        <f t="shared" si="0"/>
        <v>2.1867899533243428E-3</v>
      </c>
      <c r="F30" s="149">
        <f t="shared" si="1"/>
        <v>4374.1047362374838</v>
      </c>
      <c r="G30" s="149">
        <f t="shared" si="2"/>
        <v>340890.57588566118</v>
      </c>
      <c r="H30" s="149">
        <f t="shared" si="3"/>
        <v>15744.887663935253</v>
      </c>
      <c r="I30" s="149">
        <f t="shared" si="4"/>
        <v>532951.88650271692</v>
      </c>
      <c r="J30" s="149">
        <f t="shared" si="5"/>
        <v>90957.516261768978</v>
      </c>
      <c r="K30" s="149">
        <f t="shared" si="6"/>
        <v>161628.79442773497</v>
      </c>
      <c r="L30" s="149">
        <f t="shared" si="7"/>
        <v>2297.7039397569533</v>
      </c>
      <c r="M30" s="149">
        <f t="shared" si="8"/>
        <v>1616.4751334973541</v>
      </c>
    </row>
    <row r="31" spans="1:13" x14ac:dyDescent="0.25">
      <c r="A31">
        <v>60639</v>
      </c>
      <c r="B31" t="s">
        <v>40</v>
      </c>
      <c r="C31" t="s">
        <v>28</v>
      </c>
      <c r="D31" s="14">
        <f>Finanzkraft!H31</f>
        <v>1916855.95</v>
      </c>
      <c r="E31" s="147">
        <f t="shared" si="0"/>
        <v>8.957464233385941E-4</v>
      </c>
      <c r="F31" s="149">
        <f t="shared" si="1"/>
        <v>1791.7078258187894</v>
      </c>
      <c r="G31" s="149">
        <f t="shared" si="2"/>
        <v>139634.58796544283</v>
      </c>
      <c r="H31" s="149">
        <f t="shared" si="3"/>
        <v>6449.3742480378705</v>
      </c>
      <c r="I31" s="149">
        <f t="shared" si="4"/>
        <v>218306.17312862648</v>
      </c>
      <c r="J31" s="149">
        <f t="shared" si="5"/>
        <v>37257.748392059351</v>
      </c>
      <c r="K31" s="149">
        <f t="shared" si="6"/>
        <v>66205.908023805096</v>
      </c>
      <c r="L31" s="149">
        <f t="shared" si="7"/>
        <v>941.17868193032757</v>
      </c>
      <c r="M31" s="149">
        <f t="shared" si="8"/>
        <v>662.1357561318888</v>
      </c>
    </row>
    <row r="32" spans="1:13" x14ac:dyDescent="0.25">
      <c r="A32">
        <v>60641</v>
      </c>
      <c r="B32" t="s">
        <v>41</v>
      </c>
      <c r="C32" t="s">
        <v>28</v>
      </c>
      <c r="D32" s="14">
        <f>Finanzkraft!H32</f>
        <v>1419404.03</v>
      </c>
      <c r="E32" s="147">
        <f t="shared" si="0"/>
        <v>6.6328723509186311E-4</v>
      </c>
      <c r="F32" s="149">
        <f t="shared" si="1"/>
        <v>1326.7336591201483</v>
      </c>
      <c r="G32" s="149">
        <f t="shared" si="2"/>
        <v>103397.38720874621</v>
      </c>
      <c r="H32" s="149">
        <f t="shared" si="3"/>
        <v>4775.6680926614099</v>
      </c>
      <c r="I32" s="149">
        <f t="shared" si="4"/>
        <v>161652.55501471052</v>
      </c>
      <c r="J32" s="149">
        <f t="shared" si="5"/>
        <v>27588.822319389761</v>
      </c>
      <c r="K32" s="149">
        <f t="shared" si="6"/>
        <v>49024.514679258136</v>
      </c>
      <c r="L32" s="149">
        <f t="shared" si="7"/>
        <v>696.92916365572239</v>
      </c>
      <c r="M32" s="149">
        <f t="shared" si="8"/>
        <v>490.3019241799052</v>
      </c>
    </row>
    <row r="33" spans="1:13" x14ac:dyDescent="0.25">
      <c r="A33">
        <v>60642</v>
      </c>
      <c r="B33" t="s">
        <v>42</v>
      </c>
      <c r="C33" t="s">
        <v>28</v>
      </c>
      <c r="D33" s="14">
        <f>Finanzkraft!H33</f>
        <v>2878064</v>
      </c>
      <c r="E33" s="147">
        <f t="shared" si="0"/>
        <v>1.3449187635302317E-3</v>
      </c>
      <c r="F33" s="149">
        <f t="shared" si="1"/>
        <v>2690.1603075637108</v>
      </c>
      <c r="G33" s="149">
        <f t="shared" si="2"/>
        <v>209654.39827555863</v>
      </c>
      <c r="H33" s="149">
        <f t="shared" si="3"/>
        <v>9683.4150974176591</v>
      </c>
      <c r="I33" s="149">
        <f t="shared" si="4"/>
        <v>327775.87583421037</v>
      </c>
      <c r="J33" s="149">
        <f t="shared" si="5"/>
        <v>55940.65864377754</v>
      </c>
      <c r="K33" s="149">
        <f t="shared" si="6"/>
        <v>99404.882495538914</v>
      </c>
      <c r="L33" s="149">
        <f t="shared" si="7"/>
        <v>1413.133043216485</v>
      </c>
      <c r="M33" s="149">
        <f t="shared" si="8"/>
        <v>994.16395000154728</v>
      </c>
    </row>
    <row r="34" spans="1:13" x14ac:dyDescent="0.25">
      <c r="A34">
        <v>60645</v>
      </c>
      <c r="B34" t="s">
        <v>43</v>
      </c>
      <c r="C34" t="s">
        <v>28</v>
      </c>
      <c r="D34" s="14">
        <f>Finanzkraft!H34</f>
        <v>4110324.82</v>
      </c>
      <c r="E34" s="147">
        <f t="shared" si="0"/>
        <v>1.9207540119406733E-3</v>
      </c>
      <c r="F34" s="149">
        <f t="shared" si="1"/>
        <v>3841.9690048442121</v>
      </c>
      <c r="G34" s="149">
        <f t="shared" si="2"/>
        <v>299419.21960532974</v>
      </c>
      <c r="H34" s="149">
        <f t="shared" si="3"/>
        <v>13829.428885972833</v>
      </c>
      <c r="I34" s="149">
        <f t="shared" si="4"/>
        <v>468115.13497913629</v>
      </c>
      <c r="J34" s="149">
        <f t="shared" si="5"/>
        <v>79891.996032981318</v>
      </c>
      <c r="K34" s="149">
        <f t="shared" si="6"/>
        <v>141965.69490831235</v>
      </c>
      <c r="L34" s="149">
        <f t="shared" si="7"/>
        <v>2018.1746554263043</v>
      </c>
      <c r="M34" s="149">
        <f t="shared" si="8"/>
        <v>1419.8213656265457</v>
      </c>
    </row>
    <row r="35" spans="1:13" x14ac:dyDescent="0.25">
      <c r="A35">
        <v>60646</v>
      </c>
      <c r="B35" t="s">
        <v>44</v>
      </c>
      <c r="C35" t="s">
        <v>28</v>
      </c>
      <c r="D35" s="14">
        <f>Finanzkraft!H35</f>
        <v>3420171.26</v>
      </c>
      <c r="E35" s="147">
        <f t="shared" si="0"/>
        <v>1.5982453837235149E-3</v>
      </c>
      <c r="F35" s="149">
        <f t="shared" si="1"/>
        <v>3196.8743463391233</v>
      </c>
      <c r="G35" s="149">
        <f t="shared" si="2"/>
        <v>249144.54560936071</v>
      </c>
      <c r="H35" s="149">
        <f t="shared" si="3"/>
        <v>11507.366762809295</v>
      </c>
      <c r="I35" s="149">
        <f t="shared" si="4"/>
        <v>389515.18459961092</v>
      </c>
      <c r="J35" s="149">
        <f t="shared" si="5"/>
        <v>66477.546350226577</v>
      </c>
      <c r="K35" s="149">
        <f t="shared" si="6"/>
        <v>118128.61778435754</v>
      </c>
      <c r="L35" s="149">
        <f t="shared" si="7"/>
        <v>1679.3083895859716</v>
      </c>
      <c r="M35" s="149">
        <f t="shared" si="8"/>
        <v>1181.4229876484221</v>
      </c>
    </row>
    <row r="36" spans="1:13" x14ac:dyDescent="0.25">
      <c r="A36">
        <v>60647</v>
      </c>
      <c r="B36" t="s">
        <v>45</v>
      </c>
      <c r="C36" t="s">
        <v>28</v>
      </c>
      <c r="D36" s="14">
        <f>Finanzkraft!H36</f>
        <v>787129.55</v>
      </c>
      <c r="E36" s="147">
        <f t="shared" si="0"/>
        <v>3.678254900252766E-4</v>
      </c>
      <c r="F36" s="149">
        <f t="shared" si="1"/>
        <v>735.73925816815927</v>
      </c>
      <c r="G36" s="149">
        <f t="shared" si="2"/>
        <v>57338.951520939503</v>
      </c>
      <c r="H36" s="149">
        <f t="shared" si="3"/>
        <v>2648.3435281819889</v>
      </c>
      <c r="I36" s="149">
        <f t="shared" si="4"/>
        <v>89644.315639345703</v>
      </c>
      <c r="J36" s="149">
        <f t="shared" si="5"/>
        <v>15299.362858150556</v>
      </c>
      <c r="K36" s="149">
        <f t="shared" si="6"/>
        <v>27186.511636473831</v>
      </c>
      <c r="L36" s="149">
        <f t="shared" si="7"/>
        <v>386.48159887935861</v>
      </c>
      <c r="M36" s="149">
        <f t="shared" si="8"/>
        <v>271.89660222668448</v>
      </c>
    </row>
    <row r="37" spans="1:13" x14ac:dyDescent="0.25">
      <c r="A37">
        <v>60648</v>
      </c>
      <c r="B37" t="s">
        <v>46</v>
      </c>
      <c r="C37" t="s">
        <v>28</v>
      </c>
      <c r="D37" s="14">
        <f>Finanzkraft!H37</f>
        <v>2806562.15</v>
      </c>
      <c r="E37" s="147">
        <f t="shared" si="0"/>
        <v>1.3115059625320176E-3</v>
      </c>
      <c r="F37" s="149">
        <f t="shared" si="1"/>
        <v>2623.3266864950428</v>
      </c>
      <c r="G37" s="149">
        <f t="shared" si="2"/>
        <v>204445.80064279604</v>
      </c>
      <c r="H37" s="149">
        <f t="shared" si="3"/>
        <v>9442.8429302305158</v>
      </c>
      <c r="I37" s="149">
        <f t="shared" si="4"/>
        <v>319632.69989805453</v>
      </c>
      <c r="J37" s="149">
        <f t="shared" si="5"/>
        <v>54550.883926033741</v>
      </c>
      <c r="K37" s="149">
        <f t="shared" si="6"/>
        <v>96935.294259327464</v>
      </c>
      <c r="L37" s="149">
        <f t="shared" si="7"/>
        <v>1378.0255449516415</v>
      </c>
      <c r="M37" s="149">
        <f t="shared" si="8"/>
        <v>969.46520750366733</v>
      </c>
    </row>
    <row r="38" spans="1:13" x14ac:dyDescent="0.25">
      <c r="A38">
        <v>60651</v>
      </c>
      <c r="B38" t="s">
        <v>47</v>
      </c>
      <c r="C38" t="s">
        <v>28</v>
      </c>
      <c r="D38" s="14">
        <f>Finanzkraft!H38</f>
        <v>2933234.19</v>
      </c>
      <c r="E38" s="147">
        <f t="shared" si="0"/>
        <v>1.3706997828955162E-3</v>
      </c>
      <c r="F38" s="149">
        <f t="shared" si="1"/>
        <v>2741.7285337389271</v>
      </c>
      <c r="G38" s="149">
        <f t="shared" si="2"/>
        <v>213673.30577282008</v>
      </c>
      <c r="H38" s="149">
        <f t="shared" si="3"/>
        <v>9869.0384368477062</v>
      </c>
      <c r="I38" s="149">
        <f t="shared" si="4"/>
        <v>334059.07778774225</v>
      </c>
      <c r="J38" s="149">
        <f t="shared" si="5"/>
        <v>57012.996425738733</v>
      </c>
      <c r="K38" s="149">
        <f t="shared" si="6"/>
        <v>101310.39476149497</v>
      </c>
      <c r="L38" s="149">
        <f t="shared" si="7"/>
        <v>1440.2216758839768</v>
      </c>
      <c r="M38" s="149">
        <f t="shared" si="8"/>
        <v>1013.2212795163656</v>
      </c>
    </row>
    <row r="39" spans="1:13" x14ac:dyDescent="0.25">
      <c r="A39">
        <v>60653</v>
      </c>
      <c r="B39" t="s">
        <v>48</v>
      </c>
      <c r="C39" t="s">
        <v>28</v>
      </c>
      <c r="D39" s="14">
        <f>Finanzkraft!H39</f>
        <v>5633594.9299999997</v>
      </c>
      <c r="E39" s="147">
        <f t="shared" si="0"/>
        <v>2.6325778465961084E-3</v>
      </c>
      <c r="F39" s="149">
        <f t="shared" si="1"/>
        <v>5265.7875118754</v>
      </c>
      <c r="G39" s="149">
        <f t="shared" si="2"/>
        <v>410382.79731701163</v>
      </c>
      <c r="H39" s="149">
        <f t="shared" si="3"/>
        <v>18954.560495491962</v>
      </c>
      <c r="I39" s="149">
        <f t="shared" si="4"/>
        <v>641596.75124525267</v>
      </c>
      <c r="J39" s="149">
        <f t="shared" si="5"/>
        <v>109499.65355754626</v>
      </c>
      <c r="K39" s="149">
        <f t="shared" si="6"/>
        <v>194577.61955401747</v>
      </c>
      <c r="L39" s="149">
        <f t="shared" si="7"/>
        <v>2766.1021949754631</v>
      </c>
      <c r="M39" s="149">
        <f t="shared" si="8"/>
        <v>1946.0015442038434</v>
      </c>
    </row>
    <row r="40" spans="1:13" x14ac:dyDescent="0.25">
      <c r="A40">
        <v>60654</v>
      </c>
      <c r="B40" t="s">
        <v>49</v>
      </c>
      <c r="C40" t="s">
        <v>28</v>
      </c>
      <c r="D40" s="14">
        <f>Finanzkraft!H40</f>
        <v>3277017</v>
      </c>
      <c r="E40" s="147">
        <f t="shared" si="0"/>
        <v>1.5313494250675278E-3</v>
      </c>
      <c r="F40" s="149">
        <f t="shared" si="1"/>
        <v>3063.0663739970719</v>
      </c>
      <c r="G40" s="149">
        <f t="shared" si="2"/>
        <v>238716.38270510186</v>
      </c>
      <c r="H40" s="149">
        <f t="shared" si="3"/>
        <v>11025.715860486189</v>
      </c>
      <c r="I40" s="149">
        <f t="shared" si="4"/>
        <v>373211.68580636027</v>
      </c>
      <c r="J40" s="149">
        <f t="shared" si="5"/>
        <v>63695.070494212756</v>
      </c>
      <c r="K40" s="149">
        <f t="shared" si="6"/>
        <v>113184.24114991308</v>
      </c>
      <c r="L40" s="149">
        <f t="shared" si="7"/>
        <v>1609.0194679069527</v>
      </c>
      <c r="M40" s="149">
        <f t="shared" si="8"/>
        <v>1131.9734950099166</v>
      </c>
    </row>
    <row r="41" spans="1:13" x14ac:dyDescent="0.25">
      <c r="A41">
        <v>60655</v>
      </c>
      <c r="B41" t="s">
        <v>50</v>
      </c>
      <c r="C41" t="s">
        <v>28</v>
      </c>
      <c r="D41" s="14">
        <f>Finanzkraft!H41</f>
        <v>5286942.58</v>
      </c>
      <c r="E41" s="147">
        <f t="shared" si="0"/>
        <v>2.4705872689241566E-3</v>
      </c>
      <c r="F41" s="149">
        <f t="shared" si="1"/>
        <v>4941.7674787928554</v>
      </c>
      <c r="G41" s="149">
        <f t="shared" si="2"/>
        <v>385130.68692264298</v>
      </c>
      <c r="H41" s="149">
        <f t="shared" si="3"/>
        <v>17788.228336253909</v>
      </c>
      <c r="I41" s="149">
        <f t="shared" si="4"/>
        <v>602117.33812892274</v>
      </c>
      <c r="J41" s="149">
        <f t="shared" si="5"/>
        <v>102761.80451061288</v>
      </c>
      <c r="K41" s="149">
        <f t="shared" si="6"/>
        <v>182604.66269185167</v>
      </c>
      <c r="L41" s="149">
        <f t="shared" si="7"/>
        <v>2595.89545520399</v>
      </c>
      <c r="M41" s="149">
        <f t="shared" si="8"/>
        <v>1826.2581091887366</v>
      </c>
    </row>
    <row r="42" spans="1:13" x14ac:dyDescent="0.25">
      <c r="A42">
        <v>60656</v>
      </c>
      <c r="B42" t="s">
        <v>51</v>
      </c>
      <c r="C42" t="s">
        <v>28</v>
      </c>
      <c r="D42" s="14">
        <f>Finanzkraft!H42</f>
        <v>4158535.03</v>
      </c>
      <c r="E42" s="147">
        <f t="shared" si="0"/>
        <v>1.9432826339667063E-3</v>
      </c>
      <c r="F42" s="149">
        <f t="shared" si="1"/>
        <v>3887.0316557655647</v>
      </c>
      <c r="G42" s="149">
        <f t="shared" si="2"/>
        <v>302931.12294322922</v>
      </c>
      <c r="H42" s="149">
        <f t="shared" si="3"/>
        <v>13991.634964560271</v>
      </c>
      <c r="I42" s="149">
        <f t="shared" si="4"/>
        <v>473605.68133491615</v>
      </c>
      <c r="J42" s="149">
        <f t="shared" si="5"/>
        <v>80829.053339821898</v>
      </c>
      <c r="K42" s="149">
        <f t="shared" si="6"/>
        <v>143630.81780347216</v>
      </c>
      <c r="L42" s="149">
        <f t="shared" si="7"/>
        <v>2041.8459291614977</v>
      </c>
      <c r="M42" s="149">
        <f t="shared" si="8"/>
        <v>1436.4745230281894</v>
      </c>
    </row>
    <row r="43" spans="1:13" x14ac:dyDescent="0.25">
      <c r="A43">
        <v>60659</v>
      </c>
      <c r="B43" t="s">
        <v>52</v>
      </c>
      <c r="C43" t="s">
        <v>28</v>
      </c>
      <c r="D43" s="14">
        <f>Finanzkraft!H43</f>
        <v>5441236.9199999999</v>
      </c>
      <c r="E43" s="147">
        <f t="shared" si="0"/>
        <v>2.5426889848597688E-3</v>
      </c>
      <c r="F43" s="149">
        <f t="shared" si="1"/>
        <v>5085.988215075904</v>
      </c>
      <c r="G43" s="149">
        <f t="shared" si="2"/>
        <v>396370.35602313007</v>
      </c>
      <c r="H43" s="149">
        <f t="shared" si="3"/>
        <v>18307.360690990317</v>
      </c>
      <c r="I43" s="149">
        <f t="shared" si="4"/>
        <v>619689.55418449384</v>
      </c>
      <c r="J43" s="149">
        <f t="shared" si="5"/>
        <v>105760.80905137601</v>
      </c>
      <c r="K43" s="149">
        <f t="shared" si="6"/>
        <v>187933.80434312372</v>
      </c>
      <c r="L43" s="149">
        <f t="shared" si="7"/>
        <v>2671.6541701718561</v>
      </c>
      <c r="M43" s="149">
        <f t="shared" si="8"/>
        <v>1879.555697608341</v>
      </c>
    </row>
    <row r="44" spans="1:13" x14ac:dyDescent="0.25">
      <c r="A44">
        <v>60660</v>
      </c>
      <c r="B44" t="s">
        <v>53</v>
      </c>
      <c r="C44" t="s">
        <v>28</v>
      </c>
      <c r="D44" s="14">
        <f>Finanzkraft!H44</f>
        <v>6569574.9500000002</v>
      </c>
      <c r="E44" s="147">
        <f t="shared" si="0"/>
        <v>3.0699611331343516E-3</v>
      </c>
      <c r="F44" s="149">
        <f t="shared" si="1"/>
        <v>6140.6590569406553</v>
      </c>
      <c r="G44" s="149">
        <f t="shared" si="2"/>
        <v>478564.85577403189</v>
      </c>
      <c r="H44" s="149">
        <f t="shared" si="3"/>
        <v>22103.72015856731</v>
      </c>
      <c r="I44" s="149">
        <f t="shared" si="4"/>
        <v>748193.29351075541</v>
      </c>
      <c r="J44" s="149">
        <f t="shared" si="5"/>
        <v>127692.20896848087</v>
      </c>
      <c r="K44" s="149">
        <f t="shared" si="6"/>
        <v>226905.24809399163</v>
      </c>
      <c r="L44" s="149">
        <f t="shared" si="7"/>
        <v>3225.6695618069257</v>
      </c>
      <c r="M44" s="149">
        <f t="shared" si="8"/>
        <v>2269.3152696129127</v>
      </c>
    </row>
    <row r="45" spans="1:13" x14ac:dyDescent="0.25">
      <c r="A45">
        <v>60661</v>
      </c>
      <c r="B45" t="s">
        <v>54</v>
      </c>
      <c r="C45" t="s">
        <v>28</v>
      </c>
      <c r="D45" s="14">
        <f>Finanzkraft!H45</f>
        <v>8349920.4000000004</v>
      </c>
      <c r="E45" s="147">
        <f t="shared" si="0"/>
        <v>3.901916225609944E-3</v>
      </c>
      <c r="F45" s="149">
        <f t="shared" si="1"/>
        <v>7804.7689111140344</v>
      </c>
      <c r="G45" s="149">
        <f t="shared" si="2"/>
        <v>608255.24974802916</v>
      </c>
      <c r="H45" s="149">
        <f t="shared" si="3"/>
        <v>28093.796824391567</v>
      </c>
      <c r="I45" s="149">
        <f t="shared" si="4"/>
        <v>950952.60989885568</v>
      </c>
      <c r="J45" s="149">
        <f t="shared" si="5"/>
        <v>162296.61564131806</v>
      </c>
      <c r="K45" s="149">
        <f t="shared" si="6"/>
        <v>288396.24699419586</v>
      </c>
      <c r="L45" s="149">
        <f t="shared" si="7"/>
        <v>4099.8214165728805</v>
      </c>
      <c r="M45" s="149">
        <f t="shared" si="8"/>
        <v>2884.2964739708705</v>
      </c>
    </row>
    <row r="46" spans="1:13" x14ac:dyDescent="0.25">
      <c r="A46">
        <v>60662</v>
      </c>
      <c r="B46" t="s">
        <v>55</v>
      </c>
      <c r="C46" t="s">
        <v>28</v>
      </c>
      <c r="D46" s="14">
        <f>Finanzkraft!H46</f>
        <v>6797046.3700000001</v>
      </c>
      <c r="E46" s="147">
        <f t="shared" si="0"/>
        <v>3.1762584847307251E-3</v>
      </c>
      <c r="F46" s="149">
        <f t="shared" si="1"/>
        <v>6353.2792714977859</v>
      </c>
      <c r="G46" s="149">
        <f t="shared" si="2"/>
        <v>495135.15569960221</v>
      </c>
      <c r="H46" s="149">
        <f t="shared" si="3"/>
        <v>22869.061090061197</v>
      </c>
      <c r="I46" s="149">
        <f t="shared" si="4"/>
        <v>774099.47346983606</v>
      </c>
      <c r="J46" s="149">
        <f t="shared" si="5"/>
        <v>132113.54951456856</v>
      </c>
      <c r="K46" s="149">
        <f t="shared" si="6"/>
        <v>234761.8384186659</v>
      </c>
      <c r="L46" s="149">
        <f t="shared" si="7"/>
        <v>3337.3583150762674</v>
      </c>
      <c r="M46" s="149">
        <f t="shared" si="8"/>
        <v>2347.8902719129519</v>
      </c>
    </row>
    <row r="47" spans="1:13" x14ac:dyDescent="0.25">
      <c r="A47">
        <v>60663</v>
      </c>
      <c r="B47" t="s">
        <v>56</v>
      </c>
      <c r="C47" t="s">
        <v>28</v>
      </c>
      <c r="D47" s="14">
        <f>Finanzkraft!H47</f>
        <v>10375271.74</v>
      </c>
      <c r="E47" s="147">
        <f t="shared" si="0"/>
        <v>4.8483625242006275E-3</v>
      </c>
      <c r="F47" s="149">
        <f t="shared" si="1"/>
        <v>9697.8886554070632</v>
      </c>
      <c r="G47" s="149">
        <f t="shared" si="2"/>
        <v>755793.25324075762</v>
      </c>
      <c r="H47" s="149">
        <f t="shared" si="3"/>
        <v>34908.210174244479</v>
      </c>
      <c r="I47" s="149">
        <f t="shared" si="4"/>
        <v>1181615.0654038379</v>
      </c>
      <c r="J47" s="149">
        <f t="shared" si="5"/>
        <v>201663.17870060285</v>
      </c>
      <c r="K47" s="149">
        <f t="shared" si="6"/>
        <v>358349.45580570324</v>
      </c>
      <c r="L47" s="149">
        <f t="shared" si="7"/>
        <v>5094.2714714280837</v>
      </c>
      <c r="M47" s="149">
        <f t="shared" si="8"/>
        <v>3583.9095778891037</v>
      </c>
    </row>
    <row r="48" spans="1:13" x14ac:dyDescent="0.25">
      <c r="A48">
        <v>60664</v>
      </c>
      <c r="B48" t="s">
        <v>57</v>
      </c>
      <c r="C48" t="s">
        <v>28</v>
      </c>
      <c r="D48" s="14">
        <f>Finanzkraft!H48</f>
        <v>18038703.199999999</v>
      </c>
      <c r="E48" s="147">
        <f t="shared" si="0"/>
        <v>8.4294825978271613E-3</v>
      </c>
      <c r="F48" s="149">
        <f t="shared" si="1"/>
        <v>16860.9882714778</v>
      </c>
      <c r="G48" s="149">
        <f t="shared" si="2"/>
        <v>1314040.7805620006</v>
      </c>
      <c r="H48" s="149">
        <f t="shared" si="3"/>
        <v>60692.274704355499</v>
      </c>
      <c r="I48" s="149">
        <f t="shared" si="4"/>
        <v>2054385.0797943939</v>
      </c>
      <c r="J48" s="149">
        <f t="shared" si="5"/>
        <v>350616.57353263075</v>
      </c>
      <c r="K48" s="149">
        <f t="shared" si="6"/>
        <v>623035.19726034638</v>
      </c>
      <c r="L48" s="149">
        <f t="shared" si="7"/>
        <v>8857.0259551889558</v>
      </c>
      <c r="M48" s="149">
        <f t="shared" si="8"/>
        <v>6231.0735363138374</v>
      </c>
    </row>
    <row r="49" spans="1:13" x14ac:dyDescent="0.25">
      <c r="A49">
        <v>60665</v>
      </c>
      <c r="B49" t="s">
        <v>58</v>
      </c>
      <c r="C49" t="s">
        <v>28</v>
      </c>
      <c r="D49" s="14">
        <f>Finanzkraft!H49</f>
        <v>8508911.8399999999</v>
      </c>
      <c r="E49" s="147">
        <f t="shared" si="0"/>
        <v>3.9762128954882684E-3</v>
      </c>
      <c r="F49" s="149">
        <f t="shared" si="1"/>
        <v>7953.3800820714541</v>
      </c>
      <c r="G49" s="149">
        <f t="shared" si="2"/>
        <v>619837.08207843057</v>
      </c>
      <c r="H49" s="149">
        <f t="shared" si="3"/>
        <v>28628.732847515505</v>
      </c>
      <c r="I49" s="149">
        <f t="shared" si="4"/>
        <v>969059.76752152911</v>
      </c>
      <c r="J49" s="149">
        <f t="shared" si="5"/>
        <v>165386.91727197068</v>
      </c>
      <c r="K49" s="149">
        <f t="shared" si="6"/>
        <v>293887.62085210741</v>
      </c>
      <c r="L49" s="149">
        <f t="shared" si="7"/>
        <v>4177.8864135474332</v>
      </c>
      <c r="M49" s="149">
        <f t="shared" si="8"/>
        <v>2939.216572344928</v>
      </c>
    </row>
    <row r="50" spans="1:13" x14ac:dyDescent="0.25">
      <c r="A50">
        <v>60666</v>
      </c>
      <c r="B50" t="s">
        <v>59</v>
      </c>
      <c r="C50" t="s">
        <v>28</v>
      </c>
      <c r="D50" s="14">
        <f>Finanzkraft!H50</f>
        <v>3142250.08</v>
      </c>
      <c r="E50" s="147">
        <f t="shared" si="0"/>
        <v>1.4683728688091619E-3</v>
      </c>
      <c r="F50" s="149">
        <f t="shared" si="1"/>
        <v>2937.098147106838</v>
      </c>
      <c r="G50" s="149">
        <f t="shared" si="2"/>
        <v>228899.2009050966</v>
      </c>
      <c r="H50" s="149">
        <f t="shared" si="3"/>
        <v>10572.284655425954</v>
      </c>
      <c r="I50" s="149">
        <f t="shared" si="4"/>
        <v>357863.40125241049</v>
      </c>
      <c r="J50" s="149">
        <f t="shared" si="5"/>
        <v>61075.618575077788</v>
      </c>
      <c r="K50" s="149">
        <f t="shared" si="6"/>
        <v>108529.55319061624</v>
      </c>
      <c r="L50" s="149">
        <f t="shared" si="7"/>
        <v>1542.8487407151626</v>
      </c>
      <c r="M50" s="149">
        <f t="shared" si="8"/>
        <v>1085.4212246237325</v>
      </c>
    </row>
    <row r="51" spans="1:13" x14ac:dyDescent="0.25">
      <c r="A51">
        <v>60667</v>
      </c>
      <c r="B51" t="s">
        <v>60</v>
      </c>
      <c r="C51" t="s">
        <v>28</v>
      </c>
      <c r="D51" s="14">
        <f>Finanzkraft!H51</f>
        <v>17475008.530000001</v>
      </c>
      <c r="E51" s="147">
        <f t="shared" si="0"/>
        <v>8.166068185018768E-3</v>
      </c>
      <c r="F51" s="149">
        <f t="shared" si="1"/>
        <v>16334.09622640194</v>
      </c>
      <c r="G51" s="149">
        <f t="shared" si="2"/>
        <v>1272978.0846490574</v>
      </c>
      <c r="H51" s="149">
        <f t="shared" si="3"/>
        <v>58795.690932135069</v>
      </c>
      <c r="I51" s="149">
        <f t="shared" si="4"/>
        <v>1990187.2321571193</v>
      </c>
      <c r="J51" s="149">
        <f t="shared" si="5"/>
        <v>339660.09337312542</v>
      </c>
      <c r="K51" s="149">
        <f t="shared" si="6"/>
        <v>603565.85869292356</v>
      </c>
      <c r="L51" s="149">
        <f t="shared" si="7"/>
        <v>8580.2511633629201</v>
      </c>
      <c r="M51" s="149">
        <f t="shared" si="8"/>
        <v>6036.3576023658734</v>
      </c>
    </row>
    <row r="52" spans="1:13" x14ac:dyDescent="0.25">
      <c r="A52">
        <v>60668</v>
      </c>
      <c r="B52" t="s">
        <v>61</v>
      </c>
      <c r="C52" t="s">
        <v>28</v>
      </c>
      <c r="D52" s="14">
        <f>Finanzkraft!H52</f>
        <v>4235654.51</v>
      </c>
      <c r="E52" s="147">
        <f t="shared" si="0"/>
        <v>1.9793205524027435E-3</v>
      </c>
      <c r="F52" s="149">
        <f t="shared" si="1"/>
        <v>3959.1161417380636</v>
      </c>
      <c r="G52" s="149">
        <f t="shared" si="2"/>
        <v>308548.94039785292</v>
      </c>
      <c r="H52" s="149">
        <f t="shared" si="3"/>
        <v>14251.107977299738</v>
      </c>
      <c r="I52" s="149">
        <f t="shared" si="4"/>
        <v>482388.63581434364</v>
      </c>
      <c r="J52" s="149">
        <f t="shared" si="5"/>
        <v>82328.017402283906</v>
      </c>
      <c r="K52" s="149">
        <f t="shared" si="6"/>
        <v>146294.43224968223</v>
      </c>
      <c r="L52" s="149">
        <f t="shared" si="7"/>
        <v>2079.7116908206108</v>
      </c>
      <c r="M52" s="149">
        <f t="shared" si="8"/>
        <v>1463.1137523361081</v>
      </c>
    </row>
    <row r="53" spans="1:13" x14ac:dyDescent="0.25">
      <c r="A53">
        <v>60669</v>
      </c>
      <c r="B53" t="s">
        <v>62</v>
      </c>
      <c r="C53" t="s">
        <v>28</v>
      </c>
      <c r="D53" s="14">
        <f>Finanzkraft!H53</f>
        <v>22799610.890000001</v>
      </c>
      <c r="E53" s="147">
        <f t="shared" si="0"/>
        <v>1.0654253862022945E-2</v>
      </c>
      <c r="F53" s="149">
        <f t="shared" si="1"/>
        <v>21311.064744972777</v>
      </c>
      <c r="G53" s="149">
        <f t="shared" si="2"/>
        <v>1660852.1221417673</v>
      </c>
      <c r="H53" s="149">
        <f t="shared" si="3"/>
        <v>76710.627806565128</v>
      </c>
      <c r="I53" s="149">
        <f t="shared" si="4"/>
        <v>2596593.5532180485</v>
      </c>
      <c r="J53" s="149">
        <f t="shared" si="5"/>
        <v>443153.88747729134</v>
      </c>
      <c r="K53" s="149">
        <f t="shared" si="6"/>
        <v>787471.24506767723</v>
      </c>
      <c r="L53" s="149">
        <f t="shared" si="7"/>
        <v>11194.637617904749</v>
      </c>
      <c r="M53" s="149">
        <f t="shared" si="8"/>
        <v>7875.624454807361</v>
      </c>
    </row>
    <row r="54" spans="1:13" x14ac:dyDescent="0.25">
      <c r="A54">
        <v>60670</v>
      </c>
      <c r="B54" t="s">
        <v>63</v>
      </c>
      <c r="C54" t="s">
        <v>28</v>
      </c>
      <c r="D54" s="14">
        <f>Finanzkraft!H54</f>
        <v>17081061.390000001</v>
      </c>
      <c r="E54" s="147">
        <f t="shared" si="0"/>
        <v>7.981976760913858E-3</v>
      </c>
      <c r="F54" s="149">
        <f t="shared" si="1"/>
        <v>15965.869196250334</v>
      </c>
      <c r="G54" s="149">
        <f t="shared" si="2"/>
        <v>1244280.7552675435</v>
      </c>
      <c r="H54" s="149">
        <f t="shared" si="3"/>
        <v>57470.23267857972</v>
      </c>
      <c r="I54" s="149">
        <f t="shared" si="4"/>
        <v>1945321.5276954109</v>
      </c>
      <c r="J54" s="149">
        <f t="shared" si="5"/>
        <v>332002.97995159187</v>
      </c>
      <c r="K54" s="149">
        <f t="shared" si="6"/>
        <v>589959.39644567901</v>
      </c>
      <c r="L54" s="149">
        <f t="shared" si="7"/>
        <v>8386.8226222274097</v>
      </c>
      <c r="M54" s="149">
        <f t="shared" si="8"/>
        <v>5900.2772216675239</v>
      </c>
    </row>
    <row r="55" spans="1:13" x14ac:dyDescent="0.25">
      <c r="A55">
        <v>61001</v>
      </c>
      <c r="B55" t="s">
        <v>65</v>
      </c>
      <c r="C55" t="s">
        <v>66</v>
      </c>
      <c r="D55" s="14">
        <f>Finanzkraft!H55</f>
        <v>1908252.37</v>
      </c>
      <c r="E55" s="147">
        <f t="shared" si="0"/>
        <v>8.917259720298209E-4</v>
      </c>
      <c r="F55" s="149">
        <f t="shared" si="1"/>
        <v>1783.665958292929</v>
      </c>
      <c r="G55" s="149">
        <f t="shared" si="2"/>
        <v>139007.85472118016</v>
      </c>
      <c r="H55" s="149">
        <f t="shared" si="3"/>
        <v>6420.4269986147037</v>
      </c>
      <c r="I55" s="149">
        <f t="shared" si="4"/>
        <v>217326.3318291246</v>
      </c>
      <c r="J55" s="149">
        <f t="shared" si="5"/>
        <v>37090.521418686134</v>
      </c>
      <c r="K55" s="149">
        <f t="shared" si="6"/>
        <v>65908.75067812379</v>
      </c>
      <c r="L55" s="149">
        <f t="shared" si="7"/>
        <v>936.95431333117347</v>
      </c>
      <c r="M55" s="149">
        <f t="shared" si="8"/>
        <v>659.16383852444358</v>
      </c>
    </row>
    <row r="56" spans="1:13" x14ac:dyDescent="0.25">
      <c r="A56">
        <v>61002</v>
      </c>
      <c r="B56" t="s">
        <v>67</v>
      </c>
      <c r="C56" t="s">
        <v>66</v>
      </c>
      <c r="D56" s="14">
        <f>Finanzkraft!H56</f>
        <v>1308671.58</v>
      </c>
      <c r="E56" s="147">
        <f t="shared" si="0"/>
        <v>6.1154198212435684E-4</v>
      </c>
      <c r="F56" s="149">
        <f t="shared" si="1"/>
        <v>1223.2307343244236</v>
      </c>
      <c r="G56" s="149">
        <f t="shared" si="2"/>
        <v>95331.011626296226</v>
      </c>
      <c r="H56" s="149">
        <f t="shared" si="3"/>
        <v>4403.1022712953645</v>
      </c>
      <c r="I56" s="149">
        <f t="shared" si="4"/>
        <v>149041.49918620291</v>
      </c>
      <c r="J56" s="149">
        <f t="shared" si="5"/>
        <v>25436.526127839068</v>
      </c>
      <c r="K56" s="149">
        <f t="shared" si="6"/>
        <v>45199.948519265476</v>
      </c>
      <c r="L56" s="149">
        <f t="shared" si="7"/>
        <v>642.55939145770424</v>
      </c>
      <c r="M56" s="149">
        <f t="shared" si="8"/>
        <v>452.05183318632459</v>
      </c>
    </row>
    <row r="57" spans="1:13" x14ac:dyDescent="0.25">
      <c r="A57">
        <v>61007</v>
      </c>
      <c r="B57" t="s">
        <v>68</v>
      </c>
      <c r="C57" t="s">
        <v>66</v>
      </c>
      <c r="D57" s="14">
        <f>Finanzkraft!H57</f>
        <v>1652175.91</v>
      </c>
      <c r="E57" s="147">
        <f t="shared" si="0"/>
        <v>7.7206149064497364E-4</v>
      </c>
      <c r="F57" s="149">
        <f t="shared" si="1"/>
        <v>1544.3082760477021</v>
      </c>
      <c r="G57" s="149">
        <f t="shared" si="2"/>
        <v>120353.80250627628</v>
      </c>
      <c r="H57" s="149">
        <f t="shared" si="3"/>
        <v>5558.8427326438041</v>
      </c>
      <c r="I57" s="149">
        <f t="shared" si="4"/>
        <v>188162.39177879071</v>
      </c>
      <c r="J57" s="149">
        <f t="shared" si="5"/>
        <v>32113.187406806286</v>
      </c>
      <c r="K57" s="149">
        <f t="shared" si="6"/>
        <v>57064.176542116533</v>
      </c>
      <c r="L57" s="149">
        <f t="shared" si="7"/>
        <v>811.22044945048674</v>
      </c>
      <c r="M57" s="149">
        <f t="shared" si="8"/>
        <v>570.70785388476452</v>
      </c>
    </row>
    <row r="58" spans="1:13" x14ac:dyDescent="0.25">
      <c r="A58">
        <v>61008</v>
      </c>
      <c r="B58" t="s">
        <v>69</v>
      </c>
      <c r="C58" t="s">
        <v>66</v>
      </c>
      <c r="D58" s="14">
        <f>Finanzkraft!H58</f>
        <v>2393531.83</v>
      </c>
      <c r="E58" s="147">
        <f t="shared" si="0"/>
        <v>1.1184969720179443E-3</v>
      </c>
      <c r="F58" s="149">
        <f t="shared" si="1"/>
        <v>2237.2623833091729</v>
      </c>
      <c r="G58" s="149">
        <f t="shared" si="2"/>
        <v>174358.34490548045</v>
      </c>
      <c r="H58" s="149">
        <f t="shared" si="3"/>
        <v>8053.1781985291909</v>
      </c>
      <c r="I58" s="149">
        <f t="shared" si="4"/>
        <v>272593.65737360611</v>
      </c>
      <c r="J58" s="149">
        <f t="shared" si="5"/>
        <v>46522.852533872137</v>
      </c>
      <c r="K58" s="149">
        <f t="shared" si="6"/>
        <v>82669.721837485966</v>
      </c>
      <c r="L58" s="149">
        <f t="shared" si="7"/>
        <v>1175.2271384386945</v>
      </c>
      <c r="M58" s="149">
        <f t="shared" si="8"/>
        <v>826.79296171566443</v>
      </c>
    </row>
    <row r="59" spans="1:13" x14ac:dyDescent="0.25">
      <c r="A59">
        <v>61012</v>
      </c>
      <c r="B59" t="s">
        <v>70</v>
      </c>
      <c r="C59" t="s">
        <v>66</v>
      </c>
      <c r="D59" s="14">
        <f>Finanzkraft!H59</f>
        <v>4035803.15</v>
      </c>
      <c r="E59" s="147">
        <f t="shared" si="0"/>
        <v>1.8859300496269068E-3</v>
      </c>
      <c r="F59" s="149">
        <f t="shared" si="1"/>
        <v>3772.3127224657242</v>
      </c>
      <c r="G59" s="149">
        <f t="shared" si="2"/>
        <v>293990.64126852428</v>
      </c>
      <c r="H59" s="149">
        <f t="shared" si="3"/>
        <v>13578.696357313715</v>
      </c>
      <c r="I59" s="149">
        <f t="shared" si="4"/>
        <v>459628.03891286469</v>
      </c>
      <c r="J59" s="149">
        <f t="shared" si="5"/>
        <v>78443.525358585539</v>
      </c>
      <c r="K59" s="149">
        <f t="shared" si="6"/>
        <v>139391.80570719615</v>
      </c>
      <c r="L59" s="149">
        <f t="shared" si="7"/>
        <v>1981.5844217439835</v>
      </c>
      <c r="M59" s="149">
        <f t="shared" si="8"/>
        <v>1394.0794926842095</v>
      </c>
    </row>
    <row r="60" spans="1:13" x14ac:dyDescent="0.25">
      <c r="A60">
        <v>61013</v>
      </c>
      <c r="B60" t="s">
        <v>71</v>
      </c>
      <c r="C60" t="s">
        <v>66</v>
      </c>
      <c r="D60" s="14">
        <f>Finanzkraft!H60</f>
        <v>2918732.79</v>
      </c>
      <c r="E60" s="147">
        <f t="shared" si="0"/>
        <v>1.3639232814148482E-3</v>
      </c>
      <c r="F60" s="149">
        <f t="shared" si="1"/>
        <v>2728.1739044172359</v>
      </c>
      <c r="G60" s="149">
        <f t="shared" si="2"/>
        <v>212616.94208835956</v>
      </c>
      <c r="H60" s="149">
        <f t="shared" si="3"/>
        <v>9820.247626186896</v>
      </c>
      <c r="I60" s="149">
        <f t="shared" si="4"/>
        <v>332407.54777109838</v>
      </c>
      <c r="J60" s="149">
        <f t="shared" si="5"/>
        <v>56731.134081031712</v>
      </c>
      <c r="K60" s="149">
        <f t="shared" si="6"/>
        <v>100809.53377889667</v>
      </c>
      <c r="L60" s="149">
        <f t="shared" si="7"/>
        <v>1433.1014702482094</v>
      </c>
      <c r="M60" s="149">
        <f t="shared" si="8"/>
        <v>1008.2120896218557</v>
      </c>
    </row>
    <row r="61" spans="1:13" x14ac:dyDescent="0.25">
      <c r="A61">
        <v>61016</v>
      </c>
      <c r="B61" t="s">
        <v>72</v>
      </c>
      <c r="C61" t="s">
        <v>66</v>
      </c>
      <c r="D61" s="14">
        <f>Finanzkraft!H61</f>
        <v>2448992.71</v>
      </c>
      <c r="E61" s="147">
        <f t="shared" si="0"/>
        <v>1.1444138307653169E-3</v>
      </c>
      <c r="F61" s="149">
        <f t="shared" si="1"/>
        <v>2289.1023208500173</v>
      </c>
      <c r="G61" s="149">
        <f t="shared" si="2"/>
        <v>178398.42790024113</v>
      </c>
      <c r="H61" s="149">
        <f t="shared" si="3"/>
        <v>8239.7795815102727</v>
      </c>
      <c r="I61" s="149">
        <f t="shared" si="4"/>
        <v>278909.96532107913</v>
      </c>
      <c r="J61" s="149">
        <f t="shared" si="5"/>
        <v>47600.840429959055</v>
      </c>
      <c r="K61" s="149">
        <f t="shared" si="6"/>
        <v>84585.274187780873</v>
      </c>
      <c r="L61" s="149">
        <f t="shared" si="7"/>
        <v>1202.4585002617339</v>
      </c>
      <c r="M61" s="149">
        <f t="shared" si="8"/>
        <v>845.95070370172232</v>
      </c>
    </row>
    <row r="62" spans="1:13" x14ac:dyDescent="0.25">
      <c r="A62">
        <v>61017</v>
      </c>
      <c r="B62" t="s">
        <v>73</v>
      </c>
      <c r="C62" t="s">
        <v>66</v>
      </c>
      <c r="D62" s="14">
        <f>Finanzkraft!H62</f>
        <v>1715471.54</v>
      </c>
      <c r="E62" s="147">
        <f t="shared" si="0"/>
        <v>8.0163952658735265E-4</v>
      </c>
      <c r="F62" s="149">
        <f t="shared" si="1"/>
        <v>1603.4714466610862</v>
      </c>
      <c r="G62" s="149">
        <f t="shared" si="2"/>
        <v>124964.61283610994</v>
      </c>
      <c r="H62" s="149">
        <f t="shared" si="3"/>
        <v>5771.8045914289332</v>
      </c>
      <c r="I62" s="149">
        <f t="shared" si="4"/>
        <v>195370.98080242888</v>
      </c>
      <c r="J62" s="149">
        <f t="shared" si="5"/>
        <v>33343.458600036472</v>
      </c>
      <c r="K62" s="149">
        <f t="shared" si="6"/>
        <v>59250.33177098952</v>
      </c>
      <c r="L62" s="149">
        <f t="shared" si="7"/>
        <v>842.29868337586322</v>
      </c>
      <c r="M62" s="149">
        <f t="shared" si="8"/>
        <v>592.57193805337113</v>
      </c>
    </row>
    <row r="63" spans="1:13" x14ac:dyDescent="0.25">
      <c r="A63">
        <v>61019</v>
      </c>
      <c r="B63" t="s">
        <v>74</v>
      </c>
      <c r="C63" t="s">
        <v>66</v>
      </c>
      <c r="D63" s="14">
        <f>Finanzkraft!H63</f>
        <v>2123157.08</v>
      </c>
      <c r="E63" s="147">
        <f t="shared" si="0"/>
        <v>9.9215090241706145E-4</v>
      </c>
      <c r="F63" s="149">
        <f t="shared" si="1"/>
        <v>1984.539921050703</v>
      </c>
      <c r="G63" s="149">
        <f t="shared" si="2"/>
        <v>154662.72468294387</v>
      </c>
      <c r="H63" s="149">
        <f t="shared" si="3"/>
        <v>7143.4864974028351</v>
      </c>
      <c r="I63" s="149">
        <f t="shared" si="4"/>
        <v>241801.31902230272</v>
      </c>
      <c r="J63" s="149">
        <f t="shared" si="5"/>
        <v>41267.604007207447</v>
      </c>
      <c r="K63" s="149">
        <f t="shared" si="6"/>
        <v>73331.301894944496</v>
      </c>
      <c r="L63" s="149">
        <f t="shared" si="7"/>
        <v>1042.4727961876549</v>
      </c>
      <c r="M63" s="149">
        <f t="shared" si="8"/>
        <v>733.39794706669181</v>
      </c>
    </row>
    <row r="64" spans="1:13" x14ac:dyDescent="0.25">
      <c r="A64">
        <v>61020</v>
      </c>
      <c r="B64" t="s">
        <v>75</v>
      </c>
      <c r="C64" t="s">
        <v>66</v>
      </c>
      <c r="D64" s="14">
        <f>Finanzkraft!H64</f>
        <v>2068309.96</v>
      </c>
      <c r="E64" s="147">
        <f t="shared" si="0"/>
        <v>9.6652085360174854E-4</v>
      </c>
      <c r="F64" s="149">
        <f t="shared" si="1"/>
        <v>1933.2736722083614</v>
      </c>
      <c r="G64" s="149">
        <f t="shared" si="2"/>
        <v>150667.3514248275</v>
      </c>
      <c r="H64" s="149">
        <f t="shared" si="3"/>
        <v>6958.950145932582</v>
      </c>
      <c r="I64" s="149">
        <f t="shared" si="4"/>
        <v>235554.91074403506</v>
      </c>
      <c r="J64" s="149">
        <f t="shared" si="5"/>
        <v>40201.545706379417</v>
      </c>
      <c r="K64" s="149">
        <f t="shared" si="6"/>
        <v>71436.948079734415</v>
      </c>
      <c r="L64" s="149">
        <f t="shared" si="7"/>
        <v>1015.5427912964292</v>
      </c>
      <c r="M64" s="149">
        <f t="shared" si="8"/>
        <v>714.45221498241256</v>
      </c>
    </row>
    <row r="65" spans="1:13" x14ac:dyDescent="0.25">
      <c r="A65">
        <v>61021</v>
      </c>
      <c r="B65" t="s">
        <v>76</v>
      </c>
      <c r="C65" t="s">
        <v>66</v>
      </c>
      <c r="D65" s="14">
        <f>Finanzkraft!H65</f>
        <v>5421074.3499999996</v>
      </c>
      <c r="E65" s="147">
        <f t="shared" si="0"/>
        <v>2.5332670197075026E-3</v>
      </c>
      <c r="F65" s="149">
        <f t="shared" si="1"/>
        <v>5067.1420234997349</v>
      </c>
      <c r="G65" s="149">
        <f t="shared" si="2"/>
        <v>394901.60081788141</v>
      </c>
      <c r="H65" s="149">
        <f t="shared" si="3"/>
        <v>18239.522541893999</v>
      </c>
      <c r="I65" s="149">
        <f t="shared" si="4"/>
        <v>617393.28695735137</v>
      </c>
      <c r="J65" s="149">
        <f t="shared" si="5"/>
        <v>105368.91107907543</v>
      </c>
      <c r="K65" s="149">
        <f t="shared" si="6"/>
        <v>187237.41333108989</v>
      </c>
      <c r="L65" s="149">
        <f t="shared" si="7"/>
        <v>2661.7543229470671</v>
      </c>
      <c r="M65" s="149">
        <f t="shared" si="8"/>
        <v>1872.590980967786</v>
      </c>
    </row>
    <row r="66" spans="1:13" x14ac:dyDescent="0.25">
      <c r="A66">
        <v>61024</v>
      </c>
      <c r="B66" t="s">
        <v>77</v>
      </c>
      <c r="C66" t="s">
        <v>66</v>
      </c>
      <c r="D66" s="14">
        <f>Finanzkraft!H66</f>
        <v>2541384.4</v>
      </c>
      <c r="E66" s="147">
        <f t="shared" si="0"/>
        <v>1.1875884500494151E-3</v>
      </c>
      <c r="F66" s="149">
        <f t="shared" si="1"/>
        <v>2375.461921326842</v>
      </c>
      <c r="G66" s="149">
        <f t="shared" si="2"/>
        <v>185128.75918287141</v>
      </c>
      <c r="H66" s="149">
        <f t="shared" si="3"/>
        <v>8550.6368403557808</v>
      </c>
      <c r="I66" s="149">
        <f t="shared" si="4"/>
        <v>289432.23553798639</v>
      </c>
      <c r="J66" s="149">
        <f t="shared" si="5"/>
        <v>49396.648998431374</v>
      </c>
      <c r="K66" s="149">
        <f t="shared" si="6"/>
        <v>87776.372470520335</v>
      </c>
      <c r="L66" s="149">
        <f t="shared" si="7"/>
        <v>1247.8229362359214</v>
      </c>
      <c r="M66" s="149">
        <f t="shared" si="8"/>
        <v>877.86538227652761</v>
      </c>
    </row>
    <row r="67" spans="1:13" x14ac:dyDescent="0.25">
      <c r="A67">
        <v>61027</v>
      </c>
      <c r="B67" t="s">
        <v>78</v>
      </c>
      <c r="C67" t="s">
        <v>66</v>
      </c>
      <c r="D67" s="14">
        <f>Finanzkraft!H67</f>
        <v>2061188.61</v>
      </c>
      <c r="E67" s="147">
        <f t="shared" ref="E67:E130" si="9">D67/$D$288</f>
        <v>9.6319304809198026E-4</v>
      </c>
      <c r="F67" s="149">
        <f t="shared" ref="F67:F130" si="10">$F$288*E67</f>
        <v>1926.6172625155025</v>
      </c>
      <c r="G67" s="149">
        <f t="shared" ref="G67:G130" si="11">$G$288*E67</f>
        <v>150148.59216542268</v>
      </c>
      <c r="H67" s="149">
        <f t="shared" ref="H67:H130" si="12">$H$288*E67</f>
        <v>6934.9899462622507</v>
      </c>
      <c r="I67" s="149">
        <f t="shared" ref="I67:I130" si="13">$I$288*E67</f>
        <v>234743.87710010918</v>
      </c>
      <c r="J67" s="149">
        <f t="shared" ref="J67:J130" si="14">$J$288*E67</f>
        <v>40063.128697781671</v>
      </c>
      <c r="K67" s="149">
        <f t="shared" ref="K67:K130" si="15">$K$288*E67</f>
        <v>71190.985182467513</v>
      </c>
      <c r="L67" s="149">
        <f t="shared" ref="L67:L130" si="16">$L$288*E67</f>
        <v>1012.0461994912055</v>
      </c>
      <c r="M67" s="149">
        <f t="shared" ref="M67:M130" si="17">$M$288*E67</f>
        <v>711.99230114959175</v>
      </c>
    </row>
    <row r="68" spans="1:13" x14ac:dyDescent="0.25">
      <c r="A68">
        <v>61030</v>
      </c>
      <c r="B68" t="s">
        <v>79</v>
      </c>
      <c r="C68" t="s">
        <v>66</v>
      </c>
      <c r="D68" s="14">
        <f>Finanzkraft!H68</f>
        <v>2022580.9</v>
      </c>
      <c r="E68" s="147">
        <f t="shared" si="9"/>
        <v>9.4515167250202323E-4</v>
      </c>
      <c r="F68" s="149">
        <f t="shared" si="10"/>
        <v>1890.5301814054469</v>
      </c>
      <c r="G68" s="149">
        <f t="shared" si="11"/>
        <v>147336.18903302282</v>
      </c>
      <c r="H68" s="149">
        <f t="shared" si="12"/>
        <v>6805.0920420145603</v>
      </c>
      <c r="I68" s="149">
        <f t="shared" si="13"/>
        <v>230346.93667098624</v>
      </c>
      <c r="J68" s="149">
        <f t="shared" si="14"/>
        <v>39312.714278182953</v>
      </c>
      <c r="K68" s="149">
        <f t="shared" si="15"/>
        <v>69857.521133032933</v>
      </c>
      <c r="L68" s="149">
        <f t="shared" si="16"/>
        <v>993.08976533132579</v>
      </c>
      <c r="M68" s="149">
        <f t="shared" si="17"/>
        <v>698.65611631349555</v>
      </c>
    </row>
    <row r="69" spans="1:13" x14ac:dyDescent="0.25">
      <c r="A69">
        <v>61032</v>
      </c>
      <c r="B69" t="s">
        <v>80</v>
      </c>
      <c r="C69" t="s">
        <v>66</v>
      </c>
      <c r="D69" s="14">
        <f>Finanzkraft!H69</f>
        <v>2472634.87</v>
      </c>
      <c r="E69" s="147">
        <f t="shared" si="9"/>
        <v>1.1554618076672844E-3</v>
      </c>
      <c r="F69" s="149">
        <f t="shared" si="10"/>
        <v>2311.2009261684088</v>
      </c>
      <c r="G69" s="149">
        <f t="shared" si="11"/>
        <v>180120.65604691699</v>
      </c>
      <c r="H69" s="149">
        <f t="shared" si="12"/>
        <v>8319.3250152044384</v>
      </c>
      <c r="I69" s="149">
        <f t="shared" si="13"/>
        <v>281602.51479204732</v>
      </c>
      <c r="J69" s="149">
        <f t="shared" si="14"/>
        <v>48060.370865057637</v>
      </c>
      <c r="K69" s="149">
        <f t="shared" si="15"/>
        <v>85401.846069692023</v>
      </c>
      <c r="L69" s="149">
        <f t="shared" si="16"/>
        <v>1214.066830552169</v>
      </c>
      <c r="M69" s="149">
        <f t="shared" si="17"/>
        <v>854.11736822765658</v>
      </c>
    </row>
    <row r="70" spans="1:13" x14ac:dyDescent="0.25">
      <c r="A70">
        <v>61033</v>
      </c>
      <c r="B70" t="s">
        <v>81</v>
      </c>
      <c r="C70" t="s">
        <v>66</v>
      </c>
      <c r="D70" s="14">
        <f>Finanzkraft!H70</f>
        <v>2766562.51</v>
      </c>
      <c r="E70" s="147">
        <f t="shared" si="9"/>
        <v>1.2928141383159977E-3</v>
      </c>
      <c r="F70" s="149">
        <f t="shared" si="10"/>
        <v>2585.9385520251913</v>
      </c>
      <c r="G70" s="149">
        <f t="shared" si="11"/>
        <v>201532.00148633562</v>
      </c>
      <c r="H70" s="149">
        <f t="shared" si="12"/>
        <v>9308.2617958751744</v>
      </c>
      <c r="I70" s="149">
        <f t="shared" si="13"/>
        <v>315077.2358659645</v>
      </c>
      <c r="J70" s="149">
        <f t="shared" si="14"/>
        <v>53773.414694246676</v>
      </c>
      <c r="K70" s="149">
        <f t="shared" si="15"/>
        <v>95553.754615294572</v>
      </c>
      <c r="L70" s="149">
        <f t="shared" si="16"/>
        <v>1358.3856714113851</v>
      </c>
      <c r="M70" s="149">
        <f t="shared" si="17"/>
        <v>955.64821104318548</v>
      </c>
    </row>
    <row r="71" spans="1:13" x14ac:dyDescent="0.25">
      <c r="A71">
        <v>61043</v>
      </c>
      <c r="B71" t="s">
        <v>82</v>
      </c>
      <c r="C71" t="s">
        <v>66</v>
      </c>
      <c r="D71" s="14">
        <f>Finanzkraft!H71</f>
        <v>5352305.54</v>
      </c>
      <c r="E71" s="147">
        <f t="shared" si="9"/>
        <v>2.5011313677850144E-3</v>
      </c>
      <c r="F71" s="149">
        <f t="shared" si="10"/>
        <v>5002.8630070982972</v>
      </c>
      <c r="G71" s="149">
        <f t="shared" si="11"/>
        <v>389892.09321809351</v>
      </c>
      <c r="H71" s="149">
        <f t="shared" si="12"/>
        <v>18008.145848052085</v>
      </c>
      <c r="I71" s="149">
        <f t="shared" si="13"/>
        <v>609561.37045798718</v>
      </c>
      <c r="J71" s="149">
        <f t="shared" si="14"/>
        <v>104032.25820215931</v>
      </c>
      <c r="K71" s="149">
        <f t="shared" si="15"/>
        <v>184862.22102216003</v>
      </c>
      <c r="L71" s="149">
        <f t="shared" si="16"/>
        <v>2627.9887507590702</v>
      </c>
      <c r="M71" s="149">
        <f t="shared" si="17"/>
        <v>1848.8363070666826</v>
      </c>
    </row>
    <row r="72" spans="1:13" x14ac:dyDescent="0.25">
      <c r="A72">
        <v>61045</v>
      </c>
      <c r="B72" t="s">
        <v>83</v>
      </c>
      <c r="C72" t="s">
        <v>66</v>
      </c>
      <c r="D72" s="14">
        <f>Finanzkraft!H72</f>
        <v>8578275.4900000002</v>
      </c>
      <c r="E72" s="147">
        <f t="shared" si="9"/>
        <v>4.0086265160303915E-3</v>
      </c>
      <c r="F72" s="149">
        <f t="shared" si="10"/>
        <v>8018.2151024246305</v>
      </c>
      <c r="G72" s="149">
        <f t="shared" si="11"/>
        <v>624889.92117545789</v>
      </c>
      <c r="H72" s="149">
        <f t="shared" si="12"/>
        <v>28862.110915418791</v>
      </c>
      <c r="I72" s="149">
        <f t="shared" si="13"/>
        <v>976959.42893621896</v>
      </c>
      <c r="J72" s="149">
        <f t="shared" si="14"/>
        <v>166735.1319978894</v>
      </c>
      <c r="K72" s="149">
        <f t="shared" si="15"/>
        <v>296283.3582219893</v>
      </c>
      <c r="L72" s="149">
        <f t="shared" si="16"/>
        <v>4211.9440529234525</v>
      </c>
      <c r="M72" s="149">
        <f t="shared" si="17"/>
        <v>2963.1767206496656</v>
      </c>
    </row>
    <row r="73" spans="1:13" x14ac:dyDescent="0.25">
      <c r="A73">
        <v>61049</v>
      </c>
      <c r="B73" t="s">
        <v>84</v>
      </c>
      <c r="C73" t="s">
        <v>66</v>
      </c>
      <c r="D73" s="14">
        <f>Finanzkraft!H73</f>
        <v>3663338.59</v>
      </c>
      <c r="E73" s="147">
        <f t="shared" si="9"/>
        <v>1.7118774310979125E-3</v>
      </c>
      <c r="F73" s="149">
        <f t="shared" si="10"/>
        <v>3424.1657127792882</v>
      </c>
      <c r="G73" s="149">
        <f t="shared" si="11"/>
        <v>266858.22405828477</v>
      </c>
      <c r="H73" s="149">
        <f t="shared" si="12"/>
        <v>12325.517503904957</v>
      </c>
      <c r="I73" s="149">
        <f t="shared" si="13"/>
        <v>417208.934483219</v>
      </c>
      <c r="J73" s="149">
        <f t="shared" si="14"/>
        <v>71203.966819281064</v>
      </c>
      <c r="K73" s="149">
        <f t="shared" si="15"/>
        <v>126527.3260359475</v>
      </c>
      <c r="L73" s="149">
        <f t="shared" si="16"/>
        <v>1798.7038544031986</v>
      </c>
      <c r="M73" s="149">
        <f t="shared" si="17"/>
        <v>1265.4197970675768</v>
      </c>
    </row>
    <row r="74" spans="1:13" x14ac:dyDescent="0.25">
      <c r="A74">
        <v>61050</v>
      </c>
      <c r="B74" t="s">
        <v>85</v>
      </c>
      <c r="C74" t="s">
        <v>66</v>
      </c>
      <c r="D74" s="14">
        <f>Finanzkraft!H74</f>
        <v>4441983.88</v>
      </c>
      <c r="E74" s="147">
        <f t="shared" si="9"/>
        <v>2.0757382280278758E-3</v>
      </c>
      <c r="F74" s="149">
        <f t="shared" si="10"/>
        <v>4151.9746332304785</v>
      </c>
      <c r="G74" s="149">
        <f t="shared" si="11"/>
        <v>323579.13427607279</v>
      </c>
      <c r="H74" s="149">
        <f t="shared" si="12"/>
        <v>14945.31524180069</v>
      </c>
      <c r="I74" s="149">
        <f t="shared" si="13"/>
        <v>505886.99789457209</v>
      </c>
      <c r="J74" s="149">
        <f t="shared" si="14"/>
        <v>86338.421915649713</v>
      </c>
      <c r="K74" s="149">
        <f t="shared" si="15"/>
        <v>153420.80149658865</v>
      </c>
      <c r="L74" s="149">
        <f t="shared" si="16"/>
        <v>2181.0196709534498</v>
      </c>
      <c r="M74" s="149">
        <f t="shared" si="17"/>
        <v>1534.3856981582057</v>
      </c>
    </row>
    <row r="75" spans="1:13" x14ac:dyDescent="0.25">
      <c r="A75">
        <v>61051</v>
      </c>
      <c r="B75" t="s">
        <v>86</v>
      </c>
      <c r="C75" t="s">
        <v>66</v>
      </c>
      <c r="D75" s="14">
        <f>Finanzkraft!H75</f>
        <v>4073141.36</v>
      </c>
      <c r="E75" s="147">
        <f t="shared" si="9"/>
        <v>1.903378188106674E-3</v>
      </c>
      <c r="F75" s="149">
        <f t="shared" si="10"/>
        <v>3807.2131869784935</v>
      </c>
      <c r="G75" s="149">
        <f t="shared" si="11"/>
        <v>296710.56686789816</v>
      </c>
      <c r="H75" s="149">
        <f t="shared" si="12"/>
        <v>13704.322954368039</v>
      </c>
      <c r="I75" s="149">
        <f t="shared" si="13"/>
        <v>463880.39900104608</v>
      </c>
      <c r="J75" s="149">
        <f t="shared" si="14"/>
        <v>79169.264626364049</v>
      </c>
      <c r="K75" s="149">
        <f t="shared" si="15"/>
        <v>140681.42274755516</v>
      </c>
      <c r="L75" s="149">
        <f t="shared" si="16"/>
        <v>1999.9175298074445</v>
      </c>
      <c r="M75" s="149">
        <f t="shared" si="17"/>
        <v>1406.9771566484535</v>
      </c>
    </row>
    <row r="76" spans="1:13" x14ac:dyDescent="0.25">
      <c r="A76">
        <v>61052</v>
      </c>
      <c r="B76" t="s">
        <v>87</v>
      </c>
      <c r="C76" t="s">
        <v>66</v>
      </c>
      <c r="D76" s="14">
        <f>Finanzkraft!H76</f>
        <v>3428542.68</v>
      </c>
      <c r="E76" s="147">
        <f t="shared" si="9"/>
        <v>1.6021573467081439E-3</v>
      </c>
      <c r="F76" s="149">
        <f t="shared" si="10"/>
        <v>3204.6992111794975</v>
      </c>
      <c r="G76" s="149">
        <f t="shared" si="11"/>
        <v>249754.36701111274</v>
      </c>
      <c r="H76" s="149">
        <f t="shared" si="12"/>
        <v>11535.532896298624</v>
      </c>
      <c r="I76" s="149">
        <f t="shared" si="13"/>
        <v>390468.58574790932</v>
      </c>
      <c r="J76" s="149">
        <f t="shared" si="14"/>
        <v>66640.260851566272</v>
      </c>
      <c r="K76" s="149">
        <f t="shared" si="15"/>
        <v>118417.75660177816</v>
      </c>
      <c r="L76" s="149">
        <f t="shared" si="16"/>
        <v>1683.418767333181</v>
      </c>
      <c r="M76" s="149">
        <f t="shared" si="17"/>
        <v>1184.31471068666</v>
      </c>
    </row>
    <row r="77" spans="1:13" x14ac:dyDescent="0.25">
      <c r="A77">
        <v>61053</v>
      </c>
      <c r="B77" t="s">
        <v>66</v>
      </c>
      <c r="C77" t="s">
        <v>66</v>
      </c>
      <c r="D77" s="14">
        <f>Finanzkraft!H77</f>
        <v>21747322.620000001</v>
      </c>
      <c r="E77" s="147">
        <f t="shared" si="9"/>
        <v>1.0162519752230472E-2</v>
      </c>
      <c r="F77" s="149">
        <f t="shared" si="10"/>
        <v>20327.478509201479</v>
      </c>
      <c r="G77" s="149">
        <f t="shared" si="11"/>
        <v>1584197.5154133283</v>
      </c>
      <c r="H77" s="149">
        <f t="shared" si="12"/>
        <v>73170.142216059321</v>
      </c>
      <c r="I77" s="149">
        <f t="shared" si="13"/>
        <v>2476750.9405001537</v>
      </c>
      <c r="J77" s="149">
        <f t="shared" si="14"/>
        <v>422700.65957585443</v>
      </c>
      <c r="K77" s="149">
        <f t="shared" si="15"/>
        <v>751126.46891579742</v>
      </c>
      <c r="L77" s="149">
        <f t="shared" si="16"/>
        <v>10677.962754063601</v>
      </c>
      <c r="M77" s="149">
        <f t="shared" si="17"/>
        <v>7512.1346008487653</v>
      </c>
    </row>
    <row r="78" spans="1:13" x14ac:dyDescent="0.25">
      <c r="A78">
        <v>61054</v>
      </c>
      <c r="B78" t="s">
        <v>88</v>
      </c>
      <c r="C78" t="s">
        <v>66</v>
      </c>
      <c r="D78" s="14">
        <f>Finanzkraft!H78</f>
        <v>4566233.71</v>
      </c>
      <c r="E78" s="147">
        <f t="shared" si="9"/>
        <v>2.1338001501159331E-3</v>
      </c>
      <c r="F78" s="149">
        <f t="shared" si="10"/>
        <v>4268.1124122678939</v>
      </c>
      <c r="G78" s="149">
        <f t="shared" si="11"/>
        <v>332630.19198170077</v>
      </c>
      <c r="H78" s="149">
        <f t="shared" si="12"/>
        <v>15363.361080834702</v>
      </c>
      <c r="I78" s="149">
        <f t="shared" si="13"/>
        <v>520037.51603819296</v>
      </c>
      <c r="J78" s="149">
        <f t="shared" si="14"/>
        <v>88753.454147934128</v>
      </c>
      <c r="K78" s="149">
        <f t="shared" si="15"/>
        <v>157712.24176728478</v>
      </c>
      <c r="L78" s="149">
        <f t="shared" si="16"/>
        <v>2242.0264937298134</v>
      </c>
      <c r="M78" s="149">
        <f t="shared" si="17"/>
        <v>1577.3050709656977</v>
      </c>
    </row>
    <row r="79" spans="1:13" x14ac:dyDescent="0.25">
      <c r="A79">
        <v>61055</v>
      </c>
      <c r="B79" t="s">
        <v>89</v>
      </c>
      <c r="C79" t="s">
        <v>66</v>
      </c>
      <c r="D79" s="14">
        <f>Finanzkraft!H79</f>
        <v>1872686.31</v>
      </c>
      <c r="E79" s="147">
        <f t="shared" si="9"/>
        <v>8.7510595891029258E-4</v>
      </c>
      <c r="F79" s="149">
        <f t="shared" si="10"/>
        <v>1750.4219432507236</v>
      </c>
      <c r="G79" s="149">
        <f t="shared" si="11"/>
        <v>136417.02251302483</v>
      </c>
      <c r="H79" s="149">
        <f t="shared" si="12"/>
        <v>6300.7629041541004</v>
      </c>
      <c r="I79" s="149">
        <f t="shared" si="13"/>
        <v>213275.79769698853</v>
      </c>
      <c r="J79" s="149">
        <f t="shared" si="14"/>
        <v>36399.227263391425</v>
      </c>
      <c r="K79" s="149">
        <f t="shared" si="15"/>
        <v>64680.341575640552</v>
      </c>
      <c r="L79" s="149">
        <f t="shared" si="16"/>
        <v>919.49133314622259</v>
      </c>
      <c r="M79" s="149">
        <f t="shared" si="17"/>
        <v>646.87832482648832</v>
      </c>
    </row>
    <row r="80" spans="1:13" x14ac:dyDescent="0.25">
      <c r="A80">
        <v>61057</v>
      </c>
      <c r="B80" t="s">
        <v>90</v>
      </c>
      <c r="C80" t="s">
        <v>66</v>
      </c>
      <c r="D80" s="14">
        <f>Finanzkraft!H80</f>
        <v>3581092.62</v>
      </c>
      <c r="E80" s="147">
        <f t="shared" si="9"/>
        <v>1.6734439048532758E-3</v>
      </c>
      <c r="F80" s="149">
        <f t="shared" si="10"/>
        <v>3347.2894362437164</v>
      </c>
      <c r="G80" s="149">
        <f t="shared" si="11"/>
        <v>260866.96418673935</v>
      </c>
      <c r="H80" s="149">
        <f t="shared" si="12"/>
        <v>12048.796114943574</v>
      </c>
      <c r="I80" s="149">
        <f t="shared" si="13"/>
        <v>407842.13622905093</v>
      </c>
      <c r="J80" s="149">
        <f t="shared" si="14"/>
        <v>69605.35965397954</v>
      </c>
      <c r="K80" s="149">
        <f t="shared" si="15"/>
        <v>123686.6487669286</v>
      </c>
      <c r="L80" s="149">
        <f t="shared" si="16"/>
        <v>1758.3209797074339</v>
      </c>
      <c r="M80" s="149">
        <f t="shared" si="17"/>
        <v>1237.0097344675414</v>
      </c>
    </row>
    <row r="81" spans="1:13" x14ac:dyDescent="0.25">
      <c r="A81">
        <v>61059</v>
      </c>
      <c r="B81" t="s">
        <v>91</v>
      </c>
      <c r="C81" t="s">
        <v>66</v>
      </c>
      <c r="D81" s="14">
        <f>Finanzkraft!H81</f>
        <v>7673922.3600000003</v>
      </c>
      <c r="E81" s="147">
        <f t="shared" si="9"/>
        <v>3.5860224692147911E-3</v>
      </c>
      <c r="F81" s="149">
        <f t="shared" si="10"/>
        <v>7172.9055838221939</v>
      </c>
      <c r="G81" s="149">
        <f t="shared" si="11"/>
        <v>559011.74358845211</v>
      </c>
      <c r="H81" s="149">
        <f t="shared" si="12"/>
        <v>25819.361778346469</v>
      </c>
      <c r="I81" s="149">
        <f t="shared" si="13"/>
        <v>873964.79808396567</v>
      </c>
      <c r="J81" s="149">
        <f t="shared" si="14"/>
        <v>149157.30546631754</v>
      </c>
      <c r="K81" s="149">
        <f t="shared" si="15"/>
        <v>265048.08457202086</v>
      </c>
      <c r="L81" s="149">
        <f t="shared" si="16"/>
        <v>3767.9055288533655</v>
      </c>
      <c r="M81" s="149">
        <f t="shared" si="17"/>
        <v>2650.7878092435735</v>
      </c>
    </row>
    <row r="82" spans="1:13" x14ac:dyDescent="0.25">
      <c r="A82">
        <v>61060</v>
      </c>
      <c r="B82" t="s">
        <v>92</v>
      </c>
      <c r="C82" t="s">
        <v>66</v>
      </c>
      <c r="D82" s="14">
        <f>Finanzkraft!H82</f>
        <v>5679162.9000000004</v>
      </c>
      <c r="E82" s="147">
        <f t="shared" si="9"/>
        <v>2.653871750369264E-3</v>
      </c>
      <c r="F82" s="149">
        <f t="shared" si="10"/>
        <v>5308.3804299586163</v>
      </c>
      <c r="G82" s="149">
        <f t="shared" si="11"/>
        <v>413702.22500555118</v>
      </c>
      <c r="H82" s="149">
        <f t="shared" si="12"/>
        <v>19107.876602658682</v>
      </c>
      <c r="I82" s="149">
        <f t="shared" si="13"/>
        <v>646786.37916066288</v>
      </c>
      <c r="J82" s="149">
        <f t="shared" si="14"/>
        <v>110385.3538945992</v>
      </c>
      <c r="K82" s="149">
        <f t="shared" si="15"/>
        <v>196151.48264511285</v>
      </c>
      <c r="L82" s="149">
        <f t="shared" si="16"/>
        <v>2788.476125547993</v>
      </c>
      <c r="M82" s="149">
        <f t="shared" si="17"/>
        <v>1961.7419978729599</v>
      </c>
    </row>
    <row r="83" spans="1:13" x14ac:dyDescent="0.25">
      <c r="A83">
        <v>61061</v>
      </c>
      <c r="B83" t="s">
        <v>93</v>
      </c>
      <c r="C83" t="s">
        <v>66</v>
      </c>
      <c r="D83" s="14">
        <f>Finanzkraft!H83</f>
        <v>8707728.0999999996</v>
      </c>
      <c r="E83" s="147">
        <f t="shared" si="9"/>
        <v>4.0691196962296368E-3</v>
      </c>
      <c r="F83" s="149">
        <f t="shared" si="10"/>
        <v>8139.2159811863685</v>
      </c>
      <c r="G83" s="149">
        <f t="shared" si="11"/>
        <v>634319.97869146534</v>
      </c>
      <c r="H83" s="149">
        <f t="shared" si="12"/>
        <v>29297.661812853356</v>
      </c>
      <c r="I83" s="149">
        <f t="shared" si="13"/>
        <v>991702.47934155189</v>
      </c>
      <c r="J83" s="149">
        <f t="shared" si="14"/>
        <v>169251.29017455122</v>
      </c>
      <c r="K83" s="149">
        <f t="shared" si="15"/>
        <v>300754.49628069502</v>
      </c>
      <c r="L83" s="149">
        <f t="shared" si="16"/>
        <v>4275.5054472224037</v>
      </c>
      <c r="M83" s="149">
        <f t="shared" si="17"/>
        <v>3007.8932794529474</v>
      </c>
    </row>
    <row r="84" spans="1:13" x14ac:dyDescent="0.25">
      <c r="A84">
        <v>61101</v>
      </c>
      <c r="B84" t="s">
        <v>95</v>
      </c>
      <c r="C84" t="s">
        <v>96</v>
      </c>
      <c r="D84" s="14">
        <f>Finanzkraft!H84</f>
        <v>5323752.53</v>
      </c>
      <c r="E84" s="147">
        <f t="shared" si="9"/>
        <v>2.4877885516057124E-3</v>
      </c>
      <c r="F84" s="149">
        <f t="shared" si="10"/>
        <v>4976.1741724638105</v>
      </c>
      <c r="G84" s="149">
        <f t="shared" si="11"/>
        <v>387812.13108712417</v>
      </c>
      <c r="H84" s="149">
        <f t="shared" si="12"/>
        <v>17912.077571561109</v>
      </c>
      <c r="I84" s="149">
        <f t="shared" si="13"/>
        <v>606309.53593990381</v>
      </c>
      <c r="J84" s="149">
        <f t="shared" si="14"/>
        <v>103477.27603857213</v>
      </c>
      <c r="K84" s="149">
        <f t="shared" si="15"/>
        <v>183876.03426469251</v>
      </c>
      <c r="L84" s="149">
        <f t="shared" si="16"/>
        <v>2613.969186943154</v>
      </c>
      <c r="M84" s="149">
        <f t="shared" si="17"/>
        <v>1838.9732973469427</v>
      </c>
    </row>
    <row r="85" spans="1:13" x14ac:dyDescent="0.25">
      <c r="A85">
        <v>61105</v>
      </c>
      <c r="B85" t="s">
        <v>97</v>
      </c>
      <c r="C85" t="s">
        <v>96</v>
      </c>
      <c r="D85" s="14">
        <f>Finanzkraft!H85</f>
        <v>1390655.34</v>
      </c>
      <c r="E85" s="147">
        <f t="shared" si="9"/>
        <v>6.4985297768552545E-4</v>
      </c>
      <c r="F85" s="149">
        <f t="shared" si="10"/>
        <v>1299.8619200856954</v>
      </c>
      <c r="G85" s="149">
        <f t="shared" si="11"/>
        <v>101303.17064401362</v>
      </c>
      <c r="H85" s="149">
        <f t="shared" si="12"/>
        <v>4678.9414393357783</v>
      </c>
      <c r="I85" s="149">
        <f t="shared" si="13"/>
        <v>158378.43496601243</v>
      </c>
      <c r="J85" s="149">
        <f t="shared" si="14"/>
        <v>27030.03674208996</v>
      </c>
      <c r="K85" s="149">
        <f t="shared" si="15"/>
        <v>48031.569369025055</v>
      </c>
      <c r="L85" s="149">
        <f t="shared" si="16"/>
        <v>682.81352071373533</v>
      </c>
      <c r="M85" s="149">
        <f t="shared" si="17"/>
        <v>480.3713211051404</v>
      </c>
    </row>
    <row r="86" spans="1:13" x14ac:dyDescent="0.25">
      <c r="A86">
        <v>61106</v>
      </c>
      <c r="B86" t="s">
        <v>98</v>
      </c>
      <c r="C86" t="s">
        <v>96</v>
      </c>
      <c r="D86" s="14">
        <f>Finanzkraft!H86</f>
        <v>2209507.6800000002</v>
      </c>
      <c r="E86" s="147">
        <f t="shared" si="9"/>
        <v>1.0325025214853287E-3</v>
      </c>
      <c r="F86" s="149">
        <f t="shared" si="10"/>
        <v>2065.252843575814</v>
      </c>
      <c r="G86" s="149">
        <f t="shared" si="11"/>
        <v>160952.98893131825</v>
      </c>
      <c r="H86" s="149">
        <f t="shared" si="12"/>
        <v>7434.0181546943586</v>
      </c>
      <c r="I86" s="149">
        <f t="shared" si="13"/>
        <v>251635.58384192089</v>
      </c>
      <c r="J86" s="149">
        <f t="shared" si="14"/>
        <v>42945.992478862478</v>
      </c>
      <c r="K86" s="149">
        <f t="shared" si="15"/>
        <v>76313.748166611578</v>
      </c>
      <c r="L86" s="149">
        <f t="shared" si="16"/>
        <v>1084.8710493750646</v>
      </c>
      <c r="M86" s="149">
        <f t="shared" si="17"/>
        <v>763.22586388195498</v>
      </c>
    </row>
    <row r="87" spans="1:13" x14ac:dyDescent="0.25">
      <c r="A87">
        <v>61107</v>
      </c>
      <c r="B87" t="s">
        <v>99</v>
      </c>
      <c r="C87" t="s">
        <v>96</v>
      </c>
      <c r="D87" s="14">
        <f>Finanzkraft!H87</f>
        <v>1621281.28</v>
      </c>
      <c r="E87" s="147">
        <f t="shared" si="9"/>
        <v>7.5762443588200663E-4</v>
      </c>
      <c r="F87" s="149">
        <f t="shared" si="10"/>
        <v>1515.430701628625</v>
      </c>
      <c r="G87" s="149">
        <f t="shared" si="11"/>
        <v>118103.26358059706</v>
      </c>
      <c r="H87" s="149">
        <f t="shared" si="12"/>
        <v>5454.8959383504425</v>
      </c>
      <c r="I87" s="149">
        <f t="shared" si="13"/>
        <v>184643.87571840294</v>
      </c>
      <c r="J87" s="149">
        <f t="shared" si="14"/>
        <v>31512.691396031056</v>
      </c>
      <c r="K87" s="149">
        <f t="shared" si="15"/>
        <v>55997.113035226779</v>
      </c>
      <c r="L87" s="149">
        <f t="shared" si="16"/>
        <v>796.05114726994202</v>
      </c>
      <c r="M87" s="149">
        <f t="shared" si="17"/>
        <v>560.03598300397925</v>
      </c>
    </row>
    <row r="88" spans="1:13" x14ac:dyDescent="0.25">
      <c r="A88">
        <v>61108</v>
      </c>
      <c r="B88" t="s">
        <v>96</v>
      </c>
      <c r="C88" t="s">
        <v>96</v>
      </c>
      <c r="D88" s="14">
        <f>Finanzkraft!H88</f>
        <v>53896935.25</v>
      </c>
      <c r="E88" s="147">
        <f t="shared" si="9"/>
        <v>2.5186027661128787E-2</v>
      </c>
      <c r="F88" s="149">
        <f t="shared" si="10"/>
        <v>50378.099968896247</v>
      </c>
      <c r="G88" s="149">
        <f t="shared" si="11"/>
        <v>3926156.4470892567</v>
      </c>
      <c r="H88" s="149">
        <f t="shared" si="12"/>
        <v>181339.39916012707</v>
      </c>
      <c r="I88" s="149">
        <f t="shared" si="13"/>
        <v>6138193.9930274226</v>
      </c>
      <c r="J88" s="149">
        <f t="shared" si="14"/>
        <v>1047589.6494192036</v>
      </c>
      <c r="K88" s="149">
        <f t="shared" si="15"/>
        <v>1861535.5723138608</v>
      </c>
      <c r="L88" s="149">
        <f t="shared" si="16"/>
        <v>26463.462984101239</v>
      </c>
      <c r="M88" s="149">
        <f t="shared" si="17"/>
        <v>18617.511647106399</v>
      </c>
    </row>
    <row r="89" spans="1:13" x14ac:dyDescent="0.25">
      <c r="A89">
        <v>61109</v>
      </c>
      <c r="B89" t="s">
        <v>100</v>
      </c>
      <c r="C89" t="s">
        <v>96</v>
      </c>
      <c r="D89" s="14">
        <f>Finanzkraft!H89</f>
        <v>2221481.17</v>
      </c>
      <c r="E89" s="147">
        <f t="shared" si="9"/>
        <v>1.0380977311005219E-3</v>
      </c>
      <c r="F89" s="149">
        <f t="shared" si="10"/>
        <v>2076.444605656508</v>
      </c>
      <c r="G89" s="149">
        <f t="shared" si="11"/>
        <v>161825.20540781372</v>
      </c>
      <c r="H89" s="149">
        <f t="shared" si="12"/>
        <v>7474.3036639237498</v>
      </c>
      <c r="I89" s="149">
        <f t="shared" si="13"/>
        <v>252999.21619045176</v>
      </c>
      <c r="J89" s="149">
        <f t="shared" si="14"/>
        <v>43178.720075213598</v>
      </c>
      <c r="K89" s="149">
        <f t="shared" si="15"/>
        <v>76727.298166372362</v>
      </c>
      <c r="L89" s="149">
        <f t="shared" si="16"/>
        <v>1090.7500480219403</v>
      </c>
      <c r="M89" s="149">
        <f t="shared" si="17"/>
        <v>767.3618428295058</v>
      </c>
    </row>
    <row r="90" spans="1:13" x14ac:dyDescent="0.25">
      <c r="A90">
        <v>61110</v>
      </c>
      <c r="B90" t="s">
        <v>101</v>
      </c>
      <c r="C90" t="s">
        <v>96</v>
      </c>
      <c r="D90" s="14">
        <f>Finanzkraft!H90</f>
        <v>4323746.2699999996</v>
      </c>
      <c r="E90" s="147">
        <f t="shared" si="9"/>
        <v>2.0204858152101032E-3</v>
      </c>
      <c r="F90" s="149">
        <f t="shared" si="10"/>
        <v>4041.4565470158568</v>
      </c>
      <c r="G90" s="149">
        <f t="shared" si="11"/>
        <v>314966.040551232</v>
      </c>
      <c r="H90" s="149">
        <f t="shared" si="12"/>
        <v>14547.497869512728</v>
      </c>
      <c r="I90" s="149">
        <f t="shared" si="13"/>
        <v>492421.19721248379</v>
      </c>
      <c r="J90" s="149">
        <f t="shared" si="14"/>
        <v>84040.248636714256</v>
      </c>
      <c r="K90" s="149">
        <f t="shared" si="15"/>
        <v>149337.01610175264</v>
      </c>
      <c r="L90" s="149">
        <f t="shared" si="16"/>
        <v>2122.9648557575597</v>
      </c>
      <c r="M90" s="149">
        <f t="shared" si="17"/>
        <v>1493.5431146033084</v>
      </c>
    </row>
    <row r="91" spans="1:13" x14ac:dyDescent="0.25">
      <c r="A91">
        <v>61111</v>
      </c>
      <c r="B91" t="s">
        <v>102</v>
      </c>
      <c r="C91" t="s">
        <v>96</v>
      </c>
      <c r="D91" s="14">
        <f>Finanzkraft!H91</f>
        <v>1806984.95</v>
      </c>
      <c r="E91" s="147">
        <f t="shared" si="9"/>
        <v>8.4440372579335887E-4</v>
      </c>
      <c r="F91" s="149">
        <f t="shared" si="10"/>
        <v>1689.0101084809082</v>
      </c>
      <c r="G91" s="149">
        <f t="shared" si="11"/>
        <v>131630.96525485202</v>
      </c>
      <c r="H91" s="149">
        <f t="shared" si="12"/>
        <v>6079.7068257121773</v>
      </c>
      <c r="I91" s="149">
        <f t="shared" si="13"/>
        <v>205793.22579535647</v>
      </c>
      <c r="J91" s="149">
        <f t="shared" si="14"/>
        <v>35122.196122947033</v>
      </c>
      <c r="K91" s="149">
        <f t="shared" si="15"/>
        <v>62411.095314752296</v>
      </c>
      <c r="L91" s="149">
        <f t="shared" si="16"/>
        <v>887.23188276559802</v>
      </c>
      <c r="M91" s="149">
        <f t="shared" si="17"/>
        <v>624.18323410645087</v>
      </c>
    </row>
    <row r="92" spans="1:13" x14ac:dyDescent="0.25">
      <c r="A92">
        <v>61112</v>
      </c>
      <c r="B92" t="s">
        <v>103</v>
      </c>
      <c r="C92" t="s">
        <v>96</v>
      </c>
      <c r="D92" s="14">
        <f>Finanzkraft!H92</f>
        <v>684063.13</v>
      </c>
      <c r="E92" s="147">
        <f t="shared" si="9"/>
        <v>3.1966257142864791E-4</v>
      </c>
      <c r="F92" s="149">
        <f t="shared" si="10"/>
        <v>639.40186187443874</v>
      </c>
      <c r="G92" s="149">
        <f t="shared" si="11"/>
        <v>49831.012758105877</v>
      </c>
      <c r="H92" s="149">
        <f t="shared" si="12"/>
        <v>2301.5705142862626</v>
      </c>
      <c r="I92" s="149">
        <f t="shared" si="13"/>
        <v>77906.325766779788</v>
      </c>
      <c r="J92" s="149">
        <f t="shared" si="14"/>
        <v>13296.070569008896</v>
      </c>
      <c r="K92" s="149">
        <f t="shared" si="15"/>
        <v>23626.720968394224</v>
      </c>
      <c r="L92" s="149">
        <f t="shared" si="16"/>
        <v>335.87585705150894</v>
      </c>
      <c r="M92" s="149">
        <f t="shared" si="17"/>
        <v>236.29457280005653</v>
      </c>
    </row>
    <row r="93" spans="1:13" x14ac:dyDescent="0.25">
      <c r="A93">
        <v>61113</v>
      </c>
      <c r="B93" t="s">
        <v>104</v>
      </c>
      <c r="C93" t="s">
        <v>96</v>
      </c>
      <c r="D93" s="14">
        <f>Finanzkraft!H93</f>
        <v>4129356.68</v>
      </c>
      <c r="E93" s="147">
        <f t="shared" si="9"/>
        <v>1.929647596523532E-3</v>
      </c>
      <c r="F93" s="149">
        <f t="shared" si="10"/>
        <v>3859.7583084702296</v>
      </c>
      <c r="G93" s="149">
        <f t="shared" si="11"/>
        <v>300805.6075231678</v>
      </c>
      <c r="H93" s="149">
        <f t="shared" si="12"/>
        <v>13893.462694969416</v>
      </c>
      <c r="I93" s="149">
        <f t="shared" si="13"/>
        <v>470282.62832892081</v>
      </c>
      <c r="J93" s="149">
        <f t="shared" si="14"/>
        <v>80261.916501607513</v>
      </c>
      <c r="K93" s="149">
        <f t="shared" si="15"/>
        <v>142623.03255159323</v>
      </c>
      <c r="L93" s="149">
        <f t="shared" si="16"/>
        <v>2027.5193226192055</v>
      </c>
      <c r="M93" s="149">
        <f t="shared" si="17"/>
        <v>1426.3955033501948</v>
      </c>
    </row>
    <row r="94" spans="1:13" x14ac:dyDescent="0.25">
      <c r="A94">
        <v>61114</v>
      </c>
      <c r="B94" t="s">
        <v>105</v>
      </c>
      <c r="C94" t="s">
        <v>96</v>
      </c>
      <c r="D94" s="14">
        <f>Finanzkraft!H94</f>
        <v>3700096.13</v>
      </c>
      <c r="E94" s="147">
        <f t="shared" si="9"/>
        <v>1.7290542225963687E-3</v>
      </c>
      <c r="F94" s="149">
        <f t="shared" si="10"/>
        <v>3458.5234182061604</v>
      </c>
      <c r="G94" s="149">
        <f t="shared" si="11"/>
        <v>269535.85038306069</v>
      </c>
      <c r="H94" s="149">
        <f t="shared" si="12"/>
        <v>12449.190402693841</v>
      </c>
      <c r="I94" s="149">
        <f t="shared" si="13"/>
        <v>421395.16344373237</v>
      </c>
      <c r="J94" s="149">
        <f t="shared" si="14"/>
        <v>71918.419659011168</v>
      </c>
      <c r="K94" s="149">
        <f t="shared" si="15"/>
        <v>127796.88743017815</v>
      </c>
      <c r="L94" s="149">
        <f t="shared" si="16"/>
        <v>1816.7518527664565</v>
      </c>
      <c r="M94" s="149">
        <f t="shared" si="17"/>
        <v>1278.1168813432357</v>
      </c>
    </row>
    <row r="95" spans="1:13" x14ac:dyDescent="0.25">
      <c r="A95">
        <v>61115</v>
      </c>
      <c r="B95" t="s">
        <v>106</v>
      </c>
      <c r="C95" t="s">
        <v>96</v>
      </c>
      <c r="D95" s="14">
        <f>Finanzkraft!H95</f>
        <v>2328537.4900000002</v>
      </c>
      <c r="E95" s="147">
        <f t="shared" si="9"/>
        <v>1.0881251292134539E-3</v>
      </c>
      <c r="F95" s="149">
        <f t="shared" si="10"/>
        <v>2176.5114084579191</v>
      </c>
      <c r="G95" s="149">
        <f t="shared" si="11"/>
        <v>169623.79096782758</v>
      </c>
      <c r="H95" s="149">
        <f t="shared" si="12"/>
        <v>7834.5009303368597</v>
      </c>
      <c r="I95" s="149">
        <f t="shared" si="13"/>
        <v>265191.60630116076</v>
      </c>
      <c r="J95" s="149">
        <f t="shared" si="14"/>
        <v>45259.563674514735</v>
      </c>
      <c r="K95" s="149">
        <f t="shared" si="15"/>
        <v>80424.895200352446</v>
      </c>
      <c r="L95" s="149">
        <f t="shared" si="16"/>
        <v>1143.3148357671603</v>
      </c>
      <c r="M95" s="149">
        <f t="shared" si="17"/>
        <v>804.34209551458514</v>
      </c>
    </row>
    <row r="96" spans="1:13" x14ac:dyDescent="0.25">
      <c r="A96">
        <v>61116</v>
      </c>
      <c r="B96" t="s">
        <v>107</v>
      </c>
      <c r="C96" t="s">
        <v>96</v>
      </c>
      <c r="D96" s="14">
        <f>Finanzkraft!H96</f>
        <v>2911273.48</v>
      </c>
      <c r="E96" s="147">
        <f t="shared" si="9"/>
        <v>1.3604375472609208E-3</v>
      </c>
      <c r="F96" s="149">
        <f t="shared" si="10"/>
        <v>2721.201599533184</v>
      </c>
      <c r="G96" s="149">
        <f t="shared" si="11"/>
        <v>212073.56391831159</v>
      </c>
      <c r="H96" s="149">
        <f t="shared" si="12"/>
        <v>9795.1503402786202</v>
      </c>
      <c r="I96" s="149">
        <f t="shared" si="13"/>
        <v>331558.02466516016</v>
      </c>
      <c r="J96" s="149">
        <f t="shared" si="14"/>
        <v>56586.14817577452</v>
      </c>
      <c r="K96" s="149">
        <f t="shared" si="15"/>
        <v>100551.89814812271</v>
      </c>
      <c r="L96" s="149">
        <f t="shared" si="16"/>
        <v>1429.4389396579948</v>
      </c>
      <c r="M96" s="149">
        <f t="shared" si="17"/>
        <v>1005.6354349352727</v>
      </c>
    </row>
    <row r="97" spans="1:13" x14ac:dyDescent="0.25">
      <c r="A97">
        <v>61118</v>
      </c>
      <c r="B97" t="s">
        <v>108</v>
      </c>
      <c r="C97" t="s">
        <v>96</v>
      </c>
      <c r="D97" s="14">
        <f>Finanzkraft!H97</f>
        <v>1312578.1200000001</v>
      </c>
      <c r="E97" s="147">
        <f t="shared" si="9"/>
        <v>6.1336750752840664E-4</v>
      </c>
      <c r="F97" s="149">
        <f t="shared" si="10"/>
        <v>1226.8822232586201</v>
      </c>
      <c r="G97" s="149">
        <f t="shared" si="11"/>
        <v>95615.586011382649</v>
      </c>
      <c r="H97" s="149">
        <f t="shared" si="12"/>
        <v>4416.2460542045228</v>
      </c>
      <c r="I97" s="149">
        <f t="shared" si="13"/>
        <v>149486.40575186003</v>
      </c>
      <c r="J97" s="149">
        <f t="shared" si="14"/>
        <v>25512.457177537148</v>
      </c>
      <c r="K97" s="149">
        <f t="shared" si="15"/>
        <v>45334.875730635373</v>
      </c>
      <c r="L97" s="149">
        <f t="shared" si="16"/>
        <v>644.47750751024739</v>
      </c>
      <c r="M97" s="149">
        <f t="shared" si="17"/>
        <v>453.40126156499821</v>
      </c>
    </row>
    <row r="98" spans="1:13" x14ac:dyDescent="0.25">
      <c r="A98">
        <v>61119</v>
      </c>
      <c r="B98" t="s">
        <v>109</v>
      </c>
      <c r="C98" t="s">
        <v>96</v>
      </c>
      <c r="D98" s="14">
        <f>Finanzkraft!H98</f>
        <v>737220.25</v>
      </c>
      <c r="E98" s="147">
        <f t="shared" si="9"/>
        <v>3.4450288356320372E-4</v>
      </c>
      <c r="F98" s="149">
        <f t="shared" si="10"/>
        <v>689.08844781846267</v>
      </c>
      <c r="G98" s="149">
        <f t="shared" si="11"/>
        <v>53703.276893879673</v>
      </c>
      <c r="H98" s="149">
        <f t="shared" si="12"/>
        <v>2480.4207616550643</v>
      </c>
      <c r="I98" s="149">
        <f t="shared" si="13"/>
        <v>83960.263957460818</v>
      </c>
      <c r="J98" s="149">
        <f t="shared" si="14"/>
        <v>14329.28049915858</v>
      </c>
      <c r="K98" s="149">
        <f t="shared" si="15"/>
        <v>25462.704208308718</v>
      </c>
      <c r="L98" s="149">
        <f t="shared" si="16"/>
        <v>361.97606981752944</v>
      </c>
      <c r="M98" s="149">
        <f t="shared" si="17"/>
        <v>254.65653152992019</v>
      </c>
    </row>
    <row r="99" spans="1:13" x14ac:dyDescent="0.25">
      <c r="A99">
        <v>61120</v>
      </c>
      <c r="B99" t="s">
        <v>110</v>
      </c>
      <c r="C99" t="s">
        <v>96</v>
      </c>
      <c r="D99" s="14">
        <f>Finanzkraft!H99</f>
        <v>15360360.310000001</v>
      </c>
      <c r="E99" s="147">
        <f t="shared" si="9"/>
        <v>7.1778934712723721E-3</v>
      </c>
      <c r="F99" s="149">
        <f t="shared" si="10"/>
        <v>14357.509636977849</v>
      </c>
      <c r="G99" s="149">
        <f t="shared" si="11"/>
        <v>1118935.1932718742</v>
      </c>
      <c r="H99" s="149">
        <f t="shared" si="12"/>
        <v>51680.832993161028</v>
      </c>
      <c r="I99" s="149">
        <f t="shared" si="13"/>
        <v>1749354.9669984037</v>
      </c>
      <c r="J99" s="149">
        <f t="shared" si="14"/>
        <v>298557.87527558074</v>
      </c>
      <c r="K99" s="149">
        <f t="shared" si="15"/>
        <v>530528.44262833963</v>
      </c>
      <c r="L99" s="149">
        <f t="shared" si="16"/>
        <v>7541.9562281353064</v>
      </c>
      <c r="M99" s="149">
        <f t="shared" si="17"/>
        <v>5305.8988539645379</v>
      </c>
    </row>
    <row r="100" spans="1:13" x14ac:dyDescent="0.25">
      <c r="A100">
        <v>61203</v>
      </c>
      <c r="B100" t="s">
        <v>112</v>
      </c>
      <c r="C100" t="s">
        <v>113</v>
      </c>
      <c r="D100" s="14">
        <f>Finanzkraft!H100</f>
        <v>3486326.85</v>
      </c>
      <c r="E100" s="147">
        <f t="shared" si="9"/>
        <v>1.6291598784336442E-3</v>
      </c>
      <c r="F100" s="149">
        <f t="shared" si="10"/>
        <v>3258.7107552381126</v>
      </c>
      <c r="G100" s="149">
        <f t="shared" si="11"/>
        <v>253963.69154010256</v>
      </c>
      <c r="H100" s="149">
        <f t="shared" si="12"/>
        <v>11729.951124722225</v>
      </c>
      <c r="I100" s="149">
        <f t="shared" si="13"/>
        <v>397049.48767750605</v>
      </c>
      <c r="J100" s="149">
        <f t="shared" si="14"/>
        <v>67763.406316359265</v>
      </c>
      <c r="K100" s="149">
        <f t="shared" si="15"/>
        <v>120413.55260525559</v>
      </c>
      <c r="L100" s="149">
        <f t="shared" si="16"/>
        <v>1711.7908674677988</v>
      </c>
      <c r="M100" s="149">
        <f t="shared" si="17"/>
        <v>1204.2749821381499</v>
      </c>
    </row>
    <row r="101" spans="1:13" x14ac:dyDescent="0.25">
      <c r="A101">
        <v>61204</v>
      </c>
      <c r="B101" t="s">
        <v>114</v>
      </c>
      <c r="C101" t="s">
        <v>113</v>
      </c>
      <c r="D101" s="14">
        <f>Finanzkraft!H101</f>
        <v>3134165.02</v>
      </c>
      <c r="E101" s="147">
        <f t="shared" si="9"/>
        <v>1.4645947217984394E-3</v>
      </c>
      <c r="F101" s="149">
        <f t="shared" si="10"/>
        <v>2929.5409463301103</v>
      </c>
      <c r="G101" s="149">
        <f t="shared" si="11"/>
        <v>228310.23957924638</v>
      </c>
      <c r="H101" s="149">
        <f t="shared" si="12"/>
        <v>10545.081996948753</v>
      </c>
      <c r="I101" s="149">
        <f t="shared" si="13"/>
        <v>356942.61296463362</v>
      </c>
      <c r="J101" s="149">
        <f t="shared" si="14"/>
        <v>60918.47002606203</v>
      </c>
      <c r="K101" s="149">
        <f t="shared" si="15"/>
        <v>108250.30490452205</v>
      </c>
      <c r="L101" s="149">
        <f t="shared" si="16"/>
        <v>1538.8789660880564</v>
      </c>
      <c r="M101" s="149">
        <f t="shared" si="17"/>
        <v>1082.6284183534065</v>
      </c>
    </row>
    <row r="102" spans="1:13" x14ac:dyDescent="0.25">
      <c r="A102">
        <v>61205</v>
      </c>
      <c r="B102" t="s">
        <v>115</v>
      </c>
      <c r="C102" t="s">
        <v>113</v>
      </c>
      <c r="D102" s="14">
        <f>Finanzkraft!H102</f>
        <v>2165449.17</v>
      </c>
      <c r="E102" s="147">
        <f t="shared" si="9"/>
        <v>1.0119139880850343E-3</v>
      </c>
      <c r="F102" s="149">
        <f t="shared" si="10"/>
        <v>2024.0708355272091</v>
      </c>
      <c r="G102" s="149">
        <f t="shared" si="11"/>
        <v>157743.51881426465</v>
      </c>
      <c r="H102" s="149">
        <f t="shared" si="12"/>
        <v>7285.7807142122392</v>
      </c>
      <c r="I102" s="149">
        <f t="shared" si="13"/>
        <v>246617.864742137</v>
      </c>
      <c r="J102" s="149">
        <f t="shared" si="14"/>
        <v>42089.631373527962</v>
      </c>
      <c r="K102" s="149">
        <f t="shared" si="15"/>
        <v>74792.020015507733</v>
      </c>
      <c r="L102" s="149">
        <f t="shared" si="16"/>
        <v>1063.2382655607073</v>
      </c>
      <c r="M102" s="149">
        <f t="shared" si="17"/>
        <v>748.00681999245739</v>
      </c>
    </row>
    <row r="103" spans="1:13" x14ac:dyDescent="0.25">
      <c r="A103">
        <v>61206</v>
      </c>
      <c r="B103" t="s">
        <v>116</v>
      </c>
      <c r="C103" t="s">
        <v>113</v>
      </c>
      <c r="D103" s="14">
        <f>Finanzkraft!H103</f>
        <v>1541941.59</v>
      </c>
      <c r="E103" s="147">
        <f t="shared" si="9"/>
        <v>7.2054901373236997E-4</v>
      </c>
      <c r="F103" s="149">
        <f t="shared" si="10"/>
        <v>1441.2709592280357</v>
      </c>
      <c r="G103" s="149">
        <f t="shared" si="11"/>
        <v>112323.71351975083</v>
      </c>
      <c r="H103" s="149">
        <f t="shared" si="12"/>
        <v>5187.9528988730581</v>
      </c>
      <c r="I103" s="149">
        <f t="shared" si="13"/>
        <v>175608.06679331834</v>
      </c>
      <c r="J103" s="149">
        <f t="shared" si="14"/>
        <v>29970.573321105294</v>
      </c>
      <c r="K103" s="149">
        <f t="shared" si="15"/>
        <v>53256.815195539239</v>
      </c>
      <c r="L103" s="149">
        <f t="shared" si="16"/>
        <v>757.0952597088758</v>
      </c>
      <c r="M103" s="149">
        <f t="shared" si="17"/>
        <v>532.62983095096786</v>
      </c>
    </row>
    <row r="104" spans="1:13" x14ac:dyDescent="0.25">
      <c r="A104">
        <v>61207</v>
      </c>
      <c r="B104" t="s">
        <v>117</v>
      </c>
      <c r="C104" t="s">
        <v>113</v>
      </c>
      <c r="D104" s="14">
        <f>Finanzkraft!H104</f>
        <v>7199912.1600000001</v>
      </c>
      <c r="E104" s="147">
        <f t="shared" si="9"/>
        <v>3.3645175922958907E-3</v>
      </c>
      <c r="F104" s="149">
        <f t="shared" si="10"/>
        <v>6729.8426688139325</v>
      </c>
      <c r="G104" s="149">
        <f t="shared" si="11"/>
        <v>524482.16979944776</v>
      </c>
      <c r="H104" s="149">
        <f t="shared" si="12"/>
        <v>24224.526664530389</v>
      </c>
      <c r="I104" s="149">
        <f t="shared" si="13"/>
        <v>819980.90180530434</v>
      </c>
      <c r="J104" s="149">
        <f t="shared" si="14"/>
        <v>139944.01389536267</v>
      </c>
      <c r="K104" s="149">
        <f t="shared" si="15"/>
        <v>248676.3401519222</v>
      </c>
      <c r="L104" s="149">
        <f t="shared" si="16"/>
        <v>3535.1659245771384</v>
      </c>
      <c r="M104" s="149">
        <f t="shared" si="17"/>
        <v>2487.0514042251225</v>
      </c>
    </row>
    <row r="105" spans="1:13" x14ac:dyDescent="0.25">
      <c r="A105">
        <v>61213</v>
      </c>
      <c r="B105" t="s">
        <v>118</v>
      </c>
      <c r="C105" t="s">
        <v>113</v>
      </c>
      <c r="D105" s="14">
        <f>Finanzkraft!H105</f>
        <v>4905704.24</v>
      </c>
      <c r="E105" s="147">
        <f t="shared" si="9"/>
        <v>2.2924346646585399E-3</v>
      </c>
      <c r="F105" s="149">
        <f t="shared" si="10"/>
        <v>4585.4195136365979</v>
      </c>
      <c r="G105" s="149">
        <f t="shared" si="11"/>
        <v>357359.13814114517</v>
      </c>
      <c r="H105" s="149">
        <f t="shared" si="12"/>
        <v>16505.52958554147</v>
      </c>
      <c r="I105" s="149">
        <f t="shared" si="13"/>
        <v>558699.00872586551</v>
      </c>
      <c r="J105" s="149">
        <f t="shared" si="14"/>
        <v>95351.710836580474</v>
      </c>
      <c r="K105" s="149">
        <f t="shared" si="15"/>
        <v>169437.14717082979</v>
      </c>
      <c r="L105" s="149">
        <f t="shared" si="16"/>
        <v>2408.7069508500213</v>
      </c>
      <c r="M105" s="149">
        <f t="shared" si="17"/>
        <v>1694.5677041155927</v>
      </c>
    </row>
    <row r="106" spans="1:13" x14ac:dyDescent="0.25">
      <c r="A106">
        <v>61215</v>
      </c>
      <c r="B106" t="s">
        <v>119</v>
      </c>
      <c r="C106" t="s">
        <v>113</v>
      </c>
      <c r="D106" s="14">
        <f>Finanzkraft!H106</f>
        <v>1793452.47</v>
      </c>
      <c r="E106" s="147">
        <f t="shared" si="9"/>
        <v>8.3808000044566071E-4</v>
      </c>
      <c r="F106" s="149">
        <f t="shared" si="10"/>
        <v>1676.3611400914283</v>
      </c>
      <c r="G106" s="149">
        <f t="shared" si="11"/>
        <v>130645.18316259276</v>
      </c>
      <c r="H106" s="149">
        <f t="shared" si="12"/>
        <v>6034.1760032087504</v>
      </c>
      <c r="I106" s="149">
        <f t="shared" si="13"/>
        <v>204252.04377709387</v>
      </c>
      <c r="J106" s="149">
        <f t="shared" si="14"/>
        <v>34859.166584936844</v>
      </c>
      <c r="K106" s="149">
        <f t="shared" si="15"/>
        <v>61943.699668139423</v>
      </c>
      <c r="L106" s="149">
        <f t="shared" si="16"/>
        <v>880.58741806826458</v>
      </c>
      <c r="M106" s="149">
        <f t="shared" si="17"/>
        <v>619.50873632943239</v>
      </c>
    </row>
    <row r="107" spans="1:13" x14ac:dyDescent="0.25">
      <c r="A107">
        <v>61217</v>
      </c>
      <c r="B107" t="s">
        <v>120</v>
      </c>
      <c r="C107" t="s">
        <v>113</v>
      </c>
      <c r="D107" s="14">
        <f>Finanzkraft!H107</f>
        <v>4246956.7300000004</v>
      </c>
      <c r="E107" s="147">
        <f t="shared" si="9"/>
        <v>1.9846020776737405E-3</v>
      </c>
      <c r="F107" s="149">
        <f t="shared" si="10"/>
        <v>3969.6804598461226</v>
      </c>
      <c r="G107" s="149">
        <f t="shared" si="11"/>
        <v>309372.25778526266</v>
      </c>
      <c r="H107" s="149">
        <f t="shared" si="12"/>
        <v>14289.134959250918</v>
      </c>
      <c r="I107" s="149">
        <f t="shared" si="13"/>
        <v>483675.81881630985</v>
      </c>
      <c r="J107" s="149">
        <f t="shared" si="14"/>
        <v>82547.697586927781</v>
      </c>
      <c r="K107" s="149">
        <f t="shared" si="15"/>
        <v>146684.79738785801</v>
      </c>
      <c r="L107" s="149">
        <f t="shared" si="16"/>
        <v>2085.2610950533526</v>
      </c>
      <c r="M107" s="149">
        <f t="shared" si="17"/>
        <v>1467.0178558164289</v>
      </c>
    </row>
    <row r="108" spans="1:13" x14ac:dyDescent="0.25">
      <c r="A108">
        <v>61222</v>
      </c>
      <c r="B108" t="s">
        <v>121</v>
      </c>
      <c r="C108" t="s">
        <v>113</v>
      </c>
      <c r="D108" s="14">
        <f>Finanzkraft!H108</f>
        <v>2182985.1</v>
      </c>
      <c r="E108" s="147">
        <f t="shared" si="9"/>
        <v>1.0201085248614762E-3</v>
      </c>
      <c r="F108" s="149">
        <f t="shared" si="10"/>
        <v>2040.4618757689191</v>
      </c>
      <c r="G108" s="149">
        <f t="shared" si="11"/>
        <v>159020.93476205194</v>
      </c>
      <c r="H108" s="149">
        <f t="shared" si="12"/>
        <v>7344.7813790026203</v>
      </c>
      <c r="I108" s="149">
        <f t="shared" si="13"/>
        <v>248614.99017587217</v>
      </c>
      <c r="J108" s="149">
        <f t="shared" si="14"/>
        <v>42430.475591770228</v>
      </c>
      <c r="K108" s="149">
        <f t="shared" si="15"/>
        <v>75397.690028787503</v>
      </c>
      <c r="L108" s="149">
        <f t="shared" si="16"/>
        <v>1071.8484292424503</v>
      </c>
      <c r="M108" s="149">
        <f t="shared" si="17"/>
        <v>754.06422157760312</v>
      </c>
    </row>
    <row r="109" spans="1:13" x14ac:dyDescent="0.25">
      <c r="A109">
        <v>61236</v>
      </c>
      <c r="B109" t="s">
        <v>122</v>
      </c>
      <c r="C109" t="s">
        <v>113</v>
      </c>
      <c r="D109" s="14">
        <f>Finanzkraft!H109</f>
        <v>5069215.91</v>
      </c>
      <c r="E109" s="147">
        <f t="shared" si="9"/>
        <v>2.3688436371619875E-3</v>
      </c>
      <c r="F109" s="149">
        <f t="shared" si="10"/>
        <v>4738.2557967968942</v>
      </c>
      <c r="G109" s="149">
        <f t="shared" si="11"/>
        <v>369270.24949408293</v>
      </c>
      <c r="H109" s="149">
        <f t="shared" si="12"/>
        <v>17055.674187566292</v>
      </c>
      <c r="I109" s="149">
        <f t="shared" si="13"/>
        <v>577320.96461126779</v>
      </c>
      <c r="J109" s="149">
        <f t="shared" si="14"/>
        <v>98529.871751606683</v>
      </c>
      <c r="K109" s="149">
        <f t="shared" si="15"/>
        <v>175084.64435748002</v>
      </c>
      <c r="L109" s="149">
        <f t="shared" si="16"/>
        <v>2488.9913864388436</v>
      </c>
      <c r="M109" s="149">
        <f t="shared" si="17"/>
        <v>1751.0492165901412</v>
      </c>
    </row>
    <row r="110" spans="1:13" x14ac:dyDescent="0.25">
      <c r="A110">
        <v>61243</v>
      </c>
      <c r="B110" t="s">
        <v>123</v>
      </c>
      <c r="C110" t="s">
        <v>113</v>
      </c>
      <c r="D110" s="14">
        <f>Finanzkraft!H110</f>
        <v>1938431.18</v>
      </c>
      <c r="E110" s="147">
        <f t="shared" si="9"/>
        <v>9.0582852424200713E-4</v>
      </c>
      <c r="F110" s="149">
        <f t="shared" si="10"/>
        <v>1811.8744473298323</v>
      </c>
      <c r="G110" s="149">
        <f t="shared" si="11"/>
        <v>141206.24928475567</v>
      </c>
      <c r="H110" s="149">
        <f t="shared" si="12"/>
        <v>6521.9653745424448</v>
      </c>
      <c r="I110" s="149">
        <f t="shared" si="13"/>
        <v>220763.32484921874</v>
      </c>
      <c r="J110" s="149">
        <f t="shared" si="14"/>
        <v>37677.104103603982</v>
      </c>
      <c r="K110" s="149">
        <f t="shared" si="15"/>
        <v>66951.09061980166</v>
      </c>
      <c r="L110" s="149">
        <f t="shared" si="16"/>
        <v>951.77214699156173</v>
      </c>
      <c r="M110" s="149">
        <f t="shared" si="17"/>
        <v>669.58844511969164</v>
      </c>
    </row>
    <row r="111" spans="1:13" x14ac:dyDescent="0.25">
      <c r="A111">
        <v>61247</v>
      </c>
      <c r="B111" t="s">
        <v>124</v>
      </c>
      <c r="C111" t="s">
        <v>113</v>
      </c>
      <c r="D111" s="14">
        <f>Finanzkraft!H111</f>
        <v>4951301.4800000004</v>
      </c>
      <c r="E111" s="147">
        <f t="shared" si="9"/>
        <v>2.313742246297166E-3</v>
      </c>
      <c r="F111" s="149">
        <f t="shared" si="10"/>
        <v>4628.0397907334436</v>
      </c>
      <c r="G111" s="149">
        <f t="shared" si="11"/>
        <v>360680.69802140706</v>
      </c>
      <c r="H111" s="149">
        <f t="shared" si="12"/>
        <v>16658.944173339576</v>
      </c>
      <c r="I111" s="149">
        <f t="shared" si="13"/>
        <v>563891.97013208258</v>
      </c>
      <c r="J111" s="149">
        <f t="shared" si="14"/>
        <v>96237.980091864025</v>
      </c>
      <c r="K111" s="149">
        <f t="shared" si="15"/>
        <v>171012.0212126582</v>
      </c>
      <c r="L111" s="149">
        <f t="shared" si="16"/>
        <v>2431.0952530293584</v>
      </c>
      <c r="M111" s="149">
        <f t="shared" si="17"/>
        <v>1710.318268462865</v>
      </c>
    </row>
    <row r="112" spans="1:13" x14ac:dyDescent="0.25">
      <c r="A112">
        <v>61251</v>
      </c>
      <c r="B112" t="s">
        <v>125</v>
      </c>
      <c r="C112" t="s">
        <v>113</v>
      </c>
      <c r="D112" s="14">
        <f>Finanzkraft!H112</f>
        <v>606871.15</v>
      </c>
      <c r="E112" s="147">
        <f t="shared" si="9"/>
        <v>2.8359077375630627E-4</v>
      </c>
      <c r="F112" s="149">
        <f t="shared" si="10"/>
        <v>567.24960929831411</v>
      </c>
      <c r="G112" s="149">
        <f t="shared" si="11"/>
        <v>44207.913994979368</v>
      </c>
      <c r="H112" s="149">
        <f t="shared" si="12"/>
        <v>2041.853571045403</v>
      </c>
      <c r="I112" s="149">
        <f t="shared" si="13"/>
        <v>69115.114434482515</v>
      </c>
      <c r="J112" s="149">
        <f t="shared" si="14"/>
        <v>11795.697330881703</v>
      </c>
      <c r="K112" s="149">
        <f t="shared" si="15"/>
        <v>20960.602459042806</v>
      </c>
      <c r="L112" s="149">
        <f t="shared" si="16"/>
        <v>297.97449780122611</v>
      </c>
      <c r="M112" s="149">
        <f t="shared" si="17"/>
        <v>209.6302999606616</v>
      </c>
    </row>
    <row r="113" spans="1:13" x14ac:dyDescent="0.25">
      <c r="A113">
        <v>61252</v>
      </c>
      <c r="B113" t="s">
        <v>126</v>
      </c>
      <c r="C113" t="s">
        <v>113</v>
      </c>
      <c r="D113" s="14">
        <f>Finanzkraft!H113</f>
        <v>1491175.45</v>
      </c>
      <c r="E113" s="147">
        <f t="shared" si="9"/>
        <v>6.968260061001551E-4</v>
      </c>
      <c r="F113" s="149">
        <f t="shared" si="10"/>
        <v>1393.8192504417743</v>
      </c>
      <c r="G113" s="149">
        <f t="shared" si="11"/>
        <v>108625.62183920696</v>
      </c>
      <c r="H113" s="149">
        <f t="shared" si="12"/>
        <v>5017.1472439211111</v>
      </c>
      <c r="I113" s="149">
        <f t="shared" si="13"/>
        <v>169826.43163815077</v>
      </c>
      <c r="J113" s="149">
        <f t="shared" si="14"/>
        <v>28983.83664381034</v>
      </c>
      <c r="K113" s="149">
        <f t="shared" si="15"/>
        <v>51503.413540311245</v>
      </c>
      <c r="L113" s="149">
        <f t="shared" si="16"/>
        <v>732.16902112955495</v>
      </c>
      <c r="M113" s="149">
        <f t="shared" si="17"/>
        <v>515.09378370923469</v>
      </c>
    </row>
    <row r="114" spans="1:13" x14ac:dyDescent="0.25">
      <c r="A114">
        <v>61253</v>
      </c>
      <c r="B114" t="s">
        <v>127</v>
      </c>
      <c r="C114" t="s">
        <v>113</v>
      </c>
      <c r="D114" s="14">
        <f>Finanzkraft!H114</f>
        <v>6699323.6100000003</v>
      </c>
      <c r="E114" s="147">
        <f t="shared" si="9"/>
        <v>3.130592657442673E-3</v>
      </c>
      <c r="F114" s="149">
        <f t="shared" si="10"/>
        <v>6261.9366571231321</v>
      </c>
      <c r="G114" s="149">
        <f t="shared" si="11"/>
        <v>488016.47924013966</v>
      </c>
      <c r="H114" s="149">
        <f t="shared" si="12"/>
        <v>22540.267133587222</v>
      </c>
      <c r="I114" s="149">
        <f t="shared" si="13"/>
        <v>762970.06034770387</v>
      </c>
      <c r="J114" s="149">
        <f t="shared" si="14"/>
        <v>130214.12144108313</v>
      </c>
      <c r="K114" s="149">
        <f t="shared" si="15"/>
        <v>231386.61136501469</v>
      </c>
      <c r="L114" s="149">
        <f t="shared" si="16"/>
        <v>3289.3763170281654</v>
      </c>
      <c r="M114" s="149">
        <f t="shared" si="17"/>
        <v>2314.1340923816238</v>
      </c>
    </row>
    <row r="115" spans="1:13" x14ac:dyDescent="0.25">
      <c r="A115">
        <v>61254</v>
      </c>
      <c r="B115" t="s">
        <v>128</v>
      </c>
      <c r="C115" t="s">
        <v>113</v>
      </c>
      <c r="D115" s="14">
        <f>Finanzkraft!H115</f>
        <v>1781900.38</v>
      </c>
      <c r="E115" s="147">
        <f t="shared" si="9"/>
        <v>8.3268171097086437E-4</v>
      </c>
      <c r="F115" s="149">
        <f t="shared" si="10"/>
        <v>1665.5632655523618</v>
      </c>
      <c r="G115" s="149">
        <f t="shared" si="11"/>
        <v>129803.66383648495</v>
      </c>
      <c r="H115" s="149">
        <f t="shared" si="12"/>
        <v>5995.3083189902172</v>
      </c>
      <c r="I115" s="149">
        <f t="shared" si="13"/>
        <v>202936.40367407125</v>
      </c>
      <c r="J115" s="149">
        <f t="shared" si="14"/>
        <v>34634.62970065901</v>
      </c>
      <c r="K115" s="149">
        <f t="shared" si="15"/>
        <v>61544.704319520381</v>
      </c>
      <c r="L115" s="149">
        <f t="shared" si="16"/>
        <v>874.91532735130659</v>
      </c>
      <c r="M115" s="149">
        <f t="shared" si="17"/>
        <v>615.51832074966296</v>
      </c>
    </row>
    <row r="116" spans="1:13" x14ac:dyDescent="0.25">
      <c r="A116">
        <v>61255</v>
      </c>
      <c r="B116" t="s">
        <v>129</v>
      </c>
      <c r="C116" t="s">
        <v>113</v>
      </c>
      <c r="D116" s="14">
        <f>Finanzkraft!H116</f>
        <v>7480236.04</v>
      </c>
      <c r="E116" s="147">
        <f t="shared" si="9"/>
        <v>3.4955128884663709E-3</v>
      </c>
      <c r="F116" s="149">
        <f t="shared" si="10"/>
        <v>6991.8647000259734</v>
      </c>
      <c r="G116" s="149">
        <f t="shared" si="11"/>
        <v>544902.54070977832</v>
      </c>
      <c r="H116" s="149">
        <f t="shared" si="12"/>
        <v>25167.692796957843</v>
      </c>
      <c r="I116" s="149">
        <f t="shared" si="13"/>
        <v>851906.32295099262</v>
      </c>
      <c r="J116" s="149">
        <f t="shared" si="14"/>
        <v>145392.64272390131</v>
      </c>
      <c r="K116" s="149">
        <f t="shared" si="15"/>
        <v>258358.39112510887</v>
      </c>
      <c r="L116" s="149">
        <f t="shared" si="16"/>
        <v>3672.8053021693854</v>
      </c>
      <c r="M116" s="149">
        <f t="shared" si="17"/>
        <v>2583.8831271543413</v>
      </c>
    </row>
    <row r="117" spans="1:13" x14ac:dyDescent="0.25">
      <c r="A117">
        <v>61256</v>
      </c>
      <c r="B117" t="s">
        <v>130</v>
      </c>
      <c r="C117" t="s">
        <v>113</v>
      </c>
      <c r="D117" s="14">
        <f>Finanzkraft!H117</f>
        <v>1967392.96</v>
      </c>
      <c r="E117" s="147">
        <f t="shared" si="9"/>
        <v>9.1936235856509185E-4</v>
      </c>
      <c r="F117" s="149">
        <f t="shared" si="10"/>
        <v>1838.9453640962392</v>
      </c>
      <c r="G117" s="149">
        <f t="shared" si="11"/>
        <v>143315.98852574863</v>
      </c>
      <c r="H117" s="149">
        <f t="shared" si="12"/>
        <v>6619.4089816686546</v>
      </c>
      <c r="I117" s="149">
        <f t="shared" si="13"/>
        <v>224061.7132120966</v>
      </c>
      <c r="J117" s="149">
        <f t="shared" si="14"/>
        <v>38240.031491145113</v>
      </c>
      <c r="K117" s="149">
        <f t="shared" si="15"/>
        <v>67951.395803342268</v>
      </c>
      <c r="L117" s="149">
        <f t="shared" si="16"/>
        <v>965.9924173915133</v>
      </c>
      <c r="M117" s="149">
        <f t="shared" si="17"/>
        <v>679.59265545131586</v>
      </c>
    </row>
    <row r="118" spans="1:13" x14ac:dyDescent="0.25">
      <c r="A118">
        <v>61257</v>
      </c>
      <c r="B118" t="s">
        <v>131</v>
      </c>
      <c r="C118" t="s">
        <v>113</v>
      </c>
      <c r="D118" s="14">
        <f>Finanzkraft!H118</f>
        <v>5550572.9500000002</v>
      </c>
      <c r="E118" s="147">
        <f t="shared" si="9"/>
        <v>2.5937816910250608E-3</v>
      </c>
      <c r="F118" s="149">
        <f t="shared" si="10"/>
        <v>5188.1858896559679</v>
      </c>
      <c r="G118" s="149">
        <f t="shared" si="11"/>
        <v>404335.00850462058</v>
      </c>
      <c r="H118" s="149">
        <f t="shared" si="12"/>
        <v>18675.22817538042</v>
      </c>
      <c r="I118" s="149">
        <f t="shared" si="13"/>
        <v>632141.57505459455</v>
      </c>
      <c r="J118" s="149">
        <f t="shared" si="14"/>
        <v>107885.96315903166</v>
      </c>
      <c r="K118" s="149">
        <f t="shared" si="15"/>
        <v>191710.13982929732</v>
      </c>
      <c r="L118" s="149">
        <f t="shared" si="16"/>
        <v>2725.3382983938518</v>
      </c>
      <c r="M118" s="149">
        <f t="shared" si="17"/>
        <v>1917.323426005725</v>
      </c>
    </row>
    <row r="119" spans="1:13" x14ac:dyDescent="0.25">
      <c r="A119">
        <v>61258</v>
      </c>
      <c r="B119" t="s">
        <v>132</v>
      </c>
      <c r="C119" t="s">
        <v>113</v>
      </c>
      <c r="D119" s="14">
        <f>Finanzkraft!H119</f>
        <v>3559444</v>
      </c>
      <c r="E119" s="147">
        <f t="shared" si="9"/>
        <v>1.6633275088167262E-3</v>
      </c>
      <c r="F119" s="149">
        <f t="shared" si="10"/>
        <v>3327.0542162355682</v>
      </c>
      <c r="G119" s="149">
        <f t="shared" si="11"/>
        <v>259289.95672630891</v>
      </c>
      <c r="H119" s="149">
        <f t="shared" si="12"/>
        <v>11975.958063480417</v>
      </c>
      <c r="I119" s="149">
        <f t="shared" si="13"/>
        <v>405376.62629560189</v>
      </c>
      <c r="J119" s="149">
        <f t="shared" si="14"/>
        <v>69184.57746792362</v>
      </c>
      <c r="K119" s="149">
        <f t="shared" si="15"/>
        <v>122938.93136825693</v>
      </c>
      <c r="L119" s="149">
        <f t="shared" si="16"/>
        <v>1747.6914800639106</v>
      </c>
      <c r="M119" s="149">
        <f t="shared" si="17"/>
        <v>1229.531694517324</v>
      </c>
    </row>
    <row r="120" spans="1:13" x14ac:dyDescent="0.25">
      <c r="A120">
        <v>61259</v>
      </c>
      <c r="B120" t="s">
        <v>113</v>
      </c>
      <c r="C120" t="s">
        <v>113</v>
      </c>
      <c r="D120" s="14">
        <f>Finanzkraft!H120</f>
        <v>14448465.449999999</v>
      </c>
      <c r="E120" s="147">
        <f t="shared" si="9"/>
        <v>6.751765175452412E-3</v>
      </c>
      <c r="F120" s="149">
        <f t="shared" si="10"/>
        <v>13505.150774546933</v>
      </c>
      <c r="G120" s="149">
        <f t="shared" si="11"/>
        <v>1052507.6335776229</v>
      </c>
      <c r="H120" s="149">
        <f t="shared" si="12"/>
        <v>48612.709263257319</v>
      </c>
      <c r="I120" s="149">
        <f t="shared" si="13"/>
        <v>1645501.426422094</v>
      </c>
      <c r="J120" s="149">
        <f t="shared" si="14"/>
        <v>280833.46084898169</v>
      </c>
      <c r="K120" s="149">
        <f t="shared" si="15"/>
        <v>499032.6866595404</v>
      </c>
      <c r="L120" s="149">
        <f t="shared" si="16"/>
        <v>7094.2147051513584</v>
      </c>
      <c r="M120" s="149">
        <f t="shared" si="17"/>
        <v>4990.9048176944234</v>
      </c>
    </row>
    <row r="121" spans="1:13" x14ac:dyDescent="0.25">
      <c r="A121">
        <v>61260</v>
      </c>
      <c r="B121" t="s">
        <v>133</v>
      </c>
      <c r="C121" t="s">
        <v>113</v>
      </c>
      <c r="D121" s="14">
        <f>Finanzkraft!H121</f>
        <v>1787990.49</v>
      </c>
      <c r="E121" s="147">
        <f t="shared" si="9"/>
        <v>8.3552761822343531E-4</v>
      </c>
      <c r="F121" s="149">
        <f t="shared" si="10"/>
        <v>1671.2557630752442</v>
      </c>
      <c r="G121" s="149">
        <f t="shared" si="11"/>
        <v>130247.30176374508</v>
      </c>
      <c r="H121" s="149">
        <f t="shared" si="12"/>
        <v>6015.7988512087277</v>
      </c>
      <c r="I121" s="149">
        <f t="shared" si="13"/>
        <v>203629.99184277657</v>
      </c>
      <c r="J121" s="149">
        <f t="shared" si="14"/>
        <v>34753.002594595026</v>
      </c>
      <c r="K121" s="149">
        <f t="shared" si="15"/>
        <v>61755.049422664342</v>
      </c>
      <c r="L121" s="149">
        <f t="shared" si="16"/>
        <v>877.90557901972795</v>
      </c>
      <c r="M121" s="149">
        <f t="shared" si="17"/>
        <v>617.62201539076341</v>
      </c>
    </row>
    <row r="122" spans="1:13" x14ac:dyDescent="0.25">
      <c r="A122">
        <v>61261</v>
      </c>
      <c r="B122" t="s">
        <v>134</v>
      </c>
      <c r="C122" t="s">
        <v>113</v>
      </c>
      <c r="D122" s="14">
        <f>Finanzkraft!H122</f>
        <v>2509307.33</v>
      </c>
      <c r="E122" s="147">
        <f t="shared" si="9"/>
        <v>1.1725988412978124E-3</v>
      </c>
      <c r="F122" s="149">
        <f t="shared" si="10"/>
        <v>2345.4791063175362</v>
      </c>
      <c r="G122" s="149">
        <f t="shared" si="11"/>
        <v>182792.08466510774</v>
      </c>
      <c r="H122" s="149">
        <f t="shared" si="12"/>
        <v>8442.7116573442399</v>
      </c>
      <c r="I122" s="149">
        <f t="shared" si="13"/>
        <v>285779.0541933584</v>
      </c>
      <c r="J122" s="149">
        <f t="shared" si="14"/>
        <v>48773.17001284851</v>
      </c>
      <c r="K122" s="149">
        <f t="shared" si="15"/>
        <v>86668.468902652778</v>
      </c>
      <c r="L122" s="149">
        <f t="shared" si="16"/>
        <v>1232.0730545284375</v>
      </c>
      <c r="M122" s="149">
        <f t="shared" si="17"/>
        <v>866.78506348734288</v>
      </c>
    </row>
    <row r="123" spans="1:13" x14ac:dyDescent="0.25">
      <c r="A123">
        <v>61262</v>
      </c>
      <c r="B123" t="s">
        <v>135</v>
      </c>
      <c r="C123" t="s">
        <v>113</v>
      </c>
      <c r="D123" s="14">
        <f>Finanzkraft!H123</f>
        <v>2435783.9</v>
      </c>
      <c r="E123" s="147">
        <f t="shared" si="9"/>
        <v>1.138241356347477E-3</v>
      </c>
      <c r="F123" s="149">
        <f t="shared" si="10"/>
        <v>2276.7558906204777</v>
      </c>
      <c r="G123" s="149">
        <f t="shared" si="11"/>
        <v>177436.22375450769</v>
      </c>
      <c r="H123" s="149">
        <f t="shared" si="12"/>
        <v>8195.3377657018264</v>
      </c>
      <c r="I123" s="149">
        <f t="shared" si="13"/>
        <v>277405.64531065623</v>
      </c>
      <c r="J123" s="149">
        <f t="shared" si="14"/>
        <v>47344.102035225471</v>
      </c>
      <c r="K123" s="149">
        <f t="shared" si="15"/>
        <v>84129.057715195173</v>
      </c>
      <c r="L123" s="149">
        <f t="shared" si="16"/>
        <v>1195.9729579414211</v>
      </c>
      <c r="M123" s="149">
        <f t="shared" si="17"/>
        <v>841.38801061205504</v>
      </c>
    </row>
    <row r="124" spans="1:13" x14ac:dyDescent="0.25">
      <c r="A124">
        <v>61263</v>
      </c>
      <c r="B124" t="s">
        <v>136</v>
      </c>
      <c r="C124" t="s">
        <v>113</v>
      </c>
      <c r="D124" s="14">
        <f>Finanzkraft!H124</f>
        <v>8112157.1600000001</v>
      </c>
      <c r="E124" s="147">
        <f t="shared" si="9"/>
        <v>3.7908095084717075E-3</v>
      </c>
      <c r="F124" s="149">
        <f t="shared" si="10"/>
        <v>7582.5288112254484</v>
      </c>
      <c r="G124" s="149">
        <f t="shared" si="11"/>
        <v>590935.23566417024</v>
      </c>
      <c r="H124" s="149">
        <f t="shared" si="12"/>
        <v>27293.828460996265</v>
      </c>
      <c r="I124" s="149">
        <f t="shared" si="13"/>
        <v>923874.3189949079</v>
      </c>
      <c r="J124" s="149">
        <f t="shared" si="14"/>
        <v>157675.23396013287</v>
      </c>
      <c r="K124" s="149">
        <f t="shared" si="15"/>
        <v>280184.18953683611</v>
      </c>
      <c r="L124" s="149">
        <f t="shared" si="16"/>
        <v>3983.0793667413923</v>
      </c>
      <c r="M124" s="149">
        <f t="shared" si="17"/>
        <v>2802.166388662286</v>
      </c>
    </row>
    <row r="125" spans="1:13" x14ac:dyDescent="0.25">
      <c r="A125">
        <v>61264</v>
      </c>
      <c r="B125" t="s">
        <v>137</v>
      </c>
      <c r="C125" t="s">
        <v>113</v>
      </c>
      <c r="D125" s="14">
        <f>Finanzkraft!H125</f>
        <v>2535597.1</v>
      </c>
      <c r="E125" s="147">
        <f t="shared" si="9"/>
        <v>1.1848840458526431E-3</v>
      </c>
      <c r="F125" s="149">
        <f t="shared" si="10"/>
        <v>2370.0524638762909</v>
      </c>
      <c r="G125" s="149">
        <f t="shared" si="11"/>
        <v>184707.17964220096</v>
      </c>
      <c r="H125" s="149">
        <f t="shared" si="12"/>
        <v>8531.1651301390211</v>
      </c>
      <c r="I125" s="149">
        <f t="shared" si="13"/>
        <v>288773.13368124678</v>
      </c>
      <c r="J125" s="149">
        <f t="shared" si="14"/>
        <v>49284.161793918502</v>
      </c>
      <c r="K125" s="149">
        <f t="shared" si="15"/>
        <v>87576.486061994874</v>
      </c>
      <c r="L125" s="149">
        <f t="shared" si="16"/>
        <v>1244.9813646582891</v>
      </c>
      <c r="M125" s="149">
        <f t="shared" si="17"/>
        <v>875.86628669427375</v>
      </c>
    </row>
    <row r="126" spans="1:13" x14ac:dyDescent="0.25">
      <c r="A126">
        <v>61265</v>
      </c>
      <c r="B126" t="s">
        <v>138</v>
      </c>
      <c r="C126" t="s">
        <v>113</v>
      </c>
      <c r="D126" s="14">
        <f>Finanzkraft!H126</f>
        <v>13780346.710000001</v>
      </c>
      <c r="E126" s="147">
        <f t="shared" si="9"/>
        <v>6.4395534144588507E-3</v>
      </c>
      <c r="F126" s="149">
        <f t="shared" si="10"/>
        <v>12880.652321737172</v>
      </c>
      <c r="G126" s="149">
        <f t="shared" si="11"/>
        <v>1003838.1000261371</v>
      </c>
      <c r="H126" s="149">
        <f t="shared" si="12"/>
        <v>46364.784584103676</v>
      </c>
      <c r="I126" s="149">
        <f t="shared" si="13"/>
        <v>1569410.9693770984</v>
      </c>
      <c r="J126" s="149">
        <f t="shared" si="14"/>
        <v>267847.29988527461</v>
      </c>
      <c r="K126" s="149">
        <f t="shared" si="15"/>
        <v>475956.66581957048</v>
      </c>
      <c r="L126" s="149">
        <f t="shared" si="16"/>
        <v>6766.1675636402033</v>
      </c>
      <c r="M126" s="149">
        <f t="shared" si="17"/>
        <v>4760.1178839679824</v>
      </c>
    </row>
    <row r="127" spans="1:13" x14ac:dyDescent="0.25">
      <c r="A127">
        <v>61266</v>
      </c>
      <c r="B127" t="s">
        <v>139</v>
      </c>
      <c r="C127" t="s">
        <v>113</v>
      </c>
      <c r="D127" s="14">
        <f>Finanzkraft!H127</f>
        <v>1764209.52</v>
      </c>
      <c r="E127" s="147">
        <f t="shared" si="9"/>
        <v>8.2441477543468932E-4</v>
      </c>
      <c r="F127" s="149">
        <f t="shared" si="10"/>
        <v>1649.027410415483</v>
      </c>
      <c r="G127" s="149">
        <f t="shared" si="11"/>
        <v>128514.96191454121</v>
      </c>
      <c r="H127" s="149">
        <f t="shared" si="12"/>
        <v>5935.7863831297573</v>
      </c>
      <c r="I127" s="149">
        <f t="shared" si="13"/>
        <v>200921.63363047238</v>
      </c>
      <c r="J127" s="149">
        <f t="shared" si="14"/>
        <v>34290.7741226125</v>
      </c>
      <c r="K127" s="149">
        <f t="shared" si="15"/>
        <v>60933.683209654511</v>
      </c>
      <c r="L127" s="149">
        <f t="shared" si="16"/>
        <v>866.22909284473678</v>
      </c>
      <c r="M127" s="149">
        <f t="shared" si="17"/>
        <v>609.40740200132234</v>
      </c>
    </row>
    <row r="128" spans="1:13" x14ac:dyDescent="0.25">
      <c r="A128">
        <v>61267</v>
      </c>
      <c r="B128" t="s">
        <v>140</v>
      </c>
      <c r="C128" t="s">
        <v>113</v>
      </c>
      <c r="D128" s="14">
        <f>Finanzkraft!H128</f>
        <v>4556261.25</v>
      </c>
      <c r="E128" s="147">
        <f t="shared" si="9"/>
        <v>2.1291400214417428E-3</v>
      </c>
      <c r="F128" s="149">
        <f t="shared" si="10"/>
        <v>4258.7910364886311</v>
      </c>
      <c r="G128" s="149">
        <f t="shared" si="11"/>
        <v>331903.74180525332</v>
      </c>
      <c r="H128" s="149">
        <f t="shared" si="12"/>
        <v>15329.808154380533</v>
      </c>
      <c r="I128" s="149">
        <f t="shared" si="13"/>
        <v>518901.77624549839</v>
      </c>
      <c r="J128" s="149">
        <f t="shared" si="14"/>
        <v>88559.620383049565</v>
      </c>
      <c r="K128" s="149">
        <f t="shared" si="15"/>
        <v>157367.8049463901</v>
      </c>
      <c r="L128" s="149">
        <f t="shared" si="16"/>
        <v>2237.1300033292678</v>
      </c>
      <c r="M128" s="149">
        <f t="shared" si="17"/>
        <v>1573.8603038497363</v>
      </c>
    </row>
    <row r="129" spans="1:13" x14ac:dyDescent="0.25">
      <c r="A129">
        <v>61410</v>
      </c>
      <c r="B129" t="s">
        <v>142</v>
      </c>
      <c r="C129" t="s">
        <v>143</v>
      </c>
      <c r="D129" s="14">
        <f>Finanzkraft!H129</f>
        <v>1047660.45</v>
      </c>
      <c r="E129" s="147">
        <f t="shared" si="9"/>
        <v>4.8957153038067466E-4</v>
      </c>
      <c r="F129" s="149">
        <f t="shared" si="10"/>
        <v>979.26055792864065</v>
      </c>
      <c r="G129" s="149">
        <f t="shared" si="11"/>
        <v>76317.490244084547</v>
      </c>
      <c r="H129" s="149">
        <f t="shared" si="12"/>
        <v>3524.9150187408541</v>
      </c>
      <c r="I129" s="149">
        <f t="shared" si="13"/>
        <v>119315.56128550752</v>
      </c>
      <c r="J129" s="149">
        <f t="shared" si="14"/>
        <v>20363.277400376213</v>
      </c>
      <c r="K129" s="149">
        <f t="shared" si="15"/>
        <v>36184.93679343941</v>
      </c>
      <c r="L129" s="149">
        <f t="shared" si="16"/>
        <v>514.40259840158251</v>
      </c>
      <c r="M129" s="149">
        <f t="shared" si="17"/>
        <v>361.89127525739468</v>
      </c>
    </row>
    <row r="130" spans="1:13" x14ac:dyDescent="0.25">
      <c r="A130">
        <v>61413</v>
      </c>
      <c r="B130" t="s">
        <v>144</v>
      </c>
      <c r="C130" t="s">
        <v>143</v>
      </c>
      <c r="D130" s="14">
        <f>Finanzkraft!H130</f>
        <v>806792.79</v>
      </c>
      <c r="E130" s="147">
        <f t="shared" si="9"/>
        <v>3.7701411836286682E-4</v>
      </c>
      <c r="F130" s="149">
        <f t="shared" si="10"/>
        <v>754.11872011414073</v>
      </c>
      <c r="G130" s="149">
        <f t="shared" si="11"/>
        <v>58771.332715502205</v>
      </c>
      <c r="H130" s="149">
        <f t="shared" si="12"/>
        <v>2714.5016522126384</v>
      </c>
      <c r="I130" s="149">
        <f t="shared" si="13"/>
        <v>91883.715358302026</v>
      </c>
      <c r="J130" s="149">
        <f t="shared" si="14"/>
        <v>15681.555400314552</v>
      </c>
      <c r="K130" s="149">
        <f t="shared" si="15"/>
        <v>27865.656388529929</v>
      </c>
      <c r="L130" s="149">
        <f t="shared" si="16"/>
        <v>396.13627444623143</v>
      </c>
      <c r="M130" s="149">
        <f t="shared" si="17"/>
        <v>278.68883629383117</v>
      </c>
    </row>
    <row r="131" spans="1:13" x14ac:dyDescent="0.25">
      <c r="A131">
        <v>61425</v>
      </c>
      <c r="B131" t="s">
        <v>145</v>
      </c>
      <c r="C131" t="s">
        <v>143</v>
      </c>
      <c r="D131" s="14">
        <f>Finanzkraft!H131</f>
        <v>2449034.36</v>
      </c>
      <c r="E131" s="147">
        <f t="shared" ref="E131:E194" si="18">D131/$D$288</f>
        <v>1.1444332938024492E-3</v>
      </c>
      <c r="F131" s="149">
        <f t="shared" ref="F131:F194" si="19">$F$288*E131</f>
        <v>2289.1412515954112</v>
      </c>
      <c r="G131" s="149">
        <f t="shared" ref="G131:G194" si="20">$G$288*E131</f>
        <v>178401.46192091898</v>
      </c>
      <c r="H131" s="149">
        <f t="shared" ref="H131:H194" si="21">$H$288*E131</f>
        <v>8239.9197153776258</v>
      </c>
      <c r="I131" s="149">
        <f t="shared" ref="I131:I194" si="22">$I$288*E131</f>
        <v>278914.70874069334</v>
      </c>
      <c r="J131" s="149">
        <f t="shared" ref="J131:J194" si="23">$J$288*E131</f>
        <v>47601.649977082576</v>
      </c>
      <c r="K131" s="149">
        <f t="shared" ref="K131:K194" si="24">$K$288*E131</f>
        <v>84586.712728882092</v>
      </c>
      <c r="L131" s="149">
        <f t="shared" ref="L131:L194" si="25">$L$288*E131</f>
        <v>1202.4789504641094</v>
      </c>
      <c r="M131" s="149">
        <f t="shared" ref="M131:M194" si="26">$M$288*E131</f>
        <v>845.96509077877045</v>
      </c>
    </row>
    <row r="132" spans="1:13" x14ac:dyDescent="0.25">
      <c r="A132">
        <v>61428</v>
      </c>
      <c r="B132" t="s">
        <v>146</v>
      </c>
      <c r="C132" t="s">
        <v>143</v>
      </c>
      <c r="D132" s="14">
        <f>Finanzkraft!H132</f>
        <v>1097966.3600000001</v>
      </c>
      <c r="E132" s="147">
        <f t="shared" si="18"/>
        <v>5.1307947262082751E-4</v>
      </c>
      <c r="F132" s="149">
        <f t="shared" si="19"/>
        <v>1026.2820843150839</v>
      </c>
      <c r="G132" s="149">
        <f t="shared" si="20"/>
        <v>79982.056178252256</v>
      </c>
      <c r="H132" s="149">
        <f t="shared" si="21"/>
        <v>3694.1722028699542</v>
      </c>
      <c r="I132" s="149">
        <f t="shared" si="22"/>
        <v>125044.78193865735</v>
      </c>
      <c r="J132" s="149">
        <f t="shared" si="23"/>
        <v>21341.068630548511</v>
      </c>
      <c r="K132" s="149">
        <f t="shared" si="24"/>
        <v>37922.442655845938</v>
      </c>
      <c r="L132" s="149">
        <f t="shared" si="25"/>
        <v>539.10286347215583</v>
      </c>
      <c r="M132" s="149">
        <f t="shared" si="26"/>
        <v>379.26834616131572</v>
      </c>
    </row>
    <row r="133" spans="1:13" x14ac:dyDescent="0.25">
      <c r="A133">
        <v>61437</v>
      </c>
      <c r="B133" t="s">
        <v>147</v>
      </c>
      <c r="C133" t="s">
        <v>143</v>
      </c>
      <c r="D133" s="14">
        <f>Finanzkraft!H133</f>
        <v>1640312.09</v>
      </c>
      <c r="E133" s="147">
        <f t="shared" si="18"/>
        <v>7.6651752980006361E-4</v>
      </c>
      <c r="F133" s="149">
        <f t="shared" si="19"/>
        <v>1533.2190238072792</v>
      </c>
      <c r="G133" s="149">
        <f t="shared" si="20"/>
        <v>119489.57501051888</v>
      </c>
      <c r="H133" s="149">
        <f t="shared" si="21"/>
        <v>5518.9262145604525</v>
      </c>
      <c r="I133" s="149">
        <f t="shared" si="22"/>
        <v>186811.24948618034</v>
      </c>
      <c r="J133" s="149">
        <f t="shared" si="23"/>
        <v>31882.591455906229</v>
      </c>
      <c r="K133" s="149">
        <f t="shared" si="24"/>
        <v>56654.414412765611</v>
      </c>
      <c r="L133" s="149">
        <f t="shared" si="25"/>
        <v>805.39529891152279</v>
      </c>
      <c r="M133" s="149">
        <f t="shared" si="26"/>
        <v>566.60975802820701</v>
      </c>
    </row>
    <row r="134" spans="1:13" x14ac:dyDescent="0.25">
      <c r="A134">
        <v>61438</v>
      </c>
      <c r="B134" t="s">
        <v>143</v>
      </c>
      <c r="C134" t="s">
        <v>143</v>
      </c>
      <c r="D134" s="14">
        <f>Finanzkraft!H134</f>
        <v>6038322.5999999996</v>
      </c>
      <c r="E134" s="147">
        <f t="shared" si="18"/>
        <v>2.8217070103335623E-3</v>
      </c>
      <c r="F134" s="149">
        <f t="shared" si="19"/>
        <v>5644.0912303496043</v>
      </c>
      <c r="G134" s="149">
        <f t="shared" si="20"/>
        <v>439865.4412468613</v>
      </c>
      <c r="H134" s="149">
        <f t="shared" si="21"/>
        <v>20316.290474401627</v>
      </c>
      <c r="I134" s="149">
        <f t="shared" si="22"/>
        <v>687690.22467342846</v>
      </c>
      <c r="J134" s="149">
        <f t="shared" si="23"/>
        <v>117366.30712437502</v>
      </c>
      <c r="K134" s="149">
        <f t="shared" si="24"/>
        <v>208556.42839184846</v>
      </c>
      <c r="L134" s="149">
        <f t="shared" si="25"/>
        <v>2964.8239898976803</v>
      </c>
      <c r="M134" s="149">
        <f t="shared" si="26"/>
        <v>2085.8058220385692</v>
      </c>
    </row>
    <row r="135" spans="1:13" x14ac:dyDescent="0.25">
      <c r="A135">
        <v>61439</v>
      </c>
      <c r="B135" t="s">
        <v>148</v>
      </c>
      <c r="C135" t="s">
        <v>143</v>
      </c>
      <c r="D135" s="14">
        <f>Finanzkraft!H135</f>
        <v>6511352.5499999998</v>
      </c>
      <c r="E135" s="147">
        <f t="shared" si="18"/>
        <v>3.042753816612633E-3</v>
      </c>
      <c r="F135" s="149">
        <f t="shared" si="19"/>
        <v>6086.2378941412535</v>
      </c>
      <c r="G135" s="149">
        <f t="shared" si="20"/>
        <v>474323.60810262529</v>
      </c>
      <c r="H135" s="149">
        <f t="shared" si="21"/>
        <v>21907.827479610936</v>
      </c>
      <c r="I135" s="149">
        <f t="shared" si="22"/>
        <v>741562.48260690831</v>
      </c>
      <c r="J135" s="149">
        <f t="shared" si="23"/>
        <v>126560.54566849119</v>
      </c>
      <c r="K135" s="149">
        <f t="shared" si="24"/>
        <v>224894.31615133563</v>
      </c>
      <c r="L135" s="149">
        <f t="shared" si="25"/>
        <v>3197.0822901912256</v>
      </c>
      <c r="M135" s="149">
        <f t="shared" si="26"/>
        <v>2249.2036212400585</v>
      </c>
    </row>
    <row r="136" spans="1:13" x14ac:dyDescent="0.25">
      <c r="A136">
        <v>61440</v>
      </c>
      <c r="B136" t="s">
        <v>149</v>
      </c>
      <c r="C136" t="s">
        <v>143</v>
      </c>
      <c r="D136" s="14">
        <f>Finanzkraft!H136</f>
        <v>3720848.25</v>
      </c>
      <c r="E136" s="147">
        <f t="shared" si="18"/>
        <v>1.7387516843522682E-3</v>
      </c>
      <c r="F136" s="149">
        <f t="shared" si="19"/>
        <v>3477.9206691087811</v>
      </c>
      <c r="G136" s="149">
        <f t="shared" si="20"/>
        <v>271047.55173214193</v>
      </c>
      <c r="H136" s="149">
        <f t="shared" si="21"/>
        <v>12519.012127336318</v>
      </c>
      <c r="I136" s="149">
        <f t="shared" si="22"/>
        <v>423758.57312065986</v>
      </c>
      <c r="J136" s="149">
        <f t="shared" si="23"/>
        <v>72321.776659082985</v>
      </c>
      <c r="K136" s="149">
        <f t="shared" si="24"/>
        <v>128513.64079290161</v>
      </c>
      <c r="L136" s="149">
        <f t="shared" si="25"/>
        <v>1826.9411697826151</v>
      </c>
      <c r="M136" s="149">
        <f t="shared" si="26"/>
        <v>1285.2852450731966</v>
      </c>
    </row>
    <row r="137" spans="1:13" x14ac:dyDescent="0.25">
      <c r="A137">
        <v>61441</v>
      </c>
      <c r="B137" t="s">
        <v>150</v>
      </c>
      <c r="C137" t="s">
        <v>143</v>
      </c>
      <c r="D137" s="14">
        <f>Finanzkraft!H137</f>
        <v>1319138.3999999999</v>
      </c>
      <c r="E137" s="147">
        <f t="shared" si="18"/>
        <v>6.1643312513316175E-4</v>
      </c>
      <c r="F137" s="149">
        <f t="shared" si="19"/>
        <v>1233.0141942163555</v>
      </c>
      <c r="G137" s="149">
        <f t="shared" si="20"/>
        <v>96093.473770626064</v>
      </c>
      <c r="H137" s="149">
        <f t="shared" si="21"/>
        <v>4438.3185009587596</v>
      </c>
      <c r="I137" s="149">
        <f t="shared" si="22"/>
        <v>150233.54046558341</v>
      </c>
      <c r="J137" s="149">
        <f t="shared" si="23"/>
        <v>25639.968721438741</v>
      </c>
      <c r="K137" s="149">
        <f t="shared" si="24"/>
        <v>45561.459942292175</v>
      </c>
      <c r="L137" s="149">
        <f t="shared" si="25"/>
        <v>647.69861323991574</v>
      </c>
      <c r="M137" s="149">
        <f t="shared" si="26"/>
        <v>455.66736609843315</v>
      </c>
    </row>
    <row r="138" spans="1:13" x14ac:dyDescent="0.25">
      <c r="A138">
        <v>61442</v>
      </c>
      <c r="B138" t="s">
        <v>151</v>
      </c>
      <c r="C138" t="s">
        <v>143</v>
      </c>
      <c r="D138" s="14">
        <f>Finanzkraft!H138</f>
        <v>2735884.43</v>
      </c>
      <c r="E138" s="147">
        <f t="shared" si="18"/>
        <v>1.2784782773271244E-3</v>
      </c>
      <c r="F138" s="149">
        <f t="shared" si="19"/>
        <v>2557.2633894408073</v>
      </c>
      <c r="G138" s="149">
        <f t="shared" si="20"/>
        <v>199297.23728281225</v>
      </c>
      <c r="H138" s="149">
        <f t="shared" si="21"/>
        <v>9205.0435967552858</v>
      </c>
      <c r="I138" s="149">
        <f t="shared" si="22"/>
        <v>311583.3821709418</v>
      </c>
      <c r="J138" s="149">
        <f t="shared" si="23"/>
        <v>53177.1277454066</v>
      </c>
      <c r="K138" s="149">
        <f t="shared" si="24"/>
        <v>94494.170485967115</v>
      </c>
      <c r="L138" s="149">
        <f t="shared" si="25"/>
        <v>1343.3226955531561</v>
      </c>
      <c r="M138" s="149">
        <f t="shared" si="26"/>
        <v>945.05114260021037</v>
      </c>
    </row>
    <row r="139" spans="1:13" x14ac:dyDescent="0.25">
      <c r="A139">
        <v>61443</v>
      </c>
      <c r="B139" t="s">
        <v>152</v>
      </c>
      <c r="C139" t="s">
        <v>143</v>
      </c>
      <c r="D139" s="14">
        <f>Finanzkraft!H139</f>
        <v>2516354.7400000002</v>
      </c>
      <c r="E139" s="147">
        <f t="shared" si="18"/>
        <v>1.1758920946595482E-3</v>
      </c>
      <c r="F139" s="149">
        <f t="shared" si="19"/>
        <v>2352.0664034218148</v>
      </c>
      <c r="G139" s="149">
        <f t="shared" si="20"/>
        <v>183305.45771829598</v>
      </c>
      <c r="H139" s="149">
        <f t="shared" si="21"/>
        <v>8466.423081548739</v>
      </c>
      <c r="I139" s="149">
        <f t="shared" si="22"/>
        <v>286581.66698623338</v>
      </c>
      <c r="J139" s="149">
        <f t="shared" si="23"/>
        <v>48910.149856636825</v>
      </c>
      <c r="K139" s="149">
        <f t="shared" si="24"/>
        <v>86911.878000903511</v>
      </c>
      <c r="L139" s="149">
        <f t="shared" si="25"/>
        <v>1235.5333417006805</v>
      </c>
      <c r="M139" s="149">
        <f t="shared" si="26"/>
        <v>869.21943637233801</v>
      </c>
    </row>
    <row r="140" spans="1:13" x14ac:dyDescent="0.25">
      <c r="A140">
        <v>61444</v>
      </c>
      <c r="B140" t="s">
        <v>153</v>
      </c>
      <c r="C140" t="s">
        <v>143</v>
      </c>
      <c r="D140" s="14">
        <f>Finanzkraft!H140</f>
        <v>3137563.26</v>
      </c>
      <c r="E140" s="147">
        <f t="shared" si="18"/>
        <v>1.4661827187085078E-3</v>
      </c>
      <c r="F140" s="149">
        <f t="shared" si="19"/>
        <v>2932.7173212695056</v>
      </c>
      <c r="G140" s="149">
        <f t="shared" si="20"/>
        <v>228557.78652830515</v>
      </c>
      <c r="H140" s="149">
        <f t="shared" si="21"/>
        <v>10556.515574701245</v>
      </c>
      <c r="I140" s="149">
        <f t="shared" si="22"/>
        <v>357329.63045010122</v>
      </c>
      <c r="J140" s="149">
        <f t="shared" si="23"/>
        <v>60984.521296579165</v>
      </c>
      <c r="K140" s="149">
        <f t="shared" si="24"/>
        <v>108367.67604286075</v>
      </c>
      <c r="L140" s="149">
        <f t="shared" si="25"/>
        <v>1540.5475062014032</v>
      </c>
      <c r="M140" s="149">
        <f t="shared" si="26"/>
        <v>1083.802265669329</v>
      </c>
    </row>
    <row r="141" spans="1:13" x14ac:dyDescent="0.25">
      <c r="A141">
        <v>61445</v>
      </c>
      <c r="B141" t="s">
        <v>154</v>
      </c>
      <c r="C141" t="s">
        <v>143</v>
      </c>
      <c r="D141" s="14">
        <f>Finanzkraft!H141</f>
        <v>2827715.35</v>
      </c>
      <c r="E141" s="147">
        <f t="shared" si="18"/>
        <v>1.3213908488961526E-3</v>
      </c>
      <c r="F141" s="149">
        <f t="shared" si="19"/>
        <v>2643.0988315960403</v>
      </c>
      <c r="G141" s="149">
        <f t="shared" si="20"/>
        <v>205986.71891897146</v>
      </c>
      <c r="H141" s="149">
        <f t="shared" si="21"/>
        <v>9514.0141120522894</v>
      </c>
      <c r="I141" s="149">
        <f t="shared" si="22"/>
        <v>322041.78762393427</v>
      </c>
      <c r="J141" s="149">
        <f t="shared" si="23"/>
        <v>54962.036680254481</v>
      </c>
      <c r="K141" s="149">
        <f t="shared" si="24"/>
        <v>97665.900444737053</v>
      </c>
      <c r="L141" s="149">
        <f t="shared" si="25"/>
        <v>1388.4117927521654</v>
      </c>
      <c r="M141" s="149">
        <f t="shared" si="26"/>
        <v>976.77211550403592</v>
      </c>
    </row>
    <row r="142" spans="1:13" x14ac:dyDescent="0.25">
      <c r="A142">
        <v>61446</v>
      </c>
      <c r="B142" t="s">
        <v>155</v>
      </c>
      <c r="C142" t="s">
        <v>143</v>
      </c>
      <c r="D142" s="14">
        <f>Finanzkraft!H142</f>
        <v>3081908.34</v>
      </c>
      <c r="E142" s="147">
        <f t="shared" si="18"/>
        <v>1.4401751851057893E-3</v>
      </c>
      <c r="F142" s="149">
        <f t="shared" si="19"/>
        <v>2880.696012256004</v>
      </c>
      <c r="G142" s="149">
        <f t="shared" si="20"/>
        <v>224503.56856662175</v>
      </c>
      <c r="H142" s="149">
        <f t="shared" si="21"/>
        <v>10369.261332761673</v>
      </c>
      <c r="I142" s="149">
        <f t="shared" si="22"/>
        <v>350991.22374771972</v>
      </c>
      <c r="J142" s="149">
        <f t="shared" si="23"/>
        <v>59902.761863305008</v>
      </c>
      <c r="K142" s="149">
        <f t="shared" si="24"/>
        <v>106445.42178343545</v>
      </c>
      <c r="L142" s="149">
        <f t="shared" si="25"/>
        <v>1513.220870494355</v>
      </c>
      <c r="M142" s="149">
        <f t="shared" si="26"/>
        <v>1064.5774968301994</v>
      </c>
    </row>
    <row r="143" spans="1:13" x14ac:dyDescent="0.25">
      <c r="A143">
        <v>61611</v>
      </c>
      <c r="B143" t="s">
        <v>157</v>
      </c>
      <c r="C143" t="s">
        <v>158</v>
      </c>
      <c r="D143" s="14">
        <f>Finanzkraft!H143</f>
        <v>3149930.8</v>
      </c>
      <c r="E143" s="147">
        <f t="shared" si="18"/>
        <v>1.4719620678142645E-3</v>
      </c>
      <c r="F143" s="149">
        <f t="shared" si="19"/>
        <v>2944.2774065248045</v>
      </c>
      <c r="G143" s="149">
        <f t="shared" si="20"/>
        <v>229458.70782708409</v>
      </c>
      <c r="H143" s="149">
        <f t="shared" si="21"/>
        <v>10598.126888262694</v>
      </c>
      <c r="I143" s="149">
        <f t="shared" si="22"/>
        <v>358738.14021757501</v>
      </c>
      <c r="J143" s="149">
        <f t="shared" si="23"/>
        <v>61224.908005631944</v>
      </c>
      <c r="K143" s="149">
        <f t="shared" si="24"/>
        <v>108794.83605752994</v>
      </c>
      <c r="L143" s="149">
        <f t="shared" si="25"/>
        <v>1546.6199838938039</v>
      </c>
      <c r="M143" s="149">
        <f t="shared" si="26"/>
        <v>1088.0743605283044</v>
      </c>
    </row>
    <row r="144" spans="1:13" x14ac:dyDescent="0.25">
      <c r="A144">
        <v>61612</v>
      </c>
      <c r="B144" t="s">
        <v>159</v>
      </c>
      <c r="C144" t="s">
        <v>158</v>
      </c>
      <c r="D144" s="14">
        <f>Finanzkraft!H144</f>
        <v>4338140.0999999996</v>
      </c>
      <c r="E144" s="147">
        <f t="shared" si="18"/>
        <v>2.0272120492500914E-3</v>
      </c>
      <c r="F144" s="149">
        <f t="shared" si="19"/>
        <v>4054.9106293920031</v>
      </c>
      <c r="G144" s="149">
        <f t="shared" si="20"/>
        <v>316014.56823078694</v>
      </c>
      <c r="H144" s="149">
        <f t="shared" si="21"/>
        <v>14595.926754600643</v>
      </c>
      <c r="I144" s="149">
        <f t="shared" si="22"/>
        <v>494060.47633722139</v>
      </c>
      <c r="J144" s="149">
        <f t="shared" si="23"/>
        <v>84320.020153472244</v>
      </c>
      <c r="K144" s="149">
        <f t="shared" si="24"/>
        <v>149834.16174542517</v>
      </c>
      <c r="L144" s="149">
        <f t="shared" si="25"/>
        <v>2130.0322443880559</v>
      </c>
      <c r="M144" s="149">
        <f t="shared" si="26"/>
        <v>1498.5151468056677</v>
      </c>
    </row>
    <row r="145" spans="1:13" x14ac:dyDescent="0.25">
      <c r="A145">
        <v>61615</v>
      </c>
      <c r="B145" t="s">
        <v>160</v>
      </c>
      <c r="C145" t="s">
        <v>158</v>
      </c>
      <c r="D145" s="14">
        <f>Finanzkraft!H145</f>
        <v>2680781.2200000002</v>
      </c>
      <c r="E145" s="147">
        <f t="shared" si="18"/>
        <v>1.2527285577031875E-3</v>
      </c>
      <c r="F145" s="149">
        <f t="shared" si="19"/>
        <v>2505.7577702602239</v>
      </c>
      <c r="G145" s="149">
        <f t="shared" si="20"/>
        <v>195283.20898615112</v>
      </c>
      <c r="H145" s="149">
        <f t="shared" si="21"/>
        <v>9019.6456154629414</v>
      </c>
      <c r="I145" s="149">
        <f t="shared" si="22"/>
        <v>305307.80841058539</v>
      </c>
      <c r="J145" s="149">
        <f t="shared" si="23"/>
        <v>52106.091847390999</v>
      </c>
      <c r="K145" s="149">
        <f t="shared" si="24"/>
        <v>92590.971628965679</v>
      </c>
      <c r="L145" s="149">
        <f t="shared" si="25"/>
        <v>1316.2669501498931</v>
      </c>
      <c r="M145" s="149">
        <f t="shared" si="26"/>
        <v>926.01694985419624</v>
      </c>
    </row>
    <row r="146" spans="1:13" x14ac:dyDescent="0.25">
      <c r="A146">
        <v>61618</v>
      </c>
      <c r="B146" t="s">
        <v>161</v>
      </c>
      <c r="C146" t="s">
        <v>158</v>
      </c>
      <c r="D146" s="14">
        <f>Finanzkraft!H146</f>
        <v>2449204.44</v>
      </c>
      <c r="E146" s="147">
        <f t="shared" si="18"/>
        <v>1.1445127721543208E-3</v>
      </c>
      <c r="F146" s="149">
        <f t="shared" si="19"/>
        <v>2289.3002273739585</v>
      </c>
      <c r="G146" s="149">
        <f t="shared" si="20"/>
        <v>178413.85150643851</v>
      </c>
      <c r="H146" s="149">
        <f t="shared" si="21"/>
        <v>8240.4919595111005</v>
      </c>
      <c r="I146" s="149">
        <f t="shared" si="22"/>
        <v>278934.07874808781</v>
      </c>
      <c r="J146" s="149">
        <f t="shared" si="23"/>
        <v>47604.955806008591</v>
      </c>
      <c r="K146" s="149">
        <f t="shared" si="24"/>
        <v>84592.587088317756</v>
      </c>
      <c r="L146" s="149">
        <f t="shared" si="25"/>
        <v>1202.562459957988</v>
      </c>
      <c r="M146" s="149">
        <f t="shared" si="26"/>
        <v>846.02384117647398</v>
      </c>
    </row>
    <row r="147" spans="1:13" x14ac:dyDescent="0.25">
      <c r="A147">
        <v>61621</v>
      </c>
      <c r="B147" t="s">
        <v>162</v>
      </c>
      <c r="C147" t="s">
        <v>158</v>
      </c>
      <c r="D147" s="14">
        <f>Finanzkraft!H147</f>
        <v>894505.95</v>
      </c>
      <c r="E147" s="147">
        <f t="shared" si="18"/>
        <v>4.1800246146174485E-4</v>
      </c>
      <c r="F147" s="149">
        <f t="shared" si="19"/>
        <v>836.10524351424056</v>
      </c>
      <c r="G147" s="149">
        <f t="shared" si="20"/>
        <v>65160.853511651207</v>
      </c>
      <c r="H147" s="149">
        <f t="shared" si="21"/>
        <v>3009.6177225245597</v>
      </c>
      <c r="I147" s="149">
        <f t="shared" si="22"/>
        <v>101873.15890131782</v>
      </c>
      <c r="J147" s="149">
        <f t="shared" si="23"/>
        <v>17386.427822236732</v>
      </c>
      <c r="K147" s="149">
        <f t="shared" si="24"/>
        <v>30895.163850182067</v>
      </c>
      <c r="L147" s="149">
        <f t="shared" si="25"/>
        <v>439.20354630708454</v>
      </c>
      <c r="M147" s="149">
        <f t="shared" si="26"/>
        <v>308.9874195125218</v>
      </c>
    </row>
    <row r="148" spans="1:13" x14ac:dyDescent="0.25">
      <c r="A148">
        <v>61624</v>
      </c>
      <c r="B148" t="s">
        <v>163</v>
      </c>
      <c r="C148" t="s">
        <v>158</v>
      </c>
      <c r="D148" s="14">
        <f>Finanzkraft!H148</f>
        <v>3758339.28</v>
      </c>
      <c r="E148" s="147">
        <f t="shared" si="18"/>
        <v>1.7562712355891673E-3</v>
      </c>
      <c r="F148" s="149">
        <f t="shared" si="19"/>
        <v>3512.9639762748761</v>
      </c>
      <c r="G148" s="149">
        <f t="shared" si="20"/>
        <v>273778.6096013835</v>
      </c>
      <c r="H148" s="149">
        <f t="shared" si="21"/>
        <v>12645.152896241992</v>
      </c>
      <c r="I148" s="149">
        <f t="shared" si="22"/>
        <v>428028.33751581464</v>
      </c>
      <c r="J148" s="149">
        <f t="shared" si="23"/>
        <v>73050.486274794675</v>
      </c>
      <c r="K148" s="149">
        <f t="shared" si="24"/>
        <v>129808.53605297461</v>
      </c>
      <c r="L148" s="149">
        <f t="shared" si="25"/>
        <v>1845.3493126582498</v>
      </c>
      <c r="M148" s="149">
        <f t="shared" si="26"/>
        <v>1298.2356973475125</v>
      </c>
    </row>
    <row r="149" spans="1:13" x14ac:dyDescent="0.25">
      <c r="A149">
        <v>61625</v>
      </c>
      <c r="B149" t="s">
        <v>158</v>
      </c>
      <c r="C149" t="s">
        <v>158</v>
      </c>
      <c r="D149" s="14">
        <f>Finanzkraft!H149</f>
        <v>14798582.41</v>
      </c>
      <c r="E149" s="147">
        <f t="shared" si="18"/>
        <v>6.9153747647228963E-3</v>
      </c>
      <c r="F149" s="149">
        <f t="shared" si="19"/>
        <v>13832.409219389327</v>
      </c>
      <c r="G149" s="149">
        <f t="shared" si="20"/>
        <v>1078012.1256858138</v>
      </c>
      <c r="H149" s="149">
        <f t="shared" si="21"/>
        <v>49790.698306004801</v>
      </c>
      <c r="I149" s="149">
        <f t="shared" si="22"/>
        <v>1685375.4157456157</v>
      </c>
      <c r="J149" s="149">
        <f t="shared" si="23"/>
        <v>287638.65119386534</v>
      </c>
      <c r="K149" s="149">
        <f t="shared" si="24"/>
        <v>511125.30700033047</v>
      </c>
      <c r="L149" s="149">
        <f t="shared" si="25"/>
        <v>7266.1225727896417</v>
      </c>
      <c r="M149" s="149">
        <f t="shared" si="26"/>
        <v>5111.8450260831651</v>
      </c>
    </row>
    <row r="150" spans="1:13" x14ac:dyDescent="0.25">
      <c r="A150">
        <v>61626</v>
      </c>
      <c r="B150" t="s">
        <v>164</v>
      </c>
      <c r="C150" t="s">
        <v>158</v>
      </c>
      <c r="D150" s="14">
        <f>Finanzkraft!H150</f>
        <v>7334496.6299999999</v>
      </c>
      <c r="E150" s="147">
        <f t="shared" si="18"/>
        <v>3.4274088897037216E-3</v>
      </c>
      <c r="F150" s="149">
        <f t="shared" si="19"/>
        <v>6855.6403575409722</v>
      </c>
      <c r="G150" s="149">
        <f t="shared" si="20"/>
        <v>534286.06091343437</v>
      </c>
      <c r="H150" s="149">
        <f t="shared" si="21"/>
        <v>24677.344005866769</v>
      </c>
      <c r="I150" s="149">
        <f t="shared" si="22"/>
        <v>835308.40756192862</v>
      </c>
      <c r="J150" s="149">
        <f t="shared" si="23"/>
        <v>142559.91955104776</v>
      </c>
      <c r="K150" s="149">
        <f t="shared" si="24"/>
        <v>253324.72650680324</v>
      </c>
      <c r="L150" s="149">
        <f t="shared" si="25"/>
        <v>3601.2470685894941</v>
      </c>
      <c r="M150" s="149">
        <f t="shared" si="26"/>
        <v>2533.540651268991</v>
      </c>
    </row>
    <row r="151" spans="1:13" x14ac:dyDescent="0.25">
      <c r="A151">
        <v>61627</v>
      </c>
      <c r="B151" t="s">
        <v>165</v>
      </c>
      <c r="C151" t="s">
        <v>158</v>
      </c>
      <c r="D151" s="14">
        <f>Finanzkraft!H151</f>
        <v>2019506.31</v>
      </c>
      <c r="E151" s="147">
        <f t="shared" si="18"/>
        <v>9.4371491717581708E-4</v>
      </c>
      <c r="F151" s="149">
        <f t="shared" si="19"/>
        <v>1887.6563259317563</v>
      </c>
      <c r="G151" s="149">
        <f t="shared" si="20"/>
        <v>147112.21857357715</v>
      </c>
      <c r="H151" s="149">
        <f t="shared" si="21"/>
        <v>6794.7474036658759</v>
      </c>
      <c r="I151" s="149">
        <f t="shared" si="22"/>
        <v>229996.77891560589</v>
      </c>
      <c r="J151" s="149">
        <f t="shared" si="23"/>
        <v>39252.953762204306</v>
      </c>
      <c r="K151" s="149">
        <f t="shared" si="24"/>
        <v>69751.328477945368</v>
      </c>
      <c r="L151" s="149">
        <f t="shared" si="25"/>
        <v>991.58013777497456</v>
      </c>
      <c r="M151" s="149">
        <f t="shared" si="26"/>
        <v>697.594066776364</v>
      </c>
    </row>
    <row r="152" spans="1:13" x14ac:dyDescent="0.25">
      <c r="A152">
        <v>61628</v>
      </c>
      <c r="B152" t="s">
        <v>166</v>
      </c>
      <c r="C152" t="s">
        <v>158</v>
      </c>
      <c r="D152" s="14">
        <f>Finanzkraft!H152</f>
        <v>1699570.5</v>
      </c>
      <c r="E152" s="147">
        <f t="shared" si="18"/>
        <v>7.9420897359907833E-4</v>
      </c>
      <c r="F152" s="149">
        <f t="shared" si="19"/>
        <v>1588.6085573518205</v>
      </c>
      <c r="G152" s="149">
        <f t="shared" si="20"/>
        <v>123806.29148774674</v>
      </c>
      <c r="H152" s="149">
        <f t="shared" si="21"/>
        <v>5718.304609913358</v>
      </c>
      <c r="I152" s="149">
        <f t="shared" si="22"/>
        <v>193560.04910922301</v>
      </c>
      <c r="J152" s="149">
        <f t="shared" si="23"/>
        <v>33034.39158459795</v>
      </c>
      <c r="K152" s="149">
        <f t="shared" si="24"/>
        <v>58701.128899629861</v>
      </c>
      <c r="L152" s="149">
        <f t="shared" si="25"/>
        <v>834.49125274002358</v>
      </c>
      <c r="M152" s="149">
        <f t="shared" si="26"/>
        <v>587.07927328443873</v>
      </c>
    </row>
    <row r="153" spans="1:13" x14ac:dyDescent="0.25">
      <c r="A153">
        <v>61629</v>
      </c>
      <c r="B153" t="s">
        <v>167</v>
      </c>
      <c r="C153" t="s">
        <v>158</v>
      </c>
      <c r="D153" s="14">
        <f>Finanzkraft!H153</f>
        <v>1204644.8899999999</v>
      </c>
      <c r="E153" s="147">
        <f t="shared" si="18"/>
        <v>5.6293032953812422E-4</v>
      </c>
      <c r="F153" s="149">
        <f t="shared" si="19"/>
        <v>1125.9957623553375</v>
      </c>
      <c r="G153" s="149">
        <f t="shared" si="20"/>
        <v>87753.121385999926</v>
      </c>
      <c r="H153" s="149">
        <f t="shared" si="21"/>
        <v>4053.0983726744903</v>
      </c>
      <c r="I153" s="149">
        <f t="shared" si="22"/>
        <v>137194.14644321878</v>
      </c>
      <c r="J153" s="149">
        <f t="shared" si="23"/>
        <v>23414.569161235104</v>
      </c>
      <c r="K153" s="149">
        <f t="shared" si="24"/>
        <v>41606.991275837296</v>
      </c>
      <c r="L153" s="149">
        <f t="shared" si="25"/>
        <v>591.48215585229786</v>
      </c>
      <c r="M153" s="149">
        <f t="shared" si="26"/>
        <v>416.11809959458145</v>
      </c>
    </row>
    <row r="154" spans="1:13" x14ac:dyDescent="0.25">
      <c r="A154">
        <v>61630</v>
      </c>
      <c r="B154" t="s">
        <v>168</v>
      </c>
      <c r="C154" t="s">
        <v>158</v>
      </c>
      <c r="D154" s="14">
        <f>Finanzkraft!H154</f>
        <v>1842521.01</v>
      </c>
      <c r="E154" s="147">
        <f t="shared" si="18"/>
        <v>8.6100971991855417E-4</v>
      </c>
      <c r="F154" s="149">
        <f t="shared" si="19"/>
        <v>1722.2260821698887</v>
      </c>
      <c r="G154" s="149">
        <f t="shared" si="20"/>
        <v>134219.61209397169</v>
      </c>
      <c r="H154" s="149">
        <f t="shared" si="21"/>
        <v>6199.2699834135838</v>
      </c>
      <c r="I154" s="149">
        <f t="shared" si="22"/>
        <v>209840.3432987188</v>
      </c>
      <c r="J154" s="149">
        <f t="shared" si="23"/>
        <v>35812.907171069935</v>
      </c>
      <c r="K154" s="149">
        <f t="shared" si="24"/>
        <v>63638.468253177023</v>
      </c>
      <c r="L154" s="149">
        <f t="shared" si="25"/>
        <v>904.68013291282318</v>
      </c>
      <c r="M154" s="149">
        <f t="shared" si="26"/>
        <v>636.4583849637952</v>
      </c>
    </row>
    <row r="155" spans="1:13" x14ac:dyDescent="0.25">
      <c r="A155">
        <v>61631</v>
      </c>
      <c r="B155" t="s">
        <v>169</v>
      </c>
      <c r="C155" t="s">
        <v>158</v>
      </c>
      <c r="D155" s="14">
        <f>Finanzkraft!H155</f>
        <v>14569824.58</v>
      </c>
      <c r="E155" s="147">
        <f t="shared" si="18"/>
        <v>6.8084762739765263E-3</v>
      </c>
      <c r="F155" s="149">
        <f t="shared" si="19"/>
        <v>13618.586582258808</v>
      </c>
      <c r="G155" s="149">
        <f t="shared" si="20"/>
        <v>1061348.1164075378</v>
      </c>
      <c r="H155" s="149">
        <f t="shared" si="21"/>
        <v>49021.029172630937</v>
      </c>
      <c r="I155" s="149">
        <f t="shared" si="22"/>
        <v>1659322.7296058412</v>
      </c>
      <c r="J155" s="149">
        <f t="shared" si="23"/>
        <v>283192.30681788153</v>
      </c>
      <c r="K155" s="149">
        <f t="shared" si="24"/>
        <v>503224.28561543958</v>
      </c>
      <c r="L155" s="149">
        <f t="shared" si="25"/>
        <v>7153.8021905926153</v>
      </c>
      <c r="M155" s="149">
        <f t="shared" si="26"/>
        <v>5032.8256617234483</v>
      </c>
    </row>
    <row r="156" spans="1:13" x14ac:dyDescent="0.25">
      <c r="A156">
        <v>61632</v>
      </c>
      <c r="B156" t="s">
        <v>170</v>
      </c>
      <c r="C156" t="s">
        <v>158</v>
      </c>
      <c r="D156" s="14">
        <f>Finanzkraft!H156</f>
        <v>3298400.65</v>
      </c>
      <c r="E156" s="147">
        <f t="shared" si="18"/>
        <v>1.5413420006731304E-3</v>
      </c>
      <c r="F156" s="149">
        <f t="shared" si="19"/>
        <v>3083.0539234264224</v>
      </c>
      <c r="G156" s="149">
        <f t="shared" si="20"/>
        <v>240274.08825775294</v>
      </c>
      <c r="H156" s="149">
        <f t="shared" si="21"/>
        <v>11097.662404846527</v>
      </c>
      <c r="I156" s="149">
        <f t="shared" si="22"/>
        <v>375647.0189356035</v>
      </c>
      <c r="J156" s="149">
        <f t="shared" si="23"/>
        <v>64110.70248335824</v>
      </c>
      <c r="K156" s="149">
        <f t="shared" si="24"/>
        <v>113922.80680223204</v>
      </c>
      <c r="L156" s="149">
        <f t="shared" si="25"/>
        <v>1619.5188669472716</v>
      </c>
      <c r="M156" s="149">
        <f t="shared" si="26"/>
        <v>1139.3600068975779</v>
      </c>
    </row>
    <row r="157" spans="1:13" x14ac:dyDescent="0.25">
      <c r="A157">
        <v>61633</v>
      </c>
      <c r="B157" t="s">
        <v>171</v>
      </c>
      <c r="C157" t="s">
        <v>158</v>
      </c>
      <c r="D157" s="14">
        <f>Finanzkraft!H157</f>
        <v>5598207.3300000001</v>
      </c>
      <c r="E157" s="147">
        <f t="shared" si="18"/>
        <v>2.6160412278008688E-3</v>
      </c>
      <c r="F157" s="149">
        <f t="shared" si="19"/>
        <v>5232.71030549641</v>
      </c>
      <c r="G157" s="149">
        <f t="shared" si="20"/>
        <v>407804.96514079312</v>
      </c>
      <c r="H157" s="149">
        <f t="shared" si="21"/>
        <v>18835.496840166237</v>
      </c>
      <c r="I157" s="149">
        <f t="shared" si="22"/>
        <v>637566.54149881529</v>
      </c>
      <c r="J157" s="149">
        <f t="shared" si="23"/>
        <v>108811.82811244756</v>
      </c>
      <c r="K157" s="149">
        <f t="shared" si="24"/>
        <v>193355.37424613026</v>
      </c>
      <c r="L157" s="149">
        <f t="shared" si="25"/>
        <v>2748.7268388749289</v>
      </c>
      <c r="M157" s="149">
        <f t="shared" si="26"/>
        <v>1933.7776755904022</v>
      </c>
    </row>
    <row r="158" spans="1:13" x14ac:dyDescent="0.25">
      <c r="A158">
        <v>61701</v>
      </c>
      <c r="B158" t="s">
        <v>173</v>
      </c>
      <c r="C158" t="s">
        <v>174</v>
      </c>
      <c r="D158" s="14">
        <f>Finanzkraft!H158</f>
        <v>5178129.57</v>
      </c>
      <c r="E158" s="147">
        <f t="shared" si="18"/>
        <v>2.4197389699060655E-3</v>
      </c>
      <c r="F158" s="149">
        <f t="shared" si="19"/>
        <v>4840.0586771649087</v>
      </c>
      <c r="G158" s="149">
        <f t="shared" si="20"/>
        <v>377204.13416492031</v>
      </c>
      <c r="H158" s="149">
        <f t="shared" si="21"/>
        <v>17422.120583323653</v>
      </c>
      <c r="I158" s="149">
        <f t="shared" si="22"/>
        <v>589724.88276486308</v>
      </c>
      <c r="J158" s="149">
        <f t="shared" si="23"/>
        <v>100646.81629339048</v>
      </c>
      <c r="K158" s="149">
        <f t="shared" si="24"/>
        <v>178846.39168987397</v>
      </c>
      <c r="L158" s="149">
        <f t="shared" si="25"/>
        <v>2542.4681304597011</v>
      </c>
      <c r="M158" s="149">
        <f t="shared" si="26"/>
        <v>1788.6710465545636</v>
      </c>
    </row>
    <row r="159" spans="1:13" x14ac:dyDescent="0.25">
      <c r="A159">
        <v>61708</v>
      </c>
      <c r="B159" t="s">
        <v>175</v>
      </c>
      <c r="C159" t="s">
        <v>174</v>
      </c>
      <c r="D159" s="14">
        <f>Finanzkraft!H159</f>
        <v>1962563.87</v>
      </c>
      <c r="E159" s="147">
        <f t="shared" si="18"/>
        <v>9.1710572572031293E-4</v>
      </c>
      <c r="F159" s="149">
        <f t="shared" si="19"/>
        <v>1834.4315568147988</v>
      </c>
      <c r="G159" s="149">
        <f t="shared" si="20"/>
        <v>142964.21040053372</v>
      </c>
      <c r="H159" s="149">
        <f t="shared" si="21"/>
        <v>6603.1612251862462</v>
      </c>
      <c r="I159" s="149">
        <f t="shared" si="22"/>
        <v>223511.73961726614</v>
      </c>
      <c r="J159" s="149">
        <f t="shared" si="23"/>
        <v>38146.168924068756</v>
      </c>
      <c r="K159" s="149">
        <f t="shared" si="24"/>
        <v>67784.604820233362</v>
      </c>
      <c r="L159" s="149">
        <f t="shared" si="25"/>
        <v>963.62132812884715</v>
      </c>
      <c r="M159" s="149">
        <f t="shared" si="26"/>
        <v>677.92455245245526</v>
      </c>
    </row>
    <row r="160" spans="1:13" x14ac:dyDescent="0.25">
      <c r="A160">
        <v>61710</v>
      </c>
      <c r="B160" t="s">
        <v>176</v>
      </c>
      <c r="C160" t="s">
        <v>174</v>
      </c>
      <c r="D160" s="14">
        <f>Finanzkraft!H160</f>
        <v>1415994.18</v>
      </c>
      <c r="E160" s="147">
        <f t="shared" si="18"/>
        <v>6.6169381283098783E-4</v>
      </c>
      <c r="F160" s="149">
        <f t="shared" si="19"/>
        <v>1323.5464321770551</v>
      </c>
      <c r="G160" s="149">
        <f t="shared" si="20"/>
        <v>103148.99452187061</v>
      </c>
      <c r="H160" s="149">
        <f t="shared" si="21"/>
        <v>4764.1954523831073</v>
      </c>
      <c r="I160" s="149">
        <f t="shared" si="22"/>
        <v>161264.21529390744</v>
      </c>
      <c r="J160" s="149">
        <f t="shared" si="23"/>
        <v>27522.545386397134</v>
      </c>
      <c r="K160" s="149">
        <f t="shared" si="24"/>
        <v>48906.742545428788</v>
      </c>
      <c r="L160" s="149">
        <f t="shared" si="25"/>
        <v>695.25492301777558</v>
      </c>
      <c r="M160" s="149">
        <f t="shared" si="26"/>
        <v>489.1240664446662</v>
      </c>
    </row>
    <row r="161" spans="1:13" x14ac:dyDescent="0.25">
      <c r="A161">
        <v>61711</v>
      </c>
      <c r="B161" t="s">
        <v>177</v>
      </c>
      <c r="C161" t="s">
        <v>174</v>
      </c>
      <c r="D161" s="14">
        <f>Finanzkraft!H161</f>
        <v>1153997.44</v>
      </c>
      <c r="E161" s="147">
        <f t="shared" si="18"/>
        <v>5.3926278572048877E-4</v>
      </c>
      <c r="F161" s="149">
        <f t="shared" si="19"/>
        <v>1078.6549945095505</v>
      </c>
      <c r="G161" s="149">
        <f t="shared" si="20"/>
        <v>84063.67575381753</v>
      </c>
      <c r="H161" s="149">
        <f t="shared" si="21"/>
        <v>3882.6920571875153</v>
      </c>
      <c r="I161" s="149">
        <f t="shared" si="22"/>
        <v>131426.02861035636</v>
      </c>
      <c r="J161" s="149">
        <f t="shared" si="23"/>
        <v>22430.139450280869</v>
      </c>
      <c r="K161" s="149">
        <f t="shared" si="24"/>
        <v>39857.689031012764</v>
      </c>
      <c r="L161" s="149">
        <f t="shared" si="25"/>
        <v>566.61419421223195</v>
      </c>
      <c r="M161" s="149">
        <f t="shared" si="26"/>
        <v>398.62305120458529</v>
      </c>
    </row>
    <row r="162" spans="1:13" x14ac:dyDescent="0.25">
      <c r="A162">
        <v>61716</v>
      </c>
      <c r="B162" t="s">
        <v>178</v>
      </c>
      <c r="C162" t="s">
        <v>174</v>
      </c>
      <c r="D162" s="14">
        <f>Finanzkraft!H162</f>
        <v>3648511.36</v>
      </c>
      <c r="E162" s="147">
        <f t="shared" si="18"/>
        <v>1.7049486693197942E-3</v>
      </c>
      <c r="F162" s="149">
        <f t="shared" si="19"/>
        <v>3410.3065263202252</v>
      </c>
      <c r="G162" s="149">
        <f t="shared" si="20"/>
        <v>265778.12508072791</v>
      </c>
      <c r="H162" s="149">
        <f t="shared" si="21"/>
        <v>12275.630419102506</v>
      </c>
      <c r="I162" s="149">
        <f t="shared" si="22"/>
        <v>415520.29646146367</v>
      </c>
      <c r="J162" s="149">
        <f t="shared" si="23"/>
        <v>70915.77134758106</v>
      </c>
      <c r="K162" s="149">
        <f t="shared" si="24"/>
        <v>126015.21127550981</v>
      </c>
      <c r="L162" s="149">
        <f t="shared" si="25"/>
        <v>1791.4236658276941</v>
      </c>
      <c r="M162" s="149">
        <f t="shared" si="26"/>
        <v>1260.2980563611918</v>
      </c>
    </row>
    <row r="163" spans="1:13" x14ac:dyDescent="0.25">
      <c r="A163">
        <v>61719</v>
      </c>
      <c r="B163" t="s">
        <v>179</v>
      </c>
      <c r="C163" t="s">
        <v>174</v>
      </c>
      <c r="D163" s="14">
        <f>Finanzkraft!H163</f>
        <v>3746469.85</v>
      </c>
      <c r="E163" s="147">
        <f t="shared" si="18"/>
        <v>1.750724653192317E-3</v>
      </c>
      <c r="F163" s="149">
        <f t="shared" si="19"/>
        <v>3501.8694803014</v>
      </c>
      <c r="G163" s="149">
        <f t="shared" si="20"/>
        <v>272913.97344161646</v>
      </c>
      <c r="H163" s="149">
        <f t="shared" si="21"/>
        <v>12605.217502984669</v>
      </c>
      <c r="I163" s="149">
        <f t="shared" si="22"/>
        <v>426676.55631362356</v>
      </c>
      <c r="J163" s="149">
        <f t="shared" si="23"/>
        <v>72819.781282853495</v>
      </c>
      <c r="K163" s="149">
        <f t="shared" si="24"/>
        <v>129398.58016094475</v>
      </c>
      <c r="L163" s="149">
        <f t="shared" si="25"/>
        <v>1839.5214076022314</v>
      </c>
      <c r="M163" s="149">
        <f t="shared" si="26"/>
        <v>1294.1356636397607</v>
      </c>
    </row>
    <row r="164" spans="1:13" x14ac:dyDescent="0.25">
      <c r="A164">
        <v>61727</v>
      </c>
      <c r="B164" t="s">
        <v>180</v>
      </c>
      <c r="C164" t="s">
        <v>174</v>
      </c>
      <c r="D164" s="14">
        <f>Finanzkraft!H164</f>
        <v>3630090</v>
      </c>
      <c r="E164" s="147">
        <f t="shared" si="18"/>
        <v>1.6963403712716113E-3</v>
      </c>
      <c r="F164" s="149">
        <f t="shared" si="19"/>
        <v>3393.0878642323278</v>
      </c>
      <c r="G164" s="149">
        <f t="shared" si="20"/>
        <v>264436.20942276565</v>
      </c>
      <c r="H164" s="149">
        <f t="shared" si="21"/>
        <v>12213.650673155589</v>
      </c>
      <c r="I164" s="149">
        <f t="shared" si="22"/>
        <v>413422.33150722453</v>
      </c>
      <c r="J164" s="149">
        <f t="shared" si="23"/>
        <v>70557.717109901103</v>
      </c>
      <c r="K164" s="149">
        <f t="shared" si="24"/>
        <v>125378.95957081942</v>
      </c>
      <c r="L164" s="149">
        <f t="shared" si="25"/>
        <v>1782.3787549025074</v>
      </c>
      <c r="M164" s="149">
        <f t="shared" si="26"/>
        <v>1253.9348024439751</v>
      </c>
    </row>
    <row r="165" spans="1:13" x14ac:dyDescent="0.25">
      <c r="A165">
        <v>61728</v>
      </c>
      <c r="B165" t="s">
        <v>181</v>
      </c>
      <c r="C165" t="s">
        <v>174</v>
      </c>
      <c r="D165" s="14">
        <f>Finanzkraft!H165</f>
        <v>803927.61</v>
      </c>
      <c r="E165" s="147">
        <f t="shared" si="18"/>
        <v>3.7567522029010274E-4</v>
      </c>
      <c r="F165" s="149">
        <f t="shared" si="19"/>
        <v>751.44060263307506</v>
      </c>
      <c r="G165" s="149">
        <f t="shared" si="20"/>
        <v>58562.616860381822</v>
      </c>
      <c r="H165" s="149">
        <f t="shared" si="21"/>
        <v>2704.8615860887371</v>
      </c>
      <c r="I165" s="149">
        <f t="shared" si="22"/>
        <v>91557.406810638495</v>
      </c>
      <c r="J165" s="149">
        <f t="shared" si="23"/>
        <v>15625.865166764157</v>
      </c>
      <c r="K165" s="149">
        <f t="shared" si="24"/>
        <v>27766.696503958712</v>
      </c>
      <c r="L165" s="149">
        <f t="shared" si="25"/>
        <v>394.72946746321674</v>
      </c>
      <c r="M165" s="149">
        <f t="shared" si="26"/>
        <v>277.69912283844394</v>
      </c>
    </row>
    <row r="166" spans="1:13" x14ac:dyDescent="0.25">
      <c r="A166">
        <v>61729</v>
      </c>
      <c r="B166" t="s">
        <v>182</v>
      </c>
      <c r="C166" t="s">
        <v>174</v>
      </c>
      <c r="D166" s="14">
        <f>Finanzkraft!H166</f>
        <v>2361963.02</v>
      </c>
      <c r="E166" s="147">
        <f t="shared" si="18"/>
        <v>1.1037448730683306E-3</v>
      </c>
      <c r="F166" s="149">
        <f t="shared" si="19"/>
        <v>2207.7546449061974</v>
      </c>
      <c r="G166" s="149">
        <f t="shared" si="20"/>
        <v>172058.69490991902</v>
      </c>
      <c r="H166" s="149">
        <f t="shared" si="21"/>
        <v>7946.9630860919715</v>
      </c>
      <c r="I166" s="149">
        <f t="shared" si="22"/>
        <v>268998.36055366264</v>
      </c>
      <c r="J166" s="149">
        <f t="shared" si="23"/>
        <v>45909.252549993987</v>
      </c>
      <c r="K166" s="149">
        <f t="shared" si="24"/>
        <v>81579.372961097528</v>
      </c>
      <c r="L166" s="149">
        <f t="shared" si="25"/>
        <v>1159.7268130303562</v>
      </c>
      <c r="M166" s="149">
        <f t="shared" si="26"/>
        <v>815.88821017210989</v>
      </c>
    </row>
    <row r="167" spans="1:13" x14ac:dyDescent="0.25">
      <c r="A167">
        <v>61730</v>
      </c>
      <c r="B167" t="s">
        <v>183</v>
      </c>
      <c r="C167" t="s">
        <v>174</v>
      </c>
      <c r="D167" s="14">
        <f>Finanzkraft!H167</f>
        <v>2450656.2599999998</v>
      </c>
      <c r="E167" s="147">
        <f t="shared" si="18"/>
        <v>1.1451912073660703E-3</v>
      </c>
      <c r="F167" s="149">
        <f t="shared" si="19"/>
        <v>2290.6572606219083</v>
      </c>
      <c r="G167" s="149">
        <f t="shared" si="20"/>
        <v>178519.61025555056</v>
      </c>
      <c r="H167" s="149">
        <f t="shared" si="21"/>
        <v>8245.3766930356978</v>
      </c>
      <c r="I167" s="149">
        <f t="shared" si="22"/>
        <v>279099.42308096355</v>
      </c>
      <c r="J167" s="149">
        <f t="shared" si="23"/>
        <v>47633.17469448092</v>
      </c>
      <c r="K167" s="149">
        <f t="shared" si="24"/>
        <v>84642.731211764869</v>
      </c>
      <c r="L167" s="149">
        <f t="shared" si="25"/>
        <v>1203.2753054036775</v>
      </c>
      <c r="M167" s="149">
        <f t="shared" si="26"/>
        <v>846.52534048499922</v>
      </c>
    </row>
    <row r="168" spans="1:13" x14ac:dyDescent="0.25">
      <c r="A168">
        <v>61731</v>
      </c>
      <c r="B168" t="s">
        <v>184</v>
      </c>
      <c r="C168" t="s">
        <v>174</v>
      </c>
      <c r="D168" s="14">
        <f>Finanzkraft!H168</f>
        <v>1927268.38</v>
      </c>
      <c r="E168" s="147">
        <f t="shared" si="18"/>
        <v>9.0061214991067346E-4</v>
      </c>
      <c r="F168" s="149">
        <f t="shared" si="19"/>
        <v>1801.4404467373256</v>
      </c>
      <c r="G168" s="149">
        <f t="shared" si="20"/>
        <v>140393.08803571103</v>
      </c>
      <c r="H168" s="149">
        <f t="shared" si="21"/>
        <v>6484.4074793568425</v>
      </c>
      <c r="I168" s="149">
        <f t="shared" si="22"/>
        <v>219492.02006004026</v>
      </c>
      <c r="J168" s="149">
        <f t="shared" si="23"/>
        <v>37460.133812356544</v>
      </c>
      <c r="K168" s="149">
        <f t="shared" si="24"/>
        <v>66565.540881393754</v>
      </c>
      <c r="L168" s="149">
        <f t="shared" si="25"/>
        <v>946.29119815414288</v>
      </c>
      <c r="M168" s="149">
        <f t="shared" si="26"/>
        <v>665.73250121396984</v>
      </c>
    </row>
    <row r="169" spans="1:13" x14ac:dyDescent="0.25">
      <c r="A169">
        <v>61740</v>
      </c>
      <c r="B169" t="s">
        <v>185</v>
      </c>
      <c r="C169" t="s">
        <v>174</v>
      </c>
      <c r="D169" s="14">
        <f>Finanzkraft!H169</f>
        <v>2476230.6800000002</v>
      </c>
      <c r="E169" s="147">
        <f t="shared" si="18"/>
        <v>1.1571421290010315E-3</v>
      </c>
      <c r="F169" s="149">
        <f t="shared" si="19"/>
        <v>2314.5619721130233</v>
      </c>
      <c r="G169" s="149">
        <f t="shared" si="20"/>
        <v>180382.59510798834</v>
      </c>
      <c r="H169" s="149">
        <f t="shared" si="21"/>
        <v>8331.4233288074192</v>
      </c>
      <c r="I169" s="149">
        <f t="shared" si="22"/>
        <v>282012.03305574245</v>
      </c>
      <c r="J169" s="149">
        <f t="shared" si="23"/>
        <v>48130.262285039229</v>
      </c>
      <c r="K169" s="149">
        <f t="shared" si="24"/>
        <v>85526.041039132004</v>
      </c>
      <c r="L169" s="149">
        <f t="shared" si="25"/>
        <v>1215.8323777839639</v>
      </c>
      <c r="M169" s="149">
        <f t="shared" si="26"/>
        <v>855.35946175756249</v>
      </c>
    </row>
    <row r="170" spans="1:13" x14ac:dyDescent="0.25">
      <c r="A170">
        <v>61741</v>
      </c>
      <c r="B170" t="s">
        <v>186</v>
      </c>
      <c r="C170" t="s">
        <v>174</v>
      </c>
      <c r="D170" s="14">
        <f>Finanzkraft!H170</f>
        <v>1588769.32</v>
      </c>
      <c r="E170" s="147">
        <f t="shared" si="18"/>
        <v>7.424316031155551E-4</v>
      </c>
      <c r="F170" s="149">
        <f t="shared" si="19"/>
        <v>1485.0413898158579</v>
      </c>
      <c r="G170" s="149">
        <f t="shared" si="20"/>
        <v>115734.90922483601</v>
      </c>
      <c r="H170" s="149">
        <f t="shared" si="21"/>
        <v>5345.5075424319912</v>
      </c>
      <c r="I170" s="149">
        <f t="shared" si="22"/>
        <v>180941.1657841948</v>
      </c>
      <c r="J170" s="149">
        <f t="shared" si="23"/>
        <v>30880.759494516649</v>
      </c>
      <c r="K170" s="149">
        <f t="shared" si="24"/>
        <v>54874.188887779164</v>
      </c>
      <c r="L170" s="149">
        <f t="shared" si="25"/>
        <v>780.08773402557608</v>
      </c>
      <c r="M170" s="149">
        <f t="shared" si="26"/>
        <v>548.80544102301837</v>
      </c>
    </row>
    <row r="171" spans="1:13" x14ac:dyDescent="0.25">
      <c r="A171">
        <v>61743</v>
      </c>
      <c r="B171" t="s">
        <v>187</v>
      </c>
      <c r="C171" t="s">
        <v>174</v>
      </c>
      <c r="D171" s="14">
        <f>Finanzkraft!H171</f>
        <v>895796.01</v>
      </c>
      <c r="E171" s="147">
        <f t="shared" si="18"/>
        <v>4.1860530625605096E-4</v>
      </c>
      <c r="F171" s="149">
        <f t="shared" si="19"/>
        <v>837.3110777856034</v>
      </c>
      <c r="G171" s="149">
        <f t="shared" si="20"/>
        <v>65254.828750922949</v>
      </c>
      <c r="H171" s="149">
        <f t="shared" si="21"/>
        <v>3013.9582050435638</v>
      </c>
      <c r="I171" s="149">
        <f t="shared" si="22"/>
        <v>102020.08077184561</v>
      </c>
      <c r="J171" s="149">
        <f t="shared" si="23"/>
        <v>17411.502596838684</v>
      </c>
      <c r="K171" s="149">
        <f t="shared" si="24"/>
        <v>30939.720977025736</v>
      </c>
      <c r="L171" s="149">
        <f t="shared" si="25"/>
        <v>439.83696738935788</v>
      </c>
      <c r="M171" s="149">
        <f t="shared" si="26"/>
        <v>309.43304238447286</v>
      </c>
    </row>
    <row r="172" spans="1:13" x14ac:dyDescent="0.25">
      <c r="A172">
        <v>61744</v>
      </c>
      <c r="B172" t="s">
        <v>188</v>
      </c>
      <c r="C172" t="s">
        <v>174</v>
      </c>
      <c r="D172" s="14">
        <f>Finanzkraft!H172</f>
        <v>741666.64</v>
      </c>
      <c r="E172" s="147">
        <f t="shared" si="18"/>
        <v>3.4658068077027525E-4</v>
      </c>
      <c r="F172" s="149">
        <f t="shared" si="19"/>
        <v>693.24454090393533</v>
      </c>
      <c r="G172" s="149">
        <f t="shared" si="20"/>
        <v>54027.176994762922</v>
      </c>
      <c r="H172" s="149">
        <f t="shared" si="21"/>
        <v>2495.3809015459792</v>
      </c>
      <c r="I172" s="149">
        <f t="shared" si="22"/>
        <v>84466.652757901145</v>
      </c>
      <c r="J172" s="149">
        <f t="shared" si="23"/>
        <v>14415.70456241329</v>
      </c>
      <c r="K172" s="149">
        <f t="shared" si="24"/>
        <v>25616.277191911355</v>
      </c>
      <c r="L172" s="149">
        <f t="shared" si="25"/>
        <v>364.15925289894363</v>
      </c>
      <c r="M172" s="149">
        <f t="shared" si="26"/>
        <v>256.19243922538749</v>
      </c>
    </row>
    <row r="173" spans="1:13" x14ac:dyDescent="0.25">
      <c r="A173">
        <v>61745</v>
      </c>
      <c r="B173" t="s">
        <v>189</v>
      </c>
      <c r="C173" t="s">
        <v>174</v>
      </c>
      <c r="D173" s="14">
        <f>Finanzkraft!H173</f>
        <v>1317576.99</v>
      </c>
      <c r="E173" s="147">
        <f t="shared" si="18"/>
        <v>6.1570347853511409E-4</v>
      </c>
      <c r="F173" s="149">
        <f t="shared" si="19"/>
        <v>1231.5547259050766</v>
      </c>
      <c r="G173" s="149">
        <f t="shared" si="20"/>
        <v>95979.731868426737</v>
      </c>
      <c r="H173" s="149">
        <f t="shared" si="21"/>
        <v>4433.0650454528168</v>
      </c>
      <c r="I173" s="149">
        <f t="shared" si="22"/>
        <v>150055.71518779729</v>
      </c>
      <c r="J173" s="149">
        <f t="shared" si="23"/>
        <v>25609.619742467818</v>
      </c>
      <c r="K173" s="149">
        <f t="shared" si="24"/>
        <v>45507.530711539373</v>
      </c>
      <c r="L173" s="149">
        <f t="shared" si="25"/>
        <v>646.9319589664151</v>
      </c>
      <c r="M173" s="149">
        <f t="shared" si="26"/>
        <v>455.12801133315634</v>
      </c>
    </row>
    <row r="174" spans="1:13" x14ac:dyDescent="0.25">
      <c r="A174">
        <v>61746</v>
      </c>
      <c r="B174" t="s">
        <v>190</v>
      </c>
      <c r="C174" t="s">
        <v>174</v>
      </c>
      <c r="D174" s="14">
        <f>Finanzkraft!H174</f>
        <v>5758792.96</v>
      </c>
      <c r="E174" s="147">
        <f t="shared" si="18"/>
        <v>2.6910828623650492E-3</v>
      </c>
      <c r="F174" s="149">
        <f t="shared" si="19"/>
        <v>5382.8115846170658</v>
      </c>
      <c r="G174" s="149">
        <f t="shared" si="20"/>
        <v>419502.92725329357</v>
      </c>
      <c r="H174" s="149">
        <f t="shared" si="21"/>
        <v>19375.796609028333</v>
      </c>
      <c r="I174" s="149">
        <f t="shared" si="22"/>
        <v>655855.25763564836</v>
      </c>
      <c r="J174" s="149">
        <f t="shared" si="23"/>
        <v>111933.11586384084</v>
      </c>
      <c r="K174" s="149">
        <f t="shared" si="24"/>
        <v>198901.8095167226</v>
      </c>
      <c r="L174" s="149">
        <f t="shared" si="25"/>
        <v>2827.5745851442043</v>
      </c>
      <c r="M174" s="149">
        <f t="shared" si="26"/>
        <v>1989.2484518602444</v>
      </c>
    </row>
    <row r="175" spans="1:13" x14ac:dyDescent="0.25">
      <c r="A175">
        <v>61748</v>
      </c>
      <c r="B175" t="s">
        <v>191</v>
      </c>
      <c r="C175" t="s">
        <v>174</v>
      </c>
      <c r="D175" s="14">
        <f>Finanzkraft!H175</f>
        <v>6669435.5899999999</v>
      </c>
      <c r="E175" s="147">
        <f t="shared" si="18"/>
        <v>3.1166259913425558E-3</v>
      </c>
      <c r="F175" s="149">
        <f t="shared" si="19"/>
        <v>6233.999972923034</v>
      </c>
      <c r="G175" s="149">
        <f t="shared" si="20"/>
        <v>485839.26745862683</v>
      </c>
      <c r="H175" s="149">
        <f t="shared" si="21"/>
        <v>22439.707137666377</v>
      </c>
      <c r="I175" s="149">
        <f t="shared" si="22"/>
        <v>759566.18471031345</v>
      </c>
      <c r="J175" s="149">
        <f t="shared" si="23"/>
        <v>129633.19081398158</v>
      </c>
      <c r="K175" s="149">
        <f t="shared" si="24"/>
        <v>230354.31496155582</v>
      </c>
      <c r="L175" s="149">
        <f t="shared" si="25"/>
        <v>3274.7012616234501</v>
      </c>
      <c r="M175" s="149">
        <f t="shared" si="26"/>
        <v>2303.8099328004173</v>
      </c>
    </row>
    <row r="176" spans="1:13" x14ac:dyDescent="0.25">
      <c r="A176">
        <v>61750</v>
      </c>
      <c r="B176" t="s">
        <v>192</v>
      </c>
      <c r="C176" t="s">
        <v>174</v>
      </c>
      <c r="D176" s="14">
        <f>Finanzkraft!H176</f>
        <v>2217851.7999999998</v>
      </c>
      <c r="E176" s="147">
        <f t="shared" si="18"/>
        <v>1.0364017271851142E-3</v>
      </c>
      <c r="F176" s="149">
        <f t="shared" si="19"/>
        <v>2073.0521907847528</v>
      </c>
      <c r="G176" s="149">
        <f t="shared" si="20"/>
        <v>161560.82164724779</v>
      </c>
      <c r="H176" s="149">
        <f t="shared" si="21"/>
        <v>7462.092435732814</v>
      </c>
      <c r="I176" s="149">
        <f t="shared" si="22"/>
        <v>252585.87585803508</v>
      </c>
      <c r="J176" s="149">
        <f t="shared" si="23"/>
        <v>43108.176352675815</v>
      </c>
      <c r="K176" s="149">
        <f t="shared" si="24"/>
        <v>76601.944074738931</v>
      </c>
      <c r="L176" s="149">
        <f t="shared" si="25"/>
        <v>1088.9680227879433</v>
      </c>
      <c r="M176" s="149">
        <f t="shared" si="26"/>
        <v>766.10815673523643</v>
      </c>
    </row>
    <row r="177" spans="1:13" x14ac:dyDescent="0.25">
      <c r="A177">
        <v>61751</v>
      </c>
      <c r="B177" t="s">
        <v>193</v>
      </c>
      <c r="C177" t="s">
        <v>174</v>
      </c>
      <c r="D177" s="14">
        <f>Finanzkraft!H177</f>
        <v>2917157.69</v>
      </c>
      <c r="E177" s="147">
        <f t="shared" si="18"/>
        <v>1.3631872374823865E-3</v>
      </c>
      <c r="F177" s="149">
        <f t="shared" si="19"/>
        <v>2726.7016399017689</v>
      </c>
      <c r="G177" s="149">
        <f t="shared" si="20"/>
        <v>212502.2029294236</v>
      </c>
      <c r="H177" s="149">
        <f t="shared" si="21"/>
        <v>9814.9481098731721</v>
      </c>
      <c r="I177" s="149">
        <f t="shared" si="22"/>
        <v>332228.16337171511</v>
      </c>
      <c r="J177" s="149">
        <f t="shared" si="23"/>
        <v>56700.519010821379</v>
      </c>
      <c r="K177" s="149">
        <f t="shared" si="24"/>
        <v>100755.13171194516</v>
      </c>
      <c r="L177" s="149">
        <f t="shared" si="25"/>
        <v>1432.3280941674932</v>
      </c>
      <c r="M177" s="149">
        <f t="shared" si="26"/>
        <v>1007.6680059469801</v>
      </c>
    </row>
    <row r="178" spans="1:13" x14ac:dyDescent="0.25">
      <c r="A178">
        <v>61756</v>
      </c>
      <c r="B178" t="s">
        <v>194</v>
      </c>
      <c r="C178" t="s">
        <v>174</v>
      </c>
      <c r="D178" s="14">
        <f>Finanzkraft!H178</f>
        <v>5860732.4199999999</v>
      </c>
      <c r="E178" s="147">
        <f t="shared" si="18"/>
        <v>2.7387191527665621E-3</v>
      </c>
      <c r="F178" s="149">
        <f t="shared" si="19"/>
        <v>5478.0955981297884</v>
      </c>
      <c r="G178" s="149">
        <f t="shared" si="20"/>
        <v>426928.77189984609</v>
      </c>
      <c r="H178" s="149">
        <f t="shared" si="21"/>
        <v>19718.777899919227</v>
      </c>
      <c r="I178" s="149">
        <f t="shared" si="22"/>
        <v>667464.90070945304</v>
      </c>
      <c r="J178" s="149">
        <f t="shared" si="23"/>
        <v>113914.5035377046</v>
      </c>
      <c r="K178" s="149">
        <f t="shared" si="24"/>
        <v>202422.67633655659</v>
      </c>
      <c r="L178" s="149">
        <f t="shared" si="25"/>
        <v>2877.626988194882</v>
      </c>
      <c r="M178" s="149">
        <f t="shared" si="26"/>
        <v>2024.4611977250427</v>
      </c>
    </row>
    <row r="179" spans="1:13" x14ac:dyDescent="0.25">
      <c r="A179">
        <v>61757</v>
      </c>
      <c r="B179" t="s">
        <v>195</v>
      </c>
      <c r="C179" t="s">
        <v>174</v>
      </c>
      <c r="D179" s="14">
        <f>Finanzkraft!H179</f>
        <v>6579215.3700000001</v>
      </c>
      <c r="E179" s="147">
        <f t="shared" si="18"/>
        <v>3.0744660995792646E-3</v>
      </c>
      <c r="F179" s="149">
        <f t="shared" si="19"/>
        <v>6149.6700710224286</v>
      </c>
      <c r="G179" s="149">
        <f t="shared" si="20"/>
        <v>479267.11828599259</v>
      </c>
      <c r="H179" s="149">
        <f t="shared" si="21"/>
        <v>22136.155916970682</v>
      </c>
      <c r="I179" s="149">
        <f t="shared" si="22"/>
        <v>749291.21805618238</v>
      </c>
      <c r="J179" s="149">
        <f t="shared" si="23"/>
        <v>127879.58890318791</v>
      </c>
      <c r="K179" s="149">
        <f t="shared" si="24"/>
        <v>227238.21665108684</v>
      </c>
      <c r="L179" s="149">
        <f t="shared" si="25"/>
        <v>3230.4030201499249</v>
      </c>
      <c r="M179" s="149">
        <f t="shared" si="26"/>
        <v>2272.6453408089924</v>
      </c>
    </row>
    <row r="180" spans="1:13" x14ac:dyDescent="0.25">
      <c r="A180">
        <v>61758</v>
      </c>
      <c r="B180" t="s">
        <v>196</v>
      </c>
      <c r="C180" t="s">
        <v>174</v>
      </c>
      <c r="D180" s="14">
        <f>Finanzkraft!H180</f>
        <v>2724474.48</v>
      </c>
      <c r="E180" s="147">
        <f t="shared" si="18"/>
        <v>1.2731464098474777E-3</v>
      </c>
      <c r="F180" s="149">
        <f t="shared" si="19"/>
        <v>2546.5983748333188</v>
      </c>
      <c r="G180" s="149">
        <f t="shared" si="20"/>
        <v>198466.07223519543</v>
      </c>
      <c r="H180" s="149">
        <f t="shared" si="21"/>
        <v>9166.6541509018298</v>
      </c>
      <c r="I180" s="149">
        <f t="shared" si="22"/>
        <v>310283.93005504913</v>
      </c>
      <c r="J180" s="149">
        <f t="shared" si="23"/>
        <v>52955.353622908777</v>
      </c>
      <c r="K180" s="149">
        <f t="shared" si="24"/>
        <v>94100.084482657257</v>
      </c>
      <c r="L180" s="149">
        <f t="shared" si="25"/>
        <v>1337.7203957549418</v>
      </c>
      <c r="M180" s="149">
        <f t="shared" si="26"/>
        <v>941.10982615925559</v>
      </c>
    </row>
    <row r="181" spans="1:13" x14ac:dyDescent="0.25">
      <c r="A181">
        <v>61759</v>
      </c>
      <c r="B181" t="s">
        <v>197</v>
      </c>
      <c r="C181" t="s">
        <v>174</v>
      </c>
      <c r="D181" s="14">
        <f>Finanzkraft!H181</f>
        <v>2470083.2000000002</v>
      </c>
      <c r="E181" s="147">
        <f t="shared" si="18"/>
        <v>1.1542694127582981E-3</v>
      </c>
      <c r="F181" s="149">
        <f t="shared" si="19"/>
        <v>2308.8158501756584</v>
      </c>
      <c r="G181" s="149">
        <f t="shared" si="20"/>
        <v>179934.77802667572</v>
      </c>
      <c r="H181" s="149">
        <f t="shared" si="21"/>
        <v>8310.7397718597385</v>
      </c>
      <c r="I181" s="149">
        <f t="shared" si="22"/>
        <v>281311.91115394555</v>
      </c>
      <c r="J181" s="149">
        <f t="shared" si="23"/>
        <v>48010.77429582167</v>
      </c>
      <c r="K181" s="149">
        <f t="shared" si="24"/>
        <v>85313.714444920188</v>
      </c>
      <c r="L181" s="149">
        <f t="shared" si="25"/>
        <v>1212.813957373399</v>
      </c>
      <c r="M181" s="149">
        <f t="shared" si="26"/>
        <v>853.23594991093398</v>
      </c>
    </row>
    <row r="182" spans="1:13" x14ac:dyDescent="0.25">
      <c r="A182">
        <v>61760</v>
      </c>
      <c r="B182" t="s">
        <v>198</v>
      </c>
      <c r="C182" t="s">
        <v>174</v>
      </c>
      <c r="D182" s="14">
        <f>Finanzkraft!H182</f>
        <v>20096168.280000001</v>
      </c>
      <c r="E182" s="147">
        <f t="shared" si="18"/>
        <v>9.3909356410535223E-3</v>
      </c>
      <c r="F182" s="149">
        <f t="shared" si="19"/>
        <v>18784.125106660897</v>
      </c>
      <c r="G182" s="149">
        <f t="shared" si="20"/>
        <v>1463918.129821911</v>
      </c>
      <c r="H182" s="149">
        <f t="shared" si="21"/>
        <v>67614.736615585294</v>
      </c>
      <c r="I182" s="149">
        <f t="shared" si="22"/>
        <v>2288704.8929032423</v>
      </c>
      <c r="J182" s="149">
        <f t="shared" si="23"/>
        <v>390607.32832883147</v>
      </c>
      <c r="K182" s="149">
        <f t="shared" si="24"/>
        <v>694097.5761775889</v>
      </c>
      <c r="L182" s="149">
        <f t="shared" si="25"/>
        <v>9867.2438967677572</v>
      </c>
      <c r="M182" s="149">
        <f t="shared" si="26"/>
        <v>6941.779625866764</v>
      </c>
    </row>
    <row r="183" spans="1:13" x14ac:dyDescent="0.25">
      <c r="A183">
        <v>61761</v>
      </c>
      <c r="B183" t="s">
        <v>199</v>
      </c>
      <c r="C183" t="s">
        <v>174</v>
      </c>
      <c r="D183" s="14">
        <f>Finanzkraft!H183</f>
        <v>1821736.12</v>
      </c>
      <c r="E183" s="147">
        <f t="shared" si="18"/>
        <v>8.5129694474784503E-4</v>
      </c>
      <c r="F183" s="149">
        <f t="shared" si="19"/>
        <v>1702.7982007624296</v>
      </c>
      <c r="G183" s="149">
        <f t="shared" si="20"/>
        <v>132705.52359344714</v>
      </c>
      <c r="H183" s="149">
        <f t="shared" si="21"/>
        <v>6129.3380021844778</v>
      </c>
      <c r="I183" s="149">
        <f t="shared" si="22"/>
        <v>207473.20152429416</v>
      </c>
      <c r="J183" s="149">
        <f t="shared" si="23"/>
        <v>35408.913223597447</v>
      </c>
      <c r="K183" s="149">
        <f t="shared" si="24"/>
        <v>62920.583053913666</v>
      </c>
      <c r="L183" s="149">
        <f t="shared" si="25"/>
        <v>894.47472578545569</v>
      </c>
      <c r="M183" s="149">
        <f t="shared" si="26"/>
        <v>629.27870155760706</v>
      </c>
    </row>
    <row r="184" spans="1:13" x14ac:dyDescent="0.25">
      <c r="A184">
        <v>61762</v>
      </c>
      <c r="B184" t="s">
        <v>200</v>
      </c>
      <c r="C184" t="s">
        <v>174</v>
      </c>
      <c r="D184" s="14">
        <f>Finanzkraft!H184</f>
        <v>2646312.71</v>
      </c>
      <c r="E184" s="147">
        <f t="shared" si="18"/>
        <v>1.2366214294913306E-3</v>
      </c>
      <c r="F184" s="149">
        <f t="shared" si="19"/>
        <v>2473.5396481257389</v>
      </c>
      <c r="G184" s="149">
        <f t="shared" si="20"/>
        <v>192772.32850416561</v>
      </c>
      <c r="H184" s="149">
        <f t="shared" si="21"/>
        <v>8903.6742923375714</v>
      </c>
      <c r="I184" s="149">
        <f t="shared" si="22"/>
        <v>301382.2716421361</v>
      </c>
      <c r="J184" s="149">
        <f t="shared" si="23"/>
        <v>51436.130667976766</v>
      </c>
      <c r="K184" s="149">
        <f t="shared" si="24"/>
        <v>91400.470588562705</v>
      </c>
      <c r="L184" s="149">
        <f t="shared" si="25"/>
        <v>1299.3428683951308</v>
      </c>
      <c r="M184" s="149">
        <f t="shared" si="26"/>
        <v>914.11056067999152</v>
      </c>
    </row>
    <row r="185" spans="1:13" x14ac:dyDescent="0.25">
      <c r="A185">
        <v>61763</v>
      </c>
      <c r="B185" t="s">
        <v>201</v>
      </c>
      <c r="C185" t="s">
        <v>174</v>
      </c>
      <c r="D185" s="14">
        <f>Finanzkraft!H185</f>
        <v>5880151.7199999997</v>
      </c>
      <c r="E185" s="147">
        <f t="shared" si="18"/>
        <v>2.7477937879882325E-3</v>
      </c>
      <c r="F185" s="149">
        <f t="shared" si="19"/>
        <v>5496.2470464855824</v>
      </c>
      <c r="G185" s="149">
        <f t="shared" si="20"/>
        <v>428343.38313032337</v>
      </c>
      <c r="H185" s="149">
        <f t="shared" si="21"/>
        <v>19784.115273515254</v>
      </c>
      <c r="I185" s="149">
        <f t="shared" si="22"/>
        <v>669676.51868097379</v>
      </c>
      <c r="J185" s="149">
        <f t="shared" si="23"/>
        <v>114291.95464108558</v>
      </c>
      <c r="K185" s="149">
        <f t="shared" si="24"/>
        <v>203093.39569326496</v>
      </c>
      <c r="L185" s="149">
        <f t="shared" si="25"/>
        <v>2887.1618889149959</v>
      </c>
      <c r="M185" s="149">
        <f t="shared" si="26"/>
        <v>2031.1691680809015</v>
      </c>
    </row>
    <row r="186" spans="1:13" x14ac:dyDescent="0.25">
      <c r="A186">
        <v>61764</v>
      </c>
      <c r="B186" t="s">
        <v>202</v>
      </c>
      <c r="C186" t="s">
        <v>174</v>
      </c>
      <c r="D186" s="14">
        <f>Finanzkraft!H186</f>
        <v>5605288.5800000001</v>
      </c>
      <c r="E186" s="147">
        <f t="shared" si="18"/>
        <v>2.6193502945882122E-3</v>
      </c>
      <c r="F186" s="149">
        <f t="shared" si="19"/>
        <v>5239.3292332471256</v>
      </c>
      <c r="G186" s="149">
        <f t="shared" si="20"/>
        <v>408320.80329025362</v>
      </c>
      <c r="H186" s="149">
        <f t="shared" si="21"/>
        <v>18859.322121035108</v>
      </c>
      <c r="I186" s="149">
        <f t="shared" si="22"/>
        <v>638373.00824894698</v>
      </c>
      <c r="J186" s="149">
        <f t="shared" si="23"/>
        <v>108949.46570112566</v>
      </c>
      <c r="K186" s="149">
        <f t="shared" si="24"/>
        <v>193599.95213743896</v>
      </c>
      <c r="L186" s="149">
        <f t="shared" si="25"/>
        <v>2752.2037415297264</v>
      </c>
      <c r="M186" s="149">
        <f t="shared" si="26"/>
        <v>1936.2237377596064</v>
      </c>
    </row>
    <row r="187" spans="1:13" x14ac:dyDescent="0.25">
      <c r="A187">
        <v>61765</v>
      </c>
      <c r="B187" t="s">
        <v>203</v>
      </c>
      <c r="C187" t="s">
        <v>174</v>
      </c>
      <c r="D187" s="14">
        <f>Finanzkraft!H187</f>
        <v>9127639.9199999999</v>
      </c>
      <c r="E187" s="147">
        <f t="shared" si="18"/>
        <v>4.2653444103937866E-3</v>
      </c>
      <c r="F187" s="149">
        <f t="shared" si="19"/>
        <v>8531.7125034460678</v>
      </c>
      <c r="G187" s="149">
        <f t="shared" si="20"/>
        <v>664908.72166274558</v>
      </c>
      <c r="H187" s="149">
        <f t="shared" si="21"/>
        <v>30710.479754835233</v>
      </c>
      <c r="I187" s="149">
        <f t="shared" si="22"/>
        <v>1039525.2395628804</v>
      </c>
      <c r="J187" s="149">
        <f t="shared" si="23"/>
        <v>177413.076633472</v>
      </c>
      <c r="K187" s="149">
        <f t="shared" si="24"/>
        <v>315257.74746815575</v>
      </c>
      <c r="L187" s="149">
        <f t="shared" si="25"/>
        <v>4481.6826788889593</v>
      </c>
      <c r="M187" s="149">
        <f t="shared" si="26"/>
        <v>3152.9425881630868</v>
      </c>
    </row>
    <row r="188" spans="1:13" x14ac:dyDescent="0.25">
      <c r="A188">
        <v>61766</v>
      </c>
      <c r="B188" t="s">
        <v>174</v>
      </c>
      <c r="C188" t="s">
        <v>174</v>
      </c>
      <c r="D188" s="14">
        <f>Finanzkraft!H188</f>
        <v>27417007.489999998</v>
      </c>
      <c r="E188" s="147">
        <f t="shared" si="18"/>
        <v>1.2811962420971146E-2</v>
      </c>
      <c r="F188" s="149">
        <f t="shared" si="19"/>
        <v>25626.999712923327</v>
      </c>
      <c r="G188" s="149">
        <f t="shared" si="20"/>
        <v>1997209.3073095088</v>
      </c>
      <c r="H188" s="149">
        <f t="shared" si="21"/>
        <v>92246.129430992165</v>
      </c>
      <c r="I188" s="149">
        <f t="shared" si="22"/>
        <v>3122457.8893269417</v>
      </c>
      <c r="J188" s="149">
        <f t="shared" si="23"/>
        <v>532901.78989486757</v>
      </c>
      <c r="K188" s="149">
        <f t="shared" si="24"/>
        <v>946950.59175986366</v>
      </c>
      <c r="L188" s="149">
        <f t="shared" si="25"/>
        <v>13461.785154962803</v>
      </c>
      <c r="M188" s="149">
        <f t="shared" si="26"/>
        <v>9470.6026215818711</v>
      </c>
    </row>
    <row r="189" spans="1:13" x14ac:dyDescent="0.25">
      <c r="A189">
        <v>62007</v>
      </c>
      <c r="B189" t="s">
        <v>205</v>
      </c>
      <c r="C189" t="s">
        <v>206</v>
      </c>
      <c r="D189" s="14">
        <f>Finanzkraft!H189</f>
        <v>11283467.539999999</v>
      </c>
      <c r="E189" s="147">
        <f t="shared" si="18"/>
        <v>5.2727622499813432E-3</v>
      </c>
      <c r="F189" s="149">
        <f t="shared" si="19"/>
        <v>10546.789962902682</v>
      </c>
      <c r="G189" s="149">
        <f t="shared" si="20"/>
        <v>821951.35256217292</v>
      </c>
      <c r="H189" s="149">
        <f t="shared" si="21"/>
        <v>37963.888199865629</v>
      </c>
      <c r="I189" s="149">
        <f t="shared" si="22"/>
        <v>1285047.3288190891</v>
      </c>
      <c r="J189" s="149">
        <f t="shared" si="23"/>
        <v>219315.69484670399</v>
      </c>
      <c r="K189" s="149">
        <f t="shared" si="24"/>
        <v>389717.45067376102</v>
      </c>
      <c r="L189" s="149">
        <f t="shared" si="25"/>
        <v>5540.1967513003965</v>
      </c>
      <c r="M189" s="149">
        <f t="shared" si="26"/>
        <v>3897.6258551862088</v>
      </c>
    </row>
    <row r="190" spans="1:13" x14ac:dyDescent="0.25">
      <c r="A190">
        <v>62008</v>
      </c>
      <c r="B190" t="s">
        <v>207</v>
      </c>
      <c r="C190" t="s">
        <v>206</v>
      </c>
      <c r="D190" s="14">
        <f>Finanzkraft!H190</f>
        <v>1631096.64</v>
      </c>
      <c r="E190" s="147">
        <f t="shared" si="18"/>
        <v>7.6221115175587311E-4</v>
      </c>
      <c r="F190" s="149">
        <f t="shared" si="19"/>
        <v>1524.6052341881677</v>
      </c>
      <c r="G190" s="149">
        <f t="shared" si="20"/>
        <v>118818.26970786105</v>
      </c>
      <c r="H190" s="149">
        <f t="shared" si="21"/>
        <v>5487.9202926422804</v>
      </c>
      <c r="I190" s="149">
        <f t="shared" si="22"/>
        <v>185761.72376508571</v>
      </c>
      <c r="J190" s="149">
        <f t="shared" si="23"/>
        <v>31703.471623025926</v>
      </c>
      <c r="K190" s="149">
        <f t="shared" si="24"/>
        <v>56336.123810335113</v>
      </c>
      <c r="L190" s="149">
        <f t="shared" si="25"/>
        <v>800.87050137293102</v>
      </c>
      <c r="M190" s="149">
        <f t="shared" si="26"/>
        <v>563.42648337794139</v>
      </c>
    </row>
    <row r="191" spans="1:13" x14ac:dyDescent="0.25">
      <c r="A191">
        <v>62010</v>
      </c>
      <c r="B191" t="s">
        <v>208</v>
      </c>
      <c r="C191" t="s">
        <v>206</v>
      </c>
      <c r="D191" s="14">
        <f>Finanzkraft!H191</f>
        <v>645372.25</v>
      </c>
      <c r="E191" s="147">
        <f t="shared" si="18"/>
        <v>3.0158233051340191E-4</v>
      </c>
      <c r="F191" s="149">
        <f t="shared" si="19"/>
        <v>603.23704078612707</v>
      </c>
      <c r="G191" s="149">
        <f t="shared" si="20"/>
        <v>47012.551054282805</v>
      </c>
      <c r="H191" s="149">
        <f t="shared" si="21"/>
        <v>2171.3927796964917</v>
      </c>
      <c r="I191" s="149">
        <f t="shared" si="22"/>
        <v>73499.913303819849</v>
      </c>
      <c r="J191" s="149">
        <f t="shared" si="23"/>
        <v>12544.03958196088</v>
      </c>
      <c r="K191" s="149">
        <f t="shared" si="24"/>
        <v>22290.384326801475</v>
      </c>
      <c r="L191" s="149">
        <f t="shared" si="25"/>
        <v>316.87858631704165</v>
      </c>
      <c r="M191" s="149">
        <f t="shared" si="26"/>
        <v>222.92965871550669</v>
      </c>
    </row>
    <row r="192" spans="1:13" x14ac:dyDescent="0.25">
      <c r="A192">
        <v>62014</v>
      </c>
      <c r="B192" t="s">
        <v>209</v>
      </c>
      <c r="C192" t="s">
        <v>206</v>
      </c>
      <c r="D192" s="14">
        <f>Finanzkraft!H192</f>
        <v>2744551.27</v>
      </c>
      <c r="E192" s="147">
        <f t="shared" si="18"/>
        <v>1.2825282900219479E-3</v>
      </c>
      <c r="F192" s="149">
        <f t="shared" si="19"/>
        <v>2565.3643868335012</v>
      </c>
      <c r="G192" s="149">
        <f t="shared" si="20"/>
        <v>199928.5787419148</v>
      </c>
      <c r="H192" s="149">
        <f t="shared" si="21"/>
        <v>9234.2036881580152</v>
      </c>
      <c r="I192" s="149">
        <f t="shared" si="22"/>
        <v>312570.42800165125</v>
      </c>
      <c r="J192" s="149">
        <f t="shared" si="23"/>
        <v>53345.5842974361</v>
      </c>
      <c r="K192" s="149">
        <f t="shared" si="24"/>
        <v>94793.512756259792</v>
      </c>
      <c r="L192" s="149">
        <f t="shared" si="25"/>
        <v>1347.5781248918611</v>
      </c>
      <c r="M192" s="149">
        <f t="shared" si="26"/>
        <v>948.04491198422386</v>
      </c>
    </row>
    <row r="193" spans="1:13" x14ac:dyDescent="0.25">
      <c r="A193">
        <v>62021</v>
      </c>
      <c r="B193" t="s">
        <v>210</v>
      </c>
      <c r="C193" t="s">
        <v>206</v>
      </c>
      <c r="D193" s="14">
        <f>Finanzkraft!H193</f>
        <v>533300.31999999995</v>
      </c>
      <c r="E193" s="147">
        <f t="shared" si="18"/>
        <v>2.4921113879492493E-4</v>
      </c>
      <c r="F193" s="149">
        <f t="shared" si="19"/>
        <v>498.48208826316062</v>
      </c>
      <c r="G193" s="149">
        <f t="shared" si="20"/>
        <v>38848.600201302979</v>
      </c>
      <c r="H193" s="149">
        <f t="shared" si="21"/>
        <v>1794.3201993234577</v>
      </c>
      <c r="I193" s="149">
        <f t="shared" si="22"/>
        <v>60736.307278317865</v>
      </c>
      <c r="J193" s="149">
        <f t="shared" si="23"/>
        <v>10365.70804392721</v>
      </c>
      <c r="K193" s="149">
        <f t="shared" si="24"/>
        <v>18419.554132372767</v>
      </c>
      <c r="L193" s="149">
        <f t="shared" si="25"/>
        <v>261.85112775460351</v>
      </c>
      <c r="M193" s="149">
        <f t="shared" si="26"/>
        <v>184.21687379720851</v>
      </c>
    </row>
    <row r="194" spans="1:13" x14ac:dyDescent="0.25">
      <c r="A194">
        <v>62026</v>
      </c>
      <c r="B194" t="s">
        <v>211</v>
      </c>
      <c r="C194" t="s">
        <v>206</v>
      </c>
      <c r="D194" s="14">
        <f>Finanzkraft!H194</f>
        <v>1088534.06</v>
      </c>
      <c r="E194" s="147">
        <f t="shared" si="18"/>
        <v>5.0867176061260039E-4</v>
      </c>
      <c r="F194" s="149">
        <f t="shared" si="19"/>
        <v>1017.4656024477478</v>
      </c>
      <c r="G194" s="149">
        <f t="shared" si="20"/>
        <v>79294.954299748322</v>
      </c>
      <c r="H194" s="149">
        <f t="shared" si="21"/>
        <v>3662.436676410719</v>
      </c>
      <c r="I194" s="149">
        <f t="shared" si="22"/>
        <v>123970.55968591</v>
      </c>
      <c r="J194" s="149">
        <f t="shared" si="23"/>
        <v>21157.733904661349</v>
      </c>
      <c r="K194" s="149">
        <f t="shared" si="24"/>
        <v>37596.662314212575</v>
      </c>
      <c r="L194" s="149">
        <f t="shared" si="25"/>
        <v>534.47159231087153</v>
      </c>
      <c r="M194" s="149">
        <f t="shared" si="26"/>
        <v>376.01016544483423</v>
      </c>
    </row>
    <row r="195" spans="1:13" x14ac:dyDescent="0.25">
      <c r="A195">
        <v>62032</v>
      </c>
      <c r="B195" t="s">
        <v>212</v>
      </c>
      <c r="C195" t="s">
        <v>206</v>
      </c>
      <c r="D195" s="14">
        <f>Finanzkraft!H195</f>
        <v>1479072.47</v>
      </c>
      <c r="E195" s="147">
        <f t="shared" ref="E195:E258" si="27">D195/$D$288</f>
        <v>6.9117028583242268E-4</v>
      </c>
      <c r="F195" s="149">
        <f t="shared" ref="F195:F258" si="28">$F$288*E195</f>
        <v>1382.5064525334451</v>
      </c>
      <c r="G195" s="149">
        <f t="shared" ref="G195:G258" si="29">$G$288*E195</f>
        <v>107743.97258149723</v>
      </c>
      <c r="H195" s="149">
        <f t="shared" ref="H195:H258" si="30">$H$288*E195</f>
        <v>4976.426057993438</v>
      </c>
      <c r="I195" s="149">
        <f t="shared" ref="I195:I258" si="31">$I$288*E195</f>
        <v>168448.05198095622</v>
      </c>
      <c r="J195" s="149">
        <f t="shared" ref="J195:J258" si="32">$J$288*E195</f>
        <v>28748.592162536657</v>
      </c>
      <c r="K195" s="149">
        <f t="shared" ref="K195:K258" si="33">$K$288*E195</f>
        <v>51085.391111085963</v>
      </c>
      <c r="L195" s="149">
        <f t="shared" ref="L195:L258" si="34">$L$288*E195</f>
        <v>726.22644272984314</v>
      </c>
      <c r="M195" s="149">
        <f t="shared" ref="M195:M258" si="35">$M$288*E195</f>
        <v>510.91307528732682</v>
      </c>
    </row>
    <row r="196" spans="1:13" x14ac:dyDescent="0.25">
      <c r="A196">
        <v>62034</v>
      </c>
      <c r="B196" t="s">
        <v>213</v>
      </c>
      <c r="C196" t="s">
        <v>206</v>
      </c>
      <c r="D196" s="14">
        <f>Finanzkraft!H196</f>
        <v>1625878.1</v>
      </c>
      <c r="E196" s="147">
        <f t="shared" si="27"/>
        <v>7.5977252899966181E-4</v>
      </c>
      <c r="F196" s="149">
        <f t="shared" si="28"/>
        <v>1519.7274034062837</v>
      </c>
      <c r="G196" s="149">
        <f t="shared" si="29"/>
        <v>118438.1218502815</v>
      </c>
      <c r="H196" s="149">
        <f t="shared" si="30"/>
        <v>5470.3622087975591</v>
      </c>
      <c r="I196" s="149">
        <f t="shared" si="31"/>
        <v>185167.39663439101</v>
      </c>
      <c r="J196" s="149">
        <f t="shared" si="32"/>
        <v>31602.039353014254</v>
      </c>
      <c r="K196" s="149">
        <f t="shared" si="33"/>
        <v>56155.881690806767</v>
      </c>
      <c r="L196" s="149">
        <f t="shared" si="34"/>
        <v>798.30819167052471</v>
      </c>
      <c r="M196" s="149">
        <f t="shared" si="35"/>
        <v>561.62385343655001</v>
      </c>
    </row>
    <row r="197" spans="1:13" x14ac:dyDescent="0.25">
      <c r="A197">
        <v>62036</v>
      </c>
      <c r="B197" t="s">
        <v>214</v>
      </c>
      <c r="C197" t="s">
        <v>206</v>
      </c>
      <c r="D197" s="14">
        <f>Finanzkraft!H197</f>
        <v>1704876.71</v>
      </c>
      <c r="E197" s="147">
        <f t="shared" si="27"/>
        <v>7.9668856452972878E-4</v>
      </c>
      <c r="F197" s="149">
        <f t="shared" si="28"/>
        <v>1593.5683343149447</v>
      </c>
      <c r="G197" s="149">
        <f t="shared" si="29"/>
        <v>124192.82572210487</v>
      </c>
      <c r="H197" s="149">
        <f t="shared" si="30"/>
        <v>5736.1576646140411</v>
      </c>
      <c r="I197" s="149">
        <f t="shared" si="31"/>
        <v>194164.36076807085</v>
      </c>
      <c r="J197" s="149">
        <f t="shared" si="32"/>
        <v>33137.527888134704</v>
      </c>
      <c r="K197" s="149">
        <f t="shared" si="33"/>
        <v>58884.399035925177</v>
      </c>
      <c r="L197" s="149">
        <f t="shared" si="34"/>
        <v>837.09660852267666</v>
      </c>
      <c r="M197" s="149">
        <f t="shared" si="35"/>
        <v>588.91218690037556</v>
      </c>
    </row>
    <row r="198" spans="1:13" x14ac:dyDescent="0.25">
      <c r="A198">
        <v>62038</v>
      </c>
      <c r="B198" t="s">
        <v>215</v>
      </c>
      <c r="C198" t="s">
        <v>206</v>
      </c>
      <c r="D198" s="14">
        <f>Finanzkraft!H198</f>
        <v>12857054.439999999</v>
      </c>
      <c r="E198" s="147">
        <f t="shared" si="27"/>
        <v>6.008099111098876E-3</v>
      </c>
      <c r="F198" s="149">
        <f t="shared" si="28"/>
        <v>12017.640165984416</v>
      </c>
      <c r="G198" s="149">
        <f t="shared" si="29"/>
        <v>936580.28876852617</v>
      </c>
      <c r="H198" s="149">
        <f t="shared" si="30"/>
        <v>43258.31359991186</v>
      </c>
      <c r="I198" s="149">
        <f t="shared" si="31"/>
        <v>1464259.4048357238</v>
      </c>
      <c r="J198" s="149">
        <f t="shared" si="32"/>
        <v>249901.35507497552</v>
      </c>
      <c r="K198" s="149">
        <f t="shared" si="33"/>
        <v>444067.25696403789</v>
      </c>
      <c r="L198" s="149">
        <f t="shared" si="34"/>
        <v>6312.8298980138106</v>
      </c>
      <c r="M198" s="149">
        <f t="shared" si="35"/>
        <v>4441.186862924289</v>
      </c>
    </row>
    <row r="199" spans="1:13" x14ac:dyDescent="0.25">
      <c r="A199">
        <v>62039</v>
      </c>
      <c r="B199" t="s">
        <v>216</v>
      </c>
      <c r="C199" t="s">
        <v>206</v>
      </c>
      <c r="D199" s="14">
        <f>Finanzkraft!H199</f>
        <v>2395946.5699999998</v>
      </c>
      <c r="E199" s="147">
        <f t="shared" si="27"/>
        <v>1.1196253795637968E-3</v>
      </c>
      <c r="F199" s="149">
        <f t="shared" si="28"/>
        <v>2239.5194692186888</v>
      </c>
      <c r="G199" s="149">
        <f t="shared" si="29"/>
        <v>174534.24817298661</v>
      </c>
      <c r="H199" s="149">
        <f t="shared" si="30"/>
        <v>8061.3027328593289</v>
      </c>
      <c r="I199" s="149">
        <f t="shared" si="31"/>
        <v>272868.66637910833</v>
      </c>
      <c r="J199" s="149">
        <f t="shared" si="32"/>
        <v>46569.78760760693</v>
      </c>
      <c r="K199" s="149">
        <f t="shared" si="33"/>
        <v>82753.1240641068</v>
      </c>
      <c r="L199" s="149">
        <f t="shared" si="34"/>
        <v>1176.4127788152725</v>
      </c>
      <c r="M199" s="149">
        <f t="shared" si="35"/>
        <v>827.6270805735586</v>
      </c>
    </row>
    <row r="200" spans="1:13" x14ac:dyDescent="0.25">
      <c r="A200">
        <v>62040</v>
      </c>
      <c r="B200" t="s">
        <v>217</v>
      </c>
      <c r="C200" t="s">
        <v>206</v>
      </c>
      <c r="D200" s="14">
        <f>Finanzkraft!H200</f>
        <v>15632117.68</v>
      </c>
      <c r="E200" s="147">
        <f t="shared" si="27"/>
        <v>7.3048856389380757E-3</v>
      </c>
      <c r="F200" s="149">
        <f t="shared" si="28"/>
        <v>14611.524450429497</v>
      </c>
      <c r="G200" s="149">
        <f t="shared" si="29"/>
        <v>1138731.5313256138</v>
      </c>
      <c r="H200" s="149">
        <f t="shared" si="30"/>
        <v>52595.176600354091</v>
      </c>
      <c r="I200" s="149">
        <f t="shared" si="31"/>
        <v>1780304.7686588778</v>
      </c>
      <c r="J200" s="149">
        <f t="shared" si="32"/>
        <v>303839.99765684141</v>
      </c>
      <c r="K200" s="149">
        <f t="shared" si="33"/>
        <v>539914.6166092332</v>
      </c>
      <c r="L200" s="149">
        <f t="shared" si="34"/>
        <v>7675.3894385450149</v>
      </c>
      <c r="M200" s="149">
        <f t="shared" si="35"/>
        <v>5399.7714643030258</v>
      </c>
    </row>
    <row r="201" spans="1:13" x14ac:dyDescent="0.25">
      <c r="A201">
        <v>62041</v>
      </c>
      <c r="B201" t="s">
        <v>218</v>
      </c>
      <c r="C201" t="s">
        <v>206</v>
      </c>
      <c r="D201" s="14">
        <f>Finanzkraft!H201</f>
        <v>20106194.859999999</v>
      </c>
      <c r="E201" s="147">
        <f t="shared" si="27"/>
        <v>9.3956210599934892E-3</v>
      </c>
      <c r="F201" s="149">
        <f t="shared" si="28"/>
        <v>18793.497069041376</v>
      </c>
      <c r="G201" s="149">
        <f t="shared" si="29"/>
        <v>1464648.5224040987</v>
      </c>
      <c r="H201" s="149">
        <f t="shared" si="30"/>
        <v>67648.471631953056</v>
      </c>
      <c r="I201" s="149">
        <f t="shared" si="31"/>
        <v>2289846.7962942445</v>
      </c>
      <c r="J201" s="149">
        <f t="shared" si="32"/>
        <v>390802.21401905396</v>
      </c>
      <c r="K201" s="149">
        <f t="shared" si="33"/>
        <v>694443.88223844522</v>
      </c>
      <c r="L201" s="149">
        <f t="shared" si="34"/>
        <v>9872.166960156359</v>
      </c>
      <c r="M201" s="149">
        <f t="shared" si="35"/>
        <v>6945.2430875471873</v>
      </c>
    </row>
    <row r="202" spans="1:13" x14ac:dyDescent="0.25">
      <c r="A202">
        <v>62042</v>
      </c>
      <c r="B202" t="s">
        <v>219</v>
      </c>
      <c r="C202" t="s">
        <v>206</v>
      </c>
      <c r="D202" s="14">
        <f>Finanzkraft!H202</f>
        <v>5561690.4500000002</v>
      </c>
      <c r="E202" s="147">
        <f t="shared" si="27"/>
        <v>2.5989768966749515E-3</v>
      </c>
      <c r="F202" s="149">
        <f t="shared" si="28"/>
        <v>5198.5775478051055</v>
      </c>
      <c r="G202" s="149">
        <f t="shared" si="29"/>
        <v>405144.86984642135</v>
      </c>
      <c r="H202" s="149">
        <f t="shared" si="30"/>
        <v>18712.633656059632</v>
      </c>
      <c r="I202" s="149">
        <f t="shared" si="31"/>
        <v>633407.72073432466</v>
      </c>
      <c r="J202" s="149">
        <f t="shared" si="32"/>
        <v>108102.05295844967</v>
      </c>
      <c r="K202" s="149">
        <f t="shared" si="33"/>
        <v>192094.12495997688</v>
      </c>
      <c r="L202" s="149">
        <f t="shared" si="34"/>
        <v>2730.797004874305</v>
      </c>
      <c r="M202" s="149">
        <f t="shared" si="35"/>
        <v>1921.1637220221241</v>
      </c>
    </row>
    <row r="203" spans="1:13" x14ac:dyDescent="0.25">
      <c r="A203">
        <v>62043</v>
      </c>
      <c r="B203" t="s">
        <v>220</v>
      </c>
      <c r="C203" t="s">
        <v>206</v>
      </c>
      <c r="D203" s="14">
        <f>Finanzkraft!H203</f>
        <v>4573631.34</v>
      </c>
      <c r="E203" s="147">
        <f t="shared" si="27"/>
        <v>2.1372570612175116E-3</v>
      </c>
      <c r="F203" s="149">
        <f t="shared" si="28"/>
        <v>4275.0270641297157</v>
      </c>
      <c r="G203" s="149">
        <f t="shared" si="29"/>
        <v>333169.07703301136</v>
      </c>
      <c r="H203" s="149">
        <f t="shared" si="30"/>
        <v>15388.250840766068</v>
      </c>
      <c r="I203" s="149">
        <f t="shared" si="31"/>
        <v>520880.0145553723</v>
      </c>
      <c r="J203" s="149">
        <f t="shared" si="32"/>
        <v>88897.241184846076</v>
      </c>
      <c r="K203" s="149">
        <f t="shared" si="33"/>
        <v>157967.74704475445</v>
      </c>
      <c r="L203" s="149">
        <f t="shared" si="34"/>
        <v>2245.6587393624636</v>
      </c>
      <c r="M203" s="149">
        <f t="shared" si="35"/>
        <v>1579.8604196519846</v>
      </c>
    </row>
    <row r="204" spans="1:13" x14ac:dyDescent="0.25">
      <c r="A204">
        <v>62044</v>
      </c>
      <c r="B204" t="s">
        <v>221</v>
      </c>
      <c r="C204" t="s">
        <v>206</v>
      </c>
      <c r="D204" s="14">
        <f>Finanzkraft!H204</f>
        <v>3494415.67</v>
      </c>
      <c r="E204" s="147">
        <f t="shared" si="27"/>
        <v>1.6329397824916562E-3</v>
      </c>
      <c r="F204" s="149">
        <f t="shared" si="28"/>
        <v>3266.2714705311105</v>
      </c>
      <c r="G204" s="149">
        <f t="shared" si="29"/>
        <v>254552.92676553858</v>
      </c>
      <c r="H204" s="149">
        <f t="shared" si="30"/>
        <v>11757.166433939912</v>
      </c>
      <c r="I204" s="149">
        <f t="shared" si="31"/>
        <v>397970.70418275584</v>
      </c>
      <c r="J204" s="149">
        <f t="shared" si="32"/>
        <v>67920.627948140551</v>
      </c>
      <c r="K204" s="149">
        <f t="shared" si="33"/>
        <v>120692.93075724511</v>
      </c>
      <c r="L204" s="149">
        <f t="shared" si="34"/>
        <v>1715.7624882596331</v>
      </c>
      <c r="M204" s="149">
        <f t="shared" si="35"/>
        <v>1207.0690872178322</v>
      </c>
    </row>
    <row r="205" spans="1:13" x14ac:dyDescent="0.25">
      <c r="A205">
        <v>62045</v>
      </c>
      <c r="B205" t="s">
        <v>222</v>
      </c>
      <c r="C205" t="s">
        <v>206</v>
      </c>
      <c r="D205" s="14">
        <f>Finanzkraft!H205</f>
        <v>2435505.17</v>
      </c>
      <c r="E205" s="147">
        <f t="shared" si="27"/>
        <v>1.1381111058711296E-3</v>
      </c>
      <c r="F205" s="149">
        <f t="shared" si="28"/>
        <v>2276.4953584076684</v>
      </c>
      <c r="G205" s="149">
        <f t="shared" si="29"/>
        <v>177415.91949079733</v>
      </c>
      <c r="H205" s="149">
        <f t="shared" si="30"/>
        <v>8194.399962272124</v>
      </c>
      <c r="I205" s="149">
        <f t="shared" si="31"/>
        <v>277373.90141271957</v>
      </c>
      <c r="J205" s="149">
        <f t="shared" si="32"/>
        <v>47338.684386492234</v>
      </c>
      <c r="K205" s="149">
        <f t="shared" si="33"/>
        <v>84119.430714927643</v>
      </c>
      <c r="L205" s="149">
        <f t="shared" si="34"/>
        <v>1195.8361011609134</v>
      </c>
      <c r="M205" s="149">
        <f t="shared" si="35"/>
        <v>841.29172945993901</v>
      </c>
    </row>
    <row r="206" spans="1:13" x14ac:dyDescent="0.25">
      <c r="A206">
        <v>62046</v>
      </c>
      <c r="B206" t="s">
        <v>223</v>
      </c>
      <c r="C206" t="s">
        <v>206</v>
      </c>
      <c r="D206" s="14">
        <f>Finanzkraft!H206</f>
        <v>3414624.9</v>
      </c>
      <c r="E206" s="147">
        <f t="shared" si="27"/>
        <v>1.5956535707432292E-3</v>
      </c>
      <c r="F206" s="149">
        <f t="shared" si="28"/>
        <v>3191.6900983434366</v>
      </c>
      <c r="G206" s="149">
        <f t="shared" si="29"/>
        <v>248740.51749587207</v>
      </c>
      <c r="H206" s="149">
        <f t="shared" si="30"/>
        <v>11488.705709351238</v>
      </c>
      <c r="I206" s="149">
        <f t="shared" si="31"/>
        <v>388883.52282742946</v>
      </c>
      <c r="J206" s="149">
        <f t="shared" si="32"/>
        <v>66369.742273779528</v>
      </c>
      <c r="K206" s="149">
        <f t="shared" si="33"/>
        <v>117937.05315477394</v>
      </c>
      <c r="L206" s="149">
        <f t="shared" si="34"/>
        <v>1676.5851198513258</v>
      </c>
      <c r="M206" s="149">
        <f t="shared" si="35"/>
        <v>1179.5071194933951</v>
      </c>
    </row>
    <row r="207" spans="1:13" x14ac:dyDescent="0.25">
      <c r="A207">
        <v>62047</v>
      </c>
      <c r="B207" t="s">
        <v>224</v>
      </c>
      <c r="C207" t="s">
        <v>206</v>
      </c>
      <c r="D207" s="14">
        <f>Finanzkraft!H207</f>
        <v>8457513.4100000001</v>
      </c>
      <c r="E207" s="147">
        <f t="shared" si="27"/>
        <v>3.9521944188584948E-3</v>
      </c>
      <c r="F207" s="149">
        <f t="shared" si="28"/>
        <v>7905.3373643775158</v>
      </c>
      <c r="G207" s="149">
        <f t="shared" si="29"/>
        <v>616092.93083163479</v>
      </c>
      <c r="H207" s="149">
        <f t="shared" si="30"/>
        <v>28455.799815781134</v>
      </c>
      <c r="I207" s="149">
        <f t="shared" si="31"/>
        <v>963206.12235945044</v>
      </c>
      <c r="J207" s="149">
        <f t="shared" si="32"/>
        <v>164387.89083355374</v>
      </c>
      <c r="K207" s="149">
        <f t="shared" si="33"/>
        <v>292112.38065779448</v>
      </c>
      <c r="L207" s="149">
        <f t="shared" si="34"/>
        <v>4152.6497197829976</v>
      </c>
      <c r="M207" s="149">
        <f t="shared" si="35"/>
        <v>2921.4621144201992</v>
      </c>
    </row>
    <row r="208" spans="1:13" x14ac:dyDescent="0.25">
      <c r="A208">
        <v>62048</v>
      </c>
      <c r="B208" t="s">
        <v>225</v>
      </c>
      <c r="C208" t="s">
        <v>206</v>
      </c>
      <c r="D208" s="14">
        <f>Finanzkraft!H208</f>
        <v>6483495.8700000001</v>
      </c>
      <c r="E208" s="147">
        <f t="shared" si="27"/>
        <v>3.0297363953107935E-3</v>
      </c>
      <c r="F208" s="149">
        <f t="shared" si="28"/>
        <v>6060.1999273564616</v>
      </c>
      <c r="G208" s="149">
        <f t="shared" si="29"/>
        <v>472294.37057234289</v>
      </c>
      <c r="H208" s="149">
        <f t="shared" si="30"/>
        <v>21814.102046237691</v>
      </c>
      <c r="I208" s="149">
        <f t="shared" si="31"/>
        <v>738389.95145929197</v>
      </c>
      <c r="J208" s="149">
        <f t="shared" si="32"/>
        <v>126019.09800546877</v>
      </c>
      <c r="K208" s="149">
        <f t="shared" si="33"/>
        <v>223932.17979783</v>
      </c>
      <c r="L208" s="149">
        <f t="shared" si="34"/>
        <v>3183.4046252809571</v>
      </c>
      <c r="M208" s="149">
        <f t="shared" si="35"/>
        <v>2239.5811434137386</v>
      </c>
    </row>
    <row r="209" spans="1:13" x14ac:dyDescent="0.25">
      <c r="A209">
        <v>62105</v>
      </c>
      <c r="B209" t="s">
        <v>227</v>
      </c>
      <c r="C209" t="s">
        <v>228</v>
      </c>
      <c r="D209" s="14">
        <f>Finanzkraft!H209</f>
        <v>2319822.4700000002</v>
      </c>
      <c r="E209" s="147">
        <f t="shared" si="27"/>
        <v>1.0840526020137315E-3</v>
      </c>
      <c r="F209" s="149">
        <f t="shared" si="28"/>
        <v>2168.365376651946</v>
      </c>
      <c r="G209" s="149">
        <f t="shared" si="29"/>
        <v>168988.93980605371</v>
      </c>
      <c r="H209" s="149">
        <f t="shared" si="30"/>
        <v>7805.1787344988588</v>
      </c>
      <c r="I209" s="149">
        <f t="shared" si="31"/>
        <v>264199.07336464064</v>
      </c>
      <c r="J209" s="149">
        <f t="shared" si="32"/>
        <v>45090.170652367306</v>
      </c>
      <c r="K209" s="149">
        <f t="shared" si="33"/>
        <v>80123.888850581789</v>
      </c>
      <c r="L209" s="149">
        <f t="shared" si="34"/>
        <v>1139.035749987868</v>
      </c>
      <c r="M209" s="149">
        <f t="shared" si="35"/>
        <v>801.33168340855025</v>
      </c>
    </row>
    <row r="210" spans="1:13" x14ac:dyDescent="0.25">
      <c r="A210">
        <v>62115</v>
      </c>
      <c r="B210" t="s">
        <v>229</v>
      </c>
      <c r="C210" t="s">
        <v>228</v>
      </c>
      <c r="D210" s="14">
        <f>Finanzkraft!H210</f>
        <v>7301204.6699999999</v>
      </c>
      <c r="E210" s="147">
        <f t="shared" si="27"/>
        <v>3.4118515630846128E-3</v>
      </c>
      <c r="F210" s="149">
        <f t="shared" si="28"/>
        <v>6824.521970544366</v>
      </c>
      <c r="G210" s="149">
        <f t="shared" si="29"/>
        <v>531860.88696274592</v>
      </c>
      <c r="H210" s="149">
        <f t="shared" si="30"/>
        <v>24565.331254209188</v>
      </c>
      <c r="I210" s="149">
        <f t="shared" si="31"/>
        <v>831516.86527960352</v>
      </c>
      <c r="J210" s="149">
        <f t="shared" si="32"/>
        <v>141912.82686306644</v>
      </c>
      <c r="K210" s="149">
        <f t="shared" si="33"/>
        <v>252174.86209383458</v>
      </c>
      <c r="L210" s="149">
        <f t="shared" si="34"/>
        <v>3584.9006743642644</v>
      </c>
      <c r="M210" s="149">
        <f t="shared" si="35"/>
        <v>2522.0406754321457</v>
      </c>
    </row>
    <row r="211" spans="1:13" x14ac:dyDescent="0.25">
      <c r="A211">
        <v>62116</v>
      </c>
      <c r="B211" t="s">
        <v>230</v>
      </c>
      <c r="C211" t="s">
        <v>228</v>
      </c>
      <c r="D211" s="14">
        <f>Finanzkraft!H211</f>
        <v>5038441.26</v>
      </c>
      <c r="E211" s="147">
        <f t="shared" si="27"/>
        <v>2.3544626490303558E-3</v>
      </c>
      <c r="F211" s="149">
        <f t="shared" si="28"/>
        <v>4709.4903690964793</v>
      </c>
      <c r="G211" s="149">
        <f t="shared" si="29"/>
        <v>367028.45058763365</v>
      </c>
      <c r="H211" s="149">
        <f t="shared" si="30"/>
        <v>16952.131073018543</v>
      </c>
      <c r="I211" s="149">
        <f t="shared" si="31"/>
        <v>573816.11278822226</v>
      </c>
      <c r="J211" s="149">
        <f t="shared" si="32"/>
        <v>97931.707780780547</v>
      </c>
      <c r="K211" s="149">
        <f t="shared" si="33"/>
        <v>174021.7248160482</v>
      </c>
      <c r="L211" s="149">
        <f t="shared" si="34"/>
        <v>2473.8809945891753</v>
      </c>
      <c r="M211" s="149">
        <f t="shared" si="35"/>
        <v>1740.418790163239</v>
      </c>
    </row>
    <row r="212" spans="1:13" x14ac:dyDescent="0.25">
      <c r="A212">
        <v>62125</v>
      </c>
      <c r="B212" t="s">
        <v>231</v>
      </c>
      <c r="C212" t="s">
        <v>228</v>
      </c>
      <c r="D212" s="14">
        <f>Finanzkraft!H212</f>
        <v>3042029.4</v>
      </c>
      <c r="E212" s="147">
        <f t="shared" si="27"/>
        <v>1.4215397639769695E-3</v>
      </c>
      <c r="F212" s="149">
        <f t="shared" si="28"/>
        <v>2843.4206974972935</v>
      </c>
      <c r="G212" s="149">
        <f t="shared" si="29"/>
        <v>221598.56187824823</v>
      </c>
      <c r="H212" s="149">
        <f t="shared" si="30"/>
        <v>10235.08630063417</v>
      </c>
      <c r="I212" s="149">
        <f t="shared" si="31"/>
        <v>346449.50595206273</v>
      </c>
      <c r="J212" s="149">
        <f t="shared" si="32"/>
        <v>59127.638666039187</v>
      </c>
      <c r="K212" s="149">
        <f t="shared" si="33"/>
        <v>105068.05097279794</v>
      </c>
      <c r="L212" s="149">
        <f t="shared" si="34"/>
        <v>1493.6402608058813</v>
      </c>
      <c r="M212" s="149">
        <f t="shared" si="35"/>
        <v>1050.8021935317759</v>
      </c>
    </row>
    <row r="213" spans="1:13" x14ac:dyDescent="0.25">
      <c r="A213">
        <v>62128</v>
      </c>
      <c r="B213" t="s">
        <v>232</v>
      </c>
      <c r="C213" t="s">
        <v>228</v>
      </c>
      <c r="D213" s="14">
        <f>Finanzkraft!H213</f>
        <v>4884794.18</v>
      </c>
      <c r="E213" s="147">
        <f t="shared" si="27"/>
        <v>2.2826633975704751E-3</v>
      </c>
      <c r="F213" s="149">
        <f t="shared" si="28"/>
        <v>4565.8746343563671</v>
      </c>
      <c r="G213" s="149">
        <f t="shared" si="29"/>
        <v>355835.93155254738</v>
      </c>
      <c r="H213" s="149">
        <f t="shared" si="30"/>
        <v>16435.176462507403</v>
      </c>
      <c r="I213" s="149">
        <f t="shared" si="31"/>
        <v>556317.6116373206</v>
      </c>
      <c r="J213" s="149">
        <f t="shared" si="32"/>
        <v>94945.283971618148</v>
      </c>
      <c r="K213" s="149">
        <f t="shared" si="33"/>
        <v>168714.93874972631</v>
      </c>
      <c r="L213" s="149">
        <f t="shared" si="34"/>
        <v>2398.4400850952497</v>
      </c>
      <c r="M213" s="149">
        <f t="shared" si="35"/>
        <v>1687.3447834840952</v>
      </c>
    </row>
    <row r="214" spans="1:13" x14ac:dyDescent="0.25">
      <c r="A214">
        <v>62131</v>
      </c>
      <c r="B214" t="s">
        <v>233</v>
      </c>
      <c r="C214" t="s">
        <v>228</v>
      </c>
      <c r="D214" s="14">
        <f>Finanzkraft!H214</f>
        <v>3799195.34</v>
      </c>
      <c r="E214" s="147">
        <f t="shared" si="27"/>
        <v>1.7753632647094081E-3</v>
      </c>
      <c r="F214" s="149">
        <f t="shared" si="28"/>
        <v>3551.1526166023464</v>
      </c>
      <c r="G214" s="149">
        <f t="shared" si="29"/>
        <v>276754.79521616141</v>
      </c>
      <c r="H214" s="149">
        <f t="shared" si="30"/>
        <v>12782.615505907725</v>
      </c>
      <c r="I214" s="149">
        <f t="shared" si="31"/>
        <v>432681.33718838444</v>
      </c>
      <c r="J214" s="149">
        <f t="shared" si="32"/>
        <v>73844.601661384295</v>
      </c>
      <c r="K214" s="149">
        <f t="shared" si="33"/>
        <v>131219.65541777352</v>
      </c>
      <c r="L214" s="149">
        <f t="shared" si="34"/>
        <v>1865.4096894954694</v>
      </c>
      <c r="M214" s="149">
        <f t="shared" si="35"/>
        <v>1312.3485252731946</v>
      </c>
    </row>
    <row r="215" spans="1:13" x14ac:dyDescent="0.25">
      <c r="A215">
        <v>62132</v>
      </c>
      <c r="B215" t="s">
        <v>234</v>
      </c>
      <c r="C215" t="s">
        <v>228</v>
      </c>
      <c r="D215" s="14">
        <f>Finanzkraft!H215</f>
        <v>2105039.0699999998</v>
      </c>
      <c r="E215" s="147">
        <f t="shared" si="27"/>
        <v>9.8368435976657533E-4</v>
      </c>
      <c r="F215" s="149">
        <f t="shared" si="28"/>
        <v>1967.6048037794947</v>
      </c>
      <c r="G215" s="149">
        <f t="shared" si="29"/>
        <v>153342.90674821392</v>
      </c>
      <c r="H215" s="149">
        <f t="shared" si="30"/>
        <v>7082.5273903193347</v>
      </c>
      <c r="I215" s="149">
        <f t="shared" si="31"/>
        <v>239737.90187934725</v>
      </c>
      <c r="J215" s="149">
        <f t="shared" si="32"/>
        <v>40915.445954879717</v>
      </c>
      <c r="K215" s="149">
        <f t="shared" si="33"/>
        <v>72705.527535825648</v>
      </c>
      <c r="L215" s="149">
        <f t="shared" si="34"/>
        <v>1033.5768304939361</v>
      </c>
      <c r="M215" s="149">
        <f t="shared" si="35"/>
        <v>727.13947873945244</v>
      </c>
    </row>
    <row r="216" spans="1:13" x14ac:dyDescent="0.25">
      <c r="A216">
        <v>62135</v>
      </c>
      <c r="B216" t="s">
        <v>235</v>
      </c>
      <c r="C216" t="s">
        <v>228</v>
      </c>
      <c r="D216" s="14">
        <f>Finanzkraft!H216</f>
        <v>1934835.13</v>
      </c>
      <c r="E216" s="147">
        <f t="shared" si="27"/>
        <v>9.0414809075630527E-4</v>
      </c>
      <c r="F216" s="149">
        <f t="shared" si="28"/>
        <v>1808.5131770543921</v>
      </c>
      <c r="G216" s="149">
        <f t="shared" si="29"/>
        <v>140944.29274073205</v>
      </c>
      <c r="H216" s="149">
        <f t="shared" si="30"/>
        <v>6509.8662534453915</v>
      </c>
      <c r="I216" s="149">
        <f t="shared" si="31"/>
        <v>220353.7792524934</v>
      </c>
      <c r="J216" s="149">
        <f t="shared" si="32"/>
        <v>37607.208018765021</v>
      </c>
      <c r="K216" s="149">
        <f t="shared" si="33"/>
        <v>66826.887361049216</v>
      </c>
      <c r="L216" s="149">
        <f t="shared" si="34"/>
        <v>950.00648191946505</v>
      </c>
      <c r="M216" s="149">
        <f t="shared" si="35"/>
        <v>668.34626868706084</v>
      </c>
    </row>
    <row r="217" spans="1:13" x14ac:dyDescent="0.25">
      <c r="A217">
        <v>62138</v>
      </c>
      <c r="B217" t="s">
        <v>236</v>
      </c>
      <c r="C217" t="s">
        <v>228</v>
      </c>
      <c r="D217" s="14">
        <f>Finanzkraft!H217</f>
        <v>3158633</v>
      </c>
      <c r="E217" s="147">
        <f t="shared" si="27"/>
        <v>1.4760286042304084E-3</v>
      </c>
      <c r="F217" s="149">
        <f t="shared" si="28"/>
        <v>2952.4114553258323</v>
      </c>
      <c r="G217" s="149">
        <f t="shared" si="29"/>
        <v>230092.62510782338</v>
      </c>
      <c r="H217" s="149">
        <f t="shared" si="30"/>
        <v>10627.40595045893</v>
      </c>
      <c r="I217" s="149">
        <f t="shared" si="31"/>
        <v>359729.21311473247</v>
      </c>
      <c r="J217" s="149">
        <f t="shared" si="32"/>
        <v>61394.051846647948</v>
      </c>
      <c r="K217" s="149">
        <f t="shared" si="33"/>
        <v>109095.39961985959</v>
      </c>
      <c r="L217" s="149">
        <f t="shared" si="34"/>
        <v>1550.8927750369749</v>
      </c>
      <c r="M217" s="149">
        <f t="shared" si="35"/>
        <v>1091.0803442471179</v>
      </c>
    </row>
    <row r="218" spans="1:13" x14ac:dyDescent="0.25">
      <c r="A218">
        <v>62139</v>
      </c>
      <c r="B218" t="s">
        <v>237</v>
      </c>
      <c r="C218" t="s">
        <v>228</v>
      </c>
      <c r="D218" s="14">
        <f>Finanzkraft!H218</f>
        <v>26352475.030000001</v>
      </c>
      <c r="E218" s="147">
        <f t="shared" si="27"/>
        <v>1.2314506603504615E-2</v>
      </c>
      <c r="F218" s="149">
        <f t="shared" si="28"/>
        <v>24631.968688594072</v>
      </c>
      <c r="G218" s="149">
        <f t="shared" si="29"/>
        <v>1919662.7647913091</v>
      </c>
      <c r="H218" s="149">
        <f t="shared" si="30"/>
        <v>88664.447545233139</v>
      </c>
      <c r="I218" s="149">
        <f t="shared" si="31"/>
        <v>3001220.8148802142</v>
      </c>
      <c r="J218" s="149">
        <f t="shared" si="32"/>
        <v>512210.57282669924</v>
      </c>
      <c r="K218" s="149">
        <f t="shared" si="33"/>
        <v>910182.91595453513</v>
      </c>
      <c r="L218" s="149">
        <f t="shared" si="34"/>
        <v>12939.09837843437</v>
      </c>
      <c r="M218" s="149">
        <f t="shared" si="35"/>
        <v>9102.883281310611</v>
      </c>
    </row>
    <row r="219" spans="1:13" x14ac:dyDescent="0.25">
      <c r="A219">
        <v>62140</v>
      </c>
      <c r="B219" t="s">
        <v>238</v>
      </c>
      <c r="C219" t="s">
        <v>228</v>
      </c>
      <c r="D219" s="14">
        <f>Finanzkraft!H219</f>
        <v>47861928.439999998</v>
      </c>
      <c r="E219" s="147">
        <f t="shared" si="27"/>
        <v>2.2365870118835868E-2</v>
      </c>
      <c r="F219" s="149">
        <f t="shared" si="28"/>
        <v>44737.10804650026</v>
      </c>
      <c r="G219" s="149">
        <f t="shared" si="29"/>
        <v>3486532.5466688881</v>
      </c>
      <c r="H219" s="149">
        <f t="shared" si="30"/>
        <v>161034.26485561809</v>
      </c>
      <c r="I219" s="149">
        <f t="shared" si="31"/>
        <v>5450881.3958047153</v>
      </c>
      <c r="J219" s="149">
        <f t="shared" si="32"/>
        <v>930287.7909924686</v>
      </c>
      <c r="K219" s="149">
        <f t="shared" si="33"/>
        <v>1653093.66733613</v>
      </c>
      <c r="L219" s="149">
        <f t="shared" si="34"/>
        <v>23500.267051263221</v>
      </c>
      <c r="M219" s="149">
        <f t="shared" si="35"/>
        <v>16532.851191843474</v>
      </c>
    </row>
    <row r="220" spans="1:13" x14ac:dyDescent="0.25">
      <c r="A220">
        <v>62141</v>
      </c>
      <c r="B220" t="s">
        <v>239</v>
      </c>
      <c r="C220" t="s">
        <v>228</v>
      </c>
      <c r="D220" s="14">
        <f>Finanzkraft!H220</f>
        <v>12291272.630000001</v>
      </c>
      <c r="E220" s="147">
        <f t="shared" si="27"/>
        <v>5.7437093781627438E-3</v>
      </c>
      <c r="F220" s="149">
        <f t="shared" si="28"/>
        <v>11488.797246576247</v>
      </c>
      <c r="G220" s="149">
        <f t="shared" si="29"/>
        <v>895365.553817946</v>
      </c>
      <c r="H220" s="149">
        <f t="shared" si="30"/>
        <v>41354.707522771714</v>
      </c>
      <c r="I220" s="149">
        <f t="shared" si="31"/>
        <v>1399823.8577791557</v>
      </c>
      <c r="J220" s="149">
        <f t="shared" si="32"/>
        <v>238904.30737205141</v>
      </c>
      <c r="K220" s="149">
        <f t="shared" si="33"/>
        <v>424525.83108151297</v>
      </c>
      <c r="L220" s="149">
        <f t="shared" si="34"/>
        <v>6035.0303178231579</v>
      </c>
      <c r="M220" s="149">
        <f t="shared" si="35"/>
        <v>4245.7499723379005</v>
      </c>
    </row>
    <row r="221" spans="1:13" x14ac:dyDescent="0.25">
      <c r="A221">
        <v>62142</v>
      </c>
      <c r="B221" t="s">
        <v>240</v>
      </c>
      <c r="C221" t="s">
        <v>228</v>
      </c>
      <c r="D221" s="14">
        <f>Finanzkraft!H221</f>
        <v>5391352.2199999997</v>
      </c>
      <c r="E221" s="147">
        <f t="shared" si="27"/>
        <v>2.519377873973049E-3</v>
      </c>
      <c r="F221" s="149">
        <f t="shared" si="28"/>
        <v>5039.3603986358512</v>
      </c>
      <c r="G221" s="149">
        <f t="shared" si="29"/>
        <v>392736.47339867952</v>
      </c>
      <c r="H221" s="149">
        <f t="shared" si="30"/>
        <v>18139.520692605933</v>
      </c>
      <c r="I221" s="149">
        <f t="shared" si="31"/>
        <v>614008.30413820338</v>
      </c>
      <c r="J221" s="149">
        <f t="shared" si="32"/>
        <v>104791.20484026492</v>
      </c>
      <c r="K221" s="149">
        <f t="shared" si="33"/>
        <v>186210.84656948657</v>
      </c>
      <c r="L221" s="149">
        <f t="shared" si="34"/>
        <v>2647.1607197409621</v>
      </c>
      <c r="M221" s="149">
        <f t="shared" si="35"/>
        <v>1862.3241244408778</v>
      </c>
    </row>
    <row r="222" spans="1:13" x14ac:dyDescent="0.25">
      <c r="A222">
        <v>62143</v>
      </c>
      <c r="B222" t="s">
        <v>241</v>
      </c>
      <c r="C222" t="s">
        <v>228</v>
      </c>
      <c r="D222" s="14">
        <f>Finanzkraft!H222</f>
        <v>12560082.84</v>
      </c>
      <c r="E222" s="147">
        <f t="shared" si="27"/>
        <v>5.8693243385171704E-3</v>
      </c>
      <c r="F222" s="149">
        <f t="shared" si="28"/>
        <v>11740.057314875585</v>
      </c>
      <c r="G222" s="149">
        <f t="shared" si="29"/>
        <v>914947.20413144724</v>
      </c>
      <c r="H222" s="149">
        <f t="shared" si="30"/>
        <v>42259.135237323586</v>
      </c>
      <c r="I222" s="149">
        <f t="shared" si="31"/>
        <v>1430438.0143844043</v>
      </c>
      <c r="J222" s="149">
        <f t="shared" si="32"/>
        <v>244129.14608223026</v>
      </c>
      <c r="K222" s="149">
        <f t="shared" si="33"/>
        <v>433810.21368685155</v>
      </c>
      <c r="L222" s="149">
        <f t="shared" si="34"/>
        <v>6167.0164689667617</v>
      </c>
      <c r="M222" s="149">
        <f t="shared" si="35"/>
        <v>4338.6045510318927</v>
      </c>
    </row>
    <row r="223" spans="1:13" x14ac:dyDescent="0.25">
      <c r="A223">
        <v>62144</v>
      </c>
      <c r="B223" t="s">
        <v>242</v>
      </c>
      <c r="C223" t="s">
        <v>228</v>
      </c>
      <c r="D223" s="14">
        <f>Finanzkraft!H223</f>
        <v>3212272.3</v>
      </c>
      <c r="E223" s="147">
        <f t="shared" si="27"/>
        <v>1.5010942389878797E-3</v>
      </c>
      <c r="F223" s="149">
        <f t="shared" si="28"/>
        <v>3002.5487405931167</v>
      </c>
      <c r="G223" s="149">
        <f t="shared" si="29"/>
        <v>234000.01395165105</v>
      </c>
      <c r="H223" s="149">
        <f t="shared" si="30"/>
        <v>10807.878520712722</v>
      </c>
      <c r="I223" s="149">
        <f t="shared" si="31"/>
        <v>365838.06564081728</v>
      </c>
      <c r="J223" s="149">
        <f t="shared" si="32"/>
        <v>62436.633864000993</v>
      </c>
      <c r="K223" s="149">
        <f t="shared" si="33"/>
        <v>110948.03677929833</v>
      </c>
      <c r="L223" s="149">
        <f t="shared" si="34"/>
        <v>1577.229738789345</v>
      </c>
      <c r="M223" s="149">
        <f t="shared" si="35"/>
        <v>1109.6088614598407</v>
      </c>
    </row>
    <row r="224" spans="1:13" x14ac:dyDescent="0.25">
      <c r="A224">
        <v>62145</v>
      </c>
      <c r="B224" t="s">
        <v>243</v>
      </c>
      <c r="C224" t="s">
        <v>228</v>
      </c>
      <c r="D224" s="14">
        <f>Finanzkraft!H224</f>
        <v>9734291.8100000005</v>
      </c>
      <c r="E224" s="147">
        <f t="shared" si="27"/>
        <v>4.5488327239935119E-3</v>
      </c>
      <c r="F224" s="149">
        <f t="shared" si="28"/>
        <v>9098.7571678407821</v>
      </c>
      <c r="G224" s="149">
        <f t="shared" si="29"/>
        <v>709100.66352389962</v>
      </c>
      <c r="H224" s="149">
        <f t="shared" si="30"/>
        <v>32751.595612753252</v>
      </c>
      <c r="I224" s="149">
        <f t="shared" si="31"/>
        <v>1108615.3829965321</v>
      </c>
      <c r="J224" s="149">
        <f t="shared" si="32"/>
        <v>189204.51222840406</v>
      </c>
      <c r="K224" s="149">
        <f t="shared" si="33"/>
        <v>336210.77694948303</v>
      </c>
      <c r="L224" s="149">
        <f t="shared" si="34"/>
        <v>4779.5495197544624</v>
      </c>
      <c r="M224" s="149">
        <f t="shared" si="35"/>
        <v>3362.4971495760042</v>
      </c>
    </row>
    <row r="225" spans="1:13" x14ac:dyDescent="0.25">
      <c r="A225">
        <v>62146</v>
      </c>
      <c r="B225" t="s">
        <v>244</v>
      </c>
      <c r="C225" t="s">
        <v>228</v>
      </c>
      <c r="D225" s="14">
        <f>Finanzkraft!H225</f>
        <v>3605524.75</v>
      </c>
      <c r="E225" s="147">
        <f t="shared" si="27"/>
        <v>1.6848610345870168E-3</v>
      </c>
      <c r="F225" s="149">
        <f t="shared" si="28"/>
        <v>3370.1264358223343</v>
      </c>
      <c r="G225" s="149">
        <f t="shared" si="29"/>
        <v>262646.7381993187</v>
      </c>
      <c r="H225" s="149">
        <f t="shared" si="30"/>
        <v>12130.999449026509</v>
      </c>
      <c r="I225" s="149">
        <f t="shared" si="31"/>
        <v>410624.65350776509</v>
      </c>
      <c r="J225" s="149">
        <f t="shared" si="32"/>
        <v>70080.244661495148</v>
      </c>
      <c r="K225" s="149">
        <f t="shared" si="33"/>
        <v>124530.50526621622</v>
      </c>
      <c r="L225" s="149">
        <f t="shared" si="34"/>
        <v>1770.3171862612703</v>
      </c>
      <c r="M225" s="149">
        <f t="shared" si="35"/>
        <v>1245.4492767667227</v>
      </c>
    </row>
    <row r="226" spans="1:13" x14ac:dyDescent="0.25">
      <c r="A226">
        <v>62147</v>
      </c>
      <c r="B226" t="s">
        <v>245</v>
      </c>
      <c r="C226" t="s">
        <v>228</v>
      </c>
      <c r="D226" s="14">
        <f>Finanzkraft!H226</f>
        <v>3108762.1</v>
      </c>
      <c r="E226" s="147">
        <f t="shared" si="27"/>
        <v>1.4527239420810817E-3</v>
      </c>
      <c r="F226" s="149">
        <f t="shared" si="28"/>
        <v>2905.796537908263</v>
      </c>
      <c r="G226" s="149">
        <f t="shared" si="29"/>
        <v>226459.7477531292</v>
      </c>
      <c r="H226" s="149">
        <f t="shared" si="30"/>
        <v>10459.612382983778</v>
      </c>
      <c r="I226" s="149">
        <f t="shared" si="31"/>
        <v>354049.53471767792</v>
      </c>
      <c r="J226" s="149">
        <f t="shared" si="32"/>
        <v>60424.715864835882</v>
      </c>
      <c r="K226" s="149">
        <f t="shared" si="33"/>
        <v>107372.91848168934</v>
      </c>
      <c r="L226" s="149">
        <f t="shared" si="34"/>
        <v>1526.4061004234343</v>
      </c>
      <c r="M226" s="149">
        <f t="shared" si="35"/>
        <v>1073.8535379863356</v>
      </c>
    </row>
    <row r="227" spans="1:13" x14ac:dyDescent="0.25">
      <c r="A227">
        <v>62148</v>
      </c>
      <c r="B227" t="s">
        <v>246</v>
      </c>
      <c r="C227" t="s">
        <v>228</v>
      </c>
      <c r="D227" s="14">
        <f>Finanzkraft!H227</f>
        <v>2293610.06</v>
      </c>
      <c r="E227" s="147">
        <f t="shared" si="27"/>
        <v>1.0718035477722875E-3</v>
      </c>
      <c r="F227" s="149">
        <f t="shared" si="28"/>
        <v>2143.8643283960405</v>
      </c>
      <c r="G227" s="149">
        <f t="shared" si="29"/>
        <v>167079.48016724712</v>
      </c>
      <c r="H227" s="149">
        <f t="shared" si="30"/>
        <v>7716.9855439604617</v>
      </c>
      <c r="I227" s="149">
        <f t="shared" si="31"/>
        <v>261213.80422348349</v>
      </c>
      <c r="J227" s="149">
        <f t="shared" si="32"/>
        <v>44580.682510324346</v>
      </c>
      <c r="K227" s="149">
        <f t="shared" si="33"/>
        <v>79218.543612958558</v>
      </c>
      <c r="L227" s="149">
        <f t="shared" si="34"/>
        <v>1126.1654237152979</v>
      </c>
      <c r="M227" s="149">
        <f t="shared" si="35"/>
        <v>792.27718251327485</v>
      </c>
    </row>
    <row r="228" spans="1:13" x14ac:dyDescent="0.25">
      <c r="A228">
        <v>62202</v>
      </c>
      <c r="B228" t="s">
        <v>248</v>
      </c>
      <c r="C228" t="s">
        <v>249</v>
      </c>
      <c r="D228" s="14">
        <f>Finanzkraft!H228</f>
        <v>2621748.4900000002</v>
      </c>
      <c r="E228" s="147">
        <f t="shared" si="27"/>
        <v>1.2251425741255414E-3</v>
      </c>
      <c r="F228" s="149">
        <f t="shared" si="28"/>
        <v>2450.5791824688731</v>
      </c>
      <c r="G228" s="149">
        <f t="shared" si="29"/>
        <v>190982.93231172219</v>
      </c>
      <c r="H228" s="149">
        <f t="shared" si="30"/>
        <v>8821.0265337038891</v>
      </c>
      <c r="I228" s="149">
        <f t="shared" si="31"/>
        <v>298584.71094693115</v>
      </c>
      <c r="J228" s="149">
        <f t="shared" si="32"/>
        <v>50958.6782395837</v>
      </c>
      <c r="K228" s="149">
        <f t="shared" si="33"/>
        <v>90552.051858925508</v>
      </c>
      <c r="L228" s="149">
        <f t="shared" si="34"/>
        <v>1287.2818054851889</v>
      </c>
      <c r="M228" s="149">
        <f t="shared" si="35"/>
        <v>905.62539079360022</v>
      </c>
    </row>
    <row r="229" spans="1:13" x14ac:dyDescent="0.25">
      <c r="A229">
        <v>62205</v>
      </c>
      <c r="B229" t="s">
        <v>250</v>
      </c>
      <c r="C229" t="s">
        <v>249</v>
      </c>
      <c r="D229" s="14">
        <f>Finanzkraft!H229</f>
        <v>2611377.63</v>
      </c>
      <c r="E229" s="147">
        <f t="shared" si="27"/>
        <v>1.2202962732066093E-3</v>
      </c>
      <c r="F229" s="149">
        <f t="shared" si="28"/>
        <v>2440.885417518788</v>
      </c>
      <c r="G229" s="149">
        <f t="shared" si="29"/>
        <v>190227.46043448107</v>
      </c>
      <c r="H229" s="149">
        <f t="shared" si="30"/>
        <v>8786.133167087577</v>
      </c>
      <c r="I229" s="149">
        <f t="shared" si="31"/>
        <v>297403.5983241215</v>
      </c>
      <c r="J229" s="149">
        <f t="shared" si="32"/>
        <v>50757.100811457567</v>
      </c>
      <c r="K229" s="149">
        <f t="shared" si="33"/>
        <v>90193.854779333909</v>
      </c>
      <c r="L229" s="149">
        <f t="shared" si="34"/>
        <v>1282.1897001836485</v>
      </c>
      <c r="M229" s="149">
        <f t="shared" si="35"/>
        <v>902.04300515432556</v>
      </c>
    </row>
    <row r="230" spans="1:13" x14ac:dyDescent="0.25">
      <c r="A230">
        <v>62206</v>
      </c>
      <c r="B230" t="s">
        <v>251</v>
      </c>
      <c r="C230" t="s">
        <v>249</v>
      </c>
      <c r="D230" s="14">
        <f>Finanzkraft!H230</f>
        <v>1430800.98</v>
      </c>
      <c r="E230" s="147">
        <f t="shared" si="27"/>
        <v>6.6861302767396542E-4</v>
      </c>
      <c r="F230" s="149">
        <f t="shared" si="28"/>
        <v>1337.3865224745725</v>
      </c>
      <c r="G230" s="149">
        <f t="shared" si="29"/>
        <v>104227.60526311422</v>
      </c>
      <c r="H230" s="149">
        <f t="shared" si="30"/>
        <v>4814.0137992525461</v>
      </c>
      <c r="I230" s="149">
        <f t="shared" si="31"/>
        <v>162950.5265914679</v>
      </c>
      <c r="J230" s="149">
        <f t="shared" si="32"/>
        <v>27810.343762113131</v>
      </c>
      <c r="K230" s="149">
        <f t="shared" si="33"/>
        <v>49418.151678142633</v>
      </c>
      <c r="L230" s="149">
        <f t="shared" si="34"/>
        <v>702.52508043758894</v>
      </c>
      <c r="M230" s="149">
        <f t="shared" si="35"/>
        <v>494.23875005659522</v>
      </c>
    </row>
    <row r="231" spans="1:13" x14ac:dyDescent="0.25">
      <c r="A231">
        <v>62209</v>
      </c>
      <c r="B231" t="s">
        <v>252</v>
      </c>
      <c r="C231" t="s">
        <v>249</v>
      </c>
      <c r="D231" s="14">
        <f>Finanzkraft!H231</f>
        <v>1663556.76</v>
      </c>
      <c r="E231" s="147">
        <f t="shared" si="27"/>
        <v>7.7737975970011729E-4</v>
      </c>
      <c r="F231" s="149">
        <f t="shared" si="28"/>
        <v>1554.9460905425626</v>
      </c>
      <c r="G231" s="149">
        <f t="shared" si="29"/>
        <v>121182.84774592848</v>
      </c>
      <c r="H231" s="149">
        <f t="shared" si="30"/>
        <v>5597.1342698408389</v>
      </c>
      <c r="I231" s="149">
        <f t="shared" si="31"/>
        <v>189458.52976477286</v>
      </c>
      <c r="J231" s="149">
        <f t="shared" si="32"/>
        <v>32334.395915347453</v>
      </c>
      <c r="K231" s="149">
        <f t="shared" si="33"/>
        <v>57457.257466289637</v>
      </c>
      <c r="L231" s="149">
        <f t="shared" si="34"/>
        <v>816.80846111210724</v>
      </c>
      <c r="M231" s="149">
        <f t="shared" si="35"/>
        <v>574.63911837032674</v>
      </c>
    </row>
    <row r="232" spans="1:13" x14ac:dyDescent="0.25">
      <c r="A232">
        <v>62211</v>
      </c>
      <c r="B232" t="s">
        <v>253</v>
      </c>
      <c r="C232" t="s">
        <v>249</v>
      </c>
      <c r="D232" s="14">
        <f>Finanzkraft!H232</f>
        <v>3297550.42</v>
      </c>
      <c r="E232" s="147">
        <f t="shared" si="27"/>
        <v>1.54094468835474E-3</v>
      </c>
      <c r="F232" s="149">
        <f t="shared" si="28"/>
        <v>3082.2592034346853</v>
      </c>
      <c r="G232" s="149">
        <f t="shared" si="29"/>
        <v>240212.15271391312</v>
      </c>
      <c r="H232" s="149">
        <f t="shared" si="30"/>
        <v>11094.801756154116</v>
      </c>
      <c r="I232" s="149">
        <f t="shared" si="31"/>
        <v>375550.18825952732</v>
      </c>
      <c r="J232" s="149">
        <f t="shared" si="32"/>
        <v>64094.176643002123</v>
      </c>
      <c r="K232" s="149">
        <f t="shared" si="33"/>
        <v>113893.44087665007</v>
      </c>
      <c r="L232" s="149">
        <f t="shared" si="34"/>
        <v>1619.1014029480923</v>
      </c>
      <c r="M232" s="149">
        <f t="shared" si="35"/>
        <v>1139.0663136318237</v>
      </c>
    </row>
    <row r="233" spans="1:13" x14ac:dyDescent="0.25">
      <c r="A233">
        <v>62214</v>
      </c>
      <c r="B233" t="s">
        <v>254</v>
      </c>
      <c r="C233" t="s">
        <v>249</v>
      </c>
      <c r="D233" s="14">
        <f>Finanzkraft!H233</f>
        <v>2856509.92</v>
      </c>
      <c r="E233" s="147">
        <f t="shared" si="27"/>
        <v>1.3348465460178234E-3</v>
      </c>
      <c r="F233" s="149">
        <f t="shared" si="28"/>
        <v>2670.0134552066911</v>
      </c>
      <c r="G233" s="149">
        <f t="shared" si="29"/>
        <v>208084.27764141592</v>
      </c>
      <c r="H233" s="149">
        <f t="shared" si="30"/>
        <v>9610.8951313283178</v>
      </c>
      <c r="I233" s="149">
        <f t="shared" si="31"/>
        <v>325321.13283690362</v>
      </c>
      <c r="J233" s="149">
        <f t="shared" si="32"/>
        <v>55521.714022789027</v>
      </c>
      <c r="K233" s="149">
        <f t="shared" si="33"/>
        <v>98660.430395203599</v>
      </c>
      <c r="L233" s="149">
        <f t="shared" si="34"/>
        <v>1402.5499628318473</v>
      </c>
      <c r="M233" s="149">
        <f t="shared" si="35"/>
        <v>986.71856681637507</v>
      </c>
    </row>
    <row r="234" spans="1:13" x14ac:dyDescent="0.25">
      <c r="A234">
        <v>62216</v>
      </c>
      <c r="B234" t="s">
        <v>255</v>
      </c>
      <c r="C234" t="s">
        <v>249</v>
      </c>
      <c r="D234" s="14">
        <f>Finanzkraft!H234</f>
        <v>1521033.43</v>
      </c>
      <c r="E234" s="147">
        <f t="shared" si="27"/>
        <v>7.1077863451394661E-4</v>
      </c>
      <c r="F234" s="149">
        <f t="shared" si="28"/>
        <v>1421.7278559001766</v>
      </c>
      <c r="G234" s="149">
        <f t="shared" si="29"/>
        <v>110800.64533785872</v>
      </c>
      <c r="H234" s="149">
        <f t="shared" si="30"/>
        <v>5117.6061685004106</v>
      </c>
      <c r="I234" s="149">
        <f t="shared" si="31"/>
        <v>173226.88609126242</v>
      </c>
      <c r="J234" s="149">
        <f t="shared" si="32"/>
        <v>29564.183386263856</v>
      </c>
      <c r="K234" s="149">
        <f t="shared" si="33"/>
        <v>52534.672398159491</v>
      </c>
      <c r="L234" s="149">
        <f t="shared" si="34"/>
        <v>746.82932685649394</v>
      </c>
      <c r="M234" s="149">
        <f t="shared" si="35"/>
        <v>525.40756663270929</v>
      </c>
    </row>
    <row r="235" spans="1:13" x14ac:dyDescent="0.25">
      <c r="A235">
        <v>62219</v>
      </c>
      <c r="B235" t="s">
        <v>256</v>
      </c>
      <c r="C235" t="s">
        <v>249</v>
      </c>
      <c r="D235" s="14">
        <f>Finanzkraft!H235</f>
        <v>12668761.300000001</v>
      </c>
      <c r="E235" s="147">
        <f t="shared" si="27"/>
        <v>5.9201097623456786E-3</v>
      </c>
      <c r="F235" s="149">
        <f t="shared" si="28"/>
        <v>11841.640351034321</v>
      </c>
      <c r="G235" s="149">
        <f t="shared" si="29"/>
        <v>922863.95550904504</v>
      </c>
      <c r="H235" s="149">
        <f t="shared" si="30"/>
        <v>42624.790288888842</v>
      </c>
      <c r="I235" s="149">
        <f t="shared" si="31"/>
        <v>1442815.1461684138</v>
      </c>
      <c r="J235" s="149">
        <f t="shared" si="32"/>
        <v>246241.51906378713</v>
      </c>
      <c r="K235" s="149">
        <f t="shared" si="33"/>
        <v>437563.83749302686</v>
      </c>
      <c r="L235" s="149">
        <f t="shared" si="34"/>
        <v>6220.3777294918518</v>
      </c>
      <c r="M235" s="149">
        <f t="shared" si="35"/>
        <v>4376.1451363259257</v>
      </c>
    </row>
    <row r="236" spans="1:13" x14ac:dyDescent="0.25">
      <c r="A236">
        <v>62220</v>
      </c>
      <c r="B236" t="s">
        <v>257</v>
      </c>
      <c r="C236" t="s">
        <v>249</v>
      </c>
      <c r="D236" s="14">
        <f>Finanzkraft!H236</f>
        <v>3229477.2</v>
      </c>
      <c r="E236" s="147">
        <f t="shared" si="27"/>
        <v>1.5091340855078535E-3</v>
      </c>
      <c r="F236" s="149">
        <f t="shared" si="28"/>
        <v>3018.6303631962287</v>
      </c>
      <c r="G236" s="149">
        <f t="shared" si="29"/>
        <v>235253.31580904243</v>
      </c>
      <c r="H236" s="149">
        <f t="shared" si="30"/>
        <v>10865.765415656533</v>
      </c>
      <c r="I236" s="149">
        <f t="shared" si="31"/>
        <v>367797.49085378688</v>
      </c>
      <c r="J236" s="149">
        <f t="shared" si="32"/>
        <v>62771.043883340499</v>
      </c>
      <c r="K236" s="149">
        <f t="shared" si="33"/>
        <v>111542.27341296859</v>
      </c>
      <c r="L236" s="149">
        <f t="shared" si="34"/>
        <v>1585.6773663248118</v>
      </c>
      <c r="M236" s="149">
        <f t="shared" si="35"/>
        <v>1115.5519160074052</v>
      </c>
    </row>
    <row r="237" spans="1:13" x14ac:dyDescent="0.25">
      <c r="A237">
        <v>62226</v>
      </c>
      <c r="B237" t="s">
        <v>258</v>
      </c>
      <c r="C237" t="s">
        <v>249</v>
      </c>
      <c r="D237" s="14">
        <f>Finanzkraft!H237</f>
        <v>2871731.95</v>
      </c>
      <c r="E237" s="147">
        <f t="shared" si="27"/>
        <v>1.3419597977613637E-3</v>
      </c>
      <c r="F237" s="149">
        <f t="shared" si="28"/>
        <v>2684.2416658741899</v>
      </c>
      <c r="G237" s="149">
        <f t="shared" si="29"/>
        <v>209193.13607548221</v>
      </c>
      <c r="H237" s="149">
        <f t="shared" si="30"/>
        <v>9662.1105438818086</v>
      </c>
      <c r="I237" s="149">
        <f t="shared" si="31"/>
        <v>327054.73369332124</v>
      </c>
      <c r="J237" s="149">
        <f t="shared" si="32"/>
        <v>55817.583184869982</v>
      </c>
      <c r="K237" s="149">
        <f t="shared" si="33"/>
        <v>99186.181074651162</v>
      </c>
      <c r="L237" s="149">
        <f t="shared" si="34"/>
        <v>1410.0239987038201</v>
      </c>
      <c r="M237" s="149">
        <f t="shared" si="35"/>
        <v>991.97668250520007</v>
      </c>
    </row>
    <row r="238" spans="1:13" x14ac:dyDescent="0.25">
      <c r="A238">
        <v>62232</v>
      </c>
      <c r="B238" t="s">
        <v>259</v>
      </c>
      <c r="C238" t="s">
        <v>249</v>
      </c>
      <c r="D238" s="14">
        <f>Finanzkraft!H238</f>
        <v>1813099.08</v>
      </c>
      <c r="E238" s="147">
        <f t="shared" si="27"/>
        <v>8.4726085758739234E-4</v>
      </c>
      <c r="F238" s="149">
        <f t="shared" si="28"/>
        <v>1694.7250577806055</v>
      </c>
      <c r="G238" s="149">
        <f t="shared" si="29"/>
        <v>132076.35293425334</v>
      </c>
      <c r="H238" s="149">
        <f t="shared" si="30"/>
        <v>6100.2781746292185</v>
      </c>
      <c r="I238" s="149">
        <f t="shared" si="31"/>
        <v>206489.54954483328</v>
      </c>
      <c r="J238" s="149">
        <f t="shared" si="32"/>
        <v>35241.035891358602</v>
      </c>
      <c r="K238" s="149">
        <f t="shared" si="33"/>
        <v>62622.270039919094</v>
      </c>
      <c r="L238" s="149">
        <f t="shared" si="34"/>
        <v>890.23392828422493</v>
      </c>
      <c r="M238" s="149">
        <f t="shared" si="35"/>
        <v>626.29522592860042</v>
      </c>
    </row>
    <row r="239" spans="1:13" x14ac:dyDescent="0.25">
      <c r="A239">
        <v>62233</v>
      </c>
      <c r="B239" t="s">
        <v>260</v>
      </c>
      <c r="C239" t="s">
        <v>249</v>
      </c>
      <c r="D239" s="14">
        <f>Finanzkraft!H239</f>
        <v>4404460.62</v>
      </c>
      <c r="E239" s="147">
        <f t="shared" si="27"/>
        <v>2.0582036157180653E-3</v>
      </c>
      <c r="F239" s="149">
        <f t="shared" si="28"/>
        <v>4116.9012003039024</v>
      </c>
      <c r="G239" s="149">
        <f t="shared" si="29"/>
        <v>320845.72859203059</v>
      </c>
      <c r="H239" s="149">
        <f t="shared" si="30"/>
        <v>14819.066033170055</v>
      </c>
      <c r="I239" s="149">
        <f t="shared" si="31"/>
        <v>501613.56290123821</v>
      </c>
      <c r="J239" s="149">
        <f t="shared" si="32"/>
        <v>85609.085848466464</v>
      </c>
      <c r="K239" s="149">
        <f t="shared" si="33"/>
        <v>152124.79305092883</v>
      </c>
      <c r="L239" s="149">
        <f t="shared" si="34"/>
        <v>2162.5957031072858</v>
      </c>
      <c r="M239" s="149">
        <f t="shared" si="35"/>
        <v>1521.4241127387938</v>
      </c>
    </row>
    <row r="240" spans="1:13" x14ac:dyDescent="0.25">
      <c r="A240">
        <v>62235</v>
      </c>
      <c r="B240" t="s">
        <v>261</v>
      </c>
      <c r="C240" t="s">
        <v>249</v>
      </c>
      <c r="D240" s="14">
        <f>Finanzkraft!H240</f>
        <v>2558404.4300000002</v>
      </c>
      <c r="E240" s="147">
        <f t="shared" si="27"/>
        <v>1.195541906853311E-3</v>
      </c>
      <c r="F240" s="149">
        <f t="shared" si="28"/>
        <v>2391.370743764267</v>
      </c>
      <c r="G240" s="149">
        <f t="shared" si="29"/>
        <v>186368.59406780865</v>
      </c>
      <c r="H240" s="149">
        <f t="shared" si="30"/>
        <v>8607.9017293438301</v>
      </c>
      <c r="I240" s="149">
        <f t="shared" si="31"/>
        <v>291370.606345576</v>
      </c>
      <c r="J240" s="149">
        <f t="shared" si="32"/>
        <v>49727.465717009167</v>
      </c>
      <c r="K240" s="149">
        <f t="shared" si="33"/>
        <v>88364.223915874085</v>
      </c>
      <c r="L240" s="149">
        <f t="shared" si="34"/>
        <v>1256.179792368911</v>
      </c>
      <c r="M240" s="149">
        <f t="shared" si="35"/>
        <v>883.74457754596756</v>
      </c>
    </row>
    <row r="241" spans="1:13" x14ac:dyDescent="0.25">
      <c r="A241">
        <v>62242</v>
      </c>
      <c r="B241" t="s">
        <v>262</v>
      </c>
      <c r="C241" t="s">
        <v>249</v>
      </c>
      <c r="D241" s="14">
        <f>Finanzkraft!H241</f>
        <v>1311802.9099999999</v>
      </c>
      <c r="E241" s="147">
        <f t="shared" si="27"/>
        <v>6.1300525204184466E-4</v>
      </c>
      <c r="F241" s="149">
        <f t="shared" si="28"/>
        <v>1226.1576253441795</v>
      </c>
      <c r="G241" s="149">
        <f t="shared" si="29"/>
        <v>95559.115347044659</v>
      </c>
      <c r="H241" s="149">
        <f t="shared" si="30"/>
        <v>4413.6378147012774</v>
      </c>
      <c r="I241" s="149">
        <f t="shared" si="31"/>
        <v>149398.11892547066</v>
      </c>
      <c r="J241" s="149">
        <f t="shared" si="32"/>
        <v>25497.389493848652</v>
      </c>
      <c r="K241" s="149">
        <f t="shared" si="33"/>
        <v>45308.100905975676</v>
      </c>
      <c r="L241" s="149">
        <f t="shared" si="34"/>
        <v>644.096878425407</v>
      </c>
      <c r="M241" s="149">
        <f t="shared" si="35"/>
        <v>453.13348230933155</v>
      </c>
    </row>
    <row r="242" spans="1:13" x14ac:dyDescent="0.25">
      <c r="A242">
        <v>62244</v>
      </c>
      <c r="B242" t="s">
        <v>263</v>
      </c>
      <c r="C242" t="s">
        <v>249</v>
      </c>
      <c r="D242" s="14">
        <f>Finanzkraft!H242</f>
        <v>3780703</v>
      </c>
      <c r="E242" s="147">
        <f t="shared" si="27"/>
        <v>1.7667217977206337E-3</v>
      </c>
      <c r="F242" s="149">
        <f t="shared" si="28"/>
        <v>3533.8676086727201</v>
      </c>
      <c r="G242" s="149">
        <f t="shared" si="29"/>
        <v>275407.70897506078</v>
      </c>
      <c r="H242" s="149">
        <f t="shared" si="30"/>
        <v>12720.396943588548</v>
      </c>
      <c r="I242" s="149">
        <f t="shared" si="31"/>
        <v>430575.28849046672</v>
      </c>
      <c r="J242" s="149">
        <f t="shared" si="32"/>
        <v>73485.16779213585</v>
      </c>
      <c r="K242" s="149">
        <f t="shared" si="33"/>
        <v>130580.95214892075</v>
      </c>
      <c r="L242" s="149">
        <f t="shared" si="34"/>
        <v>1856.3299273010241</v>
      </c>
      <c r="M242" s="149">
        <f t="shared" si="35"/>
        <v>1305.9607528750923</v>
      </c>
    </row>
    <row r="243" spans="1:13" x14ac:dyDescent="0.25">
      <c r="A243">
        <v>62245</v>
      </c>
      <c r="B243" t="s">
        <v>264</v>
      </c>
      <c r="C243" t="s">
        <v>249</v>
      </c>
      <c r="D243" s="14">
        <f>Finanzkraft!H243</f>
        <v>1728426.85</v>
      </c>
      <c r="E243" s="147">
        <f t="shared" si="27"/>
        <v>8.0769354050307899E-4</v>
      </c>
      <c r="F243" s="149">
        <f t="shared" si="28"/>
        <v>1615.5809274558787</v>
      </c>
      <c r="G243" s="149">
        <f t="shared" si="29"/>
        <v>125908.350613492</v>
      </c>
      <c r="H243" s="149">
        <f t="shared" si="30"/>
        <v>5815.3934916221624</v>
      </c>
      <c r="I243" s="149">
        <f t="shared" si="31"/>
        <v>196846.43029971377</v>
      </c>
      <c r="J243" s="149">
        <f t="shared" si="32"/>
        <v>33595.26973916831</v>
      </c>
      <c r="K243" s="149">
        <f t="shared" si="33"/>
        <v>59697.792657280894</v>
      </c>
      <c r="L243" s="149">
        <f t="shared" si="34"/>
        <v>848.65975687739513</v>
      </c>
      <c r="M243" s="149">
        <f t="shared" si="35"/>
        <v>597.04706513987594</v>
      </c>
    </row>
    <row r="244" spans="1:13" x14ac:dyDescent="0.25">
      <c r="A244">
        <v>62247</v>
      </c>
      <c r="B244" t="s">
        <v>265</v>
      </c>
      <c r="C244" t="s">
        <v>249</v>
      </c>
      <c r="D244" s="14">
        <f>Finanzkraft!H244</f>
        <v>1621887.98</v>
      </c>
      <c r="E244" s="147">
        <f t="shared" si="27"/>
        <v>7.5790794667740025E-4</v>
      </c>
      <c r="F244" s="149">
        <f t="shared" si="28"/>
        <v>1515.9977912620031</v>
      </c>
      <c r="G244" s="149">
        <f t="shared" si="29"/>
        <v>118147.45902706169</v>
      </c>
      <c r="H244" s="149">
        <f t="shared" si="30"/>
        <v>5456.9372160772764</v>
      </c>
      <c r="I244" s="149">
        <f t="shared" si="31"/>
        <v>184712.97134097028</v>
      </c>
      <c r="J244" s="149">
        <f t="shared" si="32"/>
        <v>31524.48376673552</v>
      </c>
      <c r="K244" s="149">
        <f t="shared" si="33"/>
        <v>56018.067726369867</v>
      </c>
      <c r="L244" s="149">
        <f t="shared" si="34"/>
        <v>796.34903773287795</v>
      </c>
      <c r="M244" s="149">
        <f t="shared" si="35"/>
        <v>560.24555418393425</v>
      </c>
    </row>
    <row r="245" spans="1:13" x14ac:dyDescent="0.25">
      <c r="A245">
        <v>62256</v>
      </c>
      <c r="B245" t="s">
        <v>266</v>
      </c>
      <c r="C245" t="s">
        <v>249</v>
      </c>
      <c r="D245" s="14">
        <f>Finanzkraft!H245</f>
        <v>3029517.27</v>
      </c>
      <c r="E245" s="147">
        <f t="shared" si="27"/>
        <v>1.415692847991526E-3</v>
      </c>
      <c r="F245" s="149">
        <f t="shared" si="28"/>
        <v>2831.72546226657</v>
      </c>
      <c r="G245" s="149">
        <f t="shared" si="29"/>
        <v>220687.10782917374</v>
      </c>
      <c r="H245" s="149">
        <f t="shared" si="30"/>
        <v>10192.988505538977</v>
      </c>
      <c r="I245" s="149">
        <f t="shared" si="31"/>
        <v>345024.52917277586</v>
      </c>
      <c r="J245" s="149">
        <f t="shared" si="32"/>
        <v>58884.441574787372</v>
      </c>
      <c r="K245" s="149">
        <f t="shared" si="33"/>
        <v>104635.8969927548</v>
      </c>
      <c r="L245" s="149">
        <f t="shared" si="34"/>
        <v>1487.4967892416562</v>
      </c>
      <c r="M245" s="149">
        <f t="shared" si="35"/>
        <v>1046.480153235336</v>
      </c>
    </row>
    <row r="246" spans="1:13" x14ac:dyDescent="0.25">
      <c r="A246">
        <v>62262</v>
      </c>
      <c r="B246" t="s">
        <v>267</v>
      </c>
      <c r="C246" t="s">
        <v>249</v>
      </c>
      <c r="D246" s="14">
        <f>Finanzkraft!H246</f>
        <v>1803105.39</v>
      </c>
      <c r="E246" s="147">
        <f t="shared" si="27"/>
        <v>8.4259080813821243E-4</v>
      </c>
      <c r="F246" s="149">
        <f t="shared" si="28"/>
        <v>1685.383838070378</v>
      </c>
      <c r="G246" s="149">
        <f t="shared" si="29"/>
        <v>131348.35624498499</v>
      </c>
      <c r="H246" s="149">
        <f t="shared" si="30"/>
        <v>6066.6538185951231</v>
      </c>
      <c r="I246" s="149">
        <f t="shared" si="31"/>
        <v>205351.3919178432</v>
      </c>
      <c r="J246" s="149">
        <f t="shared" si="32"/>
        <v>35046.789480965461</v>
      </c>
      <c r="K246" s="149">
        <f t="shared" si="33"/>
        <v>62277.099960259002</v>
      </c>
      <c r="L246" s="149">
        <f t="shared" si="34"/>
        <v>885.32701392698254</v>
      </c>
      <c r="M246" s="149">
        <f t="shared" si="35"/>
        <v>622.84312537576659</v>
      </c>
    </row>
    <row r="247" spans="1:13" x14ac:dyDescent="0.25">
      <c r="A247">
        <v>62264</v>
      </c>
      <c r="B247" t="s">
        <v>268</v>
      </c>
      <c r="C247" t="s">
        <v>249</v>
      </c>
      <c r="D247" s="14">
        <f>Finanzkraft!H247</f>
        <v>6029234.5099999998</v>
      </c>
      <c r="E247" s="147">
        <f t="shared" si="27"/>
        <v>2.8174601475933134E-3</v>
      </c>
      <c r="F247" s="149">
        <f t="shared" si="28"/>
        <v>5635.5964856220489</v>
      </c>
      <c r="G247" s="149">
        <f t="shared" si="29"/>
        <v>439203.41356421623</v>
      </c>
      <c r="H247" s="149">
        <f t="shared" si="30"/>
        <v>20285.713062671835</v>
      </c>
      <c r="I247" s="149">
        <f t="shared" si="31"/>
        <v>686655.20368035452</v>
      </c>
      <c r="J247" s="149">
        <f t="shared" si="32"/>
        <v>117189.66277580809</v>
      </c>
      <c r="K247" s="149">
        <f t="shared" si="33"/>
        <v>208242.53665123432</v>
      </c>
      <c r="L247" s="149">
        <f t="shared" si="34"/>
        <v>2960.3617262792463</v>
      </c>
      <c r="M247" s="149">
        <f t="shared" si="35"/>
        <v>2082.6665411009772</v>
      </c>
    </row>
    <row r="248" spans="1:13" x14ac:dyDescent="0.25">
      <c r="A248">
        <v>62265</v>
      </c>
      <c r="B248" t="s">
        <v>269</v>
      </c>
      <c r="C248" t="s">
        <v>249</v>
      </c>
      <c r="D248" s="14">
        <f>Finanzkraft!H248</f>
        <v>2428833.9700000002</v>
      </c>
      <c r="E248" s="147">
        <f t="shared" si="27"/>
        <v>1.1349936553713275E-3</v>
      </c>
      <c r="F248" s="149">
        <f t="shared" si="28"/>
        <v>2270.2597092199439</v>
      </c>
      <c r="G248" s="149">
        <f t="shared" si="29"/>
        <v>176929.95169377272</v>
      </c>
      <c r="H248" s="149">
        <f t="shared" si="30"/>
        <v>8171.9543186735491</v>
      </c>
      <c r="I248" s="149">
        <f t="shared" si="31"/>
        <v>276614.13428354345</v>
      </c>
      <c r="J248" s="149">
        <f t="shared" si="32"/>
        <v>47209.016901007424</v>
      </c>
      <c r="K248" s="149">
        <f t="shared" si="33"/>
        <v>83889.015459358547</v>
      </c>
      <c r="L248" s="149">
        <f t="shared" si="34"/>
        <v>1192.5605335717612</v>
      </c>
      <c r="M248" s="149">
        <f t="shared" si="35"/>
        <v>838.98731005048523</v>
      </c>
    </row>
    <row r="249" spans="1:13" x14ac:dyDescent="0.25">
      <c r="A249">
        <v>62266</v>
      </c>
      <c r="B249" t="s">
        <v>270</v>
      </c>
      <c r="C249" t="s">
        <v>249</v>
      </c>
      <c r="D249" s="14">
        <f>Finanzkraft!H249</f>
        <v>3092459.94</v>
      </c>
      <c r="E249" s="147">
        <f t="shared" si="27"/>
        <v>1.4451059457925796E-3</v>
      </c>
      <c r="F249" s="149">
        <f t="shared" si="28"/>
        <v>2890.5587170121494</v>
      </c>
      <c r="G249" s="149">
        <f t="shared" si="29"/>
        <v>225272.20656384644</v>
      </c>
      <c r="H249" s="149">
        <f t="shared" si="30"/>
        <v>10404.762809706563</v>
      </c>
      <c r="I249" s="149">
        <f t="shared" si="31"/>
        <v>352192.92042001488</v>
      </c>
      <c r="J249" s="149">
        <f t="shared" si="32"/>
        <v>60107.852317772216</v>
      </c>
      <c r="K249" s="149">
        <f t="shared" si="33"/>
        <v>106809.8614060915</v>
      </c>
      <c r="L249" s="149">
        <f t="shared" si="34"/>
        <v>1518.4017193631792</v>
      </c>
      <c r="M249" s="149">
        <f t="shared" si="35"/>
        <v>1068.2223151298749</v>
      </c>
    </row>
    <row r="250" spans="1:13" x14ac:dyDescent="0.25">
      <c r="A250">
        <v>62268</v>
      </c>
      <c r="B250" t="s">
        <v>272</v>
      </c>
      <c r="C250" t="s">
        <v>249</v>
      </c>
      <c r="D250" s="14">
        <f>Finanzkraft!H250</f>
        <v>4454292.53</v>
      </c>
      <c r="E250" s="147">
        <f t="shared" si="27"/>
        <v>2.0814900578477575E-3</v>
      </c>
      <c r="F250" s="149">
        <f t="shared" si="28"/>
        <v>4163.4796733093981</v>
      </c>
      <c r="G250" s="149">
        <f t="shared" si="29"/>
        <v>324475.76569543476</v>
      </c>
      <c r="H250" s="149">
        <f t="shared" si="30"/>
        <v>14986.728416503838</v>
      </c>
      <c r="I250" s="149">
        <f t="shared" si="31"/>
        <v>507288.80081976316</v>
      </c>
      <c r="J250" s="149">
        <f t="shared" si="32"/>
        <v>86577.663985324252</v>
      </c>
      <c r="K250" s="149">
        <f t="shared" si="33"/>
        <v>153845.92752121107</v>
      </c>
      <c r="L250" s="149">
        <f t="shared" si="34"/>
        <v>2187.0632335817959</v>
      </c>
      <c r="M250" s="149">
        <f t="shared" si="35"/>
        <v>1538.6374507610624</v>
      </c>
    </row>
    <row r="251" spans="1:13" x14ac:dyDescent="0.25">
      <c r="A251">
        <v>62269</v>
      </c>
      <c r="B251" t="s">
        <v>273</v>
      </c>
      <c r="C251" t="s">
        <v>249</v>
      </c>
      <c r="D251" s="14">
        <f>Finanzkraft!H251</f>
        <v>3517563.92</v>
      </c>
      <c r="E251" s="147">
        <f t="shared" si="27"/>
        <v>1.6437569553439239E-3</v>
      </c>
      <c r="F251" s="149">
        <f t="shared" si="28"/>
        <v>3287.9084123571301</v>
      </c>
      <c r="G251" s="149">
        <f t="shared" si="29"/>
        <v>256239.17572486756</v>
      </c>
      <c r="H251" s="149">
        <f t="shared" si="30"/>
        <v>11835.050078476239</v>
      </c>
      <c r="I251" s="149">
        <f t="shared" si="31"/>
        <v>400607.00341646961</v>
      </c>
      <c r="J251" s="149">
        <f t="shared" si="32"/>
        <v>68370.558301131605</v>
      </c>
      <c r="K251" s="149">
        <f t="shared" si="33"/>
        <v>121492.44357948512</v>
      </c>
      <c r="L251" s="149">
        <f t="shared" si="34"/>
        <v>1727.1283081189677</v>
      </c>
      <c r="M251" s="149">
        <f t="shared" si="35"/>
        <v>1215.0651413902285</v>
      </c>
    </row>
    <row r="252" spans="1:13" x14ac:dyDescent="0.25">
      <c r="A252">
        <v>62270</v>
      </c>
      <c r="B252" t="s">
        <v>274</v>
      </c>
      <c r="C252" t="s">
        <v>249</v>
      </c>
      <c r="D252" s="14">
        <f>Finanzkraft!H252</f>
        <v>3477698.36</v>
      </c>
      <c r="E252" s="147">
        <f t="shared" si="27"/>
        <v>1.6251277866865762E-3</v>
      </c>
      <c r="F252" s="149">
        <f t="shared" si="28"/>
        <v>3250.6456040419571</v>
      </c>
      <c r="G252" s="149">
        <f t="shared" si="29"/>
        <v>253335.14371108392</v>
      </c>
      <c r="H252" s="149">
        <f t="shared" si="30"/>
        <v>11700.920064143336</v>
      </c>
      <c r="I252" s="149">
        <f t="shared" si="31"/>
        <v>396066.80943724565</v>
      </c>
      <c r="J252" s="149">
        <f t="shared" si="32"/>
        <v>67595.695169664381</v>
      </c>
      <c r="K252" s="149">
        <f t="shared" si="33"/>
        <v>120115.53489801768</v>
      </c>
      <c r="L252" s="149">
        <f t="shared" si="34"/>
        <v>1707.5542680273193</v>
      </c>
      <c r="M252" s="149">
        <f t="shared" si="35"/>
        <v>1201.2944599187172</v>
      </c>
    </row>
    <row r="253" spans="1:13" x14ac:dyDescent="0.25">
      <c r="A253">
        <v>62271</v>
      </c>
      <c r="B253" t="s">
        <v>275</v>
      </c>
      <c r="C253" t="s">
        <v>249</v>
      </c>
      <c r="D253" s="14">
        <f>Finanzkraft!H253</f>
        <v>6965137.71</v>
      </c>
      <c r="E253" s="147">
        <f t="shared" si="27"/>
        <v>3.2548075361600679E-3</v>
      </c>
      <c r="F253" s="149">
        <f t="shared" si="28"/>
        <v>6510.3962261288143</v>
      </c>
      <c r="G253" s="149">
        <f t="shared" si="29"/>
        <v>507379.87601959246</v>
      </c>
      <c r="H253" s="149">
        <f t="shared" si="30"/>
        <v>23434.614260352464</v>
      </c>
      <c r="I253" s="149">
        <f t="shared" si="31"/>
        <v>793242.99709844403</v>
      </c>
      <c r="J253" s="149">
        <f t="shared" si="32"/>
        <v>135380.72504364475</v>
      </c>
      <c r="K253" s="149">
        <f t="shared" si="33"/>
        <v>240567.51192044269</v>
      </c>
      <c r="L253" s="149">
        <f t="shared" si="34"/>
        <v>3419.8913743941066</v>
      </c>
      <c r="M253" s="149">
        <f t="shared" si="35"/>
        <v>2405.9537307295222</v>
      </c>
    </row>
    <row r="254" spans="1:13" x14ac:dyDescent="0.25">
      <c r="A254">
        <v>62272</v>
      </c>
      <c r="B254" t="s">
        <v>276</v>
      </c>
      <c r="C254" t="s">
        <v>249</v>
      </c>
      <c r="D254" s="14">
        <f>Finanzkraft!H254</f>
        <v>4097063.05</v>
      </c>
      <c r="E254" s="147">
        <f t="shared" si="27"/>
        <v>1.9145567893248377E-3</v>
      </c>
      <c r="F254" s="149">
        <f t="shared" si="28"/>
        <v>3829.5730722791131</v>
      </c>
      <c r="G254" s="149">
        <f t="shared" si="29"/>
        <v>298453.15755479201</v>
      </c>
      <c r="H254" s="149">
        <f t="shared" si="30"/>
        <v>13784.808883138818</v>
      </c>
      <c r="I254" s="149">
        <f t="shared" si="31"/>
        <v>466604.78348005156</v>
      </c>
      <c r="J254" s="149">
        <f t="shared" si="32"/>
        <v>79634.228259720447</v>
      </c>
      <c r="K254" s="149">
        <f t="shared" si="33"/>
        <v>141507.64926077539</v>
      </c>
      <c r="L254" s="149">
        <f t="shared" si="34"/>
        <v>2011.6631096793935</v>
      </c>
      <c r="M254" s="149">
        <f t="shared" si="35"/>
        <v>1415.2403786689199</v>
      </c>
    </row>
    <row r="255" spans="1:13" x14ac:dyDescent="0.25">
      <c r="A255">
        <v>62273</v>
      </c>
      <c r="B255" t="s">
        <v>277</v>
      </c>
      <c r="C255" t="s">
        <v>249</v>
      </c>
      <c r="D255" s="14">
        <f>Finanzkraft!H255</f>
        <v>2990987.45</v>
      </c>
      <c r="E255" s="147">
        <f t="shared" si="27"/>
        <v>1.3976878703838556E-3</v>
      </c>
      <c r="F255" s="149">
        <f t="shared" si="28"/>
        <v>2795.7111858566032</v>
      </c>
      <c r="G255" s="149">
        <f t="shared" si="29"/>
        <v>217880.37864324683</v>
      </c>
      <c r="H255" s="149">
        <f t="shared" si="30"/>
        <v>10063.352666763751</v>
      </c>
      <c r="I255" s="149">
        <f t="shared" si="31"/>
        <v>340636.45945082582</v>
      </c>
      <c r="J255" s="149">
        <f t="shared" si="32"/>
        <v>58135.541095775719</v>
      </c>
      <c r="K255" s="149">
        <f t="shared" si="33"/>
        <v>103305.12317060411</v>
      </c>
      <c r="L255" s="149">
        <f t="shared" si="34"/>
        <v>1468.5785991697248</v>
      </c>
      <c r="M255" s="149">
        <f t="shared" si="35"/>
        <v>1033.1708737877461</v>
      </c>
    </row>
    <row r="256" spans="1:13" x14ac:dyDescent="0.25">
      <c r="A256">
        <v>62274</v>
      </c>
      <c r="B256" t="s">
        <v>278</v>
      </c>
      <c r="C256" t="s">
        <v>249</v>
      </c>
      <c r="D256" s="14">
        <f>Finanzkraft!H256</f>
        <v>1808519.04</v>
      </c>
      <c r="E256" s="147">
        <f t="shared" si="27"/>
        <v>8.4512060576056745E-4</v>
      </c>
      <c r="F256" s="149">
        <f t="shared" si="28"/>
        <v>1690.4440404665174</v>
      </c>
      <c r="G256" s="149">
        <f t="shared" si="29"/>
        <v>131742.71701431621</v>
      </c>
      <c r="H256" s="149">
        <f t="shared" si="30"/>
        <v>6084.8683614760794</v>
      </c>
      <c r="I256" s="149">
        <f t="shared" si="31"/>
        <v>205967.93966320602</v>
      </c>
      <c r="J256" s="149">
        <f t="shared" si="32"/>
        <v>35152.0140856535</v>
      </c>
      <c r="K256" s="149">
        <f t="shared" si="33"/>
        <v>62464.080945435839</v>
      </c>
      <c r="L256" s="149">
        <f t="shared" si="34"/>
        <v>887.98512288474342</v>
      </c>
      <c r="M256" s="149">
        <f t="shared" si="35"/>
        <v>624.71315177821145</v>
      </c>
    </row>
    <row r="257" spans="1:13" x14ac:dyDescent="0.25">
      <c r="A257">
        <v>62275</v>
      </c>
      <c r="B257" t="s">
        <v>279</v>
      </c>
      <c r="C257" t="s">
        <v>249</v>
      </c>
      <c r="D257" s="14">
        <f>Finanzkraft!H257</f>
        <v>8003442.6100000003</v>
      </c>
      <c r="E257" s="147">
        <f t="shared" si="27"/>
        <v>3.7400072197930176E-3</v>
      </c>
      <c r="F257" s="149">
        <f t="shared" si="28"/>
        <v>7480.9120413187857</v>
      </c>
      <c r="G257" s="149">
        <f t="shared" si="29"/>
        <v>583015.85528762266</v>
      </c>
      <c r="H257" s="149">
        <f t="shared" si="30"/>
        <v>26928.0519825097</v>
      </c>
      <c r="I257" s="149">
        <f t="shared" si="31"/>
        <v>911493.0770064838</v>
      </c>
      <c r="J257" s="149">
        <f t="shared" si="32"/>
        <v>155562.15950064835</v>
      </c>
      <c r="K257" s="149">
        <f t="shared" si="33"/>
        <v>276429.31922529842</v>
      </c>
      <c r="L257" s="149">
        <f t="shared" si="34"/>
        <v>3929.7003859809192</v>
      </c>
      <c r="M257" s="149">
        <f t="shared" si="35"/>
        <v>2764.6133368709984</v>
      </c>
    </row>
    <row r="258" spans="1:13" x14ac:dyDescent="0.25">
      <c r="A258">
        <v>62276</v>
      </c>
      <c r="B258" t="s">
        <v>280</v>
      </c>
      <c r="C258" t="s">
        <v>249</v>
      </c>
      <c r="D258" s="14">
        <f>Finanzkraft!H258</f>
        <v>1720995.87</v>
      </c>
      <c r="E258" s="147">
        <f t="shared" si="27"/>
        <v>8.0422104495280009E-4</v>
      </c>
      <c r="F258" s="149">
        <f t="shared" si="28"/>
        <v>1608.6351029563889</v>
      </c>
      <c r="G258" s="149">
        <f t="shared" si="29"/>
        <v>125367.03616027009</v>
      </c>
      <c r="H258" s="149">
        <f t="shared" si="30"/>
        <v>5790.3915236601542</v>
      </c>
      <c r="I258" s="149">
        <f t="shared" si="31"/>
        <v>196000.13363021423</v>
      </c>
      <c r="J258" s="149">
        <f t="shared" si="32"/>
        <v>33450.834481450365</v>
      </c>
      <c r="K258" s="149">
        <f t="shared" si="33"/>
        <v>59441.135510766188</v>
      </c>
      <c r="L258" s="149">
        <f t="shared" si="34"/>
        <v>845.01113635280615</v>
      </c>
      <c r="M258" s="149">
        <f t="shared" si="35"/>
        <v>594.48019642910981</v>
      </c>
    </row>
    <row r="259" spans="1:13" x14ac:dyDescent="0.25">
      <c r="A259">
        <v>62277</v>
      </c>
      <c r="B259" t="s">
        <v>281</v>
      </c>
      <c r="C259" t="s">
        <v>249</v>
      </c>
      <c r="D259" s="14">
        <f>Finanzkraft!H259</f>
        <v>3781723.3</v>
      </c>
      <c r="E259" s="147">
        <f t="shared" ref="E259:E287" si="36">D259/$D$288</f>
        <v>1.7671985837178976E-3</v>
      </c>
      <c r="F259" s="149">
        <f t="shared" ref="F259:F287" si="37">$F$288*E259</f>
        <v>3534.8212950958873</v>
      </c>
      <c r="G259" s="149">
        <f t="shared" ref="G259:G287" si="38">$G$288*E259</f>
        <v>275482.0333759638</v>
      </c>
      <c r="H259" s="149">
        <f t="shared" ref="H259:H287" si="39">$H$288*E259</f>
        <v>12723.829802768849</v>
      </c>
      <c r="I259" s="149">
        <f t="shared" ref="I259:I287" si="40">$I$288*E259</f>
        <v>430691.48803506111</v>
      </c>
      <c r="J259" s="149">
        <f t="shared" ref="J259:J287" si="41">$J$288*E259</f>
        <v>73504.99926704893</v>
      </c>
      <c r="K259" s="149">
        <f t="shared" ref="K259:K287" si="42">$K$288*E259</f>
        <v>130616.19208855036</v>
      </c>
      <c r="L259" s="149">
        <f t="shared" ref="L259:L287" si="43">$L$288*E259</f>
        <v>1856.8308958840694</v>
      </c>
      <c r="M259" s="149">
        <f t="shared" ref="M259:M287" si="44">$M$288*E259</f>
        <v>1306.3131930842699</v>
      </c>
    </row>
    <row r="260" spans="1:13" x14ac:dyDescent="0.25">
      <c r="A260">
        <v>62278</v>
      </c>
      <c r="B260" t="s">
        <v>282</v>
      </c>
      <c r="C260" t="s">
        <v>249</v>
      </c>
      <c r="D260" s="14">
        <f>Finanzkraft!H260</f>
        <v>5882647.0800000001</v>
      </c>
      <c r="E260" s="147">
        <f t="shared" si="36"/>
        <v>2.7489598692448563E-3</v>
      </c>
      <c r="F260" s="149">
        <f t="shared" si="37"/>
        <v>5498.5794888583314</v>
      </c>
      <c r="G260" s="149">
        <f t="shared" si="38"/>
        <v>428525.15921288478</v>
      </c>
      <c r="H260" s="149">
        <f t="shared" si="39"/>
        <v>19792.511058562945</v>
      </c>
      <c r="I260" s="149">
        <f t="shared" si="40"/>
        <v>669960.70930686744</v>
      </c>
      <c r="J260" s="149">
        <f t="shared" si="41"/>
        <v>114340.45671816009</v>
      </c>
      <c r="K260" s="149">
        <f t="shared" si="42"/>
        <v>203179.58243809905</v>
      </c>
      <c r="L260" s="149">
        <f t="shared" si="43"/>
        <v>2888.3871138129552</v>
      </c>
      <c r="M260" s="149">
        <f t="shared" si="44"/>
        <v>2032.0311353457978</v>
      </c>
    </row>
    <row r="261" spans="1:13" ht="14.25" customHeight="1" x14ac:dyDescent="0.25">
      <c r="A261">
        <v>62279</v>
      </c>
      <c r="B261" t="s">
        <v>283</v>
      </c>
      <c r="C261" t="s">
        <v>249</v>
      </c>
      <c r="D261" s="14">
        <f>Finanzkraft!H261</f>
        <v>1887572.12</v>
      </c>
      <c r="E261" s="147">
        <f t="shared" si="36"/>
        <v>8.820620951113451E-4</v>
      </c>
      <c r="F261" s="149">
        <f t="shared" si="37"/>
        <v>1764.3358851255168</v>
      </c>
      <c r="G261" s="149">
        <f t="shared" si="38"/>
        <v>137501.38878785202</v>
      </c>
      <c r="H261" s="149">
        <f t="shared" si="39"/>
        <v>6350.8470848016777</v>
      </c>
      <c r="I261" s="149">
        <f t="shared" si="40"/>
        <v>214971.10725586271</v>
      </c>
      <c r="J261" s="149">
        <f t="shared" si="41"/>
        <v>36688.561349028896</v>
      </c>
      <c r="K261" s="149">
        <f t="shared" si="42"/>
        <v>65194.479619096477</v>
      </c>
      <c r="L261" s="149">
        <f t="shared" si="43"/>
        <v>926.80028457539254</v>
      </c>
      <c r="M261" s="149">
        <f t="shared" si="44"/>
        <v>652.02030070630633</v>
      </c>
    </row>
    <row r="262" spans="1:13" ht="14.25" customHeight="1" x14ac:dyDescent="0.25">
      <c r="A262">
        <v>62280</v>
      </c>
      <c r="B262" t="s">
        <v>271</v>
      </c>
      <c r="C262" t="s">
        <v>249</v>
      </c>
      <c r="D262" s="14">
        <f>Finanzkraft!H262</f>
        <v>16399238.060000001</v>
      </c>
      <c r="E262" s="147">
        <f t="shared" si="36"/>
        <v>7.6633608476021093E-3</v>
      </c>
      <c r="F262" s="149">
        <f t="shared" si="37"/>
        <v>15328.560901807643</v>
      </c>
      <c r="G262" s="149">
        <f t="shared" si="38"/>
        <v>1194612.9021616403</v>
      </c>
      <c r="H262" s="149">
        <f t="shared" si="39"/>
        <v>55176.198102735128</v>
      </c>
      <c r="I262" s="149">
        <f t="shared" si="40"/>
        <v>1867670.2874328773</v>
      </c>
      <c r="J262" s="149">
        <f t="shared" si="41"/>
        <v>318750.44416402996</v>
      </c>
      <c r="K262" s="149">
        <f t="shared" si="42"/>
        <v>566410.03548589244</v>
      </c>
      <c r="L262" s="149">
        <f t="shared" si="43"/>
        <v>8052.046509792488</v>
      </c>
      <c r="M262" s="149">
        <f t="shared" si="44"/>
        <v>5664.7563385474796</v>
      </c>
    </row>
    <row r="263" spans="1:13" x14ac:dyDescent="0.25">
      <c r="A263">
        <v>62311</v>
      </c>
      <c r="B263" t="s">
        <v>285</v>
      </c>
      <c r="C263" t="s">
        <v>286</v>
      </c>
      <c r="D263" s="14">
        <f>Finanzkraft!H263</f>
        <v>1777591.9</v>
      </c>
      <c r="E263" s="147">
        <f t="shared" si="36"/>
        <v>8.306683590807415E-4</v>
      </c>
      <c r="F263" s="149">
        <f t="shared" si="37"/>
        <v>1661.5360785676623</v>
      </c>
      <c r="G263" s="149">
        <f t="shared" si="38"/>
        <v>129489.80987705867</v>
      </c>
      <c r="H263" s="149">
        <f t="shared" si="39"/>
        <v>5980.8121853813327</v>
      </c>
      <c r="I263" s="149">
        <f t="shared" si="40"/>
        <v>202445.72111610376</v>
      </c>
      <c r="J263" s="149">
        <f t="shared" si="41"/>
        <v>34550.886181073089</v>
      </c>
      <c r="K263" s="149">
        <f t="shared" si="42"/>
        <v>61395.894582094683</v>
      </c>
      <c r="L263" s="149">
        <f t="shared" si="43"/>
        <v>872.79985825331676</v>
      </c>
      <c r="M263" s="149">
        <f t="shared" si="44"/>
        <v>614.03005103248415</v>
      </c>
    </row>
    <row r="264" spans="1:13" x14ac:dyDescent="0.25">
      <c r="A264">
        <v>62314</v>
      </c>
      <c r="B264" t="s">
        <v>287</v>
      </c>
      <c r="C264" t="s">
        <v>286</v>
      </c>
      <c r="D264" s="14">
        <f>Finanzkraft!H264</f>
        <v>1549588.61</v>
      </c>
      <c r="E264" s="147">
        <f t="shared" si="36"/>
        <v>7.2412246473383866E-4</v>
      </c>
      <c r="F264" s="149">
        <f t="shared" si="37"/>
        <v>1448.4187188592134</v>
      </c>
      <c r="G264" s="149">
        <f t="shared" si="38"/>
        <v>112880.76554385494</v>
      </c>
      <c r="H264" s="149">
        <f t="shared" si="39"/>
        <v>5213.6817460836328</v>
      </c>
      <c r="I264" s="149">
        <f t="shared" si="40"/>
        <v>176478.96774549372</v>
      </c>
      <c r="J264" s="149">
        <f t="shared" si="41"/>
        <v>30119.207727936464</v>
      </c>
      <c r="K264" s="149">
        <f t="shared" si="42"/>
        <v>53520.934104827233</v>
      </c>
      <c r="L264" s="149">
        <f t="shared" si="43"/>
        <v>760.849956145139</v>
      </c>
      <c r="M264" s="149">
        <f t="shared" si="44"/>
        <v>535.2713259312535</v>
      </c>
    </row>
    <row r="265" spans="1:13" x14ac:dyDescent="0.25">
      <c r="A265">
        <v>62326</v>
      </c>
      <c r="B265" t="s">
        <v>288</v>
      </c>
      <c r="C265" t="s">
        <v>286</v>
      </c>
      <c r="D265" s="14">
        <f>Finanzkraft!H265</f>
        <v>2291771.81</v>
      </c>
      <c r="E265" s="147">
        <f t="shared" si="36"/>
        <v>1.070944533894535E-3</v>
      </c>
      <c r="F265" s="149">
        <f t="shared" si="37"/>
        <v>2142.1460944772048</v>
      </c>
      <c r="G265" s="149">
        <f t="shared" si="38"/>
        <v>166945.57167958666</v>
      </c>
      <c r="H265" s="149">
        <f t="shared" si="39"/>
        <v>7710.8006440406443</v>
      </c>
      <c r="I265" s="149">
        <f t="shared" si="40"/>
        <v>261004.45029537339</v>
      </c>
      <c r="J265" s="149">
        <f t="shared" si="41"/>
        <v>44544.952618372001</v>
      </c>
      <c r="K265" s="149">
        <f t="shared" si="42"/>
        <v>79155.052660273897</v>
      </c>
      <c r="L265" s="149">
        <f t="shared" si="43"/>
        <v>1125.2628406536658</v>
      </c>
      <c r="M265" s="149">
        <f t="shared" si="44"/>
        <v>791.64219945484024</v>
      </c>
    </row>
    <row r="266" spans="1:13" x14ac:dyDescent="0.25">
      <c r="A266">
        <v>62330</v>
      </c>
      <c r="B266" t="s">
        <v>289</v>
      </c>
      <c r="C266" t="s">
        <v>286</v>
      </c>
      <c r="D266" s="14">
        <f>Finanzkraft!H266</f>
        <v>2108203.89</v>
      </c>
      <c r="E266" s="147">
        <f t="shared" si="36"/>
        <v>9.8516327955473705E-4</v>
      </c>
      <c r="F266" s="149">
        <f t="shared" si="37"/>
        <v>1970.5629982965672</v>
      </c>
      <c r="G266" s="149">
        <f t="shared" si="38"/>
        <v>153573.45006926253</v>
      </c>
      <c r="H266" s="149">
        <f t="shared" si="39"/>
        <v>7093.1756127940998</v>
      </c>
      <c r="I266" s="149">
        <f t="shared" si="40"/>
        <v>240098.33571520276</v>
      </c>
      <c r="J266" s="149">
        <f t="shared" si="41"/>
        <v>40976.9602628621</v>
      </c>
      <c r="K266" s="149">
        <f t="shared" si="42"/>
        <v>72814.836627013181</v>
      </c>
      <c r="L266" s="149">
        <f t="shared" si="43"/>
        <v>1035.1307610937533</v>
      </c>
      <c r="M266" s="149">
        <f t="shared" si="44"/>
        <v>728.23269624686168</v>
      </c>
    </row>
    <row r="267" spans="1:13" x14ac:dyDescent="0.25">
      <c r="A267">
        <v>62332</v>
      </c>
      <c r="B267" t="s">
        <v>290</v>
      </c>
      <c r="C267" t="s">
        <v>286</v>
      </c>
      <c r="D267" s="14">
        <f>Finanzkraft!H267</f>
        <v>1994246.17</v>
      </c>
      <c r="E267" s="147">
        <f t="shared" si="36"/>
        <v>9.3191085852548799E-4</v>
      </c>
      <c r="F267" s="149">
        <f t="shared" si="37"/>
        <v>1864.0453756570221</v>
      </c>
      <c r="G267" s="149">
        <f t="shared" si="38"/>
        <v>145272.12764715703</v>
      </c>
      <c r="H267" s="149">
        <f t="shared" si="39"/>
        <v>6709.7581813835068</v>
      </c>
      <c r="I267" s="149">
        <f t="shared" si="40"/>
        <v>227119.96154386055</v>
      </c>
      <c r="J267" s="149">
        <f t="shared" si="41"/>
        <v>38761.97480237783</v>
      </c>
      <c r="K267" s="149">
        <f t="shared" si="42"/>
        <v>68878.873505255091</v>
      </c>
      <c r="L267" s="149">
        <f t="shared" si="43"/>
        <v>979.17737726990072</v>
      </c>
      <c r="M267" s="149">
        <f t="shared" si="44"/>
        <v>688.86850662204074</v>
      </c>
    </row>
    <row r="268" spans="1:13" x14ac:dyDescent="0.25">
      <c r="A268">
        <v>62335</v>
      </c>
      <c r="B268" t="s">
        <v>291</v>
      </c>
      <c r="C268" t="s">
        <v>286</v>
      </c>
      <c r="D268" s="14">
        <f>Finanzkraft!H268</f>
        <v>1621482.94</v>
      </c>
      <c r="E268" s="147">
        <f t="shared" si="36"/>
        <v>7.5771867156191274E-4</v>
      </c>
      <c r="F268" s="149">
        <f t="shared" si="37"/>
        <v>1515.6191956050004</v>
      </c>
      <c r="G268" s="149">
        <f t="shared" si="38"/>
        <v>118117.9536312548</v>
      </c>
      <c r="H268" s="149">
        <f t="shared" si="39"/>
        <v>5455.5744352457659</v>
      </c>
      <c r="I268" s="149">
        <f t="shared" si="40"/>
        <v>184666.84229701993</v>
      </c>
      <c r="J268" s="149">
        <f t="shared" si="41"/>
        <v>31516.611042439923</v>
      </c>
      <c r="K268" s="149">
        <f t="shared" si="42"/>
        <v>56004.078130028021</v>
      </c>
      <c r="L268" s="149">
        <f t="shared" si="43"/>
        <v>796.15016258353296</v>
      </c>
      <c r="M268" s="149">
        <f t="shared" si="44"/>
        <v>560.10564201856585</v>
      </c>
    </row>
    <row r="269" spans="1:13" x14ac:dyDescent="0.25">
      <c r="A269">
        <v>62343</v>
      </c>
      <c r="B269" t="s">
        <v>292</v>
      </c>
      <c r="C269" t="s">
        <v>286</v>
      </c>
      <c r="D269" s="14">
        <f>Finanzkraft!H269</f>
        <v>2132234.71</v>
      </c>
      <c r="E269" s="147">
        <f t="shared" si="36"/>
        <v>9.9639287720128603E-4</v>
      </c>
      <c r="F269" s="149">
        <f t="shared" si="37"/>
        <v>1993.0248886931004</v>
      </c>
      <c r="G269" s="149">
        <f t="shared" si="38"/>
        <v>155323.99040025179</v>
      </c>
      <c r="H269" s="149">
        <f t="shared" si="39"/>
        <v>7174.028715849252</v>
      </c>
      <c r="I269" s="149">
        <f t="shared" si="40"/>
        <v>242835.1487508108</v>
      </c>
      <c r="J269" s="149">
        <f t="shared" si="41"/>
        <v>41444.045045740466</v>
      </c>
      <c r="K269" s="149">
        <f t="shared" si="42"/>
        <v>73644.832359690219</v>
      </c>
      <c r="L269" s="149">
        <f t="shared" si="43"/>
        <v>1046.9299239329353</v>
      </c>
      <c r="M269" s="149">
        <f t="shared" si="44"/>
        <v>736.5336148271906</v>
      </c>
    </row>
    <row r="270" spans="1:13" x14ac:dyDescent="0.25">
      <c r="A270">
        <v>62368</v>
      </c>
      <c r="B270" t="s">
        <v>293</v>
      </c>
      <c r="C270" t="s">
        <v>286</v>
      </c>
      <c r="D270" s="14">
        <f>Finanzkraft!H270</f>
        <v>1528521.6</v>
      </c>
      <c r="E270" s="147">
        <f t="shared" si="36"/>
        <v>7.1427785494042231E-4</v>
      </c>
      <c r="F270" s="149">
        <f t="shared" si="37"/>
        <v>1428.7271365660304</v>
      </c>
      <c r="G270" s="149">
        <f t="shared" si="38"/>
        <v>111346.12583291899</v>
      </c>
      <c r="H270" s="149">
        <f t="shared" si="39"/>
        <v>5142.8005555710351</v>
      </c>
      <c r="I270" s="149">
        <f t="shared" si="40"/>
        <v>174079.69599408095</v>
      </c>
      <c r="J270" s="149">
        <f t="shared" si="41"/>
        <v>29709.73024062032</v>
      </c>
      <c r="K270" s="149">
        <f t="shared" si="42"/>
        <v>52793.30481875773</v>
      </c>
      <c r="L270" s="149">
        <f t="shared" si="43"/>
        <v>750.50602774300057</v>
      </c>
      <c r="M270" s="149">
        <f t="shared" si="44"/>
        <v>527.99419037196014</v>
      </c>
    </row>
    <row r="271" spans="1:13" x14ac:dyDescent="0.25">
      <c r="A271">
        <v>62372</v>
      </c>
      <c r="B271" t="s">
        <v>294</v>
      </c>
      <c r="C271" t="s">
        <v>286</v>
      </c>
      <c r="D271" s="14">
        <f>Finanzkraft!H271</f>
        <v>1499106.59</v>
      </c>
      <c r="E271" s="147">
        <f t="shared" si="36"/>
        <v>7.005322263239532E-4</v>
      </c>
      <c r="F271" s="149">
        <f t="shared" si="37"/>
        <v>1401.2325803822241</v>
      </c>
      <c r="G271" s="149">
        <f t="shared" si="38"/>
        <v>109203.37076499153</v>
      </c>
      <c r="H271" s="149">
        <f t="shared" si="39"/>
        <v>5043.8320295324575</v>
      </c>
      <c r="I271" s="149">
        <f t="shared" si="40"/>
        <v>170729.69034256588</v>
      </c>
      <c r="J271" s="149">
        <f t="shared" si="41"/>
        <v>29137.993464296615</v>
      </c>
      <c r="K271" s="149">
        <f t="shared" si="42"/>
        <v>51777.345614009289</v>
      </c>
      <c r="L271" s="149">
        <f t="shared" si="43"/>
        <v>736.06322084310409</v>
      </c>
      <c r="M271" s="149">
        <f t="shared" si="44"/>
        <v>517.83342169866626</v>
      </c>
    </row>
    <row r="272" spans="1:13" x14ac:dyDescent="0.25">
      <c r="A272">
        <v>62375</v>
      </c>
      <c r="B272" t="s">
        <v>295</v>
      </c>
      <c r="C272" t="s">
        <v>286</v>
      </c>
      <c r="D272" s="14">
        <f>Finanzkraft!H272</f>
        <v>8322154.5499999998</v>
      </c>
      <c r="E272" s="147">
        <f t="shared" si="36"/>
        <v>3.8889412491499467E-3</v>
      </c>
      <c r="F272" s="149">
        <f t="shared" si="37"/>
        <v>7778.8158441996893</v>
      </c>
      <c r="G272" s="149">
        <f t="shared" si="38"/>
        <v>606232.62878673035</v>
      </c>
      <c r="H272" s="149">
        <f t="shared" si="39"/>
        <v>28000.376993879589</v>
      </c>
      <c r="I272" s="149">
        <f t="shared" si="40"/>
        <v>947790.42316428991</v>
      </c>
      <c r="J272" s="149">
        <f t="shared" si="41"/>
        <v>161756.93343244281</v>
      </c>
      <c r="K272" s="149">
        <f t="shared" si="42"/>
        <v>287437.24780007132</v>
      </c>
      <c r="L272" s="149">
        <f t="shared" si="43"/>
        <v>4086.1883493068322</v>
      </c>
      <c r="M272" s="149">
        <f t="shared" si="44"/>
        <v>2874.7053713716405</v>
      </c>
    </row>
    <row r="273" spans="1:14" x14ac:dyDescent="0.25">
      <c r="A273">
        <v>62376</v>
      </c>
      <c r="B273" t="s">
        <v>296</v>
      </c>
      <c r="C273" t="s">
        <v>286</v>
      </c>
      <c r="D273" s="14">
        <f>Finanzkraft!H273</f>
        <v>6051141.7599999998</v>
      </c>
      <c r="E273" s="147">
        <f t="shared" si="36"/>
        <v>2.8276974013800075E-3</v>
      </c>
      <c r="F273" s="149">
        <f t="shared" si="37"/>
        <v>5656.0734501363459</v>
      </c>
      <c r="G273" s="149">
        <f t="shared" si="38"/>
        <v>440799.2610911032</v>
      </c>
      <c r="H273" s="149">
        <f t="shared" si="39"/>
        <v>20359.421289936032</v>
      </c>
      <c r="I273" s="149">
        <f t="shared" si="40"/>
        <v>689150.16837046191</v>
      </c>
      <c r="J273" s="149">
        <f t="shared" si="41"/>
        <v>117615.47192879215</v>
      </c>
      <c r="K273" s="149">
        <f t="shared" si="42"/>
        <v>208999.18682025434</v>
      </c>
      <c r="L273" s="149">
        <f t="shared" si="43"/>
        <v>2971.1182135780014</v>
      </c>
      <c r="M273" s="149">
        <f t="shared" si="44"/>
        <v>2090.2339191001015</v>
      </c>
    </row>
    <row r="274" spans="1:14" x14ac:dyDescent="0.25">
      <c r="A274">
        <v>62377</v>
      </c>
      <c r="B274" t="s">
        <v>297</v>
      </c>
      <c r="C274" t="s">
        <v>286</v>
      </c>
      <c r="D274" s="14">
        <f>Finanzkraft!H274</f>
        <v>2763835.01</v>
      </c>
      <c r="E274" s="147">
        <f t="shared" si="36"/>
        <v>1.2915395780812259E-3</v>
      </c>
      <c r="F274" s="149">
        <f t="shared" si="37"/>
        <v>2583.3891256611914</v>
      </c>
      <c r="G274" s="149">
        <f t="shared" si="38"/>
        <v>201333.31501817628</v>
      </c>
      <c r="H274" s="149">
        <f t="shared" si="39"/>
        <v>9299.0849621848174</v>
      </c>
      <c r="I274" s="149">
        <f t="shared" si="40"/>
        <v>314766.60736661986</v>
      </c>
      <c r="J274" s="149">
        <f t="shared" si="41"/>
        <v>53720.400533876753</v>
      </c>
      <c r="K274" s="149">
        <f t="shared" si="42"/>
        <v>95459.550032975836</v>
      </c>
      <c r="L274" s="149">
        <f t="shared" si="43"/>
        <v>1357.0464654815057</v>
      </c>
      <c r="M274" s="149">
        <f t="shared" si="44"/>
        <v>954.70605611764211</v>
      </c>
    </row>
    <row r="275" spans="1:14" x14ac:dyDescent="0.25">
      <c r="A275">
        <v>62378</v>
      </c>
      <c r="B275" t="s">
        <v>298</v>
      </c>
      <c r="C275" t="s">
        <v>286</v>
      </c>
      <c r="D275" s="14">
        <f>Finanzkraft!H275</f>
        <v>9824994.2599999998</v>
      </c>
      <c r="E275" s="147">
        <f t="shared" si="36"/>
        <v>4.5912179617447089E-3</v>
      </c>
      <c r="F275" s="149">
        <f t="shared" si="37"/>
        <v>9183.5378158002368</v>
      </c>
      <c r="G275" s="149">
        <f t="shared" si="38"/>
        <v>715707.9410468695</v>
      </c>
      <c r="H275" s="149">
        <f t="shared" si="39"/>
        <v>33056.769324561872</v>
      </c>
      <c r="I275" s="149">
        <f t="shared" si="40"/>
        <v>1118945.2696804481</v>
      </c>
      <c r="J275" s="149">
        <f t="shared" si="41"/>
        <v>190967.48719824635</v>
      </c>
      <c r="K275" s="149">
        <f t="shared" si="42"/>
        <v>339343.53090641636</v>
      </c>
      <c r="L275" s="149">
        <f t="shared" si="43"/>
        <v>4824.0845367644006</v>
      </c>
      <c r="M275" s="149">
        <f t="shared" si="44"/>
        <v>3393.8283173216887</v>
      </c>
    </row>
    <row r="276" spans="1:14" x14ac:dyDescent="0.25">
      <c r="A276">
        <v>62379</v>
      </c>
      <c r="B276" t="s">
        <v>299</v>
      </c>
      <c r="C276" t="s">
        <v>286</v>
      </c>
      <c r="D276" s="14">
        <f>Finanzkraft!H276</f>
        <v>21961682.949999999</v>
      </c>
      <c r="E276" s="147">
        <f t="shared" si="36"/>
        <v>1.0262690293946546E-2</v>
      </c>
      <c r="F276" s="149">
        <f t="shared" si="37"/>
        <v>20527.84363356364</v>
      </c>
      <c r="G276" s="149">
        <f t="shared" si="38"/>
        <v>1599812.7296685707</v>
      </c>
      <c r="H276" s="149">
        <f t="shared" si="39"/>
        <v>73891.370116415055</v>
      </c>
      <c r="I276" s="149">
        <f t="shared" si="40"/>
        <v>2501163.9295476037</v>
      </c>
      <c r="J276" s="149">
        <f t="shared" si="41"/>
        <v>426867.16110163613</v>
      </c>
      <c r="K276" s="149">
        <f t="shared" si="42"/>
        <v>758530.2178996125</v>
      </c>
      <c r="L276" s="149">
        <f t="shared" si="43"/>
        <v>10783.213945655514</v>
      </c>
      <c r="M276" s="149">
        <f t="shared" si="44"/>
        <v>7586.1806652852865</v>
      </c>
    </row>
    <row r="277" spans="1:14" x14ac:dyDescent="0.25">
      <c r="A277">
        <v>62380</v>
      </c>
      <c r="B277" t="s">
        <v>300</v>
      </c>
      <c r="C277" t="s">
        <v>286</v>
      </c>
      <c r="D277" s="14">
        <f>Finanzkraft!H277</f>
        <v>7790486.0999999996</v>
      </c>
      <c r="E277" s="147">
        <f t="shared" si="36"/>
        <v>3.6404926828977591E-3</v>
      </c>
      <c r="F277" s="149">
        <f t="shared" si="37"/>
        <v>7281.8590840394136</v>
      </c>
      <c r="G277" s="149">
        <f t="shared" si="38"/>
        <v>567502.90319103515</v>
      </c>
      <c r="H277" s="149">
        <f t="shared" si="39"/>
        <v>26211.547316863838</v>
      </c>
      <c r="I277" s="149">
        <f t="shared" si="40"/>
        <v>887239.96568587131</v>
      </c>
      <c r="J277" s="149">
        <f t="shared" si="41"/>
        <v>151422.94389186404</v>
      </c>
      <c r="K277" s="149">
        <f t="shared" si="42"/>
        <v>269074.05650243675</v>
      </c>
      <c r="L277" s="149">
        <f t="shared" si="43"/>
        <v>3825.1384717743335</v>
      </c>
      <c r="M277" s="149">
        <f t="shared" si="44"/>
        <v>2691.0521911980236</v>
      </c>
    </row>
    <row r="278" spans="1:14" x14ac:dyDescent="0.25">
      <c r="A278">
        <v>62381</v>
      </c>
      <c r="B278" t="s">
        <v>301</v>
      </c>
      <c r="C278" t="s">
        <v>286</v>
      </c>
      <c r="D278" s="14">
        <f>Finanzkraft!H278</f>
        <v>4456455.59</v>
      </c>
      <c r="E278" s="147">
        <f t="shared" si="36"/>
        <v>2.0825008553771525E-3</v>
      </c>
      <c r="F278" s="149">
        <f t="shared" si="37"/>
        <v>4165.5015109595952</v>
      </c>
      <c r="G278" s="149">
        <f t="shared" si="38"/>
        <v>324633.33517364436</v>
      </c>
      <c r="H278" s="149">
        <f t="shared" si="39"/>
        <v>14994.006158715483</v>
      </c>
      <c r="I278" s="149">
        <f t="shared" si="40"/>
        <v>507535.14658760634</v>
      </c>
      <c r="J278" s="149">
        <f t="shared" si="41"/>
        <v>86619.707178625715</v>
      </c>
      <c r="K278" s="149">
        <f t="shared" si="42"/>
        <v>153920.63702215708</v>
      </c>
      <c r="L278" s="149">
        <f t="shared" si="43"/>
        <v>2188.1252987618818</v>
      </c>
      <c r="M278" s="149">
        <f t="shared" si="44"/>
        <v>1539.3846322947911</v>
      </c>
    </row>
    <row r="279" spans="1:14" x14ac:dyDescent="0.25">
      <c r="A279">
        <v>62382</v>
      </c>
      <c r="B279" t="s">
        <v>302</v>
      </c>
      <c r="C279" t="s">
        <v>286</v>
      </c>
      <c r="D279" s="14">
        <f>Finanzkraft!H279</f>
        <v>6538365.7800000003</v>
      </c>
      <c r="E279" s="147">
        <f t="shared" si="36"/>
        <v>3.0553770938888014E-3</v>
      </c>
      <c r="F279" s="149">
        <f t="shared" si="37"/>
        <v>6111.4874782801362</v>
      </c>
      <c r="G279" s="149">
        <f t="shared" si="38"/>
        <v>476291.40398247004</v>
      </c>
      <c r="H279" s="149">
        <f t="shared" si="39"/>
        <v>21998.715075999349</v>
      </c>
      <c r="I279" s="149">
        <f t="shared" si="40"/>
        <v>744638.95523655135</v>
      </c>
      <c r="J279" s="149">
        <f t="shared" si="41"/>
        <v>127085.59927337832</v>
      </c>
      <c r="K279" s="149">
        <f t="shared" si="42"/>
        <v>225827.32075233653</v>
      </c>
      <c r="L279" s="149">
        <f t="shared" si="43"/>
        <v>3210.3458200908412</v>
      </c>
      <c r="M279" s="149">
        <f t="shared" si="44"/>
        <v>2258.5347478026019</v>
      </c>
    </row>
    <row r="280" spans="1:14" x14ac:dyDescent="0.25">
      <c r="A280">
        <v>62383</v>
      </c>
      <c r="B280" t="s">
        <v>303</v>
      </c>
      <c r="C280" t="s">
        <v>286</v>
      </c>
      <c r="D280" s="14">
        <f>Finanzkraft!H280</f>
        <v>4780379.53</v>
      </c>
      <c r="E280" s="147">
        <f t="shared" si="36"/>
        <v>2.2338704513495287E-3</v>
      </c>
      <c r="F280" s="149">
        <f t="shared" si="37"/>
        <v>4468.2770316073811</v>
      </c>
      <c r="G280" s="149">
        <f t="shared" si="38"/>
        <v>348229.78011988191</v>
      </c>
      <c r="H280" s="149">
        <f t="shared" si="39"/>
        <v>16083.86724971659</v>
      </c>
      <c r="I280" s="149">
        <f t="shared" si="40"/>
        <v>544426.07505103457</v>
      </c>
      <c r="J280" s="149">
        <f t="shared" si="41"/>
        <v>92915.78626306841</v>
      </c>
      <c r="K280" s="149">
        <f t="shared" si="42"/>
        <v>165108.5818326936</v>
      </c>
      <c r="L280" s="149">
        <f t="shared" si="43"/>
        <v>2347.1723606419769</v>
      </c>
      <c r="M280" s="149">
        <f t="shared" si="44"/>
        <v>1651.2770376375715</v>
      </c>
    </row>
    <row r="281" spans="1:14" x14ac:dyDescent="0.25">
      <c r="A281">
        <v>62384</v>
      </c>
      <c r="B281" t="s">
        <v>304</v>
      </c>
      <c r="C281" t="s">
        <v>286</v>
      </c>
      <c r="D281" s="14">
        <f>Finanzkraft!H281</f>
        <v>4081963.02</v>
      </c>
      <c r="E281" s="147">
        <f t="shared" si="36"/>
        <v>1.9075005481582518E-3</v>
      </c>
      <c r="F281" s="149">
        <f t="shared" si="37"/>
        <v>3815.4588964480613</v>
      </c>
      <c r="G281" s="149">
        <f t="shared" si="38"/>
        <v>297353.18628813751</v>
      </c>
      <c r="H281" s="149">
        <f t="shared" si="39"/>
        <v>13734.003946739398</v>
      </c>
      <c r="I281" s="149">
        <f t="shared" si="40"/>
        <v>464885.07691398048</v>
      </c>
      <c r="J281" s="149">
        <f t="shared" si="41"/>
        <v>79340.730400138171</v>
      </c>
      <c r="K281" s="149">
        <f t="shared" si="42"/>
        <v>140986.11231516572</v>
      </c>
      <c r="L281" s="149">
        <f t="shared" si="43"/>
        <v>2004.2489759608384</v>
      </c>
      <c r="M281" s="149">
        <f t="shared" si="44"/>
        <v>1410.0244051985796</v>
      </c>
    </row>
    <row r="282" spans="1:14" x14ac:dyDescent="0.25">
      <c r="A282">
        <v>62385</v>
      </c>
      <c r="B282" t="s">
        <v>305</v>
      </c>
      <c r="C282" t="s">
        <v>286</v>
      </c>
      <c r="D282" s="14">
        <f>Finanzkraft!H282</f>
        <v>3016365.6</v>
      </c>
      <c r="E282" s="147">
        <f t="shared" si="36"/>
        <v>1.4095470750848924E-3</v>
      </c>
      <c r="F282" s="149">
        <f t="shared" si="37"/>
        <v>2819.4324414678053</v>
      </c>
      <c r="G282" s="149">
        <f t="shared" si="38"/>
        <v>219729.0660829969</v>
      </c>
      <c r="H282" s="149">
        <f t="shared" si="39"/>
        <v>10148.738940611214</v>
      </c>
      <c r="I282" s="149">
        <f t="shared" si="40"/>
        <v>343526.71670129069</v>
      </c>
      <c r="J282" s="149">
        <f t="shared" si="41"/>
        <v>58628.813804847021</v>
      </c>
      <c r="K282" s="149">
        <f t="shared" si="42"/>
        <v>104181.65406731253</v>
      </c>
      <c r="L282" s="149">
        <f t="shared" si="43"/>
        <v>1481.0393027331982</v>
      </c>
      <c r="M282" s="149">
        <f t="shared" si="44"/>
        <v>1041.9371979027526</v>
      </c>
    </row>
    <row r="283" spans="1:14" x14ac:dyDescent="0.25">
      <c r="A283">
        <v>62386</v>
      </c>
      <c r="B283" t="s">
        <v>306</v>
      </c>
      <c r="C283" t="s">
        <v>286</v>
      </c>
      <c r="D283" s="14">
        <f>Finanzkraft!H283</f>
        <v>6327936.21</v>
      </c>
      <c r="E283" s="147">
        <f t="shared" si="36"/>
        <v>2.9570433955782012E-3</v>
      </c>
      <c r="F283" s="150">
        <f t="shared" si="37"/>
        <v>5914.7964815713412</v>
      </c>
      <c r="G283" s="149">
        <f t="shared" si="38"/>
        <v>460962.52843358205</v>
      </c>
      <c r="H283" s="149">
        <f t="shared" si="39"/>
        <v>21290.712448163027</v>
      </c>
      <c r="I283" s="149">
        <f t="shared" si="40"/>
        <v>720673.63111305505</v>
      </c>
      <c r="J283" s="149">
        <f t="shared" si="41"/>
        <v>122995.49955915134</v>
      </c>
      <c r="K283" s="149">
        <f t="shared" si="42"/>
        <v>218559.33550967448</v>
      </c>
      <c r="L283" s="149">
        <f t="shared" si="43"/>
        <v>3107.0246366019273</v>
      </c>
      <c r="M283" s="149">
        <f t="shared" si="44"/>
        <v>2185.8464780114064</v>
      </c>
    </row>
    <row r="284" spans="1:14" x14ac:dyDescent="0.25">
      <c r="A284">
        <v>62387</v>
      </c>
      <c r="B284" t="s">
        <v>307</v>
      </c>
      <c r="C284" t="s">
        <v>286</v>
      </c>
      <c r="D284" s="14">
        <f>Finanzkraft!H284</f>
        <v>2788141.58</v>
      </c>
      <c r="E284" s="147">
        <f t="shared" si="36"/>
        <v>1.3028980336506856E-3</v>
      </c>
      <c r="F284" s="149">
        <f t="shared" si="37"/>
        <v>2606.1087628294472</v>
      </c>
      <c r="G284" s="149">
        <f t="shared" si="38"/>
        <v>203103.94253288506</v>
      </c>
      <c r="H284" s="149">
        <f t="shared" si="39"/>
        <v>9380.8658422849257</v>
      </c>
      <c r="I284" s="149">
        <f t="shared" si="40"/>
        <v>317534.82491503982</v>
      </c>
      <c r="J284" s="149">
        <f t="shared" si="41"/>
        <v>54192.845043509311</v>
      </c>
      <c r="K284" s="149">
        <f t="shared" si="42"/>
        <v>96299.069840290627</v>
      </c>
      <c r="L284" s="149">
        <f t="shared" si="43"/>
        <v>1368.9810219174483</v>
      </c>
      <c r="M284" s="149">
        <f t="shared" si="44"/>
        <v>963.10222647458681</v>
      </c>
    </row>
    <row r="285" spans="1:14" x14ac:dyDescent="0.25">
      <c r="A285">
        <v>62388</v>
      </c>
      <c r="B285" t="s">
        <v>308</v>
      </c>
      <c r="C285" t="s">
        <v>286</v>
      </c>
      <c r="D285" s="14">
        <f>Finanzkraft!H285</f>
        <v>3677989.3</v>
      </c>
      <c r="E285" s="147">
        <f t="shared" si="36"/>
        <v>1.7187237051133756E-3</v>
      </c>
      <c r="F285" s="149">
        <f t="shared" si="37"/>
        <v>3437.8599039159785</v>
      </c>
      <c r="G285" s="149">
        <f t="shared" si="38"/>
        <v>267925.4643244358</v>
      </c>
      <c r="H285" s="149">
        <f t="shared" si="39"/>
        <v>12374.810676816291</v>
      </c>
      <c r="I285" s="149">
        <f t="shared" si="40"/>
        <v>418877.46906126972</v>
      </c>
      <c r="J285" s="149">
        <f t="shared" si="41"/>
        <v>71488.731288382158</v>
      </c>
      <c r="K285" s="149">
        <f t="shared" si="42"/>
        <v>127033.34400706495</v>
      </c>
      <c r="L285" s="149">
        <f t="shared" si="43"/>
        <v>1805.897371436726</v>
      </c>
      <c r="M285" s="149">
        <f t="shared" si="44"/>
        <v>1270.4805628198071</v>
      </c>
    </row>
    <row r="286" spans="1:14" x14ac:dyDescent="0.25">
      <c r="A286">
        <v>62389</v>
      </c>
      <c r="B286" t="s">
        <v>309</v>
      </c>
      <c r="C286" t="s">
        <v>286</v>
      </c>
      <c r="D286" s="14">
        <f>Finanzkraft!H286</f>
        <v>5413270.3700000001</v>
      </c>
      <c r="E286" s="147">
        <f t="shared" si="36"/>
        <v>2.5296202213276843E-3</v>
      </c>
      <c r="F286" s="149">
        <f t="shared" si="37"/>
        <v>5059.8475515084874</v>
      </c>
      <c r="G286" s="149">
        <f t="shared" si="38"/>
        <v>394333.11494298273</v>
      </c>
      <c r="H286" s="149">
        <f t="shared" si="39"/>
        <v>18213.265593559307</v>
      </c>
      <c r="I286" s="149">
        <f t="shared" si="40"/>
        <v>616504.51020343194</v>
      </c>
      <c r="J286" s="149">
        <f t="shared" si="41"/>
        <v>105217.22585552141</v>
      </c>
      <c r="K286" s="149">
        <f t="shared" si="42"/>
        <v>186967.87321144785</v>
      </c>
      <c r="L286" s="149">
        <f t="shared" si="43"/>
        <v>2657.9225589534244</v>
      </c>
      <c r="M286" s="149">
        <f t="shared" si="44"/>
        <v>1869.8952676054241</v>
      </c>
    </row>
    <row r="287" spans="1:14" s="56" customFormat="1" ht="15.75" thickBot="1" x14ac:dyDescent="0.3">
      <c r="A287" s="56">
        <v>62390</v>
      </c>
      <c r="B287" s="56" t="s">
        <v>310</v>
      </c>
      <c r="C287" s="56" t="s">
        <v>286</v>
      </c>
      <c r="D287" s="57">
        <f>Finanzkraft!H287</f>
        <v>4878636.04</v>
      </c>
      <c r="E287" s="151">
        <f t="shared" si="36"/>
        <v>2.2797856999117552E-3</v>
      </c>
      <c r="F287" s="152">
        <f t="shared" si="37"/>
        <v>4560.1185483914887</v>
      </c>
      <c r="G287" s="152">
        <f t="shared" si="38"/>
        <v>355387.33793677075</v>
      </c>
      <c r="H287" s="152">
        <f t="shared" si="39"/>
        <v>16414.457039364621</v>
      </c>
      <c r="I287" s="152">
        <f t="shared" si="40"/>
        <v>555616.27569343266</v>
      </c>
      <c r="J287" s="152">
        <f t="shared" si="41"/>
        <v>94825.588784985535</v>
      </c>
      <c r="K287" s="152">
        <f t="shared" si="42"/>
        <v>168502.24397188571</v>
      </c>
      <c r="L287" s="152">
        <f t="shared" si="43"/>
        <v>2395.4164306112793</v>
      </c>
      <c r="M287" s="152">
        <f t="shared" si="44"/>
        <v>1685.2175893747694</v>
      </c>
    </row>
    <row r="288" spans="1:14" s="24" customFormat="1" x14ac:dyDescent="0.25">
      <c r="B288" s="24" t="s">
        <v>311</v>
      </c>
      <c r="D288" s="24">
        <f>SUM(D3:D287)</f>
        <v>2139953786.0899994</v>
      </c>
      <c r="F288" s="153">
        <f>'Grunddaten § 2 SPU_40%_Plan'!B16</f>
        <v>2000240</v>
      </c>
      <c r="G288" s="154">
        <f>'Grunddaten § 2 SPU_40%_Plan'!C16</f>
        <v>155886291.39595309</v>
      </c>
      <c r="H288" s="154">
        <f>'Grunddaten § 2 SPU_40%_Plan'!D16</f>
        <v>7199999.9999999925</v>
      </c>
      <c r="I288" s="155">
        <f>'Grunddaten § 2 SPU_40%_Plan'!E16</f>
        <v>243714256</v>
      </c>
      <c r="J288" s="155">
        <f>'Grunddaten § 2 SPU_40%_Plan'!F16</f>
        <v>41594080</v>
      </c>
      <c r="K288" s="155">
        <f>'Grunddaten § 2 SPU_40%_Plan'!G16</f>
        <v>73911440</v>
      </c>
      <c r="L288" s="155">
        <f>'Grunddaten § 2 SPU_40%_Plan'!H16</f>
        <v>1050720</v>
      </c>
      <c r="M288" s="155">
        <f>'Grunddaten § 2 SPU_40%_Plan'!I16</f>
        <v>739200</v>
      </c>
      <c r="N288" s="156">
        <f>SUM(F288:M288)</f>
        <v>526096227.39595306</v>
      </c>
    </row>
    <row r="289" spans="4:15" x14ac:dyDescent="0.25">
      <c r="D289" s="14">
        <f>Finanzkraft!H288</f>
        <v>2139953786.0899994</v>
      </c>
      <c r="E289" s="157" t="s">
        <v>420</v>
      </c>
      <c r="F289" s="158">
        <f t="shared" ref="F289:M289" si="45">SUM(F3:F287)</f>
        <v>2000239.9999999998</v>
      </c>
      <c r="G289" s="158">
        <f t="shared" si="45"/>
        <v>155886291.39595315</v>
      </c>
      <c r="H289" s="158">
        <f t="shared" si="45"/>
        <v>7199999.9999999925</v>
      </c>
      <c r="I289" s="158">
        <f t="shared" si="45"/>
        <v>243714256</v>
      </c>
      <c r="J289" s="158">
        <f t="shared" si="45"/>
        <v>41594080.000000007</v>
      </c>
      <c r="K289" s="158">
        <f t="shared" si="45"/>
        <v>73911439.999999881</v>
      </c>
      <c r="L289" s="158">
        <f t="shared" si="45"/>
        <v>1050720.0000000007</v>
      </c>
      <c r="M289" s="158">
        <f t="shared" si="45"/>
        <v>739200.00000000023</v>
      </c>
    </row>
    <row r="291" spans="4:15" x14ac:dyDescent="0.25">
      <c r="E291" t="s">
        <v>340</v>
      </c>
      <c r="F291" s="14">
        <f>F288-F289</f>
        <v>0</v>
      </c>
      <c r="G291" s="14">
        <f t="shared" ref="G291:M291" si="46">G288-G289</f>
        <v>0</v>
      </c>
      <c r="H291" s="14">
        <f t="shared" si="46"/>
        <v>0</v>
      </c>
      <c r="I291" s="14">
        <f t="shared" si="46"/>
        <v>0</v>
      </c>
      <c r="J291" s="14">
        <f t="shared" si="46"/>
        <v>0</v>
      </c>
      <c r="K291" s="14">
        <f t="shared" si="46"/>
        <v>1.1920928955078125E-7</v>
      </c>
      <c r="L291" s="14">
        <f t="shared" si="46"/>
        <v>0</v>
      </c>
      <c r="M291" s="14">
        <f t="shared" si="46"/>
        <v>0</v>
      </c>
      <c r="N291" s="14">
        <f>N288*'Umlage Gesamt § 2_mtlAufte_Plan'!K1</f>
        <v>131524056.84898826</v>
      </c>
      <c r="O291" t="s">
        <v>421</v>
      </c>
    </row>
    <row r="292" spans="4:15" x14ac:dyDescent="0.25">
      <c r="F292" s="159"/>
      <c r="G292" s="159"/>
      <c r="H292" s="159"/>
      <c r="I292" s="159"/>
      <c r="J292" s="159"/>
      <c r="K292" s="159"/>
      <c r="L292"/>
      <c r="M292"/>
    </row>
    <row r="293" spans="4:15" x14ac:dyDescent="0.25">
      <c r="F293"/>
      <c r="G293"/>
      <c r="H293"/>
      <c r="I293"/>
      <c r="J293"/>
      <c r="K293" s="159"/>
      <c r="L293"/>
      <c r="M293"/>
    </row>
    <row r="294" spans="4:15" x14ac:dyDescent="0.25">
      <c r="F294"/>
      <c r="G294"/>
      <c r="H294"/>
      <c r="I294"/>
      <c r="J294"/>
      <c r="K294" s="159"/>
      <c r="L294"/>
      <c r="M294"/>
    </row>
    <row r="295" spans="4:15" x14ac:dyDescent="0.25">
      <c r="F295"/>
      <c r="G295"/>
      <c r="H295"/>
      <c r="I295"/>
      <c r="J295"/>
      <c r="L295"/>
      <c r="M295"/>
    </row>
    <row r="296" spans="4:15" x14ac:dyDescent="0.25">
      <c r="F296"/>
      <c r="G296"/>
      <c r="H296"/>
      <c r="I296"/>
      <c r="J296"/>
      <c r="L296"/>
      <c r="M296"/>
      <c r="N296" s="7"/>
    </row>
    <row r="297" spans="4:15" x14ac:dyDescent="0.25">
      <c r="F297"/>
      <c r="G297"/>
      <c r="H297"/>
      <c r="I297"/>
      <c r="J297"/>
    </row>
    <row r="298" spans="4:15" x14ac:dyDescent="0.25">
      <c r="F298"/>
      <c r="G298"/>
      <c r="H298"/>
      <c r="I298"/>
      <c r="J298"/>
    </row>
  </sheetData>
  <mergeCells count="2">
    <mergeCell ref="B1:D1"/>
    <mergeCell ref="I1:M1"/>
  </mergeCells>
  <pageMargins left="0.7" right="0.7" top="0.78740157499999996" bottom="0.78740157499999996" header="0.3" footer="0.3"/>
  <pageSetup paperSize="8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21514-04F9-4468-824D-8E3F71AF9961}">
  <sheetPr>
    <tabColor rgb="FFFFFF00"/>
  </sheetPr>
  <dimension ref="A1:U290"/>
  <sheetViews>
    <sheetView workbookViewId="0">
      <selection activeCell="A2" sqref="A2"/>
    </sheetView>
  </sheetViews>
  <sheetFormatPr baseColWidth="10" defaultRowHeight="15" x14ac:dyDescent="0.25"/>
  <cols>
    <col min="1" max="1" width="8.85546875" customWidth="1"/>
    <col min="2" max="2" width="31.5703125" bestFit="1" customWidth="1"/>
    <col min="3" max="3" width="19.85546875" bestFit="1" customWidth="1"/>
    <col min="4" max="4" width="17.5703125" customWidth="1"/>
    <col min="5" max="5" width="20.42578125" customWidth="1"/>
    <col min="6" max="6" width="21.5703125" style="13" customWidth="1"/>
    <col min="7" max="7" width="21.42578125" style="13" customWidth="1"/>
    <col min="8" max="8" width="21.28515625" style="13" customWidth="1"/>
    <col min="9" max="9" width="19.42578125" style="13" customWidth="1"/>
    <col min="10" max="10" width="21.28515625" style="13" customWidth="1"/>
    <col min="11" max="11" width="19.42578125" style="13" customWidth="1"/>
    <col min="12" max="12" width="18.42578125" style="13" customWidth="1"/>
    <col min="13" max="13" width="17.7109375" style="13" customWidth="1"/>
    <col min="16" max="16" width="14.140625" bestFit="1" customWidth="1"/>
  </cols>
  <sheetData>
    <row r="1" spans="1:21" ht="31.9" customHeight="1" x14ac:dyDescent="0.25">
      <c r="A1" s="259" t="s">
        <v>422</v>
      </c>
      <c r="B1" s="259"/>
      <c r="C1" s="259"/>
      <c r="F1" s="160" t="s">
        <v>396</v>
      </c>
      <c r="G1" s="261" t="s">
        <v>397</v>
      </c>
      <c r="H1" s="261"/>
      <c r="I1" s="262" t="s">
        <v>398</v>
      </c>
      <c r="J1" s="262"/>
      <c r="K1" s="262"/>
      <c r="L1" s="262"/>
      <c r="M1" s="262"/>
    </row>
    <row r="2" spans="1:21" s="146" customFormat="1" ht="63" x14ac:dyDescent="0.25">
      <c r="A2" s="5" t="s">
        <v>1</v>
      </c>
      <c r="B2" s="5" t="s">
        <v>2</v>
      </c>
      <c r="C2" s="5" t="s">
        <v>3</v>
      </c>
      <c r="D2" s="5" t="s">
        <v>412</v>
      </c>
      <c r="E2" s="5" t="s">
        <v>423</v>
      </c>
      <c r="F2" s="161" t="s">
        <v>424</v>
      </c>
      <c r="G2" s="162" t="s">
        <v>315</v>
      </c>
      <c r="H2" s="163" t="s">
        <v>425</v>
      </c>
      <c r="I2" s="164" t="s">
        <v>320</v>
      </c>
      <c r="J2" s="165" t="s">
        <v>417</v>
      </c>
      <c r="K2" s="166" t="s">
        <v>323</v>
      </c>
      <c r="L2" s="167" t="s">
        <v>418</v>
      </c>
      <c r="M2" s="168" t="s">
        <v>419</v>
      </c>
      <c r="N2" s="5"/>
      <c r="O2" s="5"/>
      <c r="P2" s="5"/>
      <c r="Q2" s="5"/>
      <c r="R2" s="5"/>
      <c r="S2" s="5"/>
      <c r="T2" s="5"/>
      <c r="U2" s="5"/>
    </row>
    <row r="3" spans="1:21" x14ac:dyDescent="0.25">
      <c r="A3">
        <v>60101</v>
      </c>
      <c r="B3" t="s">
        <v>9</v>
      </c>
      <c r="C3" t="s">
        <v>9</v>
      </c>
      <c r="D3" s="207">
        <f>Finanzkraft!H3</f>
        <v>656894333.25</v>
      </c>
      <c r="E3" s="147">
        <f>D3/D3</f>
        <v>1</v>
      </c>
      <c r="F3" s="169">
        <f>'Grunddaten § 2 SPU_40%_Plan'!$B$3*'bezirksw Umlage § 2_Plan'!E3</f>
        <v>365280</v>
      </c>
      <c r="G3" s="170">
        <f>'Grunddaten § 2 SPU_40%_Plan'!$C$3*'bezirksw Umlage § 2_Plan'!E3</f>
        <v>32763631.500500102</v>
      </c>
      <c r="H3" s="169">
        <f>'Grunddaten § 2 SPU_40%_Plan'!$D$3*'bezirksw Umlage § 2_Plan'!E3</f>
        <v>1083878.3409452303</v>
      </c>
      <c r="I3" s="170">
        <f>'Grunddaten § 2 SPU_40%_Plan'!$E$3*'bezirksw Umlage § 2_Plan'!E3</f>
        <v>52266340</v>
      </c>
      <c r="J3" s="170">
        <f>'Grunddaten § 2 SPU_40%_Plan'!$F$3*'bezirksw Umlage § 2_Plan'!E3</f>
        <v>25372400</v>
      </c>
      <c r="K3" s="170">
        <f>'Grunddaten § 2 SPU_40%_Plan'!$G$3*'bezirksw Umlage § 2_Plan'!E3</f>
        <v>11771000</v>
      </c>
      <c r="L3" s="169">
        <f>'Grunddaten § 2 SPU_40%_Plan'!$H$3*'bezirksw Umlage § 2_Plan'!E3</f>
        <v>380960</v>
      </c>
      <c r="M3" s="169">
        <f>'Grunddaten § 2 SPU_40%_Plan'!$I$3*'bezirksw Umlage § 2_Plan'!E3</f>
        <v>173480</v>
      </c>
      <c r="N3" s="14"/>
    </row>
    <row r="4" spans="1:21" x14ac:dyDescent="0.25">
      <c r="A4">
        <v>60305</v>
      </c>
      <c r="B4" t="s">
        <v>11</v>
      </c>
      <c r="C4" t="s">
        <v>12</v>
      </c>
      <c r="D4" s="207">
        <f>Finanzkraft!H4</f>
        <v>5236058.28</v>
      </c>
      <c r="E4" s="147">
        <f>D4/SUM($D$4:$D$18)</f>
        <v>5.5761818057649702E-2</v>
      </c>
      <c r="F4" s="170">
        <f>'Grunddaten § 2 SPU_40%_Plan'!$B$4*'bezirksw Umlage § 2_Plan'!E4</f>
        <v>12541.948117526572</v>
      </c>
      <c r="G4" s="170">
        <f>'Grunddaten § 2 SPU_40%_Plan'!$C$4*'bezirksw Umlage § 2_Plan'!E4</f>
        <v>418820.79521032172</v>
      </c>
      <c r="H4" s="170">
        <f>'Grunddaten § 2 SPU_40%_Plan'!$D$4*'bezirksw Umlage § 2_Plan'!E4</f>
        <v>22408.288805169181</v>
      </c>
      <c r="I4" s="170">
        <f>'Grunddaten § 2 SPU_40%_Plan'!$E$4*'bezirksw Umlage § 2_Plan'!E4</f>
        <v>739268.99431745789</v>
      </c>
      <c r="J4" s="170">
        <f>'Grunddaten § 2 SPU_40%_Plan'!$F$4*'bezirksw Umlage § 2_Plan'!E4</f>
        <v>48608.692037214401</v>
      </c>
      <c r="K4" s="170">
        <f>'Grunddaten § 2 SPU_40%_Plan'!$G$4*'bezirksw Umlage § 2_Plan'!E4</f>
        <v>237632.33336175766</v>
      </c>
      <c r="L4" s="170">
        <f>'Grunddaten § 2 SPU_40%_Plan'!$H$4*'bezirksw Umlage § 2_Plan'!E4</f>
        <v>1226.7599972682935</v>
      </c>
      <c r="M4" s="170">
        <f>'Grunddaten § 2 SPU_40%_Plan'!$I$4*'bezirksw Umlage § 2_Plan'!E4</f>
        <v>1336.0531606612869</v>
      </c>
      <c r="N4" s="14"/>
    </row>
    <row r="5" spans="1:21" x14ac:dyDescent="0.25">
      <c r="A5">
        <v>60318</v>
      </c>
      <c r="B5" t="s">
        <v>13</v>
      </c>
      <c r="C5" t="s">
        <v>12</v>
      </c>
      <c r="D5" s="207">
        <f>Finanzkraft!H5</f>
        <v>10846804.029999999</v>
      </c>
      <c r="E5" s="147">
        <f>D5/SUM(D$4:D$18)</f>
        <v>0.11551390005304553</v>
      </c>
      <c r="F5" s="170">
        <f>'Grunddaten § 2 SPU_40%_Plan'!$B$4*'bezirksw Umlage § 2_Plan'!E5</f>
        <v>25981.386399931002</v>
      </c>
      <c r="G5" s="170">
        <f>'Grunddaten § 2 SPU_40%_Plan'!$C$4*'bezirksw Umlage § 2_Plan'!E5</f>
        <v>867612.01774383651</v>
      </c>
      <c r="H5" s="170">
        <f>'Grunddaten § 2 SPU_40%_Plan'!$D$4*'bezirksw Umlage § 2_Plan'!E5</f>
        <v>46420.093956118631</v>
      </c>
      <c r="I5" s="170">
        <f>'Grunddaten § 2 SPU_40%_Plan'!$E$4*'bezirksw Umlage § 2_Plan'!E5</f>
        <v>1531439.3916212574</v>
      </c>
      <c r="J5" s="170">
        <f>'Grunddaten § 2 SPU_40%_Plan'!$F$4*'bezirksw Umlage § 2_Plan'!E5</f>
        <v>100695.77695424085</v>
      </c>
      <c r="K5" s="170">
        <f>'Grunddaten § 2 SPU_40%_Plan'!$G$4*'bezirksw Umlage § 2_Plan'!E5</f>
        <v>492269.41591005668</v>
      </c>
      <c r="L5" s="170">
        <f>'Grunddaten § 2 SPU_40%_Plan'!$H$4*'bezirksw Umlage § 2_Plan'!E5</f>
        <v>2541.3058011670018</v>
      </c>
      <c r="M5" s="170">
        <f>'Grunddaten § 2 SPU_40%_Plan'!$I$4*'bezirksw Umlage § 2_Plan'!E5</f>
        <v>2767.7130452709707</v>
      </c>
      <c r="N5" s="14"/>
      <c r="O5" s="14"/>
    </row>
    <row r="6" spans="1:21" x14ac:dyDescent="0.25">
      <c r="A6">
        <v>60323</v>
      </c>
      <c r="B6" t="s">
        <v>14</v>
      </c>
      <c r="C6" t="s">
        <v>12</v>
      </c>
      <c r="D6" s="207">
        <f>Finanzkraft!H6</f>
        <v>2169990.37</v>
      </c>
      <c r="E6" s="147">
        <f>D6/SUM(D$4:D$18)</f>
        <v>2.3109484602373821E-2</v>
      </c>
      <c r="F6" s="170">
        <f>'Grunddaten § 2 SPU_40%_Plan'!$B$4*'bezirksw Umlage § 2_Plan'!E6</f>
        <v>5197.7852767659197</v>
      </c>
      <c r="G6" s="170">
        <f>'Grunddaten § 2 SPU_40%_Plan'!$C$4*'bezirksw Umlage § 2_Plan'!E6</f>
        <v>173572.76098961607</v>
      </c>
      <c r="H6" s="170">
        <f>'Grunddaten § 2 SPU_40%_Plan'!$D$4*'bezirksw Umlage § 2_Plan'!E6</f>
        <v>9286.7130797856444</v>
      </c>
      <c r="I6" s="170">
        <f>'Grunddaten § 2 SPU_40%_Plan'!$E$4*'bezirksw Umlage § 2_Plan'!E6</f>
        <v>306376.76525412319</v>
      </c>
      <c r="J6" s="170">
        <f>'Grunddaten § 2 SPU_40%_Plan'!$F$4*'bezirksw Umlage § 2_Plan'!E6</f>
        <v>20144.999917581306</v>
      </c>
      <c r="K6" s="170">
        <f>'Grunddaten § 2 SPU_40%_Plan'!$G$4*'bezirksw Umlage § 2_Plan'!E6</f>
        <v>98482.455202092184</v>
      </c>
      <c r="L6" s="170">
        <f>'Grunddaten § 2 SPU_40%_Plan'!$H$4*'bezirksw Umlage § 2_Plan'!E6</f>
        <v>508.40866125222408</v>
      </c>
      <c r="M6" s="170">
        <f>'Grunddaten § 2 SPU_40%_Plan'!$I$4*'bezirksw Umlage § 2_Plan'!E6</f>
        <v>553.7032510728767</v>
      </c>
      <c r="N6" s="14"/>
      <c r="O6" s="14"/>
    </row>
    <row r="7" spans="1:21" x14ac:dyDescent="0.25">
      <c r="A7">
        <v>60324</v>
      </c>
      <c r="B7" t="s">
        <v>15</v>
      </c>
      <c r="C7" t="s">
        <v>12</v>
      </c>
      <c r="D7" s="207">
        <f>Finanzkraft!H7</f>
        <v>2647877.4500000002</v>
      </c>
      <c r="E7" s="147">
        <f t="shared" ref="E7:E18" si="0">D7/SUM(D$4:D$18)</f>
        <v>2.8198780974197531E-2</v>
      </c>
      <c r="F7" s="170">
        <f>'Grunddaten § 2 SPU_40%_Plan'!$B$4*'bezirksw Umlage § 2_Plan'!E7</f>
        <v>6342.4698167165088</v>
      </c>
      <c r="G7" s="170">
        <f>'Grunddaten § 2 SPU_40%_Plan'!$C$4*'bezirksw Umlage § 2_Plan'!E7</f>
        <v>211797.89832829725</v>
      </c>
      <c r="H7" s="170">
        <f>'Grunddaten § 2 SPU_40%_Plan'!$D$4*'bezirksw Umlage § 2_Plan'!E7</f>
        <v>11331.883536692589</v>
      </c>
      <c r="I7" s="170">
        <f>'Grunddaten § 2 SPU_40%_Plan'!$E$4*'bezirksw Umlage § 2_Plan'!E7</f>
        <v>373848.7226191407</v>
      </c>
      <c r="J7" s="170">
        <f>'Grunddaten § 2 SPU_40%_Plan'!$F$4*'bezirksw Umlage § 2_Plan'!E7</f>
        <v>24581.441350827474</v>
      </c>
      <c r="K7" s="170">
        <f>'Grunddaten § 2 SPU_40%_Plan'!$G$4*'bezirksw Umlage § 2_Plan'!E7</f>
        <v>120170.79704840123</v>
      </c>
      <c r="L7" s="170">
        <f>'Grunddaten § 2 SPU_40%_Plan'!$H$4*'bezirksw Umlage § 2_Plan'!E7</f>
        <v>620.37318143234575</v>
      </c>
      <c r="M7" s="170">
        <f>'Grunddaten § 2 SPU_40%_Plan'!$I$4*'bezirksw Umlage § 2_Plan'!E7</f>
        <v>675.64279214177282</v>
      </c>
      <c r="N7" s="14"/>
      <c r="O7" s="14"/>
    </row>
    <row r="8" spans="1:21" x14ac:dyDescent="0.25">
      <c r="A8">
        <v>60326</v>
      </c>
      <c r="B8" t="s">
        <v>16</v>
      </c>
      <c r="C8" t="s">
        <v>12</v>
      </c>
      <c r="D8" s="207">
        <f>Finanzkraft!H8</f>
        <v>2014824.33</v>
      </c>
      <c r="E8" s="147">
        <f t="shared" si="0"/>
        <v>2.1457031549233629E-2</v>
      </c>
      <c r="F8" s="170">
        <f>'Grunddaten § 2 SPU_40%_Plan'!$B$4*'bezirksw Umlage § 2_Plan'!E8</f>
        <v>4826.1155360536277</v>
      </c>
      <c r="G8" s="170">
        <f>'Grunddaten § 2 SPU_40%_Plan'!$C$4*'bezirksw Umlage § 2_Plan'!E8</f>
        <v>161161.37043831829</v>
      </c>
      <c r="H8" s="170">
        <f>'Grunddaten § 2 SPU_40%_Plan'!$D$4*'bezirksw Umlage § 2_Plan'!E8</f>
        <v>8622.6629009793014</v>
      </c>
      <c r="I8" s="170">
        <f>'Grunddaten § 2 SPU_40%_Plan'!$E$4*'bezirksw Umlage § 2_Plan'!E8</f>
        <v>284469.17060775077</v>
      </c>
      <c r="J8" s="170">
        <f>'Grunddaten § 2 SPU_40%_Plan'!$F$4*'bezirksw Umlage § 2_Plan'!E8</f>
        <v>18704.523542097937</v>
      </c>
      <c r="K8" s="170">
        <f>'Grunddaten § 2 SPU_40%_Plan'!$G$4*'bezirksw Umlage § 2_Plan'!E8</f>
        <v>91440.427368952063</v>
      </c>
      <c r="L8" s="170">
        <f>'Grunddaten § 2 SPU_40%_Plan'!$H$4*'bezirksw Umlage § 2_Plan'!E8</f>
        <v>472.05469408313985</v>
      </c>
      <c r="M8" s="170">
        <f>'Grunddaten § 2 SPU_40%_Plan'!$I$4*'bezirksw Umlage § 2_Plan'!E8</f>
        <v>514.11047591963779</v>
      </c>
      <c r="N8" s="14"/>
      <c r="O8" s="14"/>
    </row>
    <row r="9" spans="1:21" x14ac:dyDescent="0.25">
      <c r="A9">
        <v>60329</v>
      </c>
      <c r="B9" t="s">
        <v>17</v>
      </c>
      <c r="C9" t="s">
        <v>12</v>
      </c>
      <c r="D9" s="207">
        <f>Finanzkraft!H9</f>
        <v>1742574.19</v>
      </c>
      <c r="E9" s="147">
        <f t="shared" si="0"/>
        <v>1.8557682084229265E-2</v>
      </c>
      <c r="F9" s="170">
        <f>'Grunddaten § 2 SPU_40%_Plan'!$B$4*'bezirksw Umlage § 2_Plan'!E9</f>
        <v>4173.9938543848466</v>
      </c>
      <c r="G9" s="170">
        <f>'Grunddaten § 2 SPU_40%_Plan'!$C$4*'bezirksw Umlage § 2_Plan'!E9</f>
        <v>139384.68002857719</v>
      </c>
      <c r="H9" s="170">
        <f>'Grunddaten § 2 SPU_40%_Plan'!$D$4*'bezirksw Umlage § 2_Plan'!E9</f>
        <v>7457.5384050067814</v>
      </c>
      <c r="I9" s="170">
        <f>'Grunddaten § 2 SPU_40%_Plan'!$E$4*'bezirksw Umlage § 2_Plan'!E9</f>
        <v>246030.69715351958</v>
      </c>
      <c r="J9" s="170">
        <f>'Grunddaten § 2 SPU_40%_Plan'!$F$4*'bezirksw Umlage § 2_Plan'!E9</f>
        <v>16177.102626464335</v>
      </c>
      <c r="K9" s="170">
        <f>'Grunddaten § 2 SPU_40%_Plan'!$G$4*'bezirksw Umlage § 2_Plan'!E9</f>
        <v>79084.67566286806</v>
      </c>
      <c r="L9" s="170">
        <f>'Grunddaten § 2 SPU_40%_Plan'!$H$4*'bezirksw Umlage § 2_Plan'!E9</f>
        <v>408.26900585304384</v>
      </c>
      <c r="M9" s="170">
        <f>'Grunddaten § 2 SPU_40%_Plan'!$I$4*'bezirksw Umlage § 2_Plan'!E9</f>
        <v>444.64206273813318</v>
      </c>
      <c r="N9" s="14"/>
      <c r="O9" s="14"/>
    </row>
    <row r="10" spans="1:21" x14ac:dyDescent="0.25">
      <c r="A10">
        <v>60341</v>
      </c>
      <c r="B10" t="s">
        <v>18</v>
      </c>
      <c r="C10" t="s">
        <v>12</v>
      </c>
      <c r="D10" s="207">
        <f>Finanzkraft!H10</f>
        <v>2583853.7999999998</v>
      </c>
      <c r="E10" s="147">
        <f t="shared" si="0"/>
        <v>2.7516956034180504E-2</v>
      </c>
      <c r="F10" s="170">
        <f>'Grunddaten § 2 SPU_40%_Plan'!$B$4*'bezirksw Umlage § 2_Plan'!E10</f>
        <v>6189.1137512078794</v>
      </c>
      <c r="G10" s="170">
        <f>'Grunddaten § 2 SPU_40%_Plan'!$C$4*'bezirksw Umlage § 2_Plan'!E10</f>
        <v>206676.7872612777</v>
      </c>
      <c r="H10" s="170">
        <f>'Grunddaten § 2 SPU_40%_Plan'!$D$4*'bezirksw Umlage § 2_Plan'!E10</f>
        <v>11057.887266436966</v>
      </c>
      <c r="I10" s="170">
        <f>'Grunddaten § 2 SPU_40%_Plan'!$E$4*'bezirksw Umlage § 2_Plan'!E10</f>
        <v>364809.34665787214</v>
      </c>
      <c r="J10" s="170">
        <f>'Grunddaten § 2 SPU_40%_Plan'!$F$4*'bezirksw Umlage § 2_Plan'!E10</f>
        <v>23987.080914115828</v>
      </c>
      <c r="K10" s="170">
        <f>'Grunddaten § 2 SPU_40%_Plan'!$G$4*'bezirksw Umlage § 2_Plan'!E10</f>
        <v>117265.15915702227</v>
      </c>
      <c r="L10" s="170">
        <f>'Grunddaten § 2 SPU_40%_Plan'!$H$4*'bezirksw Umlage § 2_Plan'!E10</f>
        <v>605.3730327519711</v>
      </c>
      <c r="M10" s="170">
        <f>'Grunddaten § 2 SPU_40%_Plan'!$I$4*'bezirksw Umlage § 2_Plan'!E10</f>
        <v>659.30626657896494</v>
      </c>
      <c r="N10" s="14"/>
      <c r="O10" s="14"/>
    </row>
    <row r="11" spans="1:21" x14ac:dyDescent="0.25">
      <c r="A11">
        <v>60344</v>
      </c>
      <c r="B11" t="s">
        <v>12</v>
      </c>
      <c r="C11" t="s">
        <v>12</v>
      </c>
      <c r="D11" s="207">
        <f>Finanzkraft!H11</f>
        <v>20795884.02</v>
      </c>
      <c r="E11" s="147">
        <f t="shared" si="0"/>
        <v>0.22146741672081327</v>
      </c>
      <c r="F11" s="170">
        <f>'Grunddaten § 2 SPU_40%_Plan'!$B$4*'bezirksw Umlage § 2_Plan'!E11</f>
        <v>49812.451368845323</v>
      </c>
      <c r="G11" s="170">
        <f>'Grunddaten § 2 SPU_40%_Plan'!$C$4*'bezirksw Umlage § 2_Plan'!E11</f>
        <v>1663417.0623398833</v>
      </c>
      <c r="H11" s="170">
        <f>'Grunddaten § 2 SPU_40%_Plan'!$D$4*'bezirksw Umlage § 2_Plan'!E11</f>
        <v>88998.278888324858</v>
      </c>
      <c r="I11" s="170">
        <f>'Grunddaten § 2 SPU_40%_Plan'!$E$4*'bezirksw Umlage § 2_Plan'!E11</f>
        <v>2936130.8532661884</v>
      </c>
      <c r="J11" s="170">
        <f>'Grunddaten § 2 SPU_40%_Plan'!$F$4*'bezirksw Umlage § 2_Plan'!E11</f>
        <v>193057.57650386734</v>
      </c>
      <c r="K11" s="170">
        <f>'Grunddaten § 2 SPU_40%_Plan'!$G$4*'bezirksw Umlage § 2_Plan'!E11</f>
        <v>943796.68440074904</v>
      </c>
      <c r="L11" s="170">
        <f>'Grunddaten § 2 SPU_40%_Plan'!$H$4*'bezirksw Umlage § 2_Plan'!E11</f>
        <v>4872.2831678578923</v>
      </c>
      <c r="M11" s="170">
        <f>'Grunddaten § 2 SPU_40%_Plan'!$I$4*'bezirksw Umlage § 2_Plan'!E11</f>
        <v>5306.359304630686</v>
      </c>
      <c r="N11" s="14"/>
      <c r="O11" s="14"/>
    </row>
    <row r="12" spans="1:21" x14ac:dyDescent="0.25">
      <c r="A12">
        <v>60345</v>
      </c>
      <c r="B12" t="s">
        <v>19</v>
      </c>
      <c r="C12" t="s">
        <v>12</v>
      </c>
      <c r="D12" s="207">
        <f>Finanzkraft!H12</f>
        <v>8348248.2300000004</v>
      </c>
      <c r="E12" s="147">
        <f t="shared" si="0"/>
        <v>8.8905331837016183E-2</v>
      </c>
      <c r="F12" s="170">
        <f>'Grunddaten § 2 SPU_40%_Plan'!$B$4*'bezirksw Umlage § 2_Plan'!E12</f>
        <v>19996.587236781681</v>
      </c>
      <c r="G12" s="170">
        <f>'Grunddaten § 2 SPU_40%_Plan'!$C$4*'bezirksw Umlage § 2_Plan'!E12</f>
        <v>667758.0300541959</v>
      </c>
      <c r="H12" s="170">
        <f>'Grunddaten § 2 SPU_40%_Plan'!$D$4*'bezirksw Umlage § 2_Plan'!E12</f>
        <v>35727.248886748916</v>
      </c>
      <c r="I12" s="170">
        <f>'Grunddaten § 2 SPU_40%_Plan'!$E$4*'bezirksw Umlage § 2_Plan'!E12</f>
        <v>1178673.1054690625</v>
      </c>
      <c r="J12" s="170">
        <f>'Grunddaten § 2 SPU_40%_Plan'!$F$4*'bezirksw Umlage § 2_Plan'!E12</f>
        <v>77500.55586896374</v>
      </c>
      <c r="K12" s="170">
        <f>'Grunddaten § 2 SPU_40%_Plan'!$G$4*'bezirksw Umlage § 2_Plan'!E12</f>
        <v>378875.40594335471</v>
      </c>
      <c r="L12" s="170">
        <f>'Grunddaten § 2 SPU_40%_Plan'!$H$4*'bezirksw Umlage § 2_Plan'!E12</f>
        <v>1955.9173004143561</v>
      </c>
      <c r="M12" s="170">
        <f>'Grunddaten § 2 SPU_40%_Plan'!$I$4*'bezirksw Umlage § 2_Plan'!E12</f>
        <v>2130.1717508149077</v>
      </c>
      <c r="N12" s="14"/>
      <c r="O12" s="14"/>
    </row>
    <row r="13" spans="1:21" x14ac:dyDescent="0.25">
      <c r="A13">
        <v>60346</v>
      </c>
      <c r="B13" t="s">
        <v>20</v>
      </c>
      <c r="C13" t="s">
        <v>12</v>
      </c>
      <c r="D13" s="207">
        <f>Finanzkraft!H13</f>
        <v>5576387.0099999998</v>
      </c>
      <c r="E13" s="147">
        <f t="shared" si="0"/>
        <v>5.9386175867901382E-2</v>
      </c>
      <c r="F13" s="170">
        <f>'Grunddaten § 2 SPU_40%_Plan'!$B$4*'bezirksw Umlage § 2_Plan'!E13</f>
        <v>13357.138676208378</v>
      </c>
      <c r="G13" s="170">
        <f>'Grunddaten § 2 SPU_40%_Plan'!$C$4*'bezirksw Umlage § 2_Plan'!E13</f>
        <v>446042.94242666609</v>
      </c>
      <c r="H13" s="170">
        <f>'Grunddaten § 2 SPU_40%_Plan'!$D$4*'bezirksw Umlage § 2_Plan'!E13</f>
        <v>23864.763134277764</v>
      </c>
      <c r="I13" s="170">
        <f>'Grunddaten § 2 SPU_40%_Plan'!$E$4*'bezirksw Umlage § 2_Plan'!E13</f>
        <v>787319.35290980677</v>
      </c>
      <c r="J13" s="170">
        <f>'Grunddaten § 2 SPU_40%_Plan'!$F$4*'bezirksw Umlage § 2_Plan'!E13</f>
        <v>51768.117227566996</v>
      </c>
      <c r="K13" s="170">
        <f>'Grunddaten § 2 SPU_40%_Plan'!$G$4*'bezirksw Umlage § 2_Plan'!E13</f>
        <v>253077.75163161382</v>
      </c>
      <c r="L13" s="170">
        <f>'Grunddaten § 2 SPU_40%_Plan'!$H$4*'bezirksw Umlage § 2_Plan'!E13</f>
        <v>1306.4958690938304</v>
      </c>
      <c r="M13" s="170">
        <f>'Grunddaten § 2 SPU_40%_Plan'!$I$4*'bezirksw Umlage § 2_Plan'!E13</f>
        <v>1422.892773794917</v>
      </c>
      <c r="N13" s="14"/>
      <c r="O13" s="14"/>
    </row>
    <row r="14" spans="1:21" x14ac:dyDescent="0.25">
      <c r="A14">
        <v>60347</v>
      </c>
      <c r="B14" t="s">
        <v>21</v>
      </c>
      <c r="C14" t="s">
        <v>12</v>
      </c>
      <c r="D14" s="207">
        <f>Finanzkraft!H14</f>
        <v>4454895.4400000004</v>
      </c>
      <c r="E14" s="147">
        <f t="shared" si="0"/>
        <v>4.744276241920159E-2</v>
      </c>
      <c r="F14" s="170">
        <f>'Grunddaten § 2 SPU_40%_Plan'!$B$4*'bezirksw Umlage § 2_Plan'!E14</f>
        <v>10670.826123326822</v>
      </c>
      <c r="G14" s="170">
        <f>'Grunddaten § 2 SPU_40%_Plan'!$C$4*'bezirksw Umlage § 2_Plan'!E14</f>
        <v>356337.29629908479</v>
      </c>
      <c r="H14" s="170">
        <f>'Grunddaten § 2 SPU_40%_Plan'!$D$4*'bezirksw Umlage § 2_Plan'!E14</f>
        <v>19065.2162902112</v>
      </c>
      <c r="I14" s="170">
        <f>'Grunddaten § 2 SPU_40%_Plan'!$E$4*'bezirksw Umlage § 2_Plan'!E14</f>
        <v>628978.11590405542</v>
      </c>
      <c r="J14" s="170">
        <f>'Grunddaten § 2 SPU_40%_Plan'!$F$4*'bezirksw Umlage § 2_Plan'!E14</f>
        <v>41356.80485606641</v>
      </c>
      <c r="K14" s="170">
        <f>'Grunddaten § 2 SPU_40%_Plan'!$G$4*'bezirksw Umlage § 2_Plan'!E14</f>
        <v>202180.17861517271</v>
      </c>
      <c r="L14" s="170">
        <f>'Grunddaten § 2 SPU_40%_Plan'!$H$4*'bezirksw Umlage § 2_Plan'!E14</f>
        <v>1043.7407732224349</v>
      </c>
      <c r="M14" s="170">
        <f>'Grunddaten § 2 SPU_40%_Plan'!$I$4*'bezirksw Umlage § 2_Plan'!E14</f>
        <v>1136.72858756407</v>
      </c>
      <c r="N14" s="14"/>
      <c r="O14" s="14"/>
    </row>
    <row r="15" spans="1:21" x14ac:dyDescent="0.25">
      <c r="A15">
        <v>60348</v>
      </c>
      <c r="B15" t="s">
        <v>22</v>
      </c>
      <c r="C15" t="s">
        <v>12</v>
      </c>
      <c r="D15" s="207">
        <f>Finanzkraft!H15</f>
        <v>4402859.38</v>
      </c>
      <c r="E15" s="147">
        <f t="shared" si="0"/>
        <v>4.6888600269929838E-2</v>
      </c>
      <c r="F15" s="170">
        <f>'Grunddaten § 2 SPU_40%_Plan'!$B$4*'bezirksw Umlage § 2_Plan'!E15</f>
        <v>10546.183972712619</v>
      </c>
      <c r="G15" s="170">
        <f>'Grunddaten § 2 SPU_40%_Plan'!$C$4*'bezirksw Umlage § 2_Plan'!E15</f>
        <v>352175.04621259181</v>
      </c>
      <c r="H15" s="170">
        <f>'Grunddaten § 2 SPU_40%_Plan'!$D$4*'bezirksw Umlage § 2_Plan'!E15</f>
        <v>18842.522233268213</v>
      </c>
      <c r="I15" s="170">
        <f>'Grunddaten § 2 SPU_40%_Plan'!$E$4*'bezirksw Umlage § 2_Plan'!E15</f>
        <v>621631.24471062724</v>
      </c>
      <c r="J15" s="170">
        <f>'Grunddaten § 2 SPU_40%_Plan'!$F$4*'bezirksw Umlage § 2_Plan'!E15</f>
        <v>40873.730627303237</v>
      </c>
      <c r="K15" s="170">
        <f>'Grunddaten § 2 SPU_40%_Plan'!$G$4*'bezirksw Umlage § 2_Plan'!E15</f>
        <v>199818.58336632219</v>
      </c>
      <c r="L15" s="170">
        <f>'Grunddaten § 2 SPU_40%_Plan'!$H$4*'bezirksw Umlage § 2_Plan'!E15</f>
        <v>1031.5492059384565</v>
      </c>
      <c r="M15" s="170">
        <f>'Grunddaten § 2 SPU_40%_Plan'!$I$4*'bezirksw Umlage § 2_Plan'!E15</f>
        <v>1123.4508624675188</v>
      </c>
      <c r="N15" s="14"/>
      <c r="O15" s="14"/>
    </row>
    <row r="16" spans="1:21" x14ac:dyDescent="0.25">
      <c r="A16">
        <v>60349</v>
      </c>
      <c r="B16" t="s">
        <v>23</v>
      </c>
      <c r="C16" t="s">
        <v>12</v>
      </c>
      <c r="D16" s="207">
        <f>Finanzkraft!H16</f>
        <v>5806499.5999999996</v>
      </c>
      <c r="E16" s="147">
        <f t="shared" si="0"/>
        <v>6.1836778151181264E-2</v>
      </c>
      <c r="F16" s="170">
        <f>'Grunddaten § 2 SPU_40%_Plan'!$B$4*'bezirksw Umlage § 2_Plan'!E16</f>
        <v>13908.32814176369</v>
      </c>
      <c r="G16" s="170">
        <f>'Grunddaten § 2 SPU_40%_Plan'!$C$4*'bezirksw Umlage § 2_Plan'!E16</f>
        <v>464449.14281214128</v>
      </c>
      <c r="H16" s="170">
        <f>'Grunddaten § 2 SPU_40%_Plan'!$D$4*'bezirksw Umlage § 2_Plan'!E16</f>
        <v>24849.555338390794</v>
      </c>
      <c r="I16" s="170">
        <f>'Grunddaten § 2 SPU_40%_Plan'!$E$4*'bezirksw Umlage § 2_Plan'!E16</f>
        <v>819808.50675266376</v>
      </c>
      <c r="J16" s="170">
        <f>'Grunddaten § 2 SPU_40%_Plan'!$F$4*'bezirksw Umlage § 2_Plan'!E16</f>
        <v>53904.356249947734</v>
      </c>
      <c r="K16" s="170">
        <f>'Grunddaten § 2 SPU_40%_Plan'!$G$4*'bezirksw Umlage § 2_Plan'!E16</f>
        <v>263521.14029794803</v>
      </c>
      <c r="L16" s="170">
        <f>'Grunddaten § 2 SPU_40%_Plan'!$H$4*'bezirksw Umlage § 2_Plan'!E16</f>
        <v>1360.4091193259878</v>
      </c>
      <c r="M16" s="170">
        <f>'Grunddaten § 2 SPU_40%_Plan'!$I$4*'bezirksw Umlage § 2_Plan'!E16</f>
        <v>1481.6092045023031</v>
      </c>
      <c r="N16" s="14"/>
      <c r="O16" s="14"/>
    </row>
    <row r="17" spans="1:15" x14ac:dyDescent="0.25">
      <c r="A17">
        <v>60350</v>
      </c>
      <c r="B17" t="s">
        <v>24</v>
      </c>
      <c r="C17" t="s">
        <v>12</v>
      </c>
      <c r="D17" s="207">
        <f>Finanzkraft!H17</f>
        <v>11381924.42</v>
      </c>
      <c r="E17" s="147">
        <f t="shared" si="0"/>
        <v>0.12121270710034192</v>
      </c>
      <c r="F17" s="170">
        <f>'Grunddaten § 2 SPU_40%_Plan'!$B$4*'bezirksw Umlage § 2_Plan'!E17</f>
        <v>27263.162081008904</v>
      </c>
      <c r="G17" s="170">
        <f>'Grunddaten § 2 SPU_40%_Plan'!$C$4*'bezirksw Umlage § 2_Plan'!E17</f>
        <v>910415.12177518767</v>
      </c>
      <c r="H17" s="170">
        <f>'Grunddaten § 2 SPU_40%_Plan'!$D$4*'bezirksw Umlage § 2_Plan'!E17</f>
        <v>48710.200674459971</v>
      </c>
      <c r="I17" s="170">
        <f>'Grunddaten § 2 SPU_40%_Plan'!$E$4*'bezirksw Umlage § 2_Plan'!E17</f>
        <v>1606992.0099076349</v>
      </c>
      <c r="J17" s="170">
        <f>'Grunddaten § 2 SPU_40%_Plan'!$F$4*'bezirksw Umlage § 2_Plan'!E17</f>
        <v>105663.54103351006</v>
      </c>
      <c r="K17" s="170">
        <f>'Grunddaten § 2 SPU_40%_Plan'!$G$4*'bezirksw Umlage § 2_Plan'!E17</f>
        <v>516555.22407053312</v>
      </c>
      <c r="L17" s="170">
        <f>'Grunddaten § 2 SPU_40%_Plan'!$H$4*'bezirksw Umlage § 2_Plan'!E17</f>
        <v>2666.6795562075222</v>
      </c>
      <c r="M17" s="170">
        <f>'Grunddaten § 2 SPU_40%_Plan'!$I$4*'bezirksw Umlage § 2_Plan'!E17</f>
        <v>2904.2564621241922</v>
      </c>
      <c r="N17" s="14"/>
      <c r="O17" s="14"/>
    </row>
    <row r="18" spans="1:15" x14ac:dyDescent="0.25">
      <c r="A18">
        <v>60351</v>
      </c>
      <c r="B18" t="s">
        <v>25</v>
      </c>
      <c r="C18" t="s">
        <v>12</v>
      </c>
      <c r="D18" s="207">
        <f>Finanzkraft!H18</f>
        <v>5891742.04</v>
      </c>
      <c r="E18" s="147">
        <f t="shared" si="0"/>
        <v>6.2744574278704529E-2</v>
      </c>
      <c r="F18" s="170">
        <f>'Grunddaten § 2 SPU_40%_Plan'!$B$4*'bezirksw Umlage § 2_Plan'!E18</f>
        <v>14112.509646766222</v>
      </c>
      <c r="G18" s="170">
        <f>'Grunddaten § 2 SPU_40%_Plan'!$C$4*'bezirksw Umlage § 2_Plan'!E18</f>
        <v>471267.49826147524</v>
      </c>
      <c r="H18" s="170">
        <f>'Grunddaten § 2 SPU_40%_Plan'!$D$4*'bezirksw Umlage § 2_Plan'!E18</f>
        <v>25214.359760311265</v>
      </c>
      <c r="I18" s="170">
        <f>'Grunddaten § 2 SPU_40%_Plan'!$E$4*'bezirksw Umlage § 2_Plan'!E18</f>
        <v>831843.72284883878</v>
      </c>
      <c r="J18" s="170">
        <f>'Grunddaten § 2 SPU_40%_Plan'!$F$4*'bezirksw Umlage § 2_Plan'!E18</f>
        <v>54695.700290232315</v>
      </c>
      <c r="K18" s="170">
        <f>'Grunddaten § 2 SPU_40%_Plan'!$G$4*'bezirksw Umlage § 2_Plan'!E18</f>
        <v>267389.76796315605</v>
      </c>
      <c r="L18" s="170">
        <f>'Grunddaten § 2 SPU_40%_Plan'!$H$4*'bezirksw Umlage § 2_Plan'!E18</f>
        <v>1380.3806341314996</v>
      </c>
      <c r="M18" s="170">
        <f>'Grunddaten § 2 SPU_40%_Plan'!$I$4*'bezirksw Umlage § 2_Plan'!E18</f>
        <v>1503.3599997177605</v>
      </c>
      <c r="N18" s="14"/>
      <c r="O18" s="14"/>
    </row>
    <row r="19" spans="1:15" x14ac:dyDescent="0.25">
      <c r="A19">
        <v>60608</v>
      </c>
      <c r="B19" t="s">
        <v>27</v>
      </c>
      <c r="C19" t="s">
        <v>28</v>
      </c>
      <c r="D19" s="207">
        <f>Finanzkraft!H19</f>
        <v>11808398.470000001</v>
      </c>
      <c r="E19" s="147">
        <f>D19/SUM($D$19:$D$54)</f>
        <v>4.4400308079430802E-2</v>
      </c>
      <c r="F19" s="170">
        <f>'Grunddaten § 2 SPU_40%_Plan'!$B$5*'bezirksw Umlage § 2_Plan'!E19</f>
        <v>6455.8047947492387</v>
      </c>
      <c r="G19" s="170">
        <f>'Grunddaten § 2 SPU_40%_Plan'!$C$5*'bezirksw Umlage § 2_Plan'!E19</f>
        <v>629833.58322522149</v>
      </c>
      <c r="H19" s="170">
        <f>'Grunddaten § 2 SPU_40%_Plan'!$D$5*'bezirksw Umlage § 2_Plan'!E19</f>
        <v>46035.278964635472</v>
      </c>
      <c r="I19" s="170">
        <f>'Grunddaten § 2 SPU_40%_Plan'!$E$5*'bezirksw Umlage § 2_Plan'!E19</f>
        <v>1290642.5409527123</v>
      </c>
      <c r="J19" s="170">
        <f>'Grunddaten § 2 SPU_40%_Plan'!$F$5*'bezirksw Umlage § 2_Plan'!E19</f>
        <v>60466.115554892043</v>
      </c>
      <c r="K19" s="170">
        <f>'Grunddaten § 2 SPU_40%_Plan'!$G$5*'bezirksw Umlage § 2_Plan'!E19</f>
        <v>379583.56180802343</v>
      </c>
      <c r="L19" s="170">
        <f>'Grunddaten § 2 SPU_40%_Plan'!$H$5*'bezirksw Umlage § 2_Plan'!E19</f>
        <v>4942.6422954022364</v>
      </c>
      <c r="M19" s="170">
        <f>'Grunddaten § 2 SPU_40%_Plan'!$I$5*'bezirksw Umlage § 2_Plan'!E19</f>
        <v>3438.3598576711211</v>
      </c>
      <c r="N19" s="14"/>
      <c r="O19" s="14"/>
    </row>
    <row r="20" spans="1:15" x14ac:dyDescent="0.25">
      <c r="A20">
        <v>60611</v>
      </c>
      <c r="B20" t="s">
        <v>29</v>
      </c>
      <c r="C20" t="s">
        <v>28</v>
      </c>
      <c r="D20" s="207">
        <f>Finanzkraft!H20</f>
        <v>6521398.1399999997</v>
      </c>
      <c r="E20" s="147">
        <f t="shared" ref="E20:E54" si="1">D20/SUM($D$19:$D$54)</f>
        <v>2.4520860069234009E-2</v>
      </c>
      <c r="F20" s="170">
        <f>'Grunddaten § 2 SPU_40%_Plan'!$B$5*'bezirksw Umlage § 2_Plan'!E20</f>
        <v>3565.3330540666248</v>
      </c>
      <c r="G20" s="170">
        <f>'Grunddaten § 2 SPU_40%_Plan'!$C$5*'bezirksw Umlage § 2_Plan'!E20</f>
        <v>347836.80179743242</v>
      </c>
      <c r="H20" s="170">
        <f>'Grunddaten § 2 SPU_40%_Plan'!$D$5*'bezirksw Umlage § 2_Plan'!E20</f>
        <v>25423.801828594191</v>
      </c>
      <c r="I20" s="170">
        <f>'Grunddaten § 2 SPU_40%_Plan'!$E$5*'bezirksw Umlage § 2_Plan'!E20</f>
        <v>712780.30525115656</v>
      </c>
      <c r="J20" s="170">
        <f>'Grunddaten § 2 SPU_40%_Plan'!$F$5*'bezirksw Umlage § 2_Plan'!E20</f>
        <v>33393.488076685644</v>
      </c>
      <c r="K20" s="170">
        <f>'Grunddaten § 2 SPU_40%_Plan'!$G$5*'bezirksw Umlage § 2_Plan'!E20</f>
        <v>209631.77523508985</v>
      </c>
      <c r="L20" s="170">
        <f>'Grunddaten § 2 SPU_40%_Plan'!$H$5*'bezirksw Umlage § 2_Plan'!E20</f>
        <v>2729.6621429071301</v>
      </c>
      <c r="M20" s="170">
        <f>'Grunddaten § 2 SPU_40%_Plan'!$I$5*'bezirksw Umlage § 2_Plan'!E20</f>
        <v>1898.8954037614817</v>
      </c>
      <c r="N20" s="14"/>
      <c r="O20" s="14"/>
    </row>
    <row r="21" spans="1:15" x14ac:dyDescent="0.25">
      <c r="A21">
        <v>60613</v>
      </c>
      <c r="B21" t="s">
        <v>30</v>
      </c>
      <c r="C21" t="s">
        <v>28</v>
      </c>
      <c r="D21" s="207">
        <f>Finanzkraft!H21</f>
        <v>16962888.48</v>
      </c>
      <c r="E21" s="147">
        <f t="shared" si="1"/>
        <v>6.378150909646832E-2</v>
      </c>
      <c r="F21" s="170">
        <f>'Grunddaten § 2 SPU_40%_Plan'!$B$5*'bezirksw Umlage § 2_Plan'!E21</f>
        <v>9273.8314226264938</v>
      </c>
      <c r="G21" s="170">
        <f>'Grunddaten § 2 SPU_40%_Plan'!$C$5*'bezirksw Umlage § 2_Plan'!E21</f>
        <v>904762.56033797527</v>
      </c>
      <c r="H21" s="170">
        <f>'Grunddaten § 2 SPU_40%_Plan'!$D$5*'bezirksw Umlage § 2_Plan'!E21</f>
        <v>66130.161952673443</v>
      </c>
      <c r="I21" s="170">
        <f>'Grunddaten § 2 SPU_40%_Plan'!$E$5*'bezirksw Umlage § 2_Plan'!E21</f>
        <v>1854021.5716250883</v>
      </c>
      <c r="J21" s="170">
        <f>'Grunddaten § 2 SPU_40%_Plan'!$F$5*'bezirksw Umlage § 2_Plan'!E21</f>
        <v>86860.210347934422</v>
      </c>
      <c r="K21" s="170">
        <f>'Grunddaten § 2 SPU_40%_Plan'!$G$5*'bezirksw Umlage § 2_Plan'!E21</f>
        <v>545275.77504679922</v>
      </c>
      <c r="L21" s="170">
        <f>'Grunddaten § 2 SPU_40%_Plan'!$H$5*'bezirksw Umlage § 2_Plan'!E21</f>
        <v>7100.1575926188534</v>
      </c>
      <c r="M21" s="170">
        <f>'Grunddaten § 2 SPU_40%_Plan'!$I$5*'bezirksw Umlage § 2_Plan'!E21</f>
        <v>4939.2400644305071</v>
      </c>
      <c r="N21" s="14"/>
      <c r="O21" s="14"/>
    </row>
    <row r="22" spans="1:15" x14ac:dyDescent="0.25">
      <c r="A22">
        <v>60617</v>
      </c>
      <c r="B22" t="s">
        <v>31</v>
      </c>
      <c r="C22" t="s">
        <v>28</v>
      </c>
      <c r="D22" s="207">
        <f>Finanzkraft!H22</f>
        <v>13134901.720000001</v>
      </c>
      <c r="E22" s="147">
        <f t="shared" si="1"/>
        <v>4.9388042285555218E-2</v>
      </c>
      <c r="F22" s="170">
        <f>'Grunddaten § 2 SPU_40%_Plan'!$B$5*'bezirksw Umlage § 2_Plan'!E22</f>
        <v>7181.0213483197285</v>
      </c>
      <c r="G22" s="170">
        <f>'Grunddaten § 2 SPU_40%_Plan'!$C$5*'bezirksw Umlage § 2_Plan'!E22</f>
        <v>700586.30191353336</v>
      </c>
      <c r="H22" s="170">
        <f>'Grunddaten § 2 SPU_40%_Plan'!$D$5*'bezirksw Umlage § 2_Plan'!E22</f>
        <v>51206.678567755873</v>
      </c>
      <c r="I22" s="170">
        <f>'Grunddaten § 2 SPU_40%_Plan'!$E$5*'bezirksw Umlage § 2_Plan'!E22</f>
        <v>1435627.6148822196</v>
      </c>
      <c r="J22" s="170">
        <f>'Grunddaten § 2 SPU_40%_Plan'!$F$5*'bezirksw Umlage § 2_Plan'!E22</f>
        <v>67258.611506160523</v>
      </c>
      <c r="K22" s="170">
        <f>'Grunddaten § 2 SPU_40%_Plan'!$G$5*'bezirksw Umlage § 2_Plan'!E22</f>
        <v>422224.30006428581</v>
      </c>
      <c r="L22" s="170">
        <f>'Grunddaten § 2 SPU_40%_Plan'!$H$5*'bezirksw Umlage § 2_Plan'!E22</f>
        <v>5497.8768672280066</v>
      </c>
      <c r="M22" s="170">
        <f>'Grunddaten § 2 SPU_40%_Plan'!$I$5*'bezirksw Umlage § 2_Plan'!E22</f>
        <v>3824.6099945933961</v>
      </c>
      <c r="N22" s="14"/>
      <c r="O22" s="14"/>
    </row>
    <row r="23" spans="1:15" x14ac:dyDescent="0.25">
      <c r="A23">
        <v>60618</v>
      </c>
      <c r="B23" t="s">
        <v>32</v>
      </c>
      <c r="C23" t="s">
        <v>28</v>
      </c>
      <c r="D23" s="207">
        <f>Finanzkraft!H23</f>
        <v>1982738.25</v>
      </c>
      <c r="E23" s="147">
        <f t="shared" si="1"/>
        <v>7.4552183655156997E-3</v>
      </c>
      <c r="F23" s="170">
        <f>'Grunddaten § 2 SPU_40%_Plan'!$B$5*'bezirksw Umlage § 2_Plan'!E23</f>
        <v>1083.9887503459827</v>
      </c>
      <c r="G23" s="170">
        <f>'Grunddaten § 2 SPU_40%_Plan'!$C$5*'bezirksw Umlage § 2_Plan'!E23</f>
        <v>105754.82693676453</v>
      </c>
      <c r="H23" s="170">
        <f>'Grunddaten § 2 SPU_40%_Plan'!$D$5*'bezirksw Umlage § 2_Plan'!E23</f>
        <v>7729.7449509766711</v>
      </c>
      <c r="I23" s="170">
        <f>'Grunddaten § 2 SPU_40%_Plan'!$E$5*'bezirksw Umlage § 2_Plan'!E23</f>
        <v>216710.70293956078</v>
      </c>
      <c r="J23" s="170">
        <f>'Grunddaten § 2 SPU_40%_Plan'!$F$5*'bezirksw Umlage § 2_Plan'!E23</f>
        <v>10152.8145788939</v>
      </c>
      <c r="K23" s="170">
        <f>'Grunddaten § 2 SPU_40%_Plan'!$G$5*'bezirksw Umlage § 2_Plan'!E23</f>
        <v>63735.556432997582</v>
      </c>
      <c r="L23" s="170">
        <f>'Grunddaten § 2 SPU_40%_Plan'!$H$5*'bezirksw Umlage § 2_Plan'!E23</f>
        <v>829.9149084492077</v>
      </c>
      <c r="M23" s="170">
        <f>'Grunddaten § 2 SPU_40%_Plan'!$I$5*'bezirksw Umlage § 2_Plan'!E23</f>
        <v>577.33211022553576</v>
      </c>
      <c r="N23" s="14"/>
      <c r="O23" s="14"/>
    </row>
    <row r="24" spans="1:15" x14ac:dyDescent="0.25">
      <c r="A24">
        <v>60619</v>
      </c>
      <c r="B24" t="s">
        <v>33</v>
      </c>
      <c r="C24" t="s">
        <v>28</v>
      </c>
      <c r="D24" s="207">
        <f>Finanzkraft!H24</f>
        <v>4993166.6100000003</v>
      </c>
      <c r="E24" s="147">
        <f t="shared" si="1"/>
        <v>1.8774615062251292E-2</v>
      </c>
      <c r="F24" s="170">
        <f>'Grunddaten § 2 SPU_40%_Plan'!$B$5*'bezirksw Umlage § 2_Plan'!E24</f>
        <v>2729.8290300513381</v>
      </c>
      <c r="G24" s="170">
        <f>'Grunddaten § 2 SPU_40%_Plan'!$C$5*'bezirksw Umlage § 2_Plan'!E24</f>
        <v>266324.34750627383</v>
      </c>
      <c r="H24" s="170">
        <f>'Grunddaten § 2 SPU_40%_Plan'!$D$5*'bezirksw Umlage § 2_Plan'!E24</f>
        <v>19465.960468071265</v>
      </c>
      <c r="I24" s="170">
        <f>'Grunddaten § 2 SPU_40%_Plan'!$E$5*'bezirksw Umlage § 2_Plan'!E24</f>
        <v>545746.59360480076</v>
      </c>
      <c r="J24" s="170">
        <f>'Grunddaten § 2 SPU_40%_Plan'!$F$5*'bezirksw Umlage § 2_Plan'!E24</f>
        <v>25568.021776376299</v>
      </c>
      <c r="K24" s="170">
        <f>'Grunddaten § 2 SPU_40%_Plan'!$G$5*'bezirksw Umlage § 2_Plan'!E24</f>
        <v>160506.43712099377</v>
      </c>
      <c r="L24" s="170">
        <f>'Grunddaten § 2 SPU_40%_Plan'!$H$5*'bezirksw Umlage § 2_Plan'!E24</f>
        <v>2089.9901487298139</v>
      </c>
      <c r="M24" s="170">
        <f>'Grunddaten § 2 SPU_40%_Plan'!$I$5*'bezirksw Umlage § 2_Plan'!E24</f>
        <v>1453.9061904207401</v>
      </c>
      <c r="N24" s="14"/>
      <c r="O24" s="14"/>
    </row>
    <row r="25" spans="1:15" x14ac:dyDescent="0.25">
      <c r="A25">
        <v>60623</v>
      </c>
      <c r="B25" t="s">
        <v>34</v>
      </c>
      <c r="C25" t="s">
        <v>28</v>
      </c>
      <c r="D25" s="207">
        <f>Finanzkraft!H25</f>
        <v>3223596.71</v>
      </c>
      <c r="E25" s="147">
        <f t="shared" si="1"/>
        <v>1.2120922867861143E-2</v>
      </c>
      <c r="F25" s="170">
        <f>'Grunddaten § 2 SPU_40%_Plan'!$B$5*'bezirksw Umlage § 2_Plan'!E25</f>
        <v>1762.3821849870103</v>
      </c>
      <c r="G25" s="170">
        <f>'Grunddaten § 2 SPU_40%_Plan'!$C$5*'bezirksw Umlage § 2_Plan'!E25</f>
        <v>171939.44393818674</v>
      </c>
      <c r="H25" s="170">
        <f>'Grunddaten § 2 SPU_40%_Plan'!$D$5*'bezirksw Umlage § 2_Plan'!E25</f>
        <v>12567.256617512425</v>
      </c>
      <c r="I25" s="170">
        <f>'Grunddaten § 2 SPU_40%_Plan'!$E$5*'bezirksw Umlage § 2_Plan'!E25</f>
        <v>352334.91310199688</v>
      </c>
      <c r="J25" s="170">
        <f>'Grunddaten § 2 SPU_40%_Plan'!$F$5*'bezirksw Umlage § 2_Plan'!E25</f>
        <v>16506.757598368018</v>
      </c>
      <c r="K25" s="170">
        <f>'Grunddaten § 2 SPU_40%_Plan'!$G$5*'bezirksw Umlage § 2_Plan'!E25</f>
        <v>103623.22410808905</v>
      </c>
      <c r="L25" s="170">
        <f>'Grunddaten § 2 SPU_40%_Plan'!$H$5*'bezirksw Umlage § 2_Plan'!E25</f>
        <v>1349.3011336503025</v>
      </c>
      <c r="M25" s="170">
        <f>'Grunddaten § 2 SPU_40%_Plan'!$I$5*'bezirksw Umlage § 2_Plan'!E25</f>
        <v>938.64426688716696</v>
      </c>
      <c r="N25" s="14"/>
      <c r="O25" s="14"/>
    </row>
    <row r="26" spans="1:15" x14ac:dyDescent="0.25">
      <c r="A26">
        <v>60624</v>
      </c>
      <c r="B26" t="s">
        <v>35</v>
      </c>
      <c r="C26" t="s">
        <v>28</v>
      </c>
      <c r="D26" s="207">
        <f>Finanzkraft!H26</f>
        <v>16744465.75</v>
      </c>
      <c r="E26" s="147">
        <f t="shared" si="1"/>
        <v>6.2960226131789518E-2</v>
      </c>
      <c r="F26" s="170">
        <f>'Grunddaten § 2 SPU_40%_Plan'!$B$5*'bezirksw Umlage § 2_Plan'!E26</f>
        <v>9154.4168795621954</v>
      </c>
      <c r="G26" s="170">
        <f>'Grunddaten § 2 SPU_40%_Plan'!$C$5*'bezirksw Umlage § 2_Plan'!E26</f>
        <v>893112.38008336758</v>
      </c>
      <c r="H26" s="170">
        <f>'Grunddaten § 2 SPU_40%_Plan'!$D$5*'bezirksw Umlage § 2_Plan'!E26</f>
        <v>65278.636546132249</v>
      </c>
      <c r="I26" s="170">
        <f>'Grunddaten § 2 SPU_40%_Plan'!$E$5*'bezirksw Umlage § 2_Plan'!E26</f>
        <v>1830148.2523121245</v>
      </c>
      <c r="J26" s="170">
        <f>'Grunddaten § 2 SPU_40%_Plan'!$F$5*'bezirksw Umlage § 2_Plan'!E26</f>
        <v>85741.75435531624</v>
      </c>
      <c r="K26" s="170">
        <f>'Grunddaten § 2 SPU_40%_Plan'!$G$5*'bezirksw Umlage § 2_Plan'!E26</f>
        <v>538254.52842780435</v>
      </c>
      <c r="L26" s="170">
        <f>'Grunddaten § 2 SPU_40%_Plan'!$H$5*'bezirksw Umlage § 2_Plan'!E26</f>
        <v>7008.7323729908094</v>
      </c>
      <c r="M26" s="170">
        <f>'Grunddaten § 2 SPU_40%_Plan'!$I$5*'bezirksw Umlage § 2_Plan'!E26</f>
        <v>4875.6399116457806</v>
      </c>
      <c r="N26" s="14"/>
      <c r="O26" s="14"/>
    </row>
    <row r="27" spans="1:15" x14ac:dyDescent="0.25">
      <c r="A27">
        <v>60626</v>
      </c>
      <c r="B27" t="s">
        <v>36</v>
      </c>
      <c r="C27" t="s">
        <v>28</v>
      </c>
      <c r="D27" s="207">
        <f>Finanzkraft!H27</f>
        <v>4673055.4400000004</v>
      </c>
      <c r="E27" s="147">
        <f t="shared" si="1"/>
        <v>1.7570977278196478E-2</v>
      </c>
      <c r="F27" s="170">
        <f>'Grunddaten § 2 SPU_40%_Plan'!$B$5*'bezirksw Umlage § 2_Plan'!E27</f>
        <v>2554.8200962497681</v>
      </c>
      <c r="G27" s="170">
        <f>'Grunddaten § 2 SPU_40%_Plan'!$C$5*'bezirksw Umlage § 2_Plan'!E27</f>
        <v>249250.33313051079</v>
      </c>
      <c r="H27" s="170">
        <f>'Grunddaten § 2 SPU_40%_Plan'!$D$5*'bezirksw Umlage § 2_Plan'!E27</f>
        <v>18218.000632697767</v>
      </c>
      <c r="I27" s="170">
        <f>'Grunddaten § 2 SPU_40%_Plan'!$E$5*'bezirksw Umlage § 2_Plan'!E27</f>
        <v>510758.86051925336</v>
      </c>
      <c r="J27" s="170">
        <f>'Grunddaten § 2 SPU_40%_Plan'!$F$5*'bezirksw Umlage § 2_Plan'!E27</f>
        <v>23928.85969653909</v>
      </c>
      <c r="K27" s="170">
        <f>'Grunddaten § 2 SPU_40%_Plan'!$G$5*'bezirksw Umlage § 2_Plan'!E27</f>
        <v>150216.39326857508</v>
      </c>
      <c r="L27" s="170">
        <f>'Grunddaten § 2 SPU_40%_Plan'!$H$5*'bezirksw Umlage § 2_Plan'!E27</f>
        <v>1956.0011906088318</v>
      </c>
      <c r="M27" s="170">
        <f>'Grunddaten § 2 SPU_40%_Plan'!$I$5*'bezirksw Umlage § 2_Plan'!E27</f>
        <v>1360.6964804235351</v>
      </c>
      <c r="N27" s="14"/>
      <c r="O27" s="14"/>
    </row>
    <row r="28" spans="1:15" x14ac:dyDescent="0.25">
      <c r="A28">
        <v>60628</v>
      </c>
      <c r="B28" t="s">
        <v>37</v>
      </c>
      <c r="C28" t="s">
        <v>28</v>
      </c>
      <c r="D28" s="207">
        <f>Finanzkraft!H28</f>
        <v>4156255.06</v>
      </c>
      <c r="E28" s="147">
        <f t="shared" si="1"/>
        <v>1.5627775907929124E-2</v>
      </c>
      <c r="F28" s="170">
        <f>'Grunddaten § 2 SPU_40%_Plan'!$B$5*'bezirksw Umlage § 2_Plan'!E28</f>
        <v>2272.2786170128948</v>
      </c>
      <c r="G28" s="170">
        <f>'Grunddaten § 2 SPU_40%_Plan'!$C$5*'bezirksw Umlage § 2_Plan'!E28</f>
        <v>221685.35588363811</v>
      </c>
      <c r="H28" s="170">
        <f>'Grunddaten § 2 SPU_40%_Plan'!$D$5*'bezirksw Umlage § 2_Plan'!E28</f>
        <v>16203.243955679091</v>
      </c>
      <c r="I28" s="170">
        <f>'Grunddaten § 2 SPU_40%_Plan'!$E$5*'bezirksw Umlage § 2_Plan'!E28</f>
        <v>454273.25349107798</v>
      </c>
      <c r="J28" s="170">
        <f>'Grunddaten § 2 SPU_40%_Plan'!$F$5*'bezirksw Umlage § 2_Plan'!E28</f>
        <v>21282.5303424542</v>
      </c>
      <c r="K28" s="170">
        <f>'Grunddaten § 2 SPU_40%_Plan'!$G$5*'bezirksw Umlage § 2_Plan'!E28</f>
        <v>133603.73156999503</v>
      </c>
      <c r="L28" s="170">
        <f>'Grunddaten § 2 SPU_40%_Plan'!$H$5*'bezirksw Umlage § 2_Plan'!E28</f>
        <v>1739.6840140706702</v>
      </c>
      <c r="M28" s="170">
        <f>'Grunddaten § 2 SPU_40%_Plan'!$I$5*'bezirksw Umlage § 2_Plan'!E28</f>
        <v>1210.2149663100313</v>
      </c>
      <c r="N28" s="14"/>
      <c r="O28" s="14"/>
    </row>
    <row r="29" spans="1:15" x14ac:dyDescent="0.25">
      <c r="A29">
        <v>60629</v>
      </c>
      <c r="B29" t="s">
        <v>38</v>
      </c>
      <c r="C29" t="s">
        <v>28</v>
      </c>
      <c r="D29" s="207">
        <f>Finanzkraft!H29</f>
        <v>9630494.7400000002</v>
      </c>
      <c r="E29" s="147">
        <f t="shared" si="1"/>
        <v>3.6211255446678525E-2</v>
      </c>
      <c r="F29" s="170">
        <f>'Grunddaten § 2 SPU_40%_Plan'!$B$5*'bezirksw Umlage § 2_Plan'!E29</f>
        <v>5265.1165419470572</v>
      </c>
      <c r="G29" s="170">
        <f>'Grunddaten § 2 SPU_40%_Plan'!$C$5*'bezirksw Umlage § 2_Plan'!E29</f>
        <v>513669.06577008899</v>
      </c>
      <c r="H29" s="170">
        <f>'Grunddaten § 2 SPU_40%_Plan'!$D$5*'bezirksw Umlage § 2_Plan'!E29</f>
        <v>37544.677464068889</v>
      </c>
      <c r="I29" s="170">
        <f>'Grunddaten § 2 SPU_40%_Plan'!$E$5*'bezirksw Umlage § 2_Plan'!E29</f>
        <v>1052600.505770816</v>
      </c>
      <c r="J29" s="170">
        <f>'Grunddaten § 2 SPU_40%_Plan'!$F$5*'bezirksw Umlage § 2_Plan'!E29</f>
        <v>49313.93611750468</v>
      </c>
      <c r="K29" s="170">
        <f>'Grunddaten § 2 SPU_40%_Plan'!$G$5*'bezirksw Umlage § 2_Plan'!E29</f>
        <v>309574.36816430831</v>
      </c>
      <c r="L29" s="170">
        <f>'Grunddaten § 2 SPU_40%_Plan'!$H$5*'bezirksw Umlage § 2_Plan'!E29</f>
        <v>4031.0369563242534</v>
      </c>
      <c r="M29" s="170">
        <f>'Grunddaten § 2 SPU_40%_Plan'!$I$5*'bezirksw Umlage § 2_Plan'!E29</f>
        <v>2804.1996217907849</v>
      </c>
      <c r="N29" s="14"/>
      <c r="O29" s="14"/>
    </row>
    <row r="30" spans="1:15" x14ac:dyDescent="0.25">
      <c r="A30">
        <v>60632</v>
      </c>
      <c r="B30" t="s">
        <v>39</v>
      </c>
      <c r="C30" t="s">
        <v>28</v>
      </c>
      <c r="D30" s="207">
        <f>Finanzkraft!H30</f>
        <v>4679629.4400000004</v>
      </c>
      <c r="E30" s="147">
        <f t="shared" si="1"/>
        <v>1.7595695924510435E-2</v>
      </c>
      <c r="F30" s="170">
        <f>'Grunddaten § 2 SPU_40%_Plan'!$B$5*'bezirksw Umlage § 2_Plan'!E30</f>
        <v>2558.4141874238171</v>
      </c>
      <c r="G30" s="170">
        <f>'Grunddaten § 2 SPU_40%_Plan'!$C$5*'bezirksw Umlage § 2_Plan'!E30</f>
        <v>249600.9755979582</v>
      </c>
      <c r="H30" s="170">
        <f>'Grunddaten § 2 SPU_40%_Plan'!$D$5*'bezirksw Umlage § 2_Plan'!E30</f>
        <v>18243.629503935674</v>
      </c>
      <c r="I30" s="170">
        <f>'Grunddaten § 2 SPU_40%_Plan'!$E$5*'bezirksw Umlage § 2_Plan'!E30</f>
        <v>511477.39013914886</v>
      </c>
      <c r="J30" s="170">
        <f>'Grunddaten § 2 SPU_40%_Plan'!$F$5*'bezirksw Umlage § 2_Plan'!E30</f>
        <v>23962.522537835292</v>
      </c>
      <c r="K30" s="170">
        <f>'Grunddaten § 2 SPU_40%_Plan'!$G$5*'bezirksw Umlage § 2_Plan'!E30</f>
        <v>150427.71594215065</v>
      </c>
      <c r="L30" s="170">
        <f>'Grunddaten § 2 SPU_40%_Plan'!$H$5*'bezirksw Umlage § 2_Plan'!E30</f>
        <v>1958.7528703165017</v>
      </c>
      <c r="M30" s="170">
        <f>'Grunddaten § 2 SPU_40%_Plan'!$I$5*'bezirksw Umlage § 2_Plan'!E30</f>
        <v>1362.6106923940881</v>
      </c>
      <c r="N30" s="14"/>
      <c r="O30" s="14"/>
    </row>
    <row r="31" spans="1:15" x14ac:dyDescent="0.25">
      <c r="A31">
        <v>60639</v>
      </c>
      <c r="B31" t="s">
        <v>40</v>
      </c>
      <c r="C31" t="s">
        <v>28</v>
      </c>
      <c r="D31" s="207">
        <f>Finanzkraft!H31</f>
        <v>1916855.95</v>
      </c>
      <c r="E31" s="147">
        <f t="shared" si="1"/>
        <v>7.2074968455811267E-3</v>
      </c>
      <c r="F31" s="170">
        <f>'Grunddaten § 2 SPU_40%_Plan'!$B$5*'bezirksw Umlage § 2_Plan'!E31</f>
        <v>1047.9700413474959</v>
      </c>
      <c r="G31" s="170">
        <f>'Grunddaten § 2 SPU_40%_Plan'!$C$5*'bezirksw Umlage § 2_Plan'!E31</f>
        <v>102240.81229832397</v>
      </c>
      <c r="H31" s="170">
        <f>'Grunddaten § 2 SPU_40%_Plan'!$D$5*'bezirksw Umlage § 2_Plan'!E31</f>
        <v>7472.9014791852069</v>
      </c>
      <c r="I31" s="170">
        <f>'Grunddaten § 2 SPU_40%_Plan'!$E$5*'bezirksw Umlage § 2_Plan'!E31</f>
        <v>209509.85353633016</v>
      </c>
      <c r="J31" s="170">
        <f>'Grunddaten § 2 SPU_40%_Plan'!$F$5*'bezirksw Umlage § 2_Plan'!E31</f>
        <v>9815.4575041862008</v>
      </c>
      <c r="K31" s="170">
        <f>'Grunddaten § 2 SPU_40%_Plan'!$G$5*'bezirksw Umlage § 2_Plan'!E31</f>
        <v>61617.755432494523</v>
      </c>
      <c r="L31" s="170">
        <f>'Grunddaten § 2 SPU_40%_Plan'!$H$5*'bezirksw Umlage § 2_Plan'!E31</f>
        <v>802.338548850091</v>
      </c>
      <c r="M31" s="170">
        <f>'Grunddaten § 2 SPU_40%_Plan'!$I$5*'bezirksw Umlage § 2_Plan'!E31</f>
        <v>558.1485557218025</v>
      </c>
      <c r="N31" s="14"/>
      <c r="O31" s="14"/>
    </row>
    <row r="32" spans="1:15" x14ac:dyDescent="0.25">
      <c r="A32">
        <v>60641</v>
      </c>
      <c r="B32" t="s">
        <v>41</v>
      </c>
      <c r="C32" t="s">
        <v>28</v>
      </c>
      <c r="D32" s="207">
        <f>Finanzkraft!H32</f>
        <v>1419404.03</v>
      </c>
      <c r="E32" s="147">
        <f t="shared" si="1"/>
        <v>5.3370468807685516E-3</v>
      </c>
      <c r="F32" s="170">
        <f>'Grunddaten § 2 SPU_40%_Plan'!$B$5*'bezirksw Umlage § 2_Plan'!E32</f>
        <v>776.00661646374738</v>
      </c>
      <c r="G32" s="170">
        <f>'Grunddaten § 2 SPU_40%_Plan'!$C$5*'bezirksw Umlage § 2_Plan'!E32</f>
        <v>75707.83866503615</v>
      </c>
      <c r="H32" s="170">
        <f>'Grunddaten § 2 SPU_40%_Plan'!$D$5*'bezirksw Umlage § 2_Plan'!E32</f>
        <v>5533.575162676384</v>
      </c>
      <c r="I32" s="170">
        <f>'Grunddaten § 2 SPU_40%_Plan'!$E$5*'bezirksw Umlage § 2_Plan'!E32</f>
        <v>155139.00793336963</v>
      </c>
      <c r="J32" s="170">
        <f>'Grunddaten § 2 SPU_40%_Plan'!$F$5*'bezirksw Umlage § 2_Plan'!E32</f>
        <v>7268.2039241058446</v>
      </c>
      <c r="K32" s="170">
        <f>'Grunddaten § 2 SPU_40%_Plan'!$G$5*'bezirksw Umlage § 2_Plan'!E32</f>
        <v>45627.05422931604</v>
      </c>
      <c r="L32" s="170">
        <f>'Grunddaten § 2 SPU_40%_Plan'!$H$5*'bezirksw Umlage § 2_Plan'!E32</f>
        <v>594.12005876715511</v>
      </c>
      <c r="M32" s="170">
        <f>'Grunddaten § 2 SPU_40%_Plan'!$I$5*'bezirksw Umlage § 2_Plan'!E32</f>
        <v>413.30091044671661</v>
      </c>
      <c r="N32" s="14"/>
      <c r="O32" s="14"/>
    </row>
    <row r="33" spans="1:15" x14ac:dyDescent="0.25">
      <c r="A33">
        <v>60642</v>
      </c>
      <c r="B33" t="s">
        <v>42</v>
      </c>
      <c r="C33" t="s">
        <v>28</v>
      </c>
      <c r="D33" s="207">
        <f>Finanzkraft!H33</f>
        <v>2878064</v>
      </c>
      <c r="E33" s="147">
        <f t="shared" si="1"/>
        <v>1.0821698522197559E-2</v>
      </c>
      <c r="F33" s="170">
        <f>'Grunddaten § 2 SPU_40%_Plan'!$B$5*'bezirksw Umlage § 2_Plan'!E33</f>
        <v>1573.4749651275251</v>
      </c>
      <c r="G33" s="170">
        <f>'Grunddaten § 2 SPU_40%_Plan'!$C$5*'bezirksw Umlage § 2_Plan'!E33</f>
        <v>153509.50143466098</v>
      </c>
      <c r="H33" s="170">
        <f>'Grunddaten § 2 SPU_40%_Plan'!$D$5*'bezirksw Umlage § 2_Plan'!E33</f>
        <v>11220.190397087321</v>
      </c>
      <c r="I33" s="170">
        <f>'Grunddaten § 2 SPU_40%_Plan'!$E$5*'bezirksw Umlage § 2_Plan'!E33</f>
        <v>314568.63887355983</v>
      </c>
      <c r="J33" s="170">
        <f>'Grunddaten § 2 SPU_40%_Plan'!$F$5*'bezirksw Umlage § 2_Plan'!E33</f>
        <v>14737.421915469524</v>
      </c>
      <c r="K33" s="170">
        <f>'Grunddaten § 2 SPU_40%_Plan'!$G$5*'bezirksw Umlage § 2_Plan'!E33</f>
        <v>92515.999270089596</v>
      </c>
      <c r="L33" s="170">
        <f>'Grunddaten § 2 SPU_40%_Plan'!$H$5*'bezirksw Umlage § 2_Plan'!E33</f>
        <v>1204.6714794910322</v>
      </c>
      <c r="M33" s="170">
        <f>'Grunddaten § 2 SPU_40%_Plan'!$I$5*'bezirksw Umlage § 2_Plan'!E33</f>
        <v>838.03233355897896</v>
      </c>
      <c r="N33" s="14"/>
      <c r="O33" s="14"/>
    </row>
    <row r="34" spans="1:15" x14ac:dyDescent="0.25">
      <c r="A34">
        <v>60645</v>
      </c>
      <c r="B34" t="s">
        <v>43</v>
      </c>
      <c r="C34" t="s">
        <v>28</v>
      </c>
      <c r="D34" s="207">
        <f>Finanzkraft!H34</f>
        <v>4110324.82</v>
      </c>
      <c r="E34" s="147">
        <f t="shared" si="1"/>
        <v>1.5455075366755552E-2</v>
      </c>
      <c r="F34" s="170">
        <f>'Grunddaten § 2 SPU_40%_Plan'!$B$5*'bezirksw Umlage § 2_Plan'!E34</f>
        <v>2247.1679583262571</v>
      </c>
      <c r="G34" s="170">
        <f>'Grunddaten § 2 SPU_40%_Plan'!$C$5*'bezirksw Umlage § 2_Plan'!E34</f>
        <v>219235.53953376738</v>
      </c>
      <c r="H34" s="170">
        <f>'Grunddaten § 2 SPU_40%_Plan'!$D$5*'bezirksw Umlage § 2_Plan'!E34</f>
        <v>16024.183991139069</v>
      </c>
      <c r="I34" s="170">
        <f>'Grunddaten § 2 SPU_40%_Plan'!$E$5*'bezirksw Umlage § 2_Plan'!E34</f>
        <v>449253.13820526918</v>
      </c>
      <c r="J34" s="170">
        <f>'Grunddaten § 2 SPU_40%_Plan'!$F$5*'bezirksw Umlage § 2_Plan'!E34</f>
        <v>21047.339837462379</v>
      </c>
      <c r="K34" s="170">
        <f>'Grunddaten § 2 SPU_40%_Plan'!$G$5*'bezirksw Umlage § 2_Plan'!E34</f>
        <v>132127.29391943722</v>
      </c>
      <c r="L34" s="170">
        <f>'Grunddaten § 2 SPU_40%_Plan'!$H$5*'bezirksw Umlage § 2_Plan'!E34</f>
        <v>1720.4589898272279</v>
      </c>
      <c r="M34" s="170">
        <f>'Grunddaten § 2 SPU_40%_Plan'!$I$5*'bezirksw Umlage § 2_Plan'!E34</f>
        <v>1196.8410364015499</v>
      </c>
      <c r="N34" s="14"/>
      <c r="O34" s="14"/>
    </row>
    <row r="35" spans="1:15" x14ac:dyDescent="0.25">
      <c r="A35">
        <v>60646</v>
      </c>
      <c r="B35" t="s">
        <v>44</v>
      </c>
      <c r="C35" t="s">
        <v>28</v>
      </c>
      <c r="D35" s="207">
        <f>Finanzkraft!H35</f>
        <v>3420171.26</v>
      </c>
      <c r="E35" s="147">
        <f t="shared" si="1"/>
        <v>1.2860055325386983E-2</v>
      </c>
      <c r="F35" s="170">
        <f>'Grunddaten § 2 SPU_40%_Plan'!$B$5*'bezirksw Umlage § 2_Plan'!E35</f>
        <v>1869.8520443112675</v>
      </c>
      <c r="G35" s="170">
        <f>'Grunddaten § 2 SPU_40%_Plan'!$C$5*'bezirksw Umlage § 2_Plan'!E35</f>
        <v>182424.2911011556</v>
      </c>
      <c r="H35" s="170">
        <f>'Grunddaten § 2 SPU_40%_Plan'!$D$5*'bezirksw Umlage § 2_Plan'!E35</f>
        <v>13333.606454841185</v>
      </c>
      <c r="I35" s="170">
        <f>'Grunddaten § 2 SPU_40%_Plan'!$E$5*'bezirksw Umlage § 2_Plan'!E35</f>
        <v>373820.25485627429</v>
      </c>
      <c r="J35" s="170">
        <f>'Grunddaten § 2 SPU_40%_Plan'!$F$5*'bezirksw Umlage § 2_Plan'!E35</f>
        <v>17513.33774432501</v>
      </c>
      <c r="K35" s="170">
        <f>'Grunddaten § 2 SPU_40%_Plan'!$G$5*'bezirksw Umlage § 2_Plan'!E35</f>
        <v>109942.15618337237</v>
      </c>
      <c r="L35" s="170">
        <f>'Grunddaten § 2 SPU_40%_Plan'!$H$5*'bezirksw Umlage § 2_Plan'!E35</f>
        <v>1431.581358822079</v>
      </c>
      <c r="M35" s="170">
        <f>'Grunddaten § 2 SPU_40%_Plan'!$I$5*'bezirksw Umlage § 2_Plan'!E35</f>
        <v>995.88268439796798</v>
      </c>
      <c r="N35" s="14"/>
      <c r="O35" s="14"/>
    </row>
    <row r="36" spans="1:15" x14ac:dyDescent="0.25">
      <c r="A36">
        <v>60647</v>
      </c>
      <c r="B36" t="s">
        <v>45</v>
      </c>
      <c r="C36" t="s">
        <v>28</v>
      </c>
      <c r="D36" s="207">
        <f>Finanzkraft!H36</f>
        <v>787129.55</v>
      </c>
      <c r="E36" s="147">
        <f t="shared" si="1"/>
        <v>2.9596557574859458E-3</v>
      </c>
      <c r="F36" s="170">
        <f>'Grunddaten § 2 SPU_40%_Plan'!$B$5*'bezirksw Umlage § 2_Plan'!E36</f>
        <v>430.33394713845649</v>
      </c>
      <c r="G36" s="170">
        <f>'Grunddaten § 2 SPU_40%_Plan'!$C$5*'bezirksw Umlage § 2_Plan'!E36</f>
        <v>41983.731002850902</v>
      </c>
      <c r="H36" s="170">
        <f>'Grunddaten § 2 SPU_40%_Plan'!$D$5*'bezirksw Umlage § 2_Plan'!E36</f>
        <v>3068.6403840128869</v>
      </c>
      <c r="I36" s="170">
        <f>'Grunddaten § 2 SPU_40%_Plan'!$E$5*'bezirksw Umlage § 2_Plan'!E36</f>
        <v>86032.232487066896</v>
      </c>
      <c r="J36" s="170">
        <f>'Grunddaten § 2 SPU_40%_Plan'!$F$5*'bezirksw Umlage § 2_Plan'!E36</f>
        <v>4030.5775967746604</v>
      </c>
      <c r="K36" s="170">
        <f>'Grunddaten § 2 SPU_40%_Plan'!$G$5*'bezirksw Umlage § 2_Plan'!E36</f>
        <v>25302.452229438248</v>
      </c>
      <c r="L36" s="170">
        <f>'Grunddaten § 2 SPU_40%_Plan'!$H$5*'bezirksw Umlage § 2_Plan'!E36</f>
        <v>329.46887892333547</v>
      </c>
      <c r="M36" s="170">
        <f>'Grunddaten § 2 SPU_40%_Plan'!$I$5*'bezirksw Umlage § 2_Plan'!E36</f>
        <v>229.19574185971163</v>
      </c>
      <c r="N36" s="14"/>
      <c r="O36" s="14"/>
    </row>
    <row r="37" spans="1:15" x14ac:dyDescent="0.25">
      <c r="A37">
        <v>60648</v>
      </c>
      <c r="B37" t="s">
        <v>46</v>
      </c>
      <c r="C37" t="s">
        <v>28</v>
      </c>
      <c r="D37" s="207">
        <f>Finanzkraft!H37</f>
        <v>2806562.15</v>
      </c>
      <c r="E37" s="147">
        <f t="shared" si="1"/>
        <v>1.0552847146939959E-2</v>
      </c>
      <c r="F37" s="170">
        <f>'Grunddaten § 2 SPU_40%_Plan'!$B$5*'bezirksw Umlage § 2_Plan'!E37</f>
        <v>1534.3839751650701</v>
      </c>
      <c r="G37" s="170">
        <f>'Grunddaten § 2 SPU_40%_Plan'!$C$5*'bezirksw Umlage § 2_Plan'!E37</f>
        <v>149695.75255862632</v>
      </c>
      <c r="H37" s="170">
        <f>'Grunddaten § 2 SPU_40%_Plan'!$D$5*'bezirksw Umlage § 2_Plan'!E37</f>
        <v>10941.438996581988</v>
      </c>
      <c r="I37" s="170">
        <f>'Grunddaten § 2 SPU_40%_Plan'!$E$5*'bezirksw Umlage § 2_Plan'!E37</f>
        <v>306753.57998972636</v>
      </c>
      <c r="J37" s="170">
        <f>'Grunddaten § 2 SPU_40%_Plan'!$F$5*'bezirksw Umlage § 2_Plan'!E37</f>
        <v>14371.289358588714</v>
      </c>
      <c r="K37" s="170">
        <f>'Grunddaten § 2 SPU_40%_Plan'!$G$5*'bezirksw Umlage § 2_Plan'!E37</f>
        <v>90217.55660084734</v>
      </c>
      <c r="L37" s="170">
        <f>'Grunddaten § 2 SPU_40%_Plan'!$H$5*'bezirksw Umlage § 2_Plan'!E37</f>
        <v>1174.7429443973563</v>
      </c>
      <c r="M37" s="170">
        <f>'Grunddaten § 2 SPU_40%_Plan'!$I$5*'bezirksw Umlage § 2_Plan'!E37</f>
        <v>817.21248305903043</v>
      </c>
      <c r="N37" s="14"/>
      <c r="O37" s="14"/>
    </row>
    <row r="38" spans="1:15" x14ac:dyDescent="0.25">
      <c r="A38">
        <v>60651</v>
      </c>
      <c r="B38" t="s">
        <v>47</v>
      </c>
      <c r="C38" t="s">
        <v>28</v>
      </c>
      <c r="D38" s="207">
        <f>Finanzkraft!H38</f>
        <v>2933234.19</v>
      </c>
      <c r="E38" s="147">
        <f t="shared" si="1"/>
        <v>1.1029141846457325E-2</v>
      </c>
      <c r="F38" s="170">
        <f>'Grunddaten § 2 SPU_40%_Plan'!$B$5*'bezirksw Umlage § 2_Plan'!E38</f>
        <v>1603.6372244748952</v>
      </c>
      <c r="G38" s="170">
        <f>'Grunddaten § 2 SPU_40%_Plan'!$C$5*'bezirksw Umlage § 2_Plan'!E38</f>
        <v>156452.15606671767</v>
      </c>
      <c r="H38" s="170">
        <f>'Grunddaten § 2 SPU_40%_Plan'!$D$5*'bezirksw Umlage § 2_Plan'!E38</f>
        <v>11435.272492566603</v>
      </c>
      <c r="I38" s="170">
        <f>'Grunddaten § 2 SPU_40%_Plan'!$E$5*'bezirksw Umlage § 2_Plan'!E38</f>
        <v>320598.66863477981</v>
      </c>
      <c r="J38" s="170">
        <f>'Grunddaten § 2 SPU_40%_Plan'!$F$5*'bezirksw Umlage § 2_Plan'!E38</f>
        <v>15019.926532179445</v>
      </c>
      <c r="K38" s="170">
        <f>'Grunddaten § 2 SPU_40%_Plan'!$G$5*'bezirksw Umlage § 2_Plan'!E38</f>
        <v>94289.457142385247</v>
      </c>
      <c r="L38" s="170">
        <f>'Grunddaten § 2 SPU_40%_Plan'!$H$5*'bezirksw Umlage § 2_Plan'!E38</f>
        <v>1227.7640703476295</v>
      </c>
      <c r="M38" s="170">
        <f>'Grunddaten § 2 SPU_40%_Plan'!$I$5*'bezirksw Umlage § 2_Plan'!E38</f>
        <v>854.09674458965526</v>
      </c>
      <c r="N38" s="14"/>
      <c r="O38" s="14"/>
    </row>
    <row r="39" spans="1:15" x14ac:dyDescent="0.25">
      <c r="A39">
        <v>60653</v>
      </c>
      <c r="B39" t="s">
        <v>48</v>
      </c>
      <c r="C39" t="s">
        <v>28</v>
      </c>
      <c r="D39" s="207">
        <f>Finanzkraft!H39</f>
        <v>5633594.9299999997</v>
      </c>
      <c r="E39" s="147">
        <f t="shared" si="1"/>
        <v>2.1182665127891756E-2</v>
      </c>
      <c r="F39" s="170">
        <f>'Grunddaten § 2 SPU_40%_Plan'!$B$5*'bezirksw Umlage § 2_Plan'!E39</f>
        <v>3079.9595095954614</v>
      </c>
      <c r="G39" s="170">
        <f>'Grunddaten § 2 SPU_40%_Plan'!$C$5*'bezirksw Umlage § 2_Plan'!E39</f>
        <v>300483.36277064506</v>
      </c>
      <c r="H39" s="170">
        <f>'Grunddaten § 2 SPU_40%_Plan'!$D$5*'bezirksw Umlage § 2_Plan'!E39</f>
        <v>21962.683155991603</v>
      </c>
      <c r="I39" s="170">
        <f>'Grunddaten § 2 SPU_40%_Plan'!$E$5*'bezirksw Umlage § 2_Plan'!E39</f>
        <v>615744.57312105899</v>
      </c>
      <c r="J39" s="170">
        <f>'Grunddaten § 2 SPU_40%_Plan'!$F$5*'bezirksw Umlage § 2_Plan'!E39</f>
        <v>28847.40067776811</v>
      </c>
      <c r="K39" s="170">
        <f>'Grunddaten § 2 SPU_40%_Plan'!$G$5*'bezirksw Umlage § 2_Plan'!E39</f>
        <v>181093.14609816196</v>
      </c>
      <c r="L39" s="170">
        <f>'Grunddaten § 2 SPU_40%_Plan'!$H$5*'bezirksw Umlage § 2_Plan'!E39</f>
        <v>2358.0542820369101</v>
      </c>
      <c r="M39" s="170">
        <f>'Grunddaten § 2 SPU_40%_Plan'!$I$5*'bezirksw Umlage § 2_Plan'!E39</f>
        <v>1640.3855875039376</v>
      </c>
      <c r="N39" s="14"/>
      <c r="O39" s="14"/>
    </row>
    <row r="40" spans="1:15" x14ac:dyDescent="0.25">
      <c r="A40">
        <v>60654</v>
      </c>
      <c r="B40" t="s">
        <v>49</v>
      </c>
      <c r="C40" t="s">
        <v>28</v>
      </c>
      <c r="D40" s="207">
        <f>Finanzkraft!H40</f>
        <v>3277017</v>
      </c>
      <c r="E40" s="147">
        <f t="shared" si="1"/>
        <v>1.2321786459966242E-2</v>
      </c>
      <c r="F40" s="170">
        <f>'Grunddaten § 2 SPU_40%_Plan'!$B$5*'bezirksw Umlage § 2_Plan'!E40</f>
        <v>1791.5877512790914</v>
      </c>
      <c r="G40" s="170">
        <f>'Grunddaten § 2 SPU_40%_Plan'!$C$5*'bezirksw Umlage § 2_Plan'!E40</f>
        <v>174788.76281518009</v>
      </c>
      <c r="H40" s="170">
        <f>'Grunddaten § 2 SPU_40%_Plan'!$D$5*'bezirksw Umlage § 2_Plan'!E40</f>
        <v>12775.516692641964</v>
      </c>
      <c r="I40" s="170">
        <f>'Grunddaten § 2 SPU_40%_Plan'!$E$5*'bezirksw Umlage § 2_Plan'!E40</f>
        <v>358173.68107711175</v>
      </c>
      <c r="J40" s="170">
        <f>'Grunddaten § 2 SPU_40%_Plan'!$F$5*'bezirksw Umlage § 2_Plan'!E40</f>
        <v>16780.301672640428</v>
      </c>
      <c r="K40" s="170">
        <f>'Grunddaten § 2 SPU_40%_Plan'!$G$5*'bezirksw Umlage § 2_Plan'!E40</f>
        <v>105340.43106062659</v>
      </c>
      <c r="L40" s="170">
        <f>'Grunddaten § 2 SPU_40%_Plan'!$H$5*'bezirksw Umlage § 2_Plan'!E40</f>
        <v>1371.6612687234419</v>
      </c>
      <c r="M40" s="170">
        <f>'Grunddaten § 2 SPU_40%_Plan'!$I$5*'bezirksw Umlage § 2_Plan'!E40</f>
        <v>954.19914345978577</v>
      </c>
      <c r="N40" s="14"/>
      <c r="O40" s="14"/>
    </row>
    <row r="41" spans="1:15" x14ac:dyDescent="0.25">
      <c r="A41">
        <v>60655</v>
      </c>
      <c r="B41" t="s">
        <v>50</v>
      </c>
      <c r="C41" t="s">
        <v>28</v>
      </c>
      <c r="D41" s="207">
        <f>Finanzkraft!H41</f>
        <v>5286942.58</v>
      </c>
      <c r="E41" s="147">
        <f t="shared" si="1"/>
        <v>1.9879230866627479E-2</v>
      </c>
      <c r="F41" s="170">
        <f>'Grunddaten § 2 SPU_40%_Plan'!$B$5*'bezirksw Umlage § 2_Plan'!E41</f>
        <v>2890.4401680076353</v>
      </c>
      <c r="G41" s="170">
        <f>'Grunddaten § 2 SPU_40%_Plan'!$C$5*'bezirksw Umlage § 2_Plan'!E41</f>
        <v>281993.7011718573</v>
      </c>
      <c r="H41" s="170">
        <f>'Grunddaten § 2 SPU_40%_Plan'!$D$5*'bezirksw Umlage § 2_Plan'!E41</f>
        <v>20611.251996504616</v>
      </c>
      <c r="I41" s="170">
        <f>'Grunddaten § 2 SPU_40%_Plan'!$E$5*'bezirksw Umlage § 2_Plan'!E41</f>
        <v>577855.92370192835</v>
      </c>
      <c r="J41" s="170">
        <f>'Grunddaten § 2 SPU_40%_Plan'!$F$5*'bezirksw Umlage § 2_Plan'!E41</f>
        <v>27072.331763407965</v>
      </c>
      <c r="K41" s="170">
        <f>'Grunddaten § 2 SPU_40%_Plan'!$G$5*'bezirksw Umlage § 2_Plan'!E41</f>
        <v>169949.93018650232</v>
      </c>
      <c r="L41" s="170">
        <f>'Grunddaten § 2 SPU_40%_Plan'!$H$5*'bezirksw Umlage § 2_Plan'!E41</f>
        <v>2212.9559800729712</v>
      </c>
      <c r="M41" s="170">
        <f>'Grunddaten § 2 SPU_40%_Plan'!$I$5*'bezirksw Umlage § 2_Plan'!E41</f>
        <v>1539.4476383116321</v>
      </c>
      <c r="N41" s="14"/>
      <c r="O41" s="14"/>
    </row>
    <row r="42" spans="1:15" x14ac:dyDescent="0.25">
      <c r="A42">
        <v>60656</v>
      </c>
      <c r="B42" t="s">
        <v>51</v>
      </c>
      <c r="C42" t="s">
        <v>28</v>
      </c>
      <c r="D42" s="207">
        <f>Finanzkraft!H42</f>
        <v>4158535.03</v>
      </c>
      <c r="E42" s="147">
        <f t="shared" si="1"/>
        <v>1.5636348736045406E-2</v>
      </c>
      <c r="F42" s="170">
        <f>'Grunddaten § 2 SPU_40%_Plan'!$B$5*'bezirksw Umlage § 2_Plan'!E42</f>
        <v>2273.5251062210023</v>
      </c>
      <c r="G42" s="170">
        <f>'Grunddaten § 2 SPU_40%_Plan'!$C$5*'bezirksw Umlage § 2_Plan'!E42</f>
        <v>221806.96438782217</v>
      </c>
      <c r="H42" s="170">
        <f>'Grunddaten § 2 SPU_40%_Plan'!$D$5*'bezirksw Umlage § 2_Plan'!E42</f>
        <v>16212.132464586346</v>
      </c>
      <c r="I42" s="170">
        <f>'Grunddaten § 2 SPU_40%_Plan'!$E$5*'bezirksw Umlage § 2_Plan'!E42</f>
        <v>454522.45123635838</v>
      </c>
      <c r="J42" s="170">
        <f>'Grunddaten § 2 SPU_40%_Plan'!$F$5*'bezirksw Umlage § 2_Plan'!E42</f>
        <v>21294.205162696075</v>
      </c>
      <c r="K42" s="170">
        <f>'Grunddaten § 2 SPU_40%_Plan'!$G$5*'bezirksw Umlage § 2_Plan'!E42</f>
        <v>133677.0217063005</v>
      </c>
      <c r="L42" s="170">
        <f>'Grunddaten § 2 SPU_40%_Plan'!$H$5*'bezirksw Umlage § 2_Plan'!E42</f>
        <v>1740.6383412965747</v>
      </c>
      <c r="M42" s="170">
        <f>'Grunddaten § 2 SPU_40%_Plan'!$I$5*'bezirksw Umlage § 2_Plan'!E42</f>
        <v>1210.8788461193562</v>
      </c>
      <c r="N42" s="14"/>
      <c r="O42" s="14"/>
    </row>
    <row r="43" spans="1:15" x14ac:dyDescent="0.25">
      <c r="A43">
        <v>60659</v>
      </c>
      <c r="B43" t="s">
        <v>52</v>
      </c>
      <c r="C43" t="s">
        <v>28</v>
      </c>
      <c r="D43" s="207">
        <f>Finanzkraft!H43</f>
        <v>5441236.9199999999</v>
      </c>
      <c r="E43" s="147">
        <f t="shared" si="1"/>
        <v>2.0459387121374229E-2</v>
      </c>
      <c r="F43" s="170">
        <f>'Grunddaten § 2 SPU_40%_Plan'!$B$5*'bezirksw Umlage § 2_Plan'!E43</f>
        <v>2974.7948874478129</v>
      </c>
      <c r="G43" s="170">
        <f>'Grunddaten § 2 SPU_40%_Plan'!$C$5*'bezirksw Umlage § 2_Plan'!E43</f>
        <v>290223.41642752569</v>
      </c>
      <c r="H43" s="170">
        <f>'Grunddaten § 2 SPU_40%_Plan'!$D$5*'bezirksw Umlage § 2_Plan'!E43</f>
        <v>21212.771584669761</v>
      </c>
      <c r="I43" s="170">
        <f>'Grunddaten § 2 SPU_40%_Plan'!$E$5*'bezirksw Umlage § 2_Plan'!E43</f>
        <v>594720.09368553339</v>
      </c>
      <c r="J43" s="170">
        <f>'Grunddaten § 2 SPU_40%_Plan'!$F$5*'bezirksw Umlage § 2_Plan'!E43</f>
        <v>27862.41175737228</v>
      </c>
      <c r="K43" s="170">
        <f>'Grunddaten § 2 SPU_40%_Plan'!$G$5*'bezirksw Umlage § 2_Plan'!E43</f>
        <v>174909.75562708284</v>
      </c>
      <c r="L43" s="170">
        <f>'Grunddaten § 2 SPU_40%_Plan'!$H$5*'bezirksw Umlage § 2_Plan'!E43</f>
        <v>2277.5389743513792</v>
      </c>
      <c r="M43" s="170">
        <f>'Grunddaten § 2 SPU_40%_Plan'!$I$5*'bezirksw Umlage § 2_Plan'!E43</f>
        <v>1584.3749386792203</v>
      </c>
      <c r="N43" s="14"/>
      <c r="O43" s="14"/>
    </row>
    <row r="44" spans="1:15" x14ac:dyDescent="0.25">
      <c r="A44">
        <v>60660</v>
      </c>
      <c r="B44" t="s">
        <v>53</v>
      </c>
      <c r="C44" t="s">
        <v>28</v>
      </c>
      <c r="D44" s="207">
        <f>Finanzkraft!H44</f>
        <v>6569574.9500000002</v>
      </c>
      <c r="E44" s="147">
        <f t="shared" si="1"/>
        <v>2.4702007852459539E-2</v>
      </c>
      <c r="F44" s="170">
        <f>'Grunddaten § 2 SPU_40%_Plan'!$B$5*'bezirksw Umlage § 2_Plan'!E44</f>
        <v>3591.671941747617</v>
      </c>
      <c r="G44" s="170">
        <f>'Grunddaten § 2 SPU_40%_Plan'!$C$5*'bezirksw Umlage § 2_Plan'!E44</f>
        <v>350406.44517013448</v>
      </c>
      <c r="H44" s="170">
        <f>'Grunddaten § 2 SPU_40%_Plan'!$D$5*'bezirksw Umlage § 2_Plan'!E44</f>
        <v>25611.62009146962</v>
      </c>
      <c r="I44" s="170">
        <f>'Grunddaten § 2 SPU_40%_Plan'!$E$5*'bezirksw Umlage § 2_Plan'!E44</f>
        <v>718045.96770583803</v>
      </c>
      <c r="J44" s="170">
        <f>'Grunddaten § 2 SPU_40%_Plan'!$F$5*'bezirksw Umlage § 2_Plan'!E44</f>
        <v>33640.182373793497</v>
      </c>
      <c r="K44" s="170">
        <f>'Grunddaten § 2 SPU_40%_Plan'!$G$5*'bezirksw Umlage § 2_Plan'!E44</f>
        <v>211180.4293716189</v>
      </c>
      <c r="L44" s="170">
        <f>'Grunddaten § 2 SPU_40%_Plan'!$H$5*'bezirksw Umlage § 2_Plan'!E44</f>
        <v>2749.8275141357958</v>
      </c>
      <c r="M44" s="170">
        <f>'Grunddaten § 2 SPU_40%_Plan'!$I$5*'bezirksw Umlage § 2_Plan'!E44</f>
        <v>1912.9234880944666</v>
      </c>
      <c r="N44" s="14"/>
      <c r="O44" s="14"/>
    </row>
    <row r="45" spans="1:15" x14ac:dyDescent="0.25">
      <c r="A45">
        <v>60661</v>
      </c>
      <c r="B45" t="s">
        <v>54</v>
      </c>
      <c r="C45" t="s">
        <v>28</v>
      </c>
      <c r="D45" s="207">
        <f>Finanzkraft!H45</f>
        <v>8349920.4000000004</v>
      </c>
      <c r="E45" s="147">
        <f t="shared" si="1"/>
        <v>3.1396216780845476E-2</v>
      </c>
      <c r="F45" s="170">
        <f>'Grunddaten § 2 SPU_40%_Plan'!$B$5*'bezirksw Umlage § 2_Plan'!E45</f>
        <v>4565.0099199349324</v>
      </c>
      <c r="G45" s="170">
        <f>'Grunddaten § 2 SPU_40%_Plan'!$C$5*'bezirksw Umlage § 2_Plan'!E45</f>
        <v>445366.09249242028</v>
      </c>
      <c r="H45" s="170">
        <f>'Grunddaten § 2 SPU_40%_Plan'!$D$5*'bezirksw Umlage § 2_Plan'!E45</f>
        <v>32552.332640456752</v>
      </c>
      <c r="I45" s="170">
        <f>'Grunddaten § 2 SPU_40%_Plan'!$E$5*'bezirksw Umlage § 2_Plan'!E45</f>
        <v>912635.40175985335</v>
      </c>
      <c r="J45" s="170">
        <f>'Grunddaten § 2 SPU_40%_Plan'!$F$5*'bezirksw Umlage § 2_Plan'!E45</f>
        <v>42756.623860826607</v>
      </c>
      <c r="K45" s="170">
        <f>'Grunddaten § 2 SPU_40%_Plan'!$G$5*'bezirksw Umlage § 2_Plan'!E45</f>
        <v>268410.0248054617</v>
      </c>
      <c r="L45" s="170">
        <f>'Grunddaten § 2 SPU_40%_Plan'!$H$5*'bezirksw Umlage § 2_Plan'!E45</f>
        <v>3495.0268520437185</v>
      </c>
      <c r="M45" s="170">
        <f>'Grunddaten § 2 SPU_40%_Plan'!$I$5*'bezirksw Umlage § 2_Plan'!E45</f>
        <v>2431.3230275086735</v>
      </c>
      <c r="N45" s="14"/>
      <c r="O45" s="14"/>
    </row>
    <row r="46" spans="1:15" x14ac:dyDescent="0.25">
      <c r="A46">
        <v>60662</v>
      </c>
      <c r="B46" t="s">
        <v>55</v>
      </c>
      <c r="C46" t="s">
        <v>28</v>
      </c>
      <c r="D46" s="207">
        <f>Finanzkraft!H46</f>
        <v>6797046.3700000001</v>
      </c>
      <c r="E46" s="147">
        <f t="shared" si="1"/>
        <v>2.5557314450803489E-2</v>
      </c>
      <c r="F46" s="170">
        <f>'Grunddaten § 2 SPU_40%_Plan'!$B$5*'bezirksw Umlage § 2_Plan'!E46</f>
        <v>3716.0335211468273</v>
      </c>
      <c r="G46" s="170">
        <f>'Grunddaten § 2 SPU_40%_Plan'!$C$5*'bezirksw Umlage § 2_Plan'!E46</f>
        <v>362539.26232598454</v>
      </c>
      <c r="H46" s="170">
        <f>'Grunddaten § 2 SPU_40%_Plan'!$D$5*'bezirksw Umlage § 2_Plan'!E46</f>
        <v>26498.421997992831</v>
      </c>
      <c r="I46" s="170">
        <f>'Grunddaten § 2 SPU_40%_Plan'!$E$5*'bezirksw Umlage § 2_Plan'!E46</f>
        <v>742908.29702583794</v>
      </c>
      <c r="J46" s="170">
        <f>'Grunddaten § 2 SPU_40%_Plan'!$F$5*'bezirksw Umlage § 2_Plan'!E46</f>
        <v>34804.973111682222</v>
      </c>
      <c r="K46" s="170">
        <f>'Grunddaten § 2 SPU_40%_Plan'!$G$5*'bezirksw Umlage § 2_Plan'!E46</f>
        <v>218492.54811765312</v>
      </c>
      <c r="L46" s="170">
        <f>'Grunddaten § 2 SPU_40%_Plan'!$H$5*'bezirksw Umlage § 2_Plan'!E46</f>
        <v>2845.0402446634444</v>
      </c>
      <c r="M46" s="170">
        <f>'Grunddaten § 2 SPU_40%_Plan'!$I$5*'bezirksw Umlage § 2_Plan'!E46</f>
        <v>1979.1584310702222</v>
      </c>
      <c r="N46" s="14"/>
      <c r="O46" s="14"/>
    </row>
    <row r="47" spans="1:15" x14ac:dyDescent="0.25">
      <c r="A47">
        <v>60663</v>
      </c>
      <c r="B47" t="s">
        <v>56</v>
      </c>
      <c r="C47" t="s">
        <v>28</v>
      </c>
      <c r="D47" s="207">
        <f>Finanzkraft!H47</f>
        <v>10375271.74</v>
      </c>
      <c r="E47" s="147">
        <f t="shared" si="1"/>
        <v>3.9011662998514315E-2</v>
      </c>
      <c r="F47" s="170">
        <f>'Grunddaten § 2 SPU_40%_Plan'!$B$5*'bezirksw Umlage § 2_Plan'!E47</f>
        <v>5672.2957999839819</v>
      </c>
      <c r="G47" s="170">
        <f>'Grunddaten § 2 SPU_40%_Plan'!$C$5*'bezirksw Umlage § 2_Plan'!E47</f>
        <v>553393.80641171557</v>
      </c>
      <c r="H47" s="170">
        <f>'Grunddaten § 2 SPU_40%_Plan'!$D$5*'bezirksw Umlage § 2_Plan'!E47</f>
        <v>40448.205579973015</v>
      </c>
      <c r="I47" s="170">
        <f>'Grunddaten § 2 SPU_40%_Plan'!$E$5*'bezirksw Umlage § 2_Plan'!E47</f>
        <v>1134003.6598196256</v>
      </c>
      <c r="J47" s="170">
        <f>'Grunddaten § 2 SPU_40%_Plan'!$F$5*'bezirksw Umlage § 2_Plan'!E47</f>
        <v>53127.643137896732</v>
      </c>
      <c r="K47" s="170">
        <f>'Grunddaten § 2 SPU_40%_Plan'!$G$5*'bezirksw Umlage § 2_Plan'!E47</f>
        <v>333515.3883738587</v>
      </c>
      <c r="L47" s="170">
        <f>'Grunddaten § 2 SPU_40%_Plan'!$H$5*'bezirksw Umlage § 2_Plan'!E47</f>
        <v>4342.7783249946133</v>
      </c>
      <c r="M47" s="170">
        <f>'Grunddaten § 2 SPU_40%_Plan'!$I$5*'bezirksw Umlage § 2_Plan'!E47</f>
        <v>3021.0631826049485</v>
      </c>
      <c r="N47" s="14"/>
      <c r="O47" s="14"/>
    </row>
    <row r="48" spans="1:15" x14ac:dyDescent="0.25">
      <c r="A48">
        <v>60664</v>
      </c>
      <c r="B48" t="s">
        <v>57</v>
      </c>
      <c r="C48" t="s">
        <v>28</v>
      </c>
      <c r="D48" s="207">
        <f>Finanzkraft!H48</f>
        <v>18038703.199999999</v>
      </c>
      <c r="E48" s="147">
        <f t="shared" si="1"/>
        <v>6.7826638935687453E-2</v>
      </c>
      <c r="F48" s="170">
        <f>'Grunddaten § 2 SPU_40%_Plan'!$B$5*'bezirksw Umlage § 2_Plan'!E48</f>
        <v>9861.9933012489564</v>
      </c>
      <c r="G48" s="170">
        <f>'Grunddaten § 2 SPU_40%_Plan'!$C$5*'bezirksw Umlage § 2_Plan'!E48</f>
        <v>962144.11311208631</v>
      </c>
      <c r="H48" s="170">
        <f>'Grunddaten § 2 SPU_40%_Plan'!$D$5*'bezirksw Umlage § 2_Plan'!E48</f>
        <v>70324.247278916766</v>
      </c>
      <c r="I48" s="170">
        <f>'Grunddaten § 2 SPU_40%_Plan'!$E$5*'bezirksw Umlage § 2_Plan'!E48</f>
        <v>1971606.716413578</v>
      </c>
      <c r="J48" s="170">
        <f>'Grunddaten § 2 SPU_40%_Plan'!$F$5*'bezirksw Umlage § 2_Plan'!E48</f>
        <v>92369.029968176605</v>
      </c>
      <c r="K48" s="170">
        <f>'Grunddaten § 2 SPU_40%_Plan'!$G$5*'bezirksw Umlage § 2_Plan'!E48</f>
        <v>579858.07545786432</v>
      </c>
      <c r="L48" s="170">
        <f>'Grunddaten § 2 SPU_40%_Plan'!$H$5*'bezirksw Umlage § 2_Plan'!E48</f>
        <v>7550.4614463207272</v>
      </c>
      <c r="M48" s="170">
        <f>'Grunddaten § 2 SPU_40%_Plan'!$I$5*'bezirksw Umlage § 2_Plan'!E48</f>
        <v>5252.4949191796368</v>
      </c>
      <c r="N48" s="14"/>
      <c r="O48" s="14"/>
    </row>
    <row r="49" spans="1:15" x14ac:dyDescent="0.25">
      <c r="A49">
        <v>60665</v>
      </c>
      <c r="B49" t="s">
        <v>58</v>
      </c>
      <c r="C49" t="s">
        <v>28</v>
      </c>
      <c r="D49" s="207">
        <f>Finanzkraft!H49</f>
        <v>8508911.8399999999</v>
      </c>
      <c r="E49" s="147">
        <f t="shared" si="1"/>
        <v>3.1994034421902122E-2</v>
      </c>
      <c r="F49" s="170">
        <f>'Grunddaten § 2 SPU_40%_Plan'!$B$5*'bezirksw Umlage § 2_Plan'!E49</f>
        <v>4651.9326049445681</v>
      </c>
      <c r="G49" s="170">
        <f>'Grunddaten § 2 SPU_40%_Plan'!$C$5*'bezirksw Umlage § 2_Plan'!E49</f>
        <v>453846.34056431125</v>
      </c>
      <c r="H49" s="170">
        <f>'Grunddaten § 2 SPU_40%_Plan'!$D$5*'bezirksw Umlage § 2_Plan'!E49</f>
        <v>33172.16396745541</v>
      </c>
      <c r="I49" s="170">
        <f>'Grunddaten § 2 SPU_40%_Plan'!$E$5*'bezirksw Umlage § 2_Plan'!E49</f>
        <v>930012.9586430036</v>
      </c>
      <c r="J49" s="170">
        <f>'Grunddaten § 2 SPU_40%_Plan'!$F$5*'bezirksw Umlage § 2_Plan'!E49</f>
        <v>43570.755837123186</v>
      </c>
      <c r="K49" s="170">
        <f>'Grunddaten § 2 SPU_40%_Plan'!$G$5*'bezirksw Umlage § 2_Plan'!E49</f>
        <v>273520.83955697186</v>
      </c>
      <c r="L49" s="170">
        <f>'Grunddaten § 2 SPU_40%_Plan'!$H$5*'bezirksw Umlage § 2_Plan'!E49</f>
        <v>3561.5759118461442</v>
      </c>
      <c r="M49" s="170">
        <f>'Grunddaten § 2 SPU_40%_Plan'!$I$5*'bezirksw Umlage § 2_Plan'!E49</f>
        <v>2477.6180256321004</v>
      </c>
      <c r="N49" s="14"/>
      <c r="O49" s="14"/>
    </row>
    <row r="50" spans="1:15" x14ac:dyDescent="0.25">
      <c r="A50">
        <v>60666</v>
      </c>
      <c r="B50" t="s">
        <v>59</v>
      </c>
      <c r="C50" t="s">
        <v>28</v>
      </c>
      <c r="D50" s="207">
        <f>Finanzkraft!H50</f>
        <v>3142250.08</v>
      </c>
      <c r="E50" s="147">
        <f t="shared" si="1"/>
        <v>1.1815054511335108E-2</v>
      </c>
      <c r="F50" s="170">
        <f>'Grunddaten § 2 SPU_40%_Plan'!$B$5*'bezirksw Umlage § 2_Plan'!E50</f>
        <v>1717.9089259481248</v>
      </c>
      <c r="G50" s="170">
        <f>'Grunddaten § 2 SPU_40%_Plan'!$C$5*'bezirksw Umlage § 2_Plan'!E50</f>
        <v>167600.59649953013</v>
      </c>
      <c r="H50" s="170">
        <f>'Grunddaten § 2 SPU_40%_Plan'!$D$5*'bezirksw Umlage § 2_Plan'!E50</f>
        <v>12250.125144146506</v>
      </c>
      <c r="I50" s="170">
        <f>'Grunddaten § 2 SPU_40%_Plan'!$E$5*'bezirksw Umlage § 2_Plan'!E50</f>
        <v>343443.83261315059</v>
      </c>
      <c r="J50" s="170">
        <f>'Grunddaten § 2 SPU_40%_Plan'!$F$5*'bezirksw Umlage § 2_Plan'!E50</f>
        <v>16090.213835716604</v>
      </c>
      <c r="K50" s="170">
        <f>'Grunddaten § 2 SPU_40%_Plan'!$G$5*'bezirksw Umlage § 2_Plan'!E50</f>
        <v>101008.3188239452</v>
      </c>
      <c r="L50" s="170">
        <f>'Grunddaten § 2 SPU_40%_Plan'!$H$5*'bezirksw Umlage § 2_Plan'!E50</f>
        <v>1315.2518682018242</v>
      </c>
      <c r="M50" s="170">
        <f>'Grunddaten § 2 SPU_40%_Plan'!$I$5*'bezirksw Umlage § 2_Plan'!E50</f>
        <v>914.95782135779075</v>
      </c>
      <c r="N50" s="14"/>
      <c r="O50" s="14"/>
    </row>
    <row r="51" spans="1:15" x14ac:dyDescent="0.25">
      <c r="A51">
        <v>60667</v>
      </c>
      <c r="B51" t="s">
        <v>60</v>
      </c>
      <c r="C51" t="s">
        <v>28</v>
      </c>
      <c r="D51" s="207">
        <f>Finanzkraft!H51</f>
        <v>17475008.530000001</v>
      </c>
      <c r="E51" s="147">
        <f t="shared" si="1"/>
        <v>6.5707112136662277E-2</v>
      </c>
      <c r="F51" s="170">
        <f>'Grunddaten § 2 SPU_40%_Plan'!$B$5*'bezirksw Umlage § 2_Plan'!E51</f>
        <v>9553.8141046706951</v>
      </c>
      <c r="G51" s="170">
        <f>'Grunddaten § 2 SPU_40%_Plan'!$C$5*'bezirksw Umlage § 2_Plan'!E51</f>
        <v>932077.89924294548</v>
      </c>
      <c r="H51" s="170">
        <f>'Grunddaten § 2 SPU_40%_Plan'!$D$5*'bezirksw Umlage § 2_Plan'!E51</f>
        <v>68126.672269040937</v>
      </c>
      <c r="I51" s="170">
        <f>'Grunddaten § 2 SPU_40%_Plan'!$E$5*'bezirksw Umlage § 2_Plan'!E51</f>
        <v>1909995.6246928314</v>
      </c>
      <c r="J51" s="170">
        <f>'Grunddaten § 2 SPU_40%_Plan'!$F$5*'bezirksw Umlage § 2_Plan'!E51</f>
        <v>89482.573592192159</v>
      </c>
      <c r="K51" s="170">
        <f>'Grunddaten § 2 SPU_40%_Plan'!$G$5*'bezirksw Umlage § 2_Plan'!E51</f>
        <v>561737.98650978215</v>
      </c>
      <c r="L51" s="170">
        <f>'Grunddaten § 2 SPU_40%_Plan'!$H$5*'bezirksw Umlage § 2_Plan'!E51</f>
        <v>7314.515723053245</v>
      </c>
      <c r="M51" s="170">
        <f>'Grunddaten § 2 SPU_40%_Plan'!$I$5*'bezirksw Umlage § 2_Plan'!E51</f>
        <v>5088.358763863127</v>
      </c>
      <c r="N51" s="14"/>
      <c r="O51" s="14"/>
    </row>
    <row r="52" spans="1:15" x14ac:dyDescent="0.25">
      <c r="A52">
        <v>60668</v>
      </c>
      <c r="B52" t="s">
        <v>61</v>
      </c>
      <c r="C52" t="s">
        <v>28</v>
      </c>
      <c r="D52" s="207">
        <f>Finanzkraft!H52</f>
        <v>4235654.51</v>
      </c>
      <c r="E52" s="147">
        <f t="shared" si="1"/>
        <v>1.5926322747307365E-2</v>
      </c>
      <c r="F52" s="170">
        <f>'Grunddaten § 2 SPU_40%_Plan'!$B$5*'bezirksw Umlage § 2_Plan'!E52</f>
        <v>2315.6873274584909</v>
      </c>
      <c r="G52" s="170">
        <f>'Grunddaten § 2 SPU_40%_Plan'!$C$5*'bezirksw Umlage § 2_Plan'!E52</f>
        <v>225920.34509294209</v>
      </c>
      <c r="H52" s="170">
        <f>'Grunddaten § 2 SPU_40%_Plan'!$D$5*'bezirksw Umlage § 2_Plan'!E52</f>
        <v>16512.784308646922</v>
      </c>
      <c r="I52" s="170">
        <f>'Grunddaten § 2 SPU_40%_Plan'!$E$5*'bezirksw Umlage § 2_Plan'!E52</f>
        <v>462951.50974730059</v>
      </c>
      <c r="J52" s="170">
        <f>'Grunddaten § 2 SPU_40%_Plan'!$F$5*'bezirksw Umlage § 2_Plan'!E52</f>
        <v>21689.103370193061</v>
      </c>
      <c r="K52" s="170">
        <f>'Grunddaten § 2 SPU_40%_Plan'!$G$5*'bezirksw Umlage § 2_Plan'!E52</f>
        <v>136156.04432546033</v>
      </c>
      <c r="L52" s="170">
        <f>'Grunddaten § 2 SPU_40%_Plan'!$H$5*'bezirksw Umlage § 2_Plan'!E52</f>
        <v>1772.9182482302558</v>
      </c>
      <c r="M52" s="170">
        <f>'Grunddaten § 2 SPU_40%_Plan'!$I$5*'bezirksw Umlage § 2_Plan'!E52</f>
        <v>1233.3344335514823</v>
      </c>
      <c r="N52" s="14"/>
      <c r="O52" s="14"/>
    </row>
    <row r="53" spans="1:15" x14ac:dyDescent="0.25">
      <c r="A53">
        <v>60669</v>
      </c>
      <c r="B53" t="s">
        <v>62</v>
      </c>
      <c r="C53" t="s">
        <v>28</v>
      </c>
      <c r="D53" s="207">
        <f>Finanzkraft!H53</f>
        <v>22799610.890000001</v>
      </c>
      <c r="E53" s="147">
        <f t="shared" si="1"/>
        <v>8.5727946103697619E-2</v>
      </c>
      <c r="F53" s="170">
        <f>'Grunddaten § 2 SPU_40%_Plan'!$B$5*'bezirksw Umlage § 2_Plan'!E53</f>
        <v>12464.843363477634</v>
      </c>
      <c r="G53" s="170">
        <f>'Grunddaten § 2 SPU_40%_Plan'!$C$5*'bezirksw Umlage § 2_Plan'!E53</f>
        <v>1216080.288912327</v>
      </c>
      <c r="H53" s="170">
        <f>'Grunddaten § 2 SPU_40%_Plan'!$D$5*'bezirksw Umlage § 2_Plan'!E53</f>
        <v>88884.741675412879</v>
      </c>
      <c r="I53" s="170">
        <f>'Grunddaten § 2 SPU_40%_Plan'!$E$5*'bezirksw Umlage § 2_Plan'!E53</f>
        <v>2491967.7131968201</v>
      </c>
      <c r="J53" s="170">
        <f>'Grunddaten § 2 SPU_40%_Plan'!$F$5*'bezirksw Umlage § 2_Plan'!E53</f>
        <v>116747.74612185957</v>
      </c>
      <c r="K53" s="170">
        <f>'Grunddaten § 2 SPU_40%_Plan'!$G$5*'bezirksw Umlage § 2_Plan'!E53</f>
        <v>732898.49859404343</v>
      </c>
      <c r="L53" s="170">
        <f>'Grunddaten § 2 SPU_40%_Plan'!$H$5*'bezirksw Umlage § 2_Plan'!E53</f>
        <v>9543.2349602636186</v>
      </c>
      <c r="M53" s="170">
        <f>'Grunddaten § 2 SPU_40%_Plan'!$I$5*'bezirksw Umlage § 2_Plan'!E53</f>
        <v>6638.7721462703439</v>
      </c>
      <c r="N53" s="14"/>
      <c r="O53" s="14"/>
    </row>
    <row r="54" spans="1:15" x14ac:dyDescent="0.25">
      <c r="A54">
        <v>60670</v>
      </c>
      <c r="B54" t="s">
        <v>63</v>
      </c>
      <c r="C54" t="s">
        <v>28</v>
      </c>
      <c r="D54" s="207">
        <f>Finanzkraft!H54</f>
        <v>17081061.390000001</v>
      </c>
      <c r="E54" s="147">
        <f t="shared" si="1"/>
        <v>6.4225846541886775E-2</v>
      </c>
      <c r="F54" s="170">
        <f>'Grunddaten § 2 SPU_40%_Plan'!$B$5*'bezirksw Umlage § 2_Plan'!E54</f>
        <v>9338.4380871903377</v>
      </c>
      <c r="G54" s="170">
        <f>'Grunddaten § 2 SPU_40%_Plan'!$C$5*'bezirksw Umlage § 2_Plan'!E54</f>
        <v>911065.63924698613</v>
      </c>
      <c r="H54" s="170">
        <f>'Grunddaten § 2 SPU_40%_Plan'!$D$5*'bezirksw Umlage § 2_Plan'!E54</f>
        <v>66590.861419390611</v>
      </c>
      <c r="I54" s="170">
        <f>'Grunddaten § 2 SPU_40%_Plan'!$E$5*'bezirksw Umlage § 2_Plan'!E54</f>
        <v>1866937.7164538444</v>
      </c>
      <c r="J54" s="170">
        <f>'Grunddaten § 2 SPU_40%_Plan'!$F$5*'bezirksw Umlage § 2_Plan'!E54</f>
        <v>87465.326854603089</v>
      </c>
      <c r="K54" s="170">
        <f>'Grunddaten § 2 SPU_40%_Plan'!$G$5*'bezirksw Umlage § 2_Plan'!E54</f>
        <v>549074.46918817505</v>
      </c>
      <c r="L54" s="170">
        <f>'Grunddaten § 2 SPU_40%_Plan'!$H$5*'bezirksw Umlage § 2_Plan'!E54</f>
        <v>7149.6212370428357</v>
      </c>
      <c r="M54" s="170">
        <f>'Grunddaten § 2 SPU_40%_Plan'!$I$5*'bezirksw Umlage § 2_Plan'!E54</f>
        <v>4973.6495562037117</v>
      </c>
      <c r="N54" s="14"/>
      <c r="O54" s="14"/>
    </row>
    <row r="55" spans="1:15" x14ac:dyDescent="0.25">
      <c r="A55">
        <v>61001</v>
      </c>
      <c r="B55" t="s">
        <v>65</v>
      </c>
      <c r="C55" t="s">
        <v>66</v>
      </c>
      <c r="D55" s="207">
        <f>Finanzkraft!H55</f>
        <v>1908252.37</v>
      </c>
      <c r="E55" s="147">
        <f>D55/SUM($D$55:$D$83)</f>
        <v>1.5486011917215584E-2</v>
      </c>
      <c r="F55" s="170">
        <f>'Grunddaten § 2 SPU_40%_Plan'!$B$6*'bezirksw Umlage § 2_Plan'!E55</f>
        <v>1936.3709301286367</v>
      </c>
      <c r="G55" s="170">
        <f>'Grunddaten § 2 SPU_40%_Plan'!$C$6*'bezirksw Umlage § 2_Plan'!E55</f>
        <v>131043.8885228631</v>
      </c>
      <c r="H55" s="170">
        <f>'Grunddaten § 2 SPU_40%_Plan'!$D$6*'bezirksw Umlage § 2_Plan'!E55</f>
        <v>8069.9215830607736</v>
      </c>
      <c r="I55" s="170">
        <f>'Grunddaten § 2 SPU_40%_Plan'!$E$6*'bezirksw Umlage § 2_Plan'!E55</f>
        <v>269257.76696653414</v>
      </c>
      <c r="J55" s="170">
        <f>'Grunddaten § 2 SPU_40%_Plan'!$F$6*'bezirksw Umlage § 2_Plan'!E55</f>
        <v>23458.830292674855</v>
      </c>
      <c r="K55" s="170">
        <f>'Grunddaten § 2 SPU_40%_Plan'!$G$6*'bezirksw Umlage § 2_Plan'!E55</f>
        <v>87631.624796662858</v>
      </c>
      <c r="L55" s="170">
        <f>'Grunddaten § 2 SPU_40%_Plan'!$H$6*'bezirksw Umlage § 2_Plan'!E55</f>
        <v>507.94119088467113</v>
      </c>
      <c r="M55" s="170">
        <f>'Grunddaten § 2 SPU_40%_Plan'!$I$6*'bezirksw Umlage § 2_Plan'!E55</f>
        <v>823.23639351918041</v>
      </c>
      <c r="N55" s="14"/>
      <c r="O55" s="14"/>
    </row>
    <row r="56" spans="1:15" x14ac:dyDescent="0.25">
      <c r="A56">
        <v>61002</v>
      </c>
      <c r="B56" t="s">
        <v>67</v>
      </c>
      <c r="C56" t="s">
        <v>66</v>
      </c>
      <c r="D56" s="207">
        <f>Finanzkraft!H56</f>
        <v>1308671.58</v>
      </c>
      <c r="E56" s="147">
        <f t="shared" ref="E56:E83" si="2">D56/SUM($D$55:$D$83)</f>
        <v>1.0620242899843141E-2</v>
      </c>
      <c r="F56" s="170">
        <f>'Grunddaten § 2 SPU_40%_Plan'!$B$6*'bezirksw Umlage § 2_Plan'!E56</f>
        <v>1327.9551721963865</v>
      </c>
      <c r="G56" s="170">
        <f>'Grunddaten § 2 SPU_40%_Plan'!$C$6*'bezirksw Umlage § 2_Plan'!E56</f>
        <v>89869.356558199433</v>
      </c>
      <c r="H56" s="170">
        <f>'Grunddaten § 2 SPU_40%_Plan'!$D$6*'bezirksw Umlage § 2_Plan'!E56</f>
        <v>5534.3188325662832</v>
      </c>
      <c r="I56" s="170">
        <f>'Grunddaten § 2 SPU_40%_Plan'!$E$6*'bezirksw Umlage § 2_Plan'!E56</f>
        <v>184655.86253843666</v>
      </c>
      <c r="J56" s="170">
        <f>'Grunddaten § 2 SPU_40%_Plan'!$F$6*'bezirksw Umlage § 2_Plan'!E56</f>
        <v>16087.968754398384</v>
      </c>
      <c r="K56" s="170">
        <f>'Grunddaten § 2 SPU_40%_Plan'!$G$6*'bezirksw Umlage § 2_Plan'!E56</f>
        <v>60097.405711916377</v>
      </c>
      <c r="L56" s="170">
        <f>'Grunddaten § 2 SPU_40%_Plan'!$H$6*'bezirksw Umlage § 2_Plan'!E56</f>
        <v>348.34396711485505</v>
      </c>
      <c r="M56" s="170">
        <f>'Grunddaten § 2 SPU_40%_Plan'!$I$6*'bezirksw Umlage § 2_Plan'!E56</f>
        <v>564.57211255566142</v>
      </c>
      <c r="N56" s="14"/>
      <c r="O56" s="14"/>
    </row>
    <row r="57" spans="1:15" x14ac:dyDescent="0.25">
      <c r="A57">
        <v>61007</v>
      </c>
      <c r="B57" t="s">
        <v>68</v>
      </c>
      <c r="C57" t="s">
        <v>66</v>
      </c>
      <c r="D57" s="207">
        <f>Finanzkraft!H57</f>
        <v>1652175.91</v>
      </c>
      <c r="E57" s="147">
        <f t="shared" si="2"/>
        <v>1.3407878451421234E-2</v>
      </c>
      <c r="F57" s="170">
        <f>'Grunddaten § 2 SPU_40%_Plan'!$B$6*'bezirksw Umlage § 2_Plan'!E57</f>
        <v>1676.5211215657109</v>
      </c>
      <c r="G57" s="170">
        <f>'Grunddaten § 2 SPU_40%_Plan'!$C$6*'bezirksw Umlage § 2_Plan'!E57</f>
        <v>113458.55463038143</v>
      </c>
      <c r="H57" s="170">
        <f>'Grunddaten § 2 SPU_40%_Plan'!$D$6*'bezirksw Umlage § 2_Plan'!E57</f>
        <v>6986.9846592262174</v>
      </c>
      <c r="I57" s="170">
        <f>'Grunddaten § 2 SPU_40%_Plan'!$E$6*'bezirksw Umlage § 2_Plan'!E57</f>
        <v>233124.92789541322</v>
      </c>
      <c r="J57" s="170">
        <f>'Grunddaten § 2 SPU_40%_Plan'!$F$6*'bezirksw Umlage § 2_Plan'!E57</f>
        <v>20310.790593350943</v>
      </c>
      <c r="K57" s="170">
        <f>'Grunddaten § 2 SPU_40%_Plan'!$G$6*'bezirksw Umlage § 2_Plan'!E57</f>
        <v>75871.966265764422</v>
      </c>
      <c r="L57" s="170">
        <f>'Grunddaten § 2 SPU_40%_Plan'!$H$6*'bezirksw Umlage § 2_Plan'!E57</f>
        <v>439.77841320661645</v>
      </c>
      <c r="M57" s="170">
        <f>'Grunddaten § 2 SPU_40%_Plan'!$I$6*'bezirksw Umlage § 2_Plan'!E57</f>
        <v>712.76281847755274</v>
      </c>
      <c r="N57" s="14"/>
      <c r="O57" s="14"/>
    </row>
    <row r="58" spans="1:15" x14ac:dyDescent="0.25">
      <c r="A58">
        <v>61008</v>
      </c>
      <c r="B58" t="s">
        <v>69</v>
      </c>
      <c r="C58" t="s">
        <v>66</v>
      </c>
      <c r="D58" s="207">
        <f>Finanzkraft!H58</f>
        <v>2393531.83</v>
      </c>
      <c r="E58" s="147">
        <f t="shared" si="2"/>
        <v>1.942419306080297E-2</v>
      </c>
      <c r="F58" s="170">
        <f>'Grunddaten § 2 SPU_40%_Plan'!$B$6*'bezirksw Umlage § 2_Plan'!E58</f>
        <v>2428.8011003228034</v>
      </c>
      <c r="G58" s="170">
        <f>'Grunddaten § 2 SPU_40%_Plan'!$C$6*'bezirksw Umlage § 2_Plan'!E58</f>
        <v>164369.09668632795</v>
      </c>
      <c r="H58" s="170">
        <f>'Grunddaten § 2 SPU_40%_Plan'!$D$6*'bezirksw Umlage § 2_Plan'!E58</f>
        <v>10122.148662474843</v>
      </c>
      <c r="I58" s="170">
        <f>'Grunddaten § 2 SPU_40%_Plan'!$E$6*'bezirksw Umlage § 2_Plan'!E58</f>
        <v>337731.55261907098</v>
      </c>
      <c r="J58" s="170">
        <f>'Grunddaten § 2 SPU_40%_Plan'!$F$6*'bezirksw Umlage § 2_Plan'!E58</f>
        <v>29424.544616226769</v>
      </c>
      <c r="K58" s="170">
        <f>'Grunddaten § 2 SPU_40%_Plan'!$G$6*'bezirksw Umlage § 2_Plan'!E58</f>
        <v>109916.84672474941</v>
      </c>
      <c r="L58" s="170">
        <f>'Grunddaten § 2 SPU_40%_Plan'!$H$6*'bezirksw Umlage § 2_Plan'!E58</f>
        <v>637.11353239433743</v>
      </c>
      <c r="M58" s="170">
        <f>'Grunddaten § 2 SPU_40%_Plan'!$I$6*'bezirksw Umlage § 2_Plan'!E58</f>
        <v>1032.5901031122858</v>
      </c>
      <c r="N58" s="14"/>
      <c r="O58" s="14"/>
    </row>
    <row r="59" spans="1:15" x14ac:dyDescent="0.25">
      <c r="A59">
        <v>61012</v>
      </c>
      <c r="B59" t="s">
        <v>70</v>
      </c>
      <c r="C59" t="s">
        <v>66</v>
      </c>
      <c r="D59" s="207">
        <f>Finanzkraft!H59</f>
        <v>4035803.15</v>
      </c>
      <c r="E59" s="147">
        <f t="shared" si="2"/>
        <v>3.2751692941136598E-2</v>
      </c>
      <c r="F59" s="170">
        <f>'Grunddaten § 2 SPU_40%_Plan'!$B$6*'bezirksw Umlage § 2_Plan'!E59</f>
        <v>4095.2716853597203</v>
      </c>
      <c r="G59" s="170">
        <f>'Grunddaten § 2 SPU_40%_Plan'!$C$6*'bezirksw Umlage § 2_Plan'!E59</f>
        <v>277147.48133068986</v>
      </c>
      <c r="H59" s="170">
        <f>'Grunddaten § 2 SPU_40%_Plan'!$D$6*'bezirksw Umlage § 2_Plan'!E59</f>
        <v>17067.247213831393</v>
      </c>
      <c r="I59" s="170">
        <f>'Grunddaten § 2 SPU_40%_Plan'!$E$6*'bezirksw Umlage § 2_Plan'!E59</f>
        <v>569458.92543841258</v>
      </c>
      <c r="J59" s="170">
        <f>'Grunddaten § 2 SPU_40%_Plan'!$F$6*'bezirksw Umlage § 2_Plan'!E59</f>
        <v>49613.574534951367</v>
      </c>
      <c r="K59" s="170">
        <f>'Grunddaten § 2 SPU_40%_Plan'!$G$6*'bezirksw Umlage § 2_Plan'!E59</f>
        <v>185333.96994758613</v>
      </c>
      <c r="L59" s="170">
        <f>'Grunddaten § 2 SPU_40%_Plan'!$H$6*'bezirksw Umlage § 2_Plan'!E59</f>
        <v>1074.2555284692803</v>
      </c>
      <c r="M59" s="170">
        <f>'Grunddaten § 2 SPU_40%_Plan'!$I$6*'bezirksw Umlage § 2_Plan'!E59</f>
        <v>1741.0799967508215</v>
      </c>
      <c r="N59" s="14"/>
      <c r="O59" s="14"/>
    </row>
    <row r="60" spans="1:15" x14ac:dyDescent="0.25">
      <c r="A60">
        <v>61013</v>
      </c>
      <c r="B60" t="s">
        <v>71</v>
      </c>
      <c r="C60" t="s">
        <v>66</v>
      </c>
      <c r="D60" s="207">
        <f>Finanzkraft!H60</f>
        <v>2918732.79</v>
      </c>
      <c r="E60" s="147">
        <f t="shared" si="2"/>
        <v>2.3686348556248821E-2</v>
      </c>
      <c r="F60" s="170">
        <f>'Grunddaten § 2 SPU_40%_Plan'!$B$6*'bezirksw Umlage § 2_Plan'!E60</f>
        <v>2961.7410234733525</v>
      </c>
      <c r="G60" s="170">
        <f>'Grunddaten § 2 SPU_40%_Plan'!$C$6*'bezirksw Umlage § 2_Plan'!E60</f>
        <v>200435.80208459805</v>
      </c>
      <c r="H60" s="170">
        <f>'Grunddaten § 2 SPU_40%_Plan'!$D$6*'bezirksw Umlage § 2_Plan'!E60</f>
        <v>12343.202140086003</v>
      </c>
      <c r="I60" s="170">
        <f>'Grunddaten § 2 SPU_40%_Plan'!$E$6*'bezirksw Umlage § 2_Plan'!E60</f>
        <v>411838.33216326725</v>
      </c>
      <c r="J60" s="170">
        <f>'Grunddaten § 2 SPU_40%_Plan'!$F$6*'bezirksw Umlage § 2_Plan'!E60</f>
        <v>35881.028246947964</v>
      </c>
      <c r="K60" s="170">
        <f>'Grunddaten § 2 SPU_40%_Plan'!$G$6*'bezirksw Umlage § 2_Plan'!E60</f>
        <v>134035.36175615859</v>
      </c>
      <c r="L60" s="170">
        <f>'Grunddaten § 2 SPU_40%_Plan'!$H$6*'bezirksw Umlage § 2_Plan'!E60</f>
        <v>776.91223264496136</v>
      </c>
      <c r="M60" s="170">
        <f>'Grunddaten § 2 SPU_40%_Plan'!$I$6*'bezirksw Umlage § 2_Plan'!E60</f>
        <v>1259.1662892501872</v>
      </c>
      <c r="N60" s="14"/>
      <c r="O60" s="14"/>
    </row>
    <row r="61" spans="1:15" x14ac:dyDescent="0.25">
      <c r="A61">
        <v>61016</v>
      </c>
      <c r="B61" t="s">
        <v>72</v>
      </c>
      <c r="C61" t="s">
        <v>66</v>
      </c>
      <c r="D61" s="207">
        <f>Finanzkraft!H61</f>
        <v>2448992.71</v>
      </c>
      <c r="E61" s="147">
        <f t="shared" si="2"/>
        <v>1.9874273910758505E-2</v>
      </c>
      <c r="F61" s="170">
        <f>'Grunddaten § 2 SPU_40%_Plan'!$B$6*'bezirksw Umlage § 2_Plan'!E61</f>
        <v>2485.0792098012435</v>
      </c>
      <c r="G61" s="170">
        <f>'Grunddaten § 2 SPU_40%_Plan'!$C$6*'bezirksw Umlage § 2_Plan'!E61</f>
        <v>168177.71733334431</v>
      </c>
      <c r="H61" s="170">
        <f>'Grunddaten § 2 SPU_40%_Plan'!$D$6*'bezirksw Umlage § 2_Plan'!E61</f>
        <v>10356.690466045375</v>
      </c>
      <c r="I61" s="170">
        <f>'Grunddaten § 2 SPU_40%_Plan'!$E$6*'bezirksw Umlage § 2_Plan'!E61</f>
        <v>345557.18037018384</v>
      </c>
      <c r="J61" s="170">
        <f>'Grunddaten § 2 SPU_40%_Plan'!$F$6*'bezirksw Umlage § 2_Plan'!E61</f>
        <v>30106.345090973413</v>
      </c>
      <c r="K61" s="170">
        <f>'Grunddaten § 2 SPU_40%_Plan'!$G$6*'bezirksw Umlage § 2_Plan'!E61</f>
        <v>112463.7462352438</v>
      </c>
      <c r="L61" s="170">
        <f>'Grunddaten § 2 SPU_40%_Plan'!$H$6*'bezirksw Umlage § 2_Plan'!E61</f>
        <v>651.87618427287896</v>
      </c>
      <c r="M61" s="170">
        <f>'Grunddaten § 2 SPU_40%_Plan'!$I$6*'bezirksw Umlage § 2_Plan'!E61</f>
        <v>1056.5164010959222</v>
      </c>
      <c r="N61" s="14"/>
      <c r="O61" s="14"/>
    </row>
    <row r="62" spans="1:15" x14ac:dyDescent="0.25">
      <c r="A62">
        <v>61017</v>
      </c>
      <c r="B62" t="s">
        <v>73</v>
      </c>
      <c r="C62" t="s">
        <v>66</v>
      </c>
      <c r="D62" s="207">
        <f>Finanzkraft!H62</f>
        <v>1715471.54</v>
      </c>
      <c r="E62" s="147">
        <f t="shared" si="2"/>
        <v>1.3921540530870228E-2</v>
      </c>
      <c r="F62" s="170">
        <f>'Grunddaten § 2 SPU_40%_Plan'!$B$6*'bezirksw Umlage § 2_Plan'!E62</f>
        <v>1740.7494279800133</v>
      </c>
      <c r="G62" s="170">
        <f>'Grunddaten § 2 SPU_40%_Plan'!$C$6*'bezirksw Umlage § 2_Plan'!E62</f>
        <v>117805.20479683946</v>
      </c>
      <c r="H62" s="170">
        <f>'Grunddaten § 2 SPU_40%_Plan'!$D$6*'bezirksw Umlage § 2_Plan'!E62</f>
        <v>7254.6593015747194</v>
      </c>
      <c r="I62" s="170">
        <f>'Grunddaten § 2 SPU_40%_Plan'!$E$6*'bezirksw Umlage § 2_Plan'!E62</f>
        <v>242056.05265672557</v>
      </c>
      <c r="J62" s="170">
        <f>'Grunddaten § 2 SPU_40%_Plan'!$F$6*'bezirksw Umlage § 2_Plan'!E62</f>
        <v>21088.906457783454</v>
      </c>
      <c r="K62" s="170">
        <f>'Grunddaten § 2 SPU_40%_Plan'!$G$6*'bezirksw Umlage § 2_Plan'!E62</f>
        <v>78778.656694467209</v>
      </c>
      <c r="L62" s="170">
        <f>'Grunddaten § 2 SPU_40%_Plan'!$H$6*'bezirksw Umlage § 2_Plan'!E62</f>
        <v>456.62652941254345</v>
      </c>
      <c r="M62" s="170">
        <f>'Grunddaten § 2 SPU_40%_Plan'!$I$6*'bezirksw Umlage § 2_Plan'!E62</f>
        <v>740.06909462106125</v>
      </c>
      <c r="N62" s="14"/>
      <c r="O62" s="14"/>
    </row>
    <row r="63" spans="1:15" x14ac:dyDescent="0.25">
      <c r="A63">
        <v>61019</v>
      </c>
      <c r="B63" t="s">
        <v>74</v>
      </c>
      <c r="C63" t="s">
        <v>66</v>
      </c>
      <c r="D63" s="207">
        <f>Finanzkraft!H63</f>
        <v>2123157.08</v>
      </c>
      <c r="E63" s="147">
        <f t="shared" si="2"/>
        <v>1.723002489602601E-2</v>
      </c>
      <c r="F63" s="170">
        <f>'Grunddaten § 2 SPU_40%_Plan'!$B$6*'bezirksw Umlage § 2_Plan'!E63</f>
        <v>2154.4423129990923</v>
      </c>
      <c r="G63" s="170">
        <f>'Grunddaten § 2 SPU_40%_Plan'!$C$6*'bezirksw Umlage § 2_Plan'!E63</f>
        <v>145801.86776241104</v>
      </c>
      <c r="H63" s="170">
        <f>'Grunddaten § 2 SPU_40%_Plan'!$D$6*'bezirksw Umlage § 2_Plan'!E63</f>
        <v>8978.7448523490038</v>
      </c>
      <c r="I63" s="170">
        <f>'Grunddaten § 2 SPU_40%_Plan'!$E$6*'bezirksw Umlage § 2_Plan'!E63</f>
        <v>299581.19967118761</v>
      </c>
      <c r="J63" s="170">
        <f>'Grunddaten § 2 SPU_40%_Plan'!$F$6*'bezirksw Umlage § 2_Plan'!E63</f>
        <v>26100.730913496041</v>
      </c>
      <c r="K63" s="170">
        <f>'Grunddaten § 2 SPU_40%_Plan'!$G$6*'bezirksw Umlage § 2_Plan'!E63</f>
        <v>97500.575680636146</v>
      </c>
      <c r="L63" s="170">
        <f>'Grunddaten § 2 SPU_40%_Plan'!$H$6*'bezirksw Umlage § 2_Plan'!E63</f>
        <v>565.14481658965315</v>
      </c>
      <c r="M63" s="170">
        <f>'Grunddaten § 2 SPU_40%_Plan'!$I$6*'bezirksw Umlage § 2_Plan'!E63</f>
        <v>915.94812347274274</v>
      </c>
      <c r="N63" s="14"/>
      <c r="O63" s="14"/>
    </row>
    <row r="64" spans="1:15" x14ac:dyDescent="0.25">
      <c r="A64">
        <v>61020</v>
      </c>
      <c r="B64" t="s">
        <v>75</v>
      </c>
      <c r="C64" t="s">
        <v>66</v>
      </c>
      <c r="D64" s="207">
        <f>Finanzkraft!H64</f>
        <v>2068309.96</v>
      </c>
      <c r="E64" s="147">
        <f t="shared" si="2"/>
        <v>1.6784924883418689E-2</v>
      </c>
      <c r="F64" s="170">
        <f>'Grunddaten § 2 SPU_40%_Plan'!$B$6*'bezirksw Umlage § 2_Plan'!E64</f>
        <v>2098.787007422673</v>
      </c>
      <c r="G64" s="170">
        <f>'Grunddaten § 2 SPU_40%_Plan'!$C$6*'bezirksw Umlage § 2_Plan'!E64</f>
        <v>142035.39536490521</v>
      </c>
      <c r="H64" s="170">
        <f>'Grunddaten § 2 SPU_40%_Plan'!$D$6*'bezirksw Umlage § 2_Plan'!E64</f>
        <v>8746.7986148307864</v>
      </c>
      <c r="I64" s="170">
        <f>'Grunddaten § 2 SPU_40%_Plan'!$E$6*'bezirksw Umlage § 2_Plan'!E64</f>
        <v>291842.17453598208</v>
      </c>
      <c r="J64" s="170">
        <f>'Grunddaten § 2 SPU_40%_Plan'!$F$6*'bezirksw Umlage § 2_Plan'!E64</f>
        <v>25426.475610397967</v>
      </c>
      <c r="K64" s="170">
        <f>'Grunddaten § 2 SPU_40%_Plan'!$G$6*'bezirksw Umlage § 2_Plan'!E64</f>
        <v>94981.861533294345</v>
      </c>
      <c r="L64" s="170">
        <f>'Grunddaten § 2 SPU_40%_Plan'!$H$6*'bezirksw Umlage § 2_Plan'!E64</f>
        <v>550.54553617613294</v>
      </c>
      <c r="M64" s="170">
        <f>'Grunddaten § 2 SPU_40%_Plan'!$I$6*'bezirksw Umlage § 2_Plan'!E64</f>
        <v>892.28660680253745</v>
      </c>
      <c r="N64" s="14"/>
      <c r="O64" s="14"/>
    </row>
    <row r="65" spans="1:15" x14ac:dyDescent="0.25">
      <c r="A65">
        <v>61021</v>
      </c>
      <c r="B65" t="s">
        <v>76</v>
      </c>
      <c r="C65" t="s">
        <v>66</v>
      </c>
      <c r="D65" s="207">
        <f>Finanzkraft!H65</f>
        <v>5421074.3499999996</v>
      </c>
      <c r="E65" s="147">
        <f t="shared" si="2"/>
        <v>4.3993563591492729E-2</v>
      </c>
      <c r="F65" s="170">
        <f>'Grunddaten § 2 SPU_40%_Plan'!$B$6*'bezirksw Umlage § 2_Plan'!E65</f>
        <v>5500.9551914802505</v>
      </c>
      <c r="G65" s="170">
        <f>'Grunddaten § 2 SPU_40%_Plan'!$C$6*'bezirksw Umlage § 2_Plan'!E65</f>
        <v>372277.10231826012</v>
      </c>
      <c r="H65" s="170">
        <f>'Grunddaten § 2 SPU_40%_Plan'!$D$6*'bezirksw Umlage § 2_Plan'!E65</f>
        <v>22925.502720817869</v>
      </c>
      <c r="I65" s="170">
        <f>'Grunddaten § 2 SPU_40%_Plan'!$E$6*'bezirksw Umlage § 2_Plan'!E65</f>
        <v>764923.12913545873</v>
      </c>
      <c r="J65" s="170">
        <f>'Grunddaten § 2 SPU_40%_Plan'!$F$6*'bezirksw Umlage § 2_Plan'!E65</f>
        <v>66643.209870936844</v>
      </c>
      <c r="K65" s="170">
        <f>'Grunddaten § 2 SPU_40%_Plan'!$G$6*'bezirksw Umlage § 2_Plan'!E65</f>
        <v>248949.01790899539</v>
      </c>
      <c r="L65" s="170">
        <f>'Grunddaten § 2 SPU_40%_Plan'!$H$6*'bezirksw Umlage § 2_Plan'!E65</f>
        <v>1442.9888858009615</v>
      </c>
      <c r="M65" s="170">
        <f>'Grunddaten § 2 SPU_40%_Plan'!$I$6*'bezirksw Umlage § 2_Plan'!E65</f>
        <v>2338.6978405237537</v>
      </c>
      <c r="N65" s="14"/>
      <c r="O65" s="14"/>
    </row>
    <row r="66" spans="1:15" x14ac:dyDescent="0.25">
      <c r="A66">
        <v>61024</v>
      </c>
      <c r="B66" t="s">
        <v>77</v>
      </c>
      <c r="C66" t="s">
        <v>66</v>
      </c>
      <c r="D66" s="207">
        <f>Finanzkraft!H66</f>
        <v>2541384.4</v>
      </c>
      <c r="E66" s="147">
        <f t="shared" si="2"/>
        <v>2.0624058810746176E-2</v>
      </c>
      <c r="F66" s="170">
        <f>'Grunddaten § 2 SPU_40%_Plan'!$B$6*'bezirksw Umlage § 2_Plan'!E66</f>
        <v>2578.8323136957019</v>
      </c>
      <c r="G66" s="170">
        <f>'Grunddaten § 2 SPU_40%_Plan'!$C$6*'bezirksw Umlage § 2_Plan'!E66</f>
        <v>174522.45795316019</v>
      </c>
      <c r="H66" s="170">
        <f>'Grunddaten § 2 SPU_40%_Plan'!$D$6*'bezirksw Umlage § 2_Plan'!E66</f>
        <v>10747.411161561378</v>
      </c>
      <c r="I66" s="170">
        <f>'Grunddaten § 2 SPU_40%_Plan'!$E$6*'bezirksw Umlage § 2_Plan'!E66</f>
        <v>358593.81039185351</v>
      </c>
      <c r="J66" s="170">
        <f>'Grunddaten § 2 SPU_40%_Plan'!$F$6*'bezirksw Umlage § 2_Plan'!E66</f>
        <v>31242.149248870737</v>
      </c>
      <c r="K66" s="170">
        <f>'Grunddaten § 2 SPU_40%_Plan'!$G$6*'bezirksw Umlage § 2_Plan'!E66</f>
        <v>116706.59903589803</v>
      </c>
      <c r="L66" s="170">
        <f>'Grunddaten § 2 SPU_40%_Plan'!$H$6*'bezirksw Umlage § 2_Plan'!E66</f>
        <v>676.46912899247457</v>
      </c>
      <c r="M66" s="170">
        <f>'Grunddaten § 2 SPU_40%_Plan'!$I$6*'bezirksw Umlage § 2_Plan'!E66</f>
        <v>1096.3749663792667</v>
      </c>
      <c r="N66" s="14"/>
      <c r="O66" s="14"/>
    </row>
    <row r="67" spans="1:15" x14ac:dyDescent="0.25">
      <c r="A67">
        <v>61027</v>
      </c>
      <c r="B67" t="s">
        <v>78</v>
      </c>
      <c r="C67" t="s">
        <v>66</v>
      </c>
      <c r="D67" s="207">
        <f>Finanzkraft!H67</f>
        <v>2061188.61</v>
      </c>
      <c r="E67" s="147">
        <f t="shared" si="2"/>
        <v>1.6727133098275164E-2</v>
      </c>
      <c r="F67" s="170">
        <f>'Grunddaten § 2 SPU_40%_Plan'!$B$6*'bezirksw Umlage § 2_Plan'!E67</f>
        <v>2091.5607226083266</v>
      </c>
      <c r="G67" s="170">
        <f>'Grunddaten § 2 SPU_40%_Plan'!$C$6*'bezirksw Umlage § 2_Plan'!E67</f>
        <v>141546.35659298833</v>
      </c>
      <c r="H67" s="170">
        <f>'Grunddaten § 2 SPU_40%_Plan'!$D$6*'bezirksw Umlage § 2_Plan'!E67</f>
        <v>8716.6827156085419</v>
      </c>
      <c r="I67" s="170">
        <f>'Grunddaten § 2 SPU_40%_Plan'!$E$6*'bezirksw Umlage § 2_Plan'!E67</f>
        <v>290837.33952100598</v>
      </c>
      <c r="J67" s="170">
        <f>'Grunddaten § 2 SPU_40%_Plan'!$F$6*'bezirksw Umlage § 2_Plan'!E67</f>
        <v>25338.93030259115</v>
      </c>
      <c r="K67" s="170">
        <f>'Grunddaten § 2 SPU_40%_Plan'!$G$6*'bezirksw Umlage § 2_Plan'!E67</f>
        <v>94654.831691195563</v>
      </c>
      <c r="L67" s="170">
        <f>'Grunddaten § 2 SPU_40%_Plan'!$H$6*'bezirksw Umlage § 2_Plan'!E67</f>
        <v>548.64996562342537</v>
      </c>
      <c r="M67" s="170">
        <f>'Grunddaten § 2 SPU_40%_Plan'!$I$6*'bezirksw Umlage § 2_Plan'!E67</f>
        <v>889.21439550430773</v>
      </c>
      <c r="N67" s="14"/>
      <c r="O67" s="14"/>
    </row>
    <row r="68" spans="1:15" x14ac:dyDescent="0.25">
      <c r="A68">
        <v>61030</v>
      </c>
      <c r="B68" t="s">
        <v>79</v>
      </c>
      <c r="C68" t="s">
        <v>66</v>
      </c>
      <c r="D68" s="207">
        <f>Finanzkraft!H68</f>
        <v>2022580.9</v>
      </c>
      <c r="E68" s="147">
        <f t="shared" si="2"/>
        <v>1.6413820526753817E-2</v>
      </c>
      <c r="F68" s="170">
        <f>'Grunddaten § 2 SPU_40%_Plan'!$B$6*'bezirksw Umlage § 2_Plan'!E68</f>
        <v>2052.3841186652971</v>
      </c>
      <c r="G68" s="170">
        <f>'Grunddaten § 2 SPU_40%_Plan'!$C$6*'bezirksw Umlage § 2_Plan'!E68</f>
        <v>138895.08020790358</v>
      </c>
      <c r="H68" s="170">
        <f>'Grunddaten § 2 SPU_40%_Plan'!$D$6*'bezirksw Umlage § 2_Plan'!E68</f>
        <v>8553.4122818338146</v>
      </c>
      <c r="I68" s="170">
        <f>'Grunddaten § 2 SPU_40%_Plan'!$E$6*'bezirksw Umlage § 2_Plan'!E68</f>
        <v>285389.7237099529</v>
      </c>
      <c r="J68" s="170">
        <f>'Grunddaten § 2 SPU_40%_Plan'!$F$6*'bezirksw Umlage § 2_Plan'!E68</f>
        <v>24864.311886747753</v>
      </c>
      <c r="K68" s="170">
        <f>'Grunddaten § 2 SPU_40%_Plan'!$G$6*'bezirksw Umlage § 2_Plan'!E68</f>
        <v>92881.871043973428</v>
      </c>
      <c r="L68" s="170">
        <f>'Grunddaten § 2 SPU_40%_Plan'!$H$6*'bezirksw Umlage § 2_Plan'!E68</f>
        <v>538.3733132775252</v>
      </c>
      <c r="M68" s="170">
        <f>'Grunddaten § 2 SPU_40%_Plan'!$I$6*'bezirksw Umlage § 2_Plan'!E68</f>
        <v>872.5586992022329</v>
      </c>
      <c r="N68" s="14"/>
      <c r="O68" s="14"/>
    </row>
    <row r="69" spans="1:15" x14ac:dyDescent="0.25">
      <c r="A69">
        <v>61032</v>
      </c>
      <c r="B69" t="s">
        <v>80</v>
      </c>
      <c r="C69" t="s">
        <v>66</v>
      </c>
      <c r="D69" s="207">
        <f>Finanzkraft!H69</f>
        <v>2472634.87</v>
      </c>
      <c r="E69" s="147">
        <f t="shared" si="2"/>
        <v>2.0066136778199208E-2</v>
      </c>
      <c r="F69" s="170">
        <f>'Grunddaten § 2 SPU_40%_Plan'!$B$6*'bezirksw Umlage § 2_Plan'!E69</f>
        <v>2509.0697427460291</v>
      </c>
      <c r="G69" s="170">
        <f>'Grunddaten § 2 SPU_40%_Plan'!$C$6*'bezirksw Umlage § 2_Plan'!E69</f>
        <v>169801.27647477994</v>
      </c>
      <c r="H69" s="170">
        <f>'Grunddaten § 2 SPU_40%_Plan'!$D$6*'bezirksw Umlage § 2_Plan'!E69</f>
        <v>10456.672198154623</v>
      </c>
      <c r="I69" s="170">
        <f>'Grunddaten § 2 SPU_40%_Plan'!$E$6*'bezirksw Umlage § 2_Plan'!E69</f>
        <v>348893.13074443414</v>
      </c>
      <c r="J69" s="170">
        <f>'Grunddaten § 2 SPU_40%_Plan'!$F$6*'bezirksw Umlage § 2_Plan'!E69</f>
        <v>30396.986637087288</v>
      </c>
      <c r="K69" s="170">
        <f>'Grunddaten § 2 SPU_40%_Plan'!$G$6*'bezirksw Umlage § 2_Plan'!E69</f>
        <v>113549.45215500255</v>
      </c>
      <c r="L69" s="170">
        <f>'Grunddaten § 2 SPU_40%_Plan'!$H$6*'bezirksw Umlage § 2_Plan'!E69</f>
        <v>658.16928632493398</v>
      </c>
      <c r="M69" s="170">
        <f>'Grunddaten § 2 SPU_40%_Plan'!$I$6*'bezirksw Umlage § 2_Plan'!E69</f>
        <v>1066.71583112907</v>
      </c>
      <c r="N69" s="14"/>
      <c r="O69" s="14"/>
    </row>
    <row r="70" spans="1:15" x14ac:dyDescent="0.25">
      <c r="A70">
        <v>61033</v>
      </c>
      <c r="B70" t="s">
        <v>81</v>
      </c>
      <c r="C70" t="s">
        <v>66</v>
      </c>
      <c r="D70" s="207">
        <f>Finanzkraft!H70</f>
        <v>2766562.51</v>
      </c>
      <c r="E70" s="147">
        <f t="shared" si="2"/>
        <v>2.2451443358921047E-2</v>
      </c>
      <c r="F70" s="170">
        <f>'Grunddaten § 2 SPU_40%_Plan'!$B$6*'bezirksw Umlage § 2_Plan'!E70</f>
        <v>2807.3284775994875</v>
      </c>
      <c r="G70" s="170">
        <f>'Grunddaten § 2 SPU_40%_Plan'!$C$6*'bezirksw Umlage § 2_Plan'!E70</f>
        <v>189985.93417283281</v>
      </c>
      <c r="H70" s="170">
        <f>'Grunddaten § 2 SPU_40%_Plan'!$D$6*'bezirksw Umlage § 2_Plan'!E70</f>
        <v>11699.680221194109</v>
      </c>
      <c r="I70" s="170">
        <f>'Grunddaten § 2 SPU_40%_Plan'!$E$6*'bezirksw Umlage § 2_Plan'!E70</f>
        <v>390366.83791249769</v>
      </c>
      <c r="J70" s="170">
        <f>'Grunddaten § 2 SPU_40%_Plan'!$F$6*'bezirksw Umlage § 2_Plan'!E70</f>
        <v>34010.34445782796</v>
      </c>
      <c r="K70" s="170">
        <f>'Grunddaten § 2 SPU_40%_Plan'!$G$6*'bezirksw Umlage § 2_Plan'!E70</f>
        <v>127047.32962172806</v>
      </c>
      <c r="L70" s="170">
        <f>'Grunddaten § 2 SPU_40%_Plan'!$H$6*'bezirksw Umlage § 2_Plan'!E70</f>
        <v>736.40734217261036</v>
      </c>
      <c r="M70" s="170">
        <f>'Grunddaten § 2 SPU_40%_Plan'!$I$6*'bezirksw Umlage § 2_Plan'!E70</f>
        <v>1193.5187289602429</v>
      </c>
      <c r="N70" s="14"/>
      <c r="O70" s="14"/>
    </row>
    <row r="71" spans="1:15" x14ac:dyDescent="0.25">
      <c r="A71">
        <v>61043</v>
      </c>
      <c r="B71" t="s">
        <v>82</v>
      </c>
      <c r="C71" t="s">
        <v>66</v>
      </c>
      <c r="D71" s="207">
        <f>Finanzkraft!H71</f>
        <v>5352305.54</v>
      </c>
      <c r="E71" s="147">
        <f t="shared" si="2"/>
        <v>4.3435485096250129E-2</v>
      </c>
      <c r="F71" s="170">
        <f>'Grunddaten § 2 SPU_40%_Plan'!$B$6*'bezirksw Umlage § 2_Plan'!E71</f>
        <v>5431.1730564351165</v>
      </c>
      <c r="G71" s="170">
        <f>'Grunddaten § 2 SPU_40%_Plan'!$C$6*'bezirksw Umlage § 2_Plan'!E71</f>
        <v>367554.5968398627</v>
      </c>
      <c r="H71" s="170">
        <f>'Grunddaten § 2 SPU_40%_Plan'!$D$6*'bezirksw Umlage § 2_Plan'!E71</f>
        <v>22634.682223076052</v>
      </c>
      <c r="I71" s="170">
        <f>'Grunddaten § 2 SPU_40%_Plan'!$E$6*'bezirksw Umlage § 2_Plan'!E71</f>
        <v>755219.72904611635</v>
      </c>
      <c r="J71" s="170">
        <f>'Grunddaten § 2 SPU_40%_Plan'!$F$6*'bezirksw Umlage § 2_Plan'!E71</f>
        <v>65797.810243203552</v>
      </c>
      <c r="K71" s="170">
        <f>'Grunddaten § 2 SPU_40%_Plan'!$G$6*'bezirksw Umlage § 2_Plan'!E71</f>
        <v>245790.98564325637</v>
      </c>
      <c r="L71" s="170">
        <f>'Grunddaten § 2 SPU_40%_Plan'!$H$6*'bezirksw Umlage § 2_Plan'!E71</f>
        <v>1424.6839111570043</v>
      </c>
      <c r="M71" s="170">
        <f>'Grunddaten § 2 SPU_40%_Plan'!$I$6*'bezirksw Umlage § 2_Plan'!E71</f>
        <v>2309.0303877166571</v>
      </c>
      <c r="N71" s="14"/>
      <c r="O71" s="14"/>
    </row>
    <row r="72" spans="1:15" x14ac:dyDescent="0.25">
      <c r="A72">
        <v>61045</v>
      </c>
      <c r="B72" t="s">
        <v>83</v>
      </c>
      <c r="C72" t="s">
        <v>66</v>
      </c>
      <c r="D72" s="207">
        <f>Finanzkraft!H72</f>
        <v>8578275.4900000002</v>
      </c>
      <c r="E72" s="147">
        <f t="shared" si="2"/>
        <v>6.9615150781811075E-2</v>
      </c>
      <c r="F72" s="170">
        <f>'Grunddaten § 2 SPU_40%_Plan'!$B$6*'bezirksw Umlage § 2_Plan'!E72</f>
        <v>8704.6784537576568</v>
      </c>
      <c r="G72" s="170">
        <f>'Grunddaten § 2 SPU_40%_Plan'!$C$6*'bezirksw Umlage § 2_Plan'!E72</f>
        <v>589089.05064269283</v>
      </c>
      <c r="H72" s="170">
        <f>'Grunddaten § 2 SPU_40%_Plan'!$D$6*'bezirksw Umlage § 2_Plan'!E72</f>
        <v>36277.177804418097</v>
      </c>
      <c r="I72" s="170">
        <f>'Grunddaten § 2 SPU_40%_Plan'!$E$6*'bezirksw Umlage § 2_Plan'!E72</f>
        <v>1210409.7650674742</v>
      </c>
      <c r="J72" s="170">
        <f>'Grunddaten § 2 SPU_40%_Plan'!$F$6*'bezirksw Umlage § 2_Plan'!E72</f>
        <v>105455.81501031869</v>
      </c>
      <c r="K72" s="170">
        <f>'Grunddaten § 2 SPU_40%_Plan'!$G$6*'bezirksw Umlage § 2_Plan'!E72</f>
        <v>393935.43063808122</v>
      </c>
      <c r="L72" s="170">
        <f>'Grunddaten § 2 SPU_40%_Plan'!$H$6*'bezirksw Umlage § 2_Plan'!E72</f>
        <v>2283.3769456434034</v>
      </c>
      <c r="M72" s="170">
        <f>'Grunddaten § 2 SPU_40%_Plan'!$I$6*'bezirksw Umlage § 2_Plan'!E72</f>
        <v>3700.7414155610768</v>
      </c>
      <c r="N72" s="14"/>
      <c r="O72" s="14"/>
    </row>
    <row r="73" spans="1:15" x14ac:dyDescent="0.25">
      <c r="A73">
        <v>61049</v>
      </c>
      <c r="B73" t="s">
        <v>84</v>
      </c>
      <c r="C73" t="s">
        <v>66</v>
      </c>
      <c r="D73" s="207">
        <f>Finanzkraft!H73</f>
        <v>3663338.59</v>
      </c>
      <c r="E73" s="147">
        <f t="shared" si="2"/>
        <v>2.9729036868187265E-2</v>
      </c>
      <c r="F73" s="170">
        <f>'Grunddaten § 2 SPU_40%_Plan'!$B$6*'bezirksw Umlage § 2_Plan'!E73</f>
        <v>3717.3187699981358</v>
      </c>
      <c r="G73" s="170">
        <f>'Grunddaten § 2 SPU_40%_Plan'!$C$6*'bezirksw Umlage § 2_Plan'!E73</f>
        <v>251569.52055008447</v>
      </c>
      <c r="H73" s="170">
        <f>'Grunddaten § 2 SPU_40%_Plan'!$D$6*'bezirksw Umlage § 2_Plan'!E73</f>
        <v>15492.109753543982</v>
      </c>
      <c r="I73" s="170">
        <f>'Grunddaten § 2 SPU_40%_Plan'!$E$6*'bezirksw Umlage § 2_Plan'!E73</f>
        <v>516903.52067307092</v>
      </c>
      <c r="J73" s="170">
        <f>'Grunddaten § 2 SPU_40%_Plan'!$F$6*'bezirksw Umlage § 2_Plan'!E73</f>
        <v>45034.7342094048</v>
      </c>
      <c r="K73" s="170">
        <f>'Grunddaten § 2 SPU_40%_Plan'!$G$6*'bezirksw Umlage § 2_Plan'!E73</f>
        <v>168229.48466822336</v>
      </c>
      <c r="L73" s="170">
        <f>'Grunddaten § 2 SPU_40%_Plan'!$H$6*'bezirksw Umlage § 2_Plan'!E73</f>
        <v>975.11240927654228</v>
      </c>
      <c r="M73" s="170">
        <f>'Grunddaten § 2 SPU_40%_Plan'!$I$6*'bezirksw Umlage § 2_Plan'!E73</f>
        <v>1580.395599912835</v>
      </c>
      <c r="N73" s="14"/>
      <c r="O73" s="14"/>
    </row>
    <row r="74" spans="1:15" x14ac:dyDescent="0.25">
      <c r="A74">
        <v>61050</v>
      </c>
      <c r="B74" t="s">
        <v>85</v>
      </c>
      <c r="C74" t="s">
        <v>66</v>
      </c>
      <c r="D74" s="207">
        <f>Finanzkraft!H74</f>
        <v>4441983.88</v>
      </c>
      <c r="E74" s="147">
        <f t="shared" si="2"/>
        <v>3.6047965344206283E-2</v>
      </c>
      <c r="F74" s="170">
        <f>'Grunddaten § 2 SPU_40%_Plan'!$B$6*'bezirksw Umlage § 2_Plan'!E74</f>
        <v>4507.437586639554</v>
      </c>
      <c r="G74" s="170">
        <f>'Grunddaten § 2 SPU_40%_Plan'!$C$6*'bezirksw Umlage § 2_Plan'!E74</f>
        <v>305040.80568288499</v>
      </c>
      <c r="H74" s="170">
        <f>'Grunddaten § 2 SPU_40%_Plan'!$D$6*'bezirksw Umlage § 2_Plan'!E74</f>
        <v>18784.968984380212</v>
      </c>
      <c r="I74" s="170">
        <f>'Grunddaten § 2 SPU_40%_Plan'!$E$6*'bezirksw Umlage § 2_Plan'!E74</f>
        <v>626771.74111416971</v>
      </c>
      <c r="J74" s="170">
        <f>'Grunddaten § 2 SPU_40%_Plan'!$F$6*'bezirksw Umlage § 2_Plan'!E74</f>
        <v>54606.899822017447</v>
      </c>
      <c r="K74" s="170">
        <f>'Grunddaten § 2 SPU_40%_Plan'!$G$6*'bezirksw Umlage § 2_Plan'!E74</f>
        <v>203986.78437118075</v>
      </c>
      <c r="L74" s="170">
        <f>'Grunddaten § 2 SPU_40%_Plan'!$H$6*'bezirksw Umlage § 2_Plan'!E74</f>
        <v>1182.373263289966</v>
      </c>
      <c r="M74" s="170">
        <f>'Grunddaten § 2 SPU_40%_Plan'!$I$6*'bezirksw Umlage § 2_Plan'!E74</f>
        <v>1916.309837698006</v>
      </c>
      <c r="N74" s="14"/>
      <c r="O74" s="14"/>
    </row>
    <row r="75" spans="1:15" x14ac:dyDescent="0.25">
      <c r="A75">
        <v>61051</v>
      </c>
      <c r="B75" t="s">
        <v>86</v>
      </c>
      <c r="C75" t="s">
        <v>66</v>
      </c>
      <c r="D75" s="207">
        <f>Finanzkraft!H75</f>
        <v>4073141.36</v>
      </c>
      <c r="E75" s="147">
        <f t="shared" si="2"/>
        <v>3.3054703158295402E-2</v>
      </c>
      <c r="F75" s="170">
        <f>'Grunddaten § 2 SPU_40%_Plan'!$B$6*'bezirksw Umlage § 2_Plan'!E75</f>
        <v>4133.1600829132567</v>
      </c>
      <c r="G75" s="170">
        <f>'Grunddaten § 2 SPU_40%_Plan'!$C$6*'bezirksw Umlage § 2_Plan'!E75</f>
        <v>279711.57835779496</v>
      </c>
      <c r="H75" s="170">
        <f>'Grunddaten § 2 SPU_40%_Plan'!$D$6*'bezirksw Umlage § 2_Plan'!E75</f>
        <v>17225.148983790605</v>
      </c>
      <c r="I75" s="170">
        <f>'Grunddaten § 2 SPU_40%_Plan'!$E$6*'bezirksw Umlage § 2_Plan'!E75</f>
        <v>574727.41256578744</v>
      </c>
      <c r="J75" s="170">
        <f>'Grunddaten § 2 SPU_40%_Plan'!$F$6*'bezirksw Umlage § 2_Plan'!E75</f>
        <v>50072.586532312205</v>
      </c>
      <c r="K75" s="170">
        <f>'Grunddaten § 2 SPU_40%_Plan'!$G$6*'bezirksw Umlage § 2_Plan'!E75</f>
        <v>187048.63204403568</v>
      </c>
      <c r="L75" s="170">
        <f>'Grunddaten § 2 SPU_40%_Plan'!$H$6*'bezirksw Umlage § 2_Plan'!E75</f>
        <v>1084.1942635920891</v>
      </c>
      <c r="M75" s="170">
        <f>'Grunddaten § 2 SPU_40%_Plan'!$I$6*'bezirksw Umlage § 2_Plan'!E75</f>
        <v>1757.1880198949837</v>
      </c>
      <c r="N75" s="14"/>
      <c r="O75" s="14"/>
    </row>
    <row r="76" spans="1:15" x14ac:dyDescent="0.25">
      <c r="A76">
        <v>61052</v>
      </c>
      <c r="B76" t="s">
        <v>87</v>
      </c>
      <c r="C76" t="s">
        <v>66</v>
      </c>
      <c r="D76" s="207">
        <f>Finanzkraft!H76</f>
        <v>3428542.68</v>
      </c>
      <c r="E76" s="147">
        <f t="shared" si="2"/>
        <v>2.7823601131522376E-2</v>
      </c>
      <c r="F76" s="170">
        <f>'Grunddaten § 2 SPU_40%_Plan'!$B$6*'bezirksw Umlage § 2_Plan'!E76</f>
        <v>3479.0630854855581</v>
      </c>
      <c r="G76" s="170">
        <f>'Grunddaten § 2 SPU_40%_Plan'!$C$6*'bezirksw Umlage § 2_Plan'!E76</f>
        <v>235445.56884464828</v>
      </c>
      <c r="H76" s="170">
        <f>'Grunddaten § 2 SPU_40%_Plan'!$D$6*'bezirksw Umlage § 2_Plan'!E76</f>
        <v>14499.167409275655</v>
      </c>
      <c r="I76" s="170">
        <f>'Grunddaten § 2 SPU_40%_Plan'!$E$6*'bezirksw Umlage § 2_Plan'!E76</f>
        <v>483773.40464996058</v>
      </c>
      <c r="J76" s="170">
        <f>'Grunddaten § 2 SPU_40%_Plan'!$F$6*'bezirksw Umlage § 2_Plan'!E76</f>
        <v>42148.303938075354</v>
      </c>
      <c r="K76" s="170">
        <f>'Grunddaten § 2 SPU_40%_Plan'!$G$6*'bezirksw Umlage § 2_Plan'!E76</f>
        <v>157447.08113901355</v>
      </c>
      <c r="L76" s="170">
        <f>'Grunddaten § 2 SPU_40%_Plan'!$H$6*'bezirksw Umlage § 2_Plan'!E76</f>
        <v>912.61411711393396</v>
      </c>
      <c r="M76" s="170">
        <f>'Grunddaten § 2 SPU_40%_Plan'!$I$6*'bezirksw Umlage § 2_Plan'!E76</f>
        <v>1479.1026361517295</v>
      </c>
      <c r="N76" s="14"/>
      <c r="O76" s="14"/>
    </row>
    <row r="77" spans="1:15" x14ac:dyDescent="0.25">
      <c r="A77">
        <v>61053</v>
      </c>
      <c r="B77" t="s">
        <v>66</v>
      </c>
      <c r="C77" t="s">
        <v>66</v>
      </c>
      <c r="D77" s="207">
        <f>Finanzkraft!H77</f>
        <v>21747322.620000001</v>
      </c>
      <c r="E77" s="147">
        <f t="shared" si="2"/>
        <v>0.17648572199119136</v>
      </c>
      <c r="F77" s="170">
        <f>'Grunddaten § 2 SPU_40%_Plan'!$B$6*'bezirksw Umlage § 2_Plan'!E77</f>
        <v>22067.774677778569</v>
      </c>
      <c r="G77" s="170">
        <f>'Grunddaten § 2 SPU_40%_Plan'!$C$6*'bezirksw Umlage § 2_Plan'!E77</f>
        <v>1493436.4897898799</v>
      </c>
      <c r="H77" s="170">
        <f>'Grunddaten § 2 SPU_40%_Plan'!$D$6*'bezirksw Umlage § 2_Plan'!E77</f>
        <v>91968.541972739054</v>
      </c>
      <c r="I77" s="170">
        <f>'Grunddaten § 2 SPU_40%_Plan'!$E$6*'bezirksw Umlage § 2_Plan'!E77</f>
        <v>3068585.4859763626</v>
      </c>
      <c r="J77" s="170">
        <f>'Grunddaten § 2 SPU_40%_Plan'!$F$6*'bezirksw Umlage § 2_Plan'!E77</f>
        <v>267347.63110113633</v>
      </c>
      <c r="K77" s="170">
        <f>'Grunddaten § 2 SPU_40%_Plan'!$G$6*'bezirksw Umlage § 2_Plan'!E77</f>
        <v>998690.34417487402</v>
      </c>
      <c r="L77" s="170">
        <f>'Grunddaten § 2 SPU_40%_Plan'!$H$6*'bezirksw Umlage § 2_Plan'!E77</f>
        <v>5788.7316813110765</v>
      </c>
      <c r="M77" s="170">
        <f>'Grunddaten § 2 SPU_40%_Plan'!$I$6*'bezirksw Umlage § 2_Plan'!E77</f>
        <v>9381.9809810517327</v>
      </c>
      <c r="N77" s="14"/>
      <c r="O77" s="14"/>
    </row>
    <row r="78" spans="1:15" x14ac:dyDescent="0.25">
      <c r="A78">
        <v>61054</v>
      </c>
      <c r="B78" t="s">
        <v>88</v>
      </c>
      <c r="C78" t="s">
        <v>66</v>
      </c>
      <c r="D78" s="207">
        <f>Finanzkraft!H78</f>
        <v>4566233.71</v>
      </c>
      <c r="E78" s="147">
        <f t="shared" si="2"/>
        <v>3.7056288131245202E-2</v>
      </c>
      <c r="F78" s="170">
        <f>'Grunddaten § 2 SPU_40%_Plan'!$B$6*'bezirksw Umlage § 2_Plan'!E78</f>
        <v>4633.5182679309</v>
      </c>
      <c r="G78" s="170">
        <f>'Grunddaten § 2 SPU_40%_Plan'!$C$6*'bezirksw Umlage § 2_Plan'!E78</f>
        <v>313573.31486640812</v>
      </c>
      <c r="H78" s="170">
        <f>'Grunddaten § 2 SPU_40%_Plan'!$D$6*'bezirksw Umlage § 2_Plan'!E78</f>
        <v>19310.416456932617</v>
      </c>
      <c r="I78" s="170">
        <f>'Grunddaten § 2 SPU_40%_Plan'!$E$6*'bezirksw Umlage § 2_Plan'!E78</f>
        <v>644303.6107440613</v>
      </c>
      <c r="J78" s="170">
        <f>'Grunddaten § 2 SPU_40%_Plan'!$F$6*'bezirksw Umlage § 2_Plan'!E78</f>
        <v>56134.347512735483</v>
      </c>
      <c r="K78" s="170">
        <f>'Grunddaten § 2 SPU_40%_Plan'!$G$6*'bezirksw Umlage § 2_Plan'!E78</f>
        <v>209692.6410255651</v>
      </c>
      <c r="L78" s="170">
        <f>'Grunddaten § 2 SPU_40%_Plan'!$H$6*'bezirksw Umlage § 2_Plan'!E78</f>
        <v>1215.4462507048427</v>
      </c>
      <c r="M78" s="170">
        <f>'Grunddaten § 2 SPU_40%_Plan'!$I$6*'bezirksw Umlage § 2_Plan'!E78</f>
        <v>1969.912277056995</v>
      </c>
      <c r="N78" s="14"/>
      <c r="O78" s="14"/>
    </row>
    <row r="79" spans="1:15" x14ac:dyDescent="0.25">
      <c r="A79">
        <v>61055</v>
      </c>
      <c r="B79" t="s">
        <v>89</v>
      </c>
      <c r="C79" t="s">
        <v>66</v>
      </c>
      <c r="D79" s="207">
        <f>Finanzkraft!H79</f>
        <v>1872686.31</v>
      </c>
      <c r="E79" s="147">
        <f t="shared" si="2"/>
        <v>1.5197383202446371E-2</v>
      </c>
      <c r="F79" s="170">
        <f>'Grunddaten § 2 SPU_40%_Plan'!$B$6*'bezirksw Umlage § 2_Plan'!E79</f>
        <v>1900.2807956338941</v>
      </c>
      <c r="G79" s="170">
        <f>'Grunddaten § 2 SPU_40%_Plan'!$C$6*'bezirksw Umlage § 2_Plan'!E79</f>
        <v>128601.4889350992</v>
      </c>
      <c r="H79" s="170">
        <f>'Grunddaten § 2 SPU_40%_Plan'!$D$6*'bezirksw Umlage § 2_Plan'!E79</f>
        <v>7919.5141633029589</v>
      </c>
      <c r="I79" s="170">
        <f>'Grunddaten § 2 SPU_40%_Plan'!$E$6*'bezirksw Umlage § 2_Plan'!E79</f>
        <v>264239.33332224743</v>
      </c>
      <c r="J79" s="170">
        <f>'Grunddaten § 2 SPU_40%_Plan'!$F$6*'bezirksw Umlage § 2_Plan'!E79</f>
        <v>23021.603970393859</v>
      </c>
      <c r="K79" s="170">
        <f>'Grunddaten § 2 SPU_40%_Plan'!$G$6*'bezirksw Umlage § 2_Plan'!E79</f>
        <v>85998.344170675424</v>
      </c>
      <c r="L79" s="170">
        <f>'Grunddaten § 2 SPU_40%_Plan'!$H$6*'bezirksw Umlage § 2_Plan'!E79</f>
        <v>498.47416904024095</v>
      </c>
      <c r="M79" s="170">
        <f>'Grunddaten § 2 SPU_40%_Plan'!$I$6*'bezirksw Umlage § 2_Plan'!E79</f>
        <v>807.89289104204909</v>
      </c>
      <c r="N79" s="14"/>
      <c r="O79" s="14"/>
    </row>
    <row r="80" spans="1:15" x14ac:dyDescent="0.25">
      <c r="A80">
        <v>61057</v>
      </c>
      <c r="B80" t="s">
        <v>90</v>
      </c>
      <c r="C80" t="s">
        <v>66</v>
      </c>
      <c r="D80" s="207">
        <f>Finanzkraft!H80</f>
        <v>3581092.62</v>
      </c>
      <c r="E80" s="147">
        <f t="shared" si="2"/>
        <v>2.9061587377969704E-2</v>
      </c>
      <c r="F80" s="170">
        <f>'Grunddaten § 2 SPU_40%_Plan'!$B$6*'bezirksw Umlage § 2_Plan'!E80</f>
        <v>3633.8608857413319</v>
      </c>
      <c r="G80" s="170">
        <f>'Grunddaten § 2 SPU_40%_Plan'!$C$6*'bezirksw Umlage § 2_Plan'!E80</f>
        <v>245921.50884388929</v>
      </c>
      <c r="H80" s="170">
        <f>'Grunddaten § 2 SPU_40%_Plan'!$D$6*'bezirksw Umlage § 2_Plan'!E80</f>
        <v>15144.294894850649</v>
      </c>
      <c r="I80" s="170">
        <f>'Grunddaten § 2 SPU_40%_Plan'!$E$6*'bezirksw Umlage § 2_Plan'!E80</f>
        <v>505298.46959473973</v>
      </c>
      <c r="J80" s="170">
        <f>'Grunddaten § 2 SPU_40%_Plan'!$F$6*'bezirksw Umlage § 2_Plan'!E80</f>
        <v>44023.655023643623</v>
      </c>
      <c r="K80" s="170">
        <f>'Grunddaten § 2 SPU_40%_Plan'!$G$6*'bezirksw Umlage § 2_Plan'!E80</f>
        <v>164452.54819095985</v>
      </c>
      <c r="L80" s="170">
        <f>'Grunddaten § 2 SPU_40%_Plan'!$H$6*'bezirksw Umlage § 2_Plan'!E80</f>
        <v>953.22006599740632</v>
      </c>
      <c r="M80" s="170">
        <f>'Grunddaten § 2 SPU_40%_Plan'!$I$6*'bezirksw Umlage § 2_Plan'!E80</f>
        <v>1544.9139850128695</v>
      </c>
      <c r="N80" s="14"/>
      <c r="O80" s="14"/>
    </row>
    <row r="81" spans="1:15" x14ac:dyDescent="0.25">
      <c r="A81">
        <v>61059</v>
      </c>
      <c r="B81" t="s">
        <v>91</v>
      </c>
      <c r="C81" t="s">
        <v>66</v>
      </c>
      <c r="D81" s="207">
        <f>Finanzkraft!H81</f>
        <v>7673922.3600000003</v>
      </c>
      <c r="E81" s="147">
        <f t="shared" si="2"/>
        <v>6.2276067352007081E-2</v>
      </c>
      <c r="F81" s="170">
        <f>'Grunddaten § 2 SPU_40%_Plan'!$B$6*'bezirksw Umlage § 2_Plan'!E81</f>
        <v>7786.9994616949652</v>
      </c>
      <c r="G81" s="170">
        <f>'Grunddaten § 2 SPU_40%_Plan'!$C$6*'bezirksw Umlage § 2_Plan'!E81</f>
        <v>526985.13157195575</v>
      </c>
      <c r="H81" s="170">
        <f>'Grunddaten § 2 SPU_40%_Plan'!$D$6*'bezirksw Umlage § 2_Plan'!E81</f>
        <v>32452.705236098653</v>
      </c>
      <c r="I81" s="170">
        <f>'Grunddaten § 2 SPU_40%_Plan'!$E$6*'bezirksw Umlage § 2_Plan'!E81</f>
        <v>1082803.9472201234</v>
      </c>
      <c r="J81" s="170">
        <f>'Grunddaten § 2 SPU_40%_Plan'!$F$6*'bezirksw Umlage § 2_Plan'!E81</f>
        <v>94338.277867514407</v>
      </c>
      <c r="K81" s="170">
        <f>'Grunddaten § 2 SPU_40%_Plan'!$G$6*'bezirksw Umlage § 2_Plan'!E81</f>
        <v>352405.31888884358</v>
      </c>
      <c r="L81" s="170">
        <f>'Grunddaten § 2 SPU_40%_Plan'!$H$6*'bezirksw Umlage § 2_Plan'!E81</f>
        <v>2042.6550091458323</v>
      </c>
      <c r="M81" s="170">
        <f>'Grunddaten § 2 SPU_40%_Plan'!$I$6*'bezirksw Umlage § 2_Plan'!E81</f>
        <v>3310.5957404326964</v>
      </c>
      <c r="N81" s="14"/>
      <c r="O81" s="14"/>
    </row>
    <row r="82" spans="1:15" x14ac:dyDescent="0.25">
      <c r="A82">
        <v>61060</v>
      </c>
      <c r="B82" t="s">
        <v>92</v>
      </c>
      <c r="C82" t="s">
        <v>66</v>
      </c>
      <c r="D82" s="207">
        <f>Finanzkraft!H82</f>
        <v>5679162.9000000004</v>
      </c>
      <c r="E82" s="147">
        <f t="shared" si="2"/>
        <v>4.6088025741169977E-2</v>
      </c>
      <c r="F82" s="170">
        <f>'Grunddaten § 2 SPU_40%_Plan'!$B$6*'bezirksw Umlage § 2_Plan'!E82</f>
        <v>5762.8467386758939</v>
      </c>
      <c r="G82" s="170">
        <f>'Grunddaten § 2 SPU_40%_Plan'!$C$6*'bezirksw Umlage § 2_Plan'!E82</f>
        <v>390000.61085776606</v>
      </c>
      <c r="H82" s="170">
        <f>'Grunddaten § 2 SPU_40%_Plan'!$D$6*'bezirksw Umlage § 2_Plan'!E82</f>
        <v>24016.948691345271</v>
      </c>
      <c r="I82" s="170">
        <f>'Grunddaten § 2 SPU_40%_Plan'!$E$6*'bezirksw Umlage § 2_Plan'!E82</f>
        <v>801339.87764584098</v>
      </c>
      <c r="J82" s="170">
        <f>'Grunddaten § 2 SPU_40%_Plan'!$F$6*'bezirksw Umlage § 2_Plan'!E82</f>
        <v>69815.984913753928</v>
      </c>
      <c r="K82" s="170">
        <f>'Grunddaten § 2 SPU_40%_Plan'!$G$6*'bezirksw Umlage § 2_Plan'!E82</f>
        <v>260801.07654310303</v>
      </c>
      <c r="L82" s="170">
        <f>'Grunddaten § 2 SPU_40%_Plan'!$H$6*'bezirksw Umlage § 2_Plan'!E82</f>
        <v>1511.6872443103753</v>
      </c>
      <c r="M82" s="170">
        <f>'Grunddaten § 2 SPU_40%_Plan'!$I$6*'bezirksw Umlage § 2_Plan'!E82</f>
        <v>2450.039448400596</v>
      </c>
      <c r="N82" s="14"/>
      <c r="O82" s="14"/>
    </row>
    <row r="83" spans="1:15" x14ac:dyDescent="0.25">
      <c r="A83">
        <v>61061</v>
      </c>
      <c r="B83" t="s">
        <v>93</v>
      </c>
      <c r="C83" t="s">
        <v>66</v>
      </c>
      <c r="D83" s="207">
        <f>Finanzkraft!H83</f>
        <v>8707728.0999999996</v>
      </c>
      <c r="E83" s="147">
        <f t="shared" si="2"/>
        <v>7.066569561156788E-2</v>
      </c>
      <c r="F83" s="170">
        <f>'Grunddaten § 2 SPU_40%_Plan'!$B$6*'bezirksw Umlage § 2_Plan'!E83</f>
        <v>8836.0385792704474</v>
      </c>
      <c r="G83" s="170">
        <f>'Grunddaten § 2 SPU_40%_Plan'!$C$6*'bezirksw Umlage § 2_Plan'!E83</f>
        <v>597978.8461752584</v>
      </c>
      <c r="H83" s="170">
        <f>'Grunddaten § 2 SPU_40%_Plan'!$D$6*'bezirksw Umlage § 2_Plan'!E83</f>
        <v>36824.627621772466</v>
      </c>
      <c r="I83" s="170">
        <f>'Grunddaten § 2 SPU_40%_Plan'!$E$6*'bezirksw Umlage § 2_Plan'!E83</f>
        <v>1228675.7561096286</v>
      </c>
      <c r="J83" s="170">
        <f>'Grunddaten § 2 SPU_40%_Plan'!$F$6*'bezirksw Umlage § 2_Plan'!E83</f>
        <v>107047.22234022748</v>
      </c>
      <c r="K83" s="170">
        <f>'Grunddaten § 2 SPU_40%_Plan'!$G$6*'bezirksw Umlage § 2_Plan'!E83</f>
        <v>399880.21169891587</v>
      </c>
      <c r="L83" s="170">
        <f>'Grunddaten § 2 SPU_40%_Plan'!$H$6*'bezirksw Umlage § 2_Plan'!E83</f>
        <v>2317.8348160594264</v>
      </c>
      <c r="M83" s="170">
        <f>'Grunddaten § 2 SPU_40%_Plan'!$I$6*'bezirksw Umlage § 2_Plan'!E83</f>
        <v>3756.5883787109483</v>
      </c>
      <c r="N83" s="14"/>
      <c r="O83" s="14"/>
    </row>
    <row r="84" spans="1:15" x14ac:dyDescent="0.25">
      <c r="A84">
        <v>61101</v>
      </c>
      <c r="B84" t="s">
        <v>95</v>
      </c>
      <c r="C84" t="s">
        <v>96</v>
      </c>
      <c r="D84" s="207">
        <f>Finanzkraft!H84</f>
        <v>5323752.53</v>
      </c>
      <c r="E84" s="147">
        <f>D84/SUM($D$84:$D$99)</f>
        <v>5.12106930947612E-2</v>
      </c>
      <c r="F84" s="170">
        <f>'Grunddaten § 2 SPU_40%_Plan'!$B$7*'bezirksw Umlage § 2_Plan'!E84</f>
        <v>4410.2648893208343</v>
      </c>
      <c r="G84" s="170">
        <f>'Grunddaten § 2 SPU_40%_Plan'!$C$7*'bezirksw Umlage § 2_Plan'!E84</f>
        <v>556539.37261905859</v>
      </c>
      <c r="H84" s="170">
        <f>'Grunddaten § 2 SPU_40%_Plan'!$D$7*'bezirksw Umlage § 2_Plan'!E84</f>
        <v>19199.085124129415</v>
      </c>
      <c r="I84" s="170">
        <f>'Grunddaten § 2 SPU_40%_Plan'!$E$7*'bezirksw Umlage § 2_Plan'!E84</f>
        <v>574051.18047226279</v>
      </c>
      <c r="J84" s="170">
        <f>'Grunddaten § 2 SPU_40%_Plan'!$F$7*'bezirksw Umlage § 2_Plan'!E84</f>
        <v>116119.22237850913</v>
      </c>
      <c r="K84" s="170">
        <f>'Grunddaten § 2 SPU_40%_Plan'!$G$7*'bezirksw Umlage § 2_Plan'!E84</f>
        <v>186738.76815618481</v>
      </c>
      <c r="L84" s="170">
        <f>'Grunddaten § 2 SPU_40%_Plan'!$H$7*'bezirksw Umlage § 2_Plan'!E84</f>
        <v>3500.7629799578758</v>
      </c>
      <c r="M84" s="170">
        <f>'Grunddaten § 2 SPU_40%_Plan'!$I$7*'bezirksw Umlage § 2_Plan'!E84</f>
        <v>2339.3044605686914</v>
      </c>
      <c r="N84" s="14"/>
      <c r="O84" s="14"/>
    </row>
    <row r="85" spans="1:15" x14ac:dyDescent="0.25">
      <c r="A85">
        <v>61105</v>
      </c>
      <c r="B85" t="s">
        <v>97</v>
      </c>
      <c r="C85" t="s">
        <v>96</v>
      </c>
      <c r="D85" s="207">
        <f>Finanzkraft!H85</f>
        <v>1390655.34</v>
      </c>
      <c r="E85" s="147">
        <f t="shared" ref="E85:E99" si="3">D85/SUM($D$84:$D$99)</f>
        <v>1.33771101147203E-2</v>
      </c>
      <c r="F85" s="170">
        <f>'Grunddaten § 2 SPU_40%_Plan'!$B$7*'bezirksw Umlage § 2_Plan'!E85</f>
        <v>1152.0367230797124</v>
      </c>
      <c r="G85" s="170">
        <f>'Grunddaten § 2 SPU_40%_Plan'!$C$7*'bezirksw Umlage § 2_Plan'!E85</f>
        <v>145377.61589999069</v>
      </c>
      <c r="H85" s="170">
        <f>'Grunddaten § 2 SPU_40%_Plan'!$D$7*'bezirksw Umlage § 2_Plan'!E85</f>
        <v>5015.1298544647289</v>
      </c>
      <c r="I85" s="170">
        <f>'Grunddaten § 2 SPU_40%_Plan'!$E$7*'bezirksw Umlage § 2_Plan'!E85</f>
        <v>149952.00003352822</v>
      </c>
      <c r="J85" s="170">
        <f>'Grunddaten § 2 SPU_40%_Plan'!$F$7*'bezirksw Umlage § 2_Plan'!E85</f>
        <v>30332.329642925986</v>
      </c>
      <c r="K85" s="170">
        <f>'Grunddaten § 2 SPU_40%_Plan'!$G$7*'bezirksw Umlage § 2_Plan'!E85</f>
        <v>48779.364491125278</v>
      </c>
      <c r="L85" s="170">
        <f>'Grunddaten § 2 SPU_40%_Plan'!$H$7*'bezirksw Umlage § 2_Plan'!E85</f>
        <v>914.45924744227977</v>
      </c>
      <c r="M85" s="170">
        <f>'Grunddaten § 2 SPU_40%_Plan'!$I$7*'bezirksw Umlage § 2_Plan'!E85</f>
        <v>611.06639004042336</v>
      </c>
      <c r="N85" s="14"/>
      <c r="O85" s="14"/>
    </row>
    <row r="86" spans="1:15" x14ac:dyDescent="0.25">
      <c r="A86">
        <v>61106</v>
      </c>
      <c r="B86" t="s">
        <v>98</v>
      </c>
      <c r="C86" t="s">
        <v>96</v>
      </c>
      <c r="D86" s="207">
        <f>Finanzkraft!H86</f>
        <v>2209507.6800000002</v>
      </c>
      <c r="E86" s="147">
        <f t="shared" si="3"/>
        <v>2.1253884182891921E-2</v>
      </c>
      <c r="F86" s="170">
        <f>'Grunddaten § 2 SPU_40%_Plan'!$B$7*'bezirksw Umlage § 2_Plan'!E86</f>
        <v>1830.3845058306522</v>
      </c>
      <c r="G86" s="170">
        <f>'Grunddaten § 2 SPU_40%_Plan'!$C$7*'bezirksw Umlage § 2_Plan'!E86</f>
        <v>230979.56020585197</v>
      </c>
      <c r="H86" s="170">
        <f>'Grunddaten § 2 SPU_40%_Plan'!$D$7*'bezirksw Umlage § 2_Plan'!E86</f>
        <v>7968.1626431155128</v>
      </c>
      <c r="I86" s="170">
        <f>'Grunddaten § 2 SPU_40%_Plan'!$E$7*'bezirksw Umlage § 2_Plan'!E86</f>
        <v>238247.45512100853</v>
      </c>
      <c r="J86" s="170">
        <f>'Grunddaten § 2 SPU_40%_Plan'!$F$7*'bezirksw Umlage § 2_Plan'!E86</f>
        <v>48192.75730702377</v>
      </c>
      <c r="K86" s="170">
        <f>'Grunddaten § 2 SPU_40%_Plan'!$G$7*'bezirksw Umlage § 2_Plan'!E86</f>
        <v>77501.863595231727</v>
      </c>
      <c r="L86" s="170">
        <f>'Grunddaten § 2 SPU_40%_Plan'!$H$7*'bezirksw Umlage § 2_Plan'!E86</f>
        <v>1452.9155227424917</v>
      </c>
      <c r="M86" s="170">
        <f>'Grunddaten § 2 SPU_40%_Plan'!$I$7*'bezirksw Umlage § 2_Plan'!E86</f>
        <v>970.87742947450295</v>
      </c>
      <c r="N86" s="14"/>
      <c r="O86" s="14"/>
    </row>
    <row r="87" spans="1:15" x14ac:dyDescent="0.25">
      <c r="A87">
        <v>61107</v>
      </c>
      <c r="B87" t="s">
        <v>99</v>
      </c>
      <c r="C87" t="s">
        <v>96</v>
      </c>
      <c r="D87" s="207">
        <f>Finanzkraft!H87</f>
        <v>1621281.28</v>
      </c>
      <c r="E87" s="147">
        <f t="shared" si="3"/>
        <v>1.559556677033626E-2</v>
      </c>
      <c r="F87" s="170">
        <f>'Grunddaten § 2 SPU_40%_Plan'!$B$7*'bezirksw Umlage § 2_Plan'!E87</f>
        <v>1343.0902102613586</v>
      </c>
      <c r="G87" s="170">
        <f>'Grunddaten § 2 SPU_40%_Plan'!$C$7*'bezirksw Umlage § 2_Plan'!E87</f>
        <v>169487.00401185331</v>
      </c>
      <c r="H87" s="170">
        <f>'Grunddaten § 2 SPU_40%_Plan'!$D$7*'bezirksw Umlage § 2_Plan'!E87</f>
        <v>5846.8377576666762</v>
      </c>
      <c r="I87" s="170">
        <f>'Grunddaten § 2 SPU_40%_Plan'!$E$7*'bezirksw Umlage § 2_Plan'!E87</f>
        <v>174820.00288649427</v>
      </c>
      <c r="J87" s="170">
        <f>'Grunddaten § 2 SPU_40%_Plan'!$F$7*'bezirksw Umlage § 2_Plan'!E87</f>
        <v>35362.63574040206</v>
      </c>
      <c r="K87" s="170">
        <f>'Grunddaten § 2 SPU_40%_Plan'!$G$7*'bezirksw Umlage § 2_Plan'!E87</f>
        <v>56868.922316695767</v>
      </c>
      <c r="L87" s="170">
        <f>'Grunddaten § 2 SPU_40%_Plan'!$H$7*'bezirksw Umlage § 2_Plan'!E87</f>
        <v>1066.1129444201867</v>
      </c>
      <c r="M87" s="170">
        <f>'Grunddaten § 2 SPU_40%_Plan'!$I$7*'bezirksw Umlage § 2_Plan'!E87</f>
        <v>712.40549006896038</v>
      </c>
      <c r="N87" s="14"/>
      <c r="O87" s="14"/>
    </row>
    <row r="88" spans="1:15" x14ac:dyDescent="0.25">
      <c r="A88">
        <v>61108</v>
      </c>
      <c r="B88" t="s">
        <v>96</v>
      </c>
      <c r="C88" t="s">
        <v>96</v>
      </c>
      <c r="D88" s="207">
        <f>Finanzkraft!H88</f>
        <v>53896935.25</v>
      </c>
      <c r="E88" s="147">
        <f t="shared" si="3"/>
        <v>0.51844998321812796</v>
      </c>
      <c r="F88" s="170">
        <f>'Grunddaten § 2 SPU_40%_Plan'!$B$7*'bezirksw Umlage § 2_Plan'!E88</f>
        <v>44648.912554745177</v>
      </c>
      <c r="G88" s="170">
        <f>'Grunddaten § 2 SPU_40%_Plan'!$C$7*'bezirksw Umlage § 2_Plan'!E88</f>
        <v>5634327.7342617242</v>
      </c>
      <c r="H88" s="170">
        <f>'Grunddaten § 2 SPU_40%_Plan'!$D$7*'bezirksw Umlage § 2_Plan'!E88</f>
        <v>194368.88584947828</v>
      </c>
      <c r="I88" s="170">
        <f>'Grunddaten § 2 SPU_40%_Plan'!$E$7*'bezirksw Umlage § 2_Plan'!E88</f>
        <v>5811614.8580819946</v>
      </c>
      <c r="J88" s="170">
        <f>'Grunddaten § 2 SPU_40%_Plan'!$F$7*'bezirksw Umlage § 2_Plan'!E88</f>
        <v>1175574.9679474407</v>
      </c>
      <c r="K88" s="170">
        <f>'Grunddaten § 2 SPU_40%_Plan'!$G$7*'bezirksw Umlage § 2_Plan'!E88</f>
        <v>1890517.4948052391</v>
      </c>
      <c r="L88" s="170">
        <f>'Grunddaten § 2 SPU_40%_Plan'!$H$7*'bezirksw Umlage § 2_Plan'!E88</f>
        <v>35441.240852791227</v>
      </c>
      <c r="M88" s="170">
        <f>'Grunddaten § 2 SPU_40%_Plan'!$I$7*'bezirksw Umlage § 2_Plan'!E88</f>
        <v>23682.795233404086</v>
      </c>
      <c r="N88" s="14"/>
      <c r="O88" s="14"/>
    </row>
    <row r="89" spans="1:15" x14ac:dyDescent="0.25">
      <c r="A89">
        <v>61109</v>
      </c>
      <c r="B89" t="s">
        <v>100</v>
      </c>
      <c r="C89" t="s">
        <v>96</v>
      </c>
      <c r="D89" s="207">
        <f>Finanzkraft!H89</f>
        <v>2221481.17</v>
      </c>
      <c r="E89" s="147">
        <f t="shared" si="3"/>
        <v>2.136906059618459E-2</v>
      </c>
      <c r="F89" s="170">
        <f>'Grunddaten § 2 SPU_40%_Plan'!$B$7*'bezirksw Umlage § 2_Plan'!E89</f>
        <v>1840.3034985434169</v>
      </c>
      <c r="G89" s="170">
        <f>'Grunddaten § 2 SPU_40%_Plan'!$C$7*'bezirksw Umlage § 2_Plan'!E89</f>
        <v>232231.25599281982</v>
      </c>
      <c r="H89" s="170">
        <f>'Grunddaten § 2 SPU_40%_Plan'!$D$7*'bezirksw Umlage § 2_Plan'!E89</f>
        <v>8011.3427219128462</v>
      </c>
      <c r="I89" s="170">
        <f>'Grunddaten § 2 SPU_40%_Plan'!$E$7*'bezirksw Umlage § 2_Plan'!E89</f>
        <v>239538.53618274839</v>
      </c>
      <c r="J89" s="170">
        <f>'Grunddaten § 2 SPU_40%_Plan'!$F$7*'bezirksw Umlage § 2_Plan'!E89</f>
        <v>48453.917520636634</v>
      </c>
      <c r="K89" s="170">
        <f>'Grunddaten § 2 SPU_40%_Plan'!$G$7*'bezirksw Umlage § 2_Plan'!E89</f>
        <v>77921.852082775178</v>
      </c>
      <c r="L89" s="170">
        <f>'Grunddaten § 2 SPU_40%_Plan'!$H$7*'bezirksw Umlage § 2_Plan'!E89</f>
        <v>1460.7889823551786</v>
      </c>
      <c r="M89" s="170">
        <f>'Grunddaten § 2 SPU_40%_Plan'!$I$7*'bezirksw Umlage § 2_Plan'!E89</f>
        <v>976.13868803371213</v>
      </c>
      <c r="N89" s="14"/>
      <c r="O89" s="14"/>
    </row>
    <row r="90" spans="1:15" x14ac:dyDescent="0.25">
      <c r="A90">
        <v>61110</v>
      </c>
      <c r="B90" t="s">
        <v>101</v>
      </c>
      <c r="C90" t="s">
        <v>96</v>
      </c>
      <c r="D90" s="207">
        <f>Finanzkraft!H90</f>
        <v>4323746.2699999996</v>
      </c>
      <c r="E90" s="147">
        <f t="shared" si="3"/>
        <v>4.159134783310231E-2</v>
      </c>
      <c r="F90" s="170">
        <f>'Grunddaten § 2 SPU_40%_Plan'!$B$7*'bezirksw Umlage § 2_Plan'!E90</f>
        <v>3581.846875386771</v>
      </c>
      <c r="G90" s="170">
        <f>'Grunddaten § 2 SPU_40%_Plan'!$C$7*'bezirksw Umlage § 2_Plan'!E90</f>
        <v>451999.79204701952</v>
      </c>
      <c r="H90" s="170">
        <f>'Grunddaten § 2 SPU_40%_Plan'!$D$7*'bezirksw Umlage § 2_Plan'!E90</f>
        <v>15592.755716026308</v>
      </c>
      <c r="I90" s="170">
        <f>'Grunddaten § 2 SPU_40%_Plan'!$E$7*'bezirksw Umlage § 2_Plan'!E90</f>
        <v>466222.20630455232</v>
      </c>
      <c r="J90" s="170">
        <f>'Grunddaten § 2 SPU_40%_Plan'!$F$7*'bezirksw Umlage § 2_Plan'!E90</f>
        <v>94307.549384602826</v>
      </c>
      <c r="K90" s="170">
        <f>'Grunddaten § 2 SPU_40%_Plan'!$G$7*'bezirksw Umlage § 2_Plan'!E90</f>
        <v>151662.01804645092</v>
      </c>
      <c r="L90" s="170">
        <f>'Grunddaten § 2 SPU_40%_Plan'!$H$7*'bezirksw Umlage § 2_Plan'!E90</f>
        <v>2843.184537870874</v>
      </c>
      <c r="M90" s="170">
        <f>'Grunddaten § 2 SPU_40%_Plan'!$I$7*'bezirksw Umlage § 2_Plan'!E90</f>
        <v>1899.8927690161136</v>
      </c>
      <c r="N90" s="14"/>
      <c r="O90" s="14"/>
    </row>
    <row r="91" spans="1:15" x14ac:dyDescent="0.25">
      <c r="A91">
        <v>61111</v>
      </c>
      <c r="B91" t="s">
        <v>102</v>
      </c>
      <c r="C91" t="s">
        <v>96</v>
      </c>
      <c r="D91" s="207">
        <f>Finanzkraft!H91</f>
        <v>1806984.95</v>
      </c>
      <c r="E91" s="147">
        <f t="shared" si="3"/>
        <v>1.7381903305956712E-2</v>
      </c>
      <c r="F91" s="170">
        <f>'Grunddaten § 2 SPU_40%_Plan'!$B$7*'bezirksw Umlage § 2_Plan'!E91</f>
        <v>1496.929512708992</v>
      </c>
      <c r="G91" s="170">
        <f>'Grunddaten § 2 SPU_40%_Plan'!$C$7*'bezirksw Umlage § 2_Plan'!E91</f>
        <v>188900.26625731998</v>
      </c>
      <c r="H91" s="170">
        <f>'Grunddaten § 2 SPU_40%_Plan'!$D$7*'bezirksw Umlage § 2_Plan'!E91</f>
        <v>6516.5421716307183</v>
      </c>
      <c r="I91" s="170">
        <f>'Grunddaten § 2 SPU_40%_Plan'!$E$7*'bezirksw Umlage § 2_Plan'!E91</f>
        <v>194844.11377083915</v>
      </c>
      <c r="J91" s="170">
        <f>'Grunddaten § 2 SPU_40%_Plan'!$F$7*'bezirksw Umlage § 2_Plan'!E91</f>
        <v>39413.118108190727</v>
      </c>
      <c r="K91" s="170">
        <f>'Grunddaten § 2 SPU_40%_Plan'!$G$7*'bezirksw Umlage § 2_Plan'!E91</f>
        <v>63382.762767105029</v>
      </c>
      <c r="L91" s="170">
        <f>'Grunddaten § 2 SPU_40%_Plan'!$H$7*'bezirksw Umlage § 2_Plan'!E91</f>
        <v>1188.2269099952009</v>
      </c>
      <c r="M91" s="170">
        <f>'Grunddaten § 2 SPU_40%_Plan'!$I$7*'bezirksw Umlage § 2_Plan'!E91</f>
        <v>794.00534301610264</v>
      </c>
      <c r="N91" s="14"/>
      <c r="O91" s="14"/>
    </row>
    <row r="92" spans="1:15" x14ac:dyDescent="0.25">
      <c r="A92">
        <v>61112</v>
      </c>
      <c r="B92" t="s">
        <v>103</v>
      </c>
      <c r="C92" t="s">
        <v>96</v>
      </c>
      <c r="D92" s="207">
        <f>Finanzkraft!H92</f>
        <v>684063.13</v>
      </c>
      <c r="E92" s="147">
        <f t="shared" si="3"/>
        <v>6.5801982362000836E-3</v>
      </c>
      <c r="F92" s="170">
        <f>'Grunddaten § 2 SPU_40%_Plan'!$B$7*'bezirksw Umlage § 2_Plan'!E92</f>
        <v>566.68667210155115</v>
      </c>
      <c r="G92" s="170">
        <f>'Grunddaten § 2 SPU_40%_Plan'!$C$7*'bezirksw Umlage § 2_Plan'!E92</f>
        <v>71511.225034727438</v>
      </c>
      <c r="H92" s="170">
        <f>'Grunddaten § 2 SPU_40%_Plan'!$D$7*'bezirksw Umlage § 2_Plan'!E92</f>
        <v>2466.941539664017</v>
      </c>
      <c r="I92" s="170">
        <f>'Grunddaten § 2 SPU_40%_Plan'!$E$7*'bezirksw Umlage § 2_Plan'!E92</f>
        <v>73761.363827715511</v>
      </c>
      <c r="J92" s="170">
        <f>'Grunddaten § 2 SPU_40%_Plan'!$F$7*'bezirksw Umlage § 2_Plan'!E92</f>
        <v>14920.467896618966</v>
      </c>
      <c r="K92" s="170">
        <f>'Grunddaten § 2 SPU_40%_Plan'!$G$7*'bezirksw Umlage § 2_Plan'!E92</f>
        <v>23994.561264338881</v>
      </c>
      <c r="L92" s="170">
        <f>'Grunddaten § 2 SPU_40%_Plan'!$H$7*'bezirksw Umlage § 2_Plan'!E92</f>
        <v>449.82235142663774</v>
      </c>
      <c r="M92" s="170">
        <f>'Grunddaten § 2 SPU_40%_Plan'!$I$7*'bezirksw Umlage § 2_Plan'!E92</f>
        <v>300.58345542961979</v>
      </c>
      <c r="N92" s="14"/>
      <c r="O92" s="14"/>
    </row>
    <row r="93" spans="1:15" x14ac:dyDescent="0.25">
      <c r="A93">
        <v>61113</v>
      </c>
      <c r="B93" t="s">
        <v>104</v>
      </c>
      <c r="C93" t="s">
        <v>96</v>
      </c>
      <c r="D93" s="207">
        <f>Finanzkraft!H93</f>
        <v>4129356.68</v>
      </c>
      <c r="E93" s="147">
        <f t="shared" si="3"/>
        <v>3.9721458957124367E-2</v>
      </c>
      <c r="F93" s="170">
        <f>'Grunddaten § 2 SPU_40%_Plan'!$B$7*'bezirksw Umlage § 2_Plan'!E93</f>
        <v>3420.8120453875504</v>
      </c>
      <c r="G93" s="170">
        <f>'Grunddaten § 2 SPU_40%_Plan'!$C$7*'bezirksw Umlage § 2_Plan'!E93</f>
        <v>431678.5130520555</v>
      </c>
      <c r="H93" s="170">
        <f>'Grunddaten § 2 SPU_40%_Plan'!$D$7*'bezirksw Umlage § 2_Plan'!E93</f>
        <v>14891.727209418657</v>
      </c>
      <c r="I93" s="170">
        <f>'Grunddaten § 2 SPU_40%_Plan'!$E$7*'bezirksw Umlage § 2_Plan'!E93</f>
        <v>445261.50743994548</v>
      </c>
      <c r="J93" s="170">
        <f>'Grunddaten § 2 SPU_40%_Plan'!$F$7*'bezirksw Umlage § 2_Plan'!E93</f>
        <v>90067.613756100356</v>
      </c>
      <c r="K93" s="170">
        <f>'Grunddaten § 2 SPU_40%_Plan'!$G$7*'bezirksw Umlage § 2_Plan'!E93</f>
        <v>144843.50565797486</v>
      </c>
      <c r="L93" s="170">
        <f>'Grunddaten § 2 SPU_40%_Plan'!$H$7*'bezirksw Umlage § 2_Plan'!E93</f>
        <v>2715.3589343090216</v>
      </c>
      <c r="M93" s="170">
        <f>'Grunddaten § 2 SPU_40%_Plan'!$I$7*'bezirksw Umlage § 2_Plan'!E93</f>
        <v>1814.4762451614411</v>
      </c>
      <c r="N93" s="14"/>
      <c r="O93" s="14"/>
    </row>
    <row r="94" spans="1:15" x14ac:dyDescent="0.25">
      <c r="A94">
        <v>61114</v>
      </c>
      <c r="B94" t="s">
        <v>105</v>
      </c>
      <c r="C94" t="s">
        <v>96</v>
      </c>
      <c r="D94" s="207">
        <f>Finanzkraft!H94</f>
        <v>3700096.13</v>
      </c>
      <c r="E94" s="147">
        <f t="shared" si="3"/>
        <v>3.5592279368129011E-2</v>
      </c>
      <c r="F94" s="170">
        <f>'Grunddaten § 2 SPU_40%_Plan'!$B$7*'bezirksw Umlage § 2_Plan'!E94</f>
        <v>3065.2070991832702</v>
      </c>
      <c r="G94" s="170">
        <f>'Grunddaten § 2 SPU_40%_Plan'!$C$7*'bezirksw Umlage § 2_Plan'!E94</f>
        <v>386804.07611290796</v>
      </c>
      <c r="H94" s="170">
        <f>'Grunddaten § 2 SPU_40%_Plan'!$D$7*'bezirksw Umlage § 2_Plan'!E94</f>
        <v>13343.681954978438</v>
      </c>
      <c r="I94" s="170">
        <f>'Grunddaten § 2 SPU_40%_Plan'!$E$7*'bezirksw Umlage § 2_Plan'!E94</f>
        <v>398975.07243586151</v>
      </c>
      <c r="J94" s="170">
        <f>'Grunddaten § 2 SPU_40%_Plan'!$F$7*'bezirksw Umlage § 2_Plan'!E94</f>
        <v>80704.781621645176</v>
      </c>
      <c r="K94" s="170">
        <f>'Grunddaten § 2 SPU_40%_Plan'!$G$7*'bezirksw Umlage § 2_Plan'!E94</f>
        <v>129786.53487029507</v>
      </c>
      <c r="L94" s="170">
        <f>'Grunddaten § 2 SPU_40%_Plan'!$H$7*'bezirksw Umlage § 2_Plan'!E94</f>
        <v>2433.0882176052992</v>
      </c>
      <c r="M94" s="170">
        <f>'Grunddaten § 2 SPU_40%_Plan'!$I$7*'bezirksw Umlage § 2_Plan'!E94</f>
        <v>1625.8553215361333</v>
      </c>
      <c r="N94" s="14"/>
      <c r="O94" s="14"/>
    </row>
    <row r="95" spans="1:15" x14ac:dyDescent="0.25">
      <c r="A95">
        <v>61115</v>
      </c>
      <c r="B95" t="s">
        <v>106</v>
      </c>
      <c r="C95" t="s">
        <v>96</v>
      </c>
      <c r="D95" s="207">
        <f>Finanzkraft!H95</f>
        <v>2328537.4900000002</v>
      </c>
      <c r="E95" s="147">
        <f t="shared" si="3"/>
        <v>2.2398865854126315E-2</v>
      </c>
      <c r="F95" s="170">
        <f>'Grunddaten § 2 SPU_40%_Plan'!$B$7*'bezirksw Umlage § 2_Plan'!E95</f>
        <v>1928.9903273573582</v>
      </c>
      <c r="G95" s="170">
        <f>'Grunddaten § 2 SPU_40%_Plan'!$C$7*'bezirksw Umlage § 2_Plan'!E95</f>
        <v>243422.80872408571</v>
      </c>
      <c r="H95" s="170">
        <f>'Grunddaten § 2 SPU_40%_Plan'!$D$7*'bezirksw Umlage § 2_Plan'!E95</f>
        <v>8397.4206602042505</v>
      </c>
      <c r="I95" s="170">
        <f>'Grunddaten § 2 SPU_40%_Plan'!$E$7*'bezirksw Umlage § 2_Plan'!E95</f>
        <v>251082.23708295092</v>
      </c>
      <c r="J95" s="170">
        <f>'Grunddaten § 2 SPU_40%_Plan'!$F$7*'bezirksw Umlage § 2_Plan'!E95</f>
        <v>50788.980346914337</v>
      </c>
      <c r="K95" s="170">
        <f>'Grunddaten § 2 SPU_40%_Plan'!$G$7*'bezirksw Umlage § 2_Plan'!E95</f>
        <v>81677.016359754532</v>
      </c>
      <c r="L95" s="170">
        <f>'Grunddaten § 2 SPU_40%_Plan'!$H$7*'bezirksw Umlage § 2_Plan'!E95</f>
        <v>1531.1864697880749</v>
      </c>
      <c r="M95" s="170">
        <f>'Grunddaten § 2 SPU_40%_Plan'!$I$7*'bezirksw Umlage § 2_Plan'!E95</f>
        <v>1023.1801922164901</v>
      </c>
      <c r="N95" s="14"/>
      <c r="O95" s="14"/>
    </row>
    <row r="96" spans="1:15" x14ac:dyDescent="0.25">
      <c r="A96">
        <v>61116</v>
      </c>
      <c r="B96" t="s">
        <v>107</v>
      </c>
      <c r="C96" t="s">
        <v>96</v>
      </c>
      <c r="D96" s="207">
        <f>Finanzkraft!H96</f>
        <v>2911273.48</v>
      </c>
      <c r="E96" s="147">
        <f t="shared" si="3"/>
        <v>2.8004369447878413E-2</v>
      </c>
      <c r="F96" s="170">
        <f>'Grunddaten § 2 SPU_40%_Plan'!$B$7*'bezirksw Umlage § 2_Plan'!E96</f>
        <v>2411.7362968512889</v>
      </c>
      <c r="G96" s="170">
        <f>'Grunddaten § 2 SPU_40%_Plan'!$C$7*'bezirksw Umlage § 2_Plan'!E96</f>
        <v>304341.40335251519</v>
      </c>
      <c r="H96" s="170">
        <f>'Grunddaten § 2 SPU_40%_Plan'!$D$7*'bezirksw Umlage § 2_Plan'!E96</f>
        <v>10498.945442556187</v>
      </c>
      <c r="I96" s="170">
        <f>'Grunddaten § 2 SPU_40%_Plan'!$E$7*'bezirksw Umlage § 2_Plan'!E96</f>
        <v>313917.66774546006</v>
      </c>
      <c r="J96" s="170">
        <f>'Grunddaten § 2 SPU_40%_Plan'!$F$7*'bezirksw Umlage § 2_Plan'!E96</f>
        <v>63499.347635675345</v>
      </c>
      <c r="K96" s="170">
        <f>'Grunddaten § 2 SPU_40%_Plan'!$G$7*'bezirksw Umlage § 2_Plan'!E96</f>
        <v>102117.37310429968</v>
      </c>
      <c r="L96" s="170">
        <f>'Grunddaten § 2 SPU_40%_Plan'!$H$7*'bezirksw Umlage § 2_Plan'!E96</f>
        <v>1914.3786954569682</v>
      </c>
      <c r="M96" s="170">
        <f>'Grunddaten § 2 SPU_40%_Plan'!$I$7*'bezirksw Umlage § 2_Plan'!E96</f>
        <v>1279.2395963790859</v>
      </c>
      <c r="N96" s="14"/>
      <c r="O96" s="14"/>
    </row>
    <row r="97" spans="1:15" x14ac:dyDescent="0.25">
      <c r="A97">
        <v>61118</v>
      </c>
      <c r="B97" t="s">
        <v>108</v>
      </c>
      <c r="C97" t="s">
        <v>96</v>
      </c>
      <c r="D97" s="207">
        <f>Finanzkraft!H97</f>
        <v>1312578.1200000001</v>
      </c>
      <c r="E97" s="147">
        <f t="shared" si="3"/>
        <v>1.2626063080024239E-2</v>
      </c>
      <c r="F97" s="170">
        <f>'Grunddaten § 2 SPU_40%_Plan'!$B$7*'bezirksw Umlage § 2_Plan'!E97</f>
        <v>1087.3565524516875</v>
      </c>
      <c r="G97" s="170">
        <f>'Grunddaten § 2 SPU_40%_Plan'!$C$7*'bezirksw Umlage § 2_Plan'!E97</f>
        <v>137215.50716376054</v>
      </c>
      <c r="H97" s="170">
        <f>'Grunddaten § 2 SPU_40%_Plan'!$D$7*'bezirksw Umlage § 2_Plan'!E97</f>
        <v>4733.5594425065719</v>
      </c>
      <c r="I97" s="170">
        <f>'Grunddaten § 2 SPU_40%_Plan'!$E$7*'bezirksw Umlage § 2_Plan'!E97</f>
        <v>141533.06619758738</v>
      </c>
      <c r="J97" s="170">
        <f>'Grunddaten § 2 SPU_40%_Plan'!$F$7*'bezirksw Umlage § 2_Plan'!E97</f>
        <v>28629.345512693362</v>
      </c>
      <c r="K97" s="170">
        <f>'Grunddaten § 2 SPU_40%_Plan'!$G$7*'bezirksw Umlage § 2_Plan'!E97</f>
        <v>46040.686500046788</v>
      </c>
      <c r="L97" s="170">
        <f>'Grunddaten § 2 SPU_40%_Plan'!$H$7*'bezirksw Umlage § 2_Plan'!E97</f>
        <v>863.117672150457</v>
      </c>
      <c r="M97" s="170">
        <f>'Grunddaten § 2 SPU_40%_Plan'!$I$7*'bezirksw Umlage § 2_Plan'!E97</f>
        <v>576.75856149550725</v>
      </c>
      <c r="N97" s="14"/>
      <c r="O97" s="14"/>
    </row>
    <row r="98" spans="1:15" x14ac:dyDescent="0.25">
      <c r="A98">
        <v>61119</v>
      </c>
      <c r="B98" t="s">
        <v>109</v>
      </c>
      <c r="C98" t="s">
        <v>96</v>
      </c>
      <c r="D98" s="207">
        <f>Finanzkraft!H98</f>
        <v>737220.25</v>
      </c>
      <c r="E98" s="147">
        <f t="shared" si="3"/>
        <v>7.0915317256478715E-3</v>
      </c>
      <c r="F98" s="170">
        <f>'Grunddaten § 2 SPU_40%_Plan'!$B$7*'bezirksw Umlage § 2_Plan'!E98</f>
        <v>610.7227122127947</v>
      </c>
      <c r="G98" s="170">
        <f>'Grunddaten § 2 SPU_40%_Plan'!$C$7*'bezirksw Umlage § 2_Plan'!E98</f>
        <v>77068.213277198578</v>
      </c>
      <c r="H98" s="170">
        <f>'Grunddaten § 2 SPU_40%_Plan'!$D$7*'bezirksw Umlage § 2_Plan'!E98</f>
        <v>2658.6424247225418</v>
      </c>
      <c r="I98" s="170">
        <f>'Grunddaten § 2 SPU_40%_Plan'!$E$7*'bezirksw Umlage § 2_Plan'!E98</f>
        <v>79493.205665695481</v>
      </c>
      <c r="J98" s="170">
        <f>'Grunddaten § 2 SPU_40%_Plan'!$F$7*'bezirksw Umlage § 2_Plan'!E98</f>
        <v>16079.906357272035</v>
      </c>
      <c r="K98" s="170">
        <f>'Grunddaten § 2 SPU_40%_Plan'!$G$7*'bezirksw Umlage § 2_Plan'!E98</f>
        <v>25859.128606940452</v>
      </c>
      <c r="L98" s="170">
        <f>'Grunddaten § 2 SPU_40%_Plan'!$H$7*'bezirksw Umlage § 2_Plan'!E98</f>
        <v>484.77710876528852</v>
      </c>
      <c r="M98" s="170">
        <f>'Grunddaten § 2 SPU_40%_Plan'!$I$7*'bezirksw Umlage § 2_Plan'!E98</f>
        <v>323.9411692275948</v>
      </c>
      <c r="N98" s="14"/>
      <c r="O98" s="14"/>
    </row>
    <row r="99" spans="1:15" x14ac:dyDescent="0.25">
      <c r="A99">
        <v>61120</v>
      </c>
      <c r="B99" t="s">
        <v>110</v>
      </c>
      <c r="C99" t="s">
        <v>96</v>
      </c>
      <c r="D99" s="207">
        <f>Finanzkraft!H99</f>
        <v>15360360.310000001</v>
      </c>
      <c r="E99" s="147">
        <f t="shared" si="3"/>
        <v>0.14775568421478844</v>
      </c>
      <c r="F99" s="170">
        <f>'Grunddaten § 2 SPU_40%_Plan'!$B$7*'bezirksw Umlage § 2_Plan'!E99</f>
        <v>12724.71952457758</v>
      </c>
      <c r="G99" s="170">
        <f>'Grunddaten § 2 SPU_40%_Plan'!$C$7*'bezirksw Umlage § 2_Plan'!E99</f>
        <v>1605755.5722129121</v>
      </c>
      <c r="H99" s="170">
        <f>'Grunddaten § 2 SPU_40%_Plan'!$D$7*'bezirksw Umlage § 2_Plan'!E99</f>
        <v>55394.172337493845</v>
      </c>
      <c r="I99" s="170">
        <f>'Grunddaten § 2 SPU_40%_Plan'!$E$7*'bezirksw Umlage § 2_Plan'!E99</f>
        <v>1656281.5267513555</v>
      </c>
      <c r="J99" s="170">
        <f>'Grunddaten § 2 SPU_40%_Plan'!$F$7*'bezirksw Umlage § 2_Plan'!E99</f>
        <v>335033.05884334847</v>
      </c>
      <c r="K99" s="170">
        <f>'Grunddaten § 2 SPU_40%_Plan'!$G$7*'bezirksw Umlage § 2_Plan'!E99</f>
        <v>538788.14737554174</v>
      </c>
      <c r="L99" s="170">
        <f>'Grunddaten § 2 SPU_40%_Plan'!$H$7*'bezirksw Umlage § 2_Plan'!E99</f>
        <v>10100.578572922937</v>
      </c>
      <c r="M99" s="170">
        <f>'Grunddaten § 2 SPU_40%_Plan'!$I$7*'bezirksw Umlage § 2_Plan'!E99</f>
        <v>6749.4796549315361</v>
      </c>
      <c r="N99" s="14"/>
      <c r="O99" s="14"/>
    </row>
    <row r="100" spans="1:15" x14ac:dyDescent="0.25">
      <c r="A100">
        <v>61203</v>
      </c>
      <c r="B100" t="s">
        <v>112</v>
      </c>
      <c r="C100" t="s">
        <v>113</v>
      </c>
      <c r="D100" s="207">
        <f>Finanzkraft!H100</f>
        <v>3486326.85</v>
      </c>
      <c r="E100" s="147">
        <f>D100/SUM($D$100:$D$128)</f>
        <v>2.8187627298921339E-2</v>
      </c>
      <c r="F100" s="170">
        <f>'Grunddaten § 2 SPU_40%_Plan'!$B$8*'bezirksw Umlage § 2_Plan'!E100</f>
        <v>3677.9216099632563</v>
      </c>
      <c r="G100" s="170">
        <f>'Grunddaten § 2 SPU_40%_Plan'!$C$8*'bezirksw Umlage § 2_Plan'!E100</f>
        <v>307581.34321666678</v>
      </c>
      <c r="H100" s="170">
        <f>'Grunddaten § 2 SPU_40%_Plan'!$D$8*'bezirksw Umlage § 2_Plan'!E100</f>
        <v>12026.213381233332</v>
      </c>
      <c r="I100" s="170">
        <f>'Grunddaten § 2 SPU_40%_Plan'!$E$8*'bezirksw Umlage § 2_Plan'!E100</f>
        <v>445333.84318445594</v>
      </c>
      <c r="J100" s="170">
        <f>'Grunddaten § 2 SPU_40%_Plan'!$F$8*'bezirksw Umlage § 2_Plan'!E100</f>
        <v>27895.603480104513</v>
      </c>
      <c r="K100" s="170">
        <f>'Grunddaten § 2 SPU_40%_Plan'!$G$8*'bezirksw Umlage § 2_Plan'!E100</f>
        <v>103229.85619920169</v>
      </c>
      <c r="L100" s="170">
        <f>'Grunddaten § 2 SPU_40%_Plan'!$H$8*'bezirksw Umlage § 2_Plan'!E100</f>
        <v>798.27360510545236</v>
      </c>
      <c r="M100" s="170">
        <f>'Grunddaten § 2 SPU_40%_Plan'!$I$8*'bezirksw Umlage § 2_Plan'!E100</f>
        <v>1479.2866806473919</v>
      </c>
      <c r="N100" s="14"/>
      <c r="O100" s="14"/>
    </row>
    <row r="101" spans="1:15" x14ac:dyDescent="0.25">
      <c r="A101">
        <v>61204</v>
      </c>
      <c r="B101" t="s">
        <v>114</v>
      </c>
      <c r="C101" t="s">
        <v>113</v>
      </c>
      <c r="D101" s="207">
        <f>Finanzkraft!H101</f>
        <v>3134165.02</v>
      </c>
      <c r="E101" s="147">
        <f t="shared" ref="E101:E128" si="4">D101/SUM($D$100:$D$128)</f>
        <v>2.5340330748700842E-2</v>
      </c>
      <c r="F101" s="170">
        <f>'Grunddaten § 2 SPU_40%_Plan'!$B$8*'bezirksw Umlage § 2_Plan'!E101</f>
        <v>3306.406356090486</v>
      </c>
      <c r="G101" s="170">
        <f>'Grunddaten § 2 SPU_40%_Plan'!$C$8*'bezirksw Umlage § 2_Plan'!E101</f>
        <v>276511.84991857299</v>
      </c>
      <c r="H101" s="170">
        <f>'Grunddaten § 2 SPU_40%_Plan'!$D$8*'bezirksw Umlage § 2_Plan'!E101</f>
        <v>10811.418126937075</v>
      </c>
      <c r="I101" s="170">
        <f>'Grunddaten § 2 SPU_40%_Plan'!$E$8*'bezirksw Umlage § 2_Plan'!E101</f>
        <v>400349.65554961871</v>
      </c>
      <c r="J101" s="170">
        <f>'Grunddaten § 2 SPU_40%_Plan'!$F$8*'bezirksw Umlage § 2_Plan'!E101</f>
        <v>25077.8049221443</v>
      </c>
      <c r="K101" s="170">
        <f>'Grunddaten § 2 SPU_40%_Plan'!$G$8*'bezirksw Umlage § 2_Plan'!E101</f>
        <v>92802.372881122166</v>
      </c>
      <c r="L101" s="170">
        <f>'Grunddaten § 2 SPU_40%_Plan'!$H$8*'bezirksw Umlage § 2_Plan'!E101</f>
        <v>717.63816680320781</v>
      </c>
      <c r="M101" s="170">
        <f>'Grunddaten § 2 SPU_40%_Plan'!$I$8*'bezirksw Umlage § 2_Plan'!E101</f>
        <v>1329.8605576918203</v>
      </c>
      <c r="N101" s="14"/>
      <c r="O101" s="14"/>
    </row>
    <row r="102" spans="1:15" x14ac:dyDescent="0.25">
      <c r="A102">
        <v>61205</v>
      </c>
      <c r="B102" t="s">
        <v>115</v>
      </c>
      <c r="C102" t="s">
        <v>113</v>
      </c>
      <c r="D102" s="207">
        <f>Finanzkraft!H102</f>
        <v>2165449.17</v>
      </c>
      <c r="E102" s="147">
        <f t="shared" si="4"/>
        <v>1.7508075623695052E-2</v>
      </c>
      <c r="F102" s="170">
        <f>'Grunddaten § 2 SPU_40%_Plan'!$B$8*'bezirksw Umlage § 2_Plan'!E102</f>
        <v>2284.4537073797305</v>
      </c>
      <c r="G102" s="170">
        <f>'Grunddaten § 2 SPU_40%_Plan'!$C$8*'bezirksw Umlage § 2_Plan'!E102</f>
        <v>191046.85046269145</v>
      </c>
      <c r="H102" s="170">
        <f>'Grunddaten § 2 SPU_40%_Plan'!$D$8*'bezirksw Umlage § 2_Plan'!E102</f>
        <v>7469.7969826422359</v>
      </c>
      <c r="I102" s="170">
        <f>'Grunddaten § 2 SPU_40%_Plan'!$E$8*'bezirksw Umlage § 2_Plan'!E102</f>
        <v>276608.54606810323</v>
      </c>
      <c r="J102" s="170">
        <f>'Grunddaten § 2 SPU_40%_Plan'!$F$8*'bezirksw Umlage § 2_Plan'!E102</f>
        <v>17326.691960233573</v>
      </c>
      <c r="K102" s="170">
        <f>'Grunddaten § 2 SPU_40%_Plan'!$G$8*'bezirksw Umlage § 2_Plan'!E102</f>
        <v>64118.774872120965</v>
      </c>
      <c r="L102" s="170">
        <f>'Grunddaten § 2 SPU_40%_Plan'!$H$8*'bezirksw Umlage § 2_Plan'!E102</f>
        <v>495.82870166304389</v>
      </c>
      <c r="M102" s="170">
        <f>'Grunddaten § 2 SPU_40%_Plan'!$I$8*'bezirksw Umlage § 2_Plan'!E102</f>
        <v>918.82380873151635</v>
      </c>
      <c r="N102" s="14"/>
      <c r="O102" s="14"/>
    </row>
    <row r="103" spans="1:15" x14ac:dyDescent="0.25">
      <c r="A103">
        <v>61206</v>
      </c>
      <c r="B103" t="s">
        <v>116</v>
      </c>
      <c r="C103" t="s">
        <v>113</v>
      </c>
      <c r="D103" s="207">
        <f>Finanzkraft!H103</f>
        <v>1541941.59</v>
      </c>
      <c r="E103" s="147">
        <f t="shared" si="4"/>
        <v>1.2466896170571666E-2</v>
      </c>
      <c r="F103" s="170">
        <f>'Grunddaten § 2 SPU_40%_Plan'!$B$8*'bezirksw Umlage § 2_Plan'!E103</f>
        <v>1626.680612336191</v>
      </c>
      <c r="G103" s="170">
        <f>'Grunddaten § 2 SPU_40%_Plan'!$C$8*'bezirksw Umlage § 2_Plan'!E103</f>
        <v>136037.86616101209</v>
      </c>
      <c r="H103" s="170">
        <f>'Grunddaten § 2 SPU_40%_Plan'!$D$8*'bezirksw Umlage § 2_Plan'!E103</f>
        <v>5318.9845303053562</v>
      </c>
      <c r="I103" s="170">
        <f>'Grunddaten § 2 SPU_40%_Plan'!$E$8*'bezirksw Umlage § 2_Plan'!E103</f>
        <v>196963.39551199874</v>
      </c>
      <c r="J103" s="170">
        <f>'Grunddaten § 2 SPU_40%_Plan'!$F$8*'bezirksw Umlage § 2_Plan'!E103</f>
        <v>12337.739126244544</v>
      </c>
      <c r="K103" s="170">
        <f>'Grunddaten § 2 SPU_40%_Plan'!$G$8*'bezirksw Umlage § 2_Plan'!E103</f>
        <v>45656.76583171438</v>
      </c>
      <c r="L103" s="170">
        <f>'Grunddaten § 2 SPU_40%_Plan'!$H$8*'bezirksw Umlage § 2_Plan'!E103</f>
        <v>353.06249955058956</v>
      </c>
      <c r="M103" s="170">
        <f>'Grunddaten § 2 SPU_40%_Plan'!$I$8*'bezirksw Umlage § 2_Plan'!E103</f>
        <v>654.26271103160104</v>
      </c>
      <c r="N103" s="14"/>
      <c r="O103" s="14"/>
    </row>
    <row r="104" spans="1:15" x14ac:dyDescent="0.25">
      <c r="A104">
        <v>61207</v>
      </c>
      <c r="B104" t="s">
        <v>117</v>
      </c>
      <c r="C104" t="s">
        <v>113</v>
      </c>
      <c r="D104" s="207">
        <f>Finanzkraft!H104</f>
        <v>7199912.1600000001</v>
      </c>
      <c r="E104" s="147">
        <f t="shared" si="4"/>
        <v>5.8212683228783244E-2</v>
      </c>
      <c r="F104" s="170">
        <f>'Grunddaten § 2 SPU_40%_Plan'!$B$8*'bezirksw Umlage § 2_Plan'!E104</f>
        <v>7595.5909076916378</v>
      </c>
      <c r="G104" s="170">
        <f>'Grunddaten § 2 SPU_40%_Plan'!$C$8*'bezirksw Umlage § 2_Plan'!E104</f>
        <v>635212.5742928586</v>
      </c>
      <c r="H104" s="170">
        <f>'Grunddaten § 2 SPU_40%_Plan'!$D$8*'bezirksw Umlage § 2_Plan'!E104</f>
        <v>24836.363223458691</v>
      </c>
      <c r="I104" s="170">
        <f>'Grunddaten § 2 SPU_40%_Plan'!$E$8*'bezirksw Umlage § 2_Plan'!E104</f>
        <v>919697.05961542239</v>
      </c>
      <c r="J104" s="170">
        <f>'Grunddaten § 2 SPU_40%_Plan'!$F$8*'bezirksw Umlage § 2_Plan'!E104</f>
        <v>57609.59983053305</v>
      </c>
      <c r="K104" s="170">
        <f>'Grunddaten § 2 SPU_40%_Plan'!$G$8*'bezirksw Umlage § 2_Plan'!E104</f>
        <v>213188.81702777915</v>
      </c>
      <c r="L104" s="170">
        <f>'Grunddaten § 2 SPU_40%_Plan'!$H$8*'bezirksw Umlage § 2_Plan'!E104</f>
        <v>1648.5831890391414</v>
      </c>
      <c r="M104" s="170">
        <f>'Grunddaten § 2 SPU_40%_Plan'!$I$8*'bezirksw Umlage § 2_Plan'!E104</f>
        <v>3055.0016158465446</v>
      </c>
      <c r="N104" s="14"/>
      <c r="O104" s="14"/>
    </row>
    <row r="105" spans="1:15" x14ac:dyDescent="0.25">
      <c r="A105">
        <v>61213</v>
      </c>
      <c r="B105" t="s">
        <v>118</v>
      </c>
      <c r="C105" t="s">
        <v>113</v>
      </c>
      <c r="D105" s="207">
        <f>Finanzkraft!H105</f>
        <v>4905704.24</v>
      </c>
      <c r="E105" s="147">
        <f t="shared" si="4"/>
        <v>3.9663568192367896E-2</v>
      </c>
      <c r="F105" s="170">
        <f>'Grunddaten § 2 SPU_40%_Plan'!$B$8*'bezirksw Umlage § 2_Plan'!E105</f>
        <v>5175.3023777401631</v>
      </c>
      <c r="G105" s="170">
        <f>'Grunddaten § 2 SPU_40%_Plan'!$C$8*'bezirksw Umlage § 2_Plan'!E105</f>
        <v>432805.97731761646</v>
      </c>
      <c r="H105" s="170">
        <f>'Grunddaten § 2 SPU_40%_Plan'!$D$8*'bezirksw Umlage § 2_Plan'!E105</f>
        <v>16922.408171643772</v>
      </c>
      <c r="I105" s="170">
        <f>'Grunddaten § 2 SPU_40%_Plan'!$E$8*'bezirksw Umlage § 2_Plan'!E105</f>
        <v>626641.22347721946</v>
      </c>
      <c r="J105" s="170">
        <f>'Grunddaten § 2 SPU_40%_Plan'!$F$8*'bezirksw Umlage § 2_Plan'!E105</f>
        <v>39252.653625894964</v>
      </c>
      <c r="K105" s="170">
        <f>'Grunddaten § 2 SPU_40%_Plan'!$G$8*'bezirksw Umlage § 2_Plan'!E105</f>
        <v>145257.5059768174</v>
      </c>
      <c r="L105" s="170">
        <f>'Grunddaten § 2 SPU_40%_Plan'!$H$8*'bezirksw Umlage § 2_Plan'!E105</f>
        <v>1123.2722512078587</v>
      </c>
      <c r="M105" s="170">
        <f>'Grunddaten § 2 SPU_40%_Plan'!$I$8*'bezirksw Umlage § 2_Plan'!E105</f>
        <v>2081.5440587354674</v>
      </c>
      <c r="N105" s="14"/>
      <c r="O105" s="14"/>
    </row>
    <row r="106" spans="1:15" x14ac:dyDescent="0.25">
      <c r="A106">
        <v>61215</v>
      </c>
      <c r="B106" t="s">
        <v>119</v>
      </c>
      <c r="C106" t="s">
        <v>113</v>
      </c>
      <c r="D106" s="207">
        <f>Finanzkraft!H106</f>
        <v>1793452.47</v>
      </c>
      <c r="E106" s="147">
        <f t="shared" si="4"/>
        <v>1.450041031083758E-2</v>
      </c>
      <c r="F106" s="170">
        <f>'Grunddaten § 2 SPU_40%_Plan'!$B$8*'bezirksw Umlage § 2_Plan'!E106</f>
        <v>1892.0135373580874</v>
      </c>
      <c r="G106" s="170">
        <f>'Grunddaten § 2 SPU_40%_Plan'!$C$8*'bezirksw Umlage § 2_Plan'!E106</f>
        <v>158227.42486633136</v>
      </c>
      <c r="H106" s="170">
        <f>'Grunddaten § 2 SPU_40%_Plan'!$D$8*'bezirksw Umlage § 2_Plan'!E106</f>
        <v>6186.580610856945</v>
      </c>
      <c r="I106" s="170">
        <f>'Grunddaten § 2 SPU_40%_Plan'!$E$8*'bezirksw Umlage § 2_Plan'!E106</f>
        <v>229090.70646481556</v>
      </c>
      <c r="J106" s="170">
        <f>'Grunddaten § 2 SPU_40%_Plan'!$F$8*'bezirksw Umlage § 2_Plan'!E106</f>
        <v>14350.186060017302</v>
      </c>
      <c r="K106" s="170">
        <f>'Grunddaten § 2 SPU_40%_Plan'!$G$8*'bezirksw Umlage § 2_Plan'!E106</f>
        <v>53103.982656761815</v>
      </c>
      <c r="L106" s="170">
        <f>'Grunddaten § 2 SPU_40%_Plan'!$H$8*'bezirksw Umlage § 2_Plan'!E106</f>
        <v>410.65162000292025</v>
      </c>
      <c r="M106" s="170">
        <f>'Grunddaten § 2 SPU_40%_Plan'!$I$8*'bezirksw Umlage § 2_Plan'!E106</f>
        <v>760.98153311275621</v>
      </c>
      <c r="N106" s="14"/>
      <c r="O106" s="14"/>
    </row>
    <row r="107" spans="1:15" x14ac:dyDescent="0.25">
      <c r="A107">
        <v>61217</v>
      </c>
      <c r="B107" t="s">
        <v>120</v>
      </c>
      <c r="C107" t="s">
        <v>113</v>
      </c>
      <c r="D107" s="207">
        <f>Finanzkraft!H107</f>
        <v>4246956.7300000004</v>
      </c>
      <c r="E107" s="147">
        <f t="shared" si="4"/>
        <v>3.4337467085131655E-2</v>
      </c>
      <c r="F107" s="170">
        <f>'Grunddaten § 2 SPU_40%_Plan'!$B$8*'bezirksw Umlage § 2_Plan'!E107</f>
        <v>4480.3527052679783</v>
      </c>
      <c r="G107" s="170">
        <f>'Grunddaten § 2 SPU_40%_Plan'!$C$8*'bezirksw Umlage § 2_Plan'!E107</f>
        <v>374687.94860598427</v>
      </c>
      <c r="H107" s="170">
        <f>'Grunddaten § 2 SPU_40%_Plan'!$D$8*'bezirksw Umlage § 2_Plan'!E107</f>
        <v>14650.034277722687</v>
      </c>
      <c r="I107" s="170">
        <f>'Grunddaten § 2 SPU_40%_Plan'!$E$8*'bezirksw Umlage § 2_Plan'!E107</f>
        <v>542494.62078089151</v>
      </c>
      <c r="J107" s="170">
        <f>'Grunddaten § 2 SPU_40%_Plan'!$F$8*'bezirksw Umlage § 2_Plan'!E107</f>
        <v>33981.73092612969</v>
      </c>
      <c r="K107" s="170">
        <f>'Grunddaten § 2 SPU_40%_Plan'!$G$8*'bezirksw Umlage § 2_Plan'!E107</f>
        <v>125752.04545785255</v>
      </c>
      <c r="L107" s="170">
        <f>'Grunddaten § 2 SPU_40%_Plan'!$H$8*'bezirksw Umlage § 2_Plan'!E107</f>
        <v>972.43706785092843</v>
      </c>
      <c r="M107" s="170">
        <f>'Grunddaten § 2 SPU_40%_Plan'!$I$8*'bezirksw Umlage § 2_Plan'!E107</f>
        <v>1802.0302726277093</v>
      </c>
      <c r="N107" s="14"/>
      <c r="O107" s="14"/>
    </row>
    <row r="108" spans="1:15" x14ac:dyDescent="0.25">
      <c r="A108">
        <v>61222</v>
      </c>
      <c r="B108" t="s">
        <v>121</v>
      </c>
      <c r="C108" t="s">
        <v>113</v>
      </c>
      <c r="D108" s="207">
        <f>Finanzkraft!H108</f>
        <v>2182985.1</v>
      </c>
      <c r="E108" s="147">
        <f t="shared" si="4"/>
        <v>1.7649857011513E-2</v>
      </c>
      <c r="F108" s="170">
        <f>'Grunddaten § 2 SPU_40%_Plan'!$B$8*'bezirksw Umlage § 2_Plan'!E108</f>
        <v>2302.9533428622162</v>
      </c>
      <c r="G108" s="170">
        <f>'Grunddaten § 2 SPU_40%_Plan'!$C$8*'bezirksw Umlage § 2_Plan'!E108</f>
        <v>192593.95867601159</v>
      </c>
      <c r="H108" s="170">
        <f>'Grunddaten § 2 SPU_40%_Plan'!$D$8*'bezirksw Umlage § 2_Plan'!E108</f>
        <v>7530.2878215945193</v>
      </c>
      <c r="I108" s="170">
        <f>'Grunddaten § 2 SPU_40%_Plan'!$E$8*'bezirksw Umlage § 2_Plan'!E108</f>
        <v>278848.53773747687</v>
      </c>
      <c r="J108" s="170">
        <f>'Grunddaten § 2 SPU_40%_Plan'!$F$8*'bezirksw Umlage § 2_Plan'!E108</f>
        <v>17467.004492873726</v>
      </c>
      <c r="K108" s="170">
        <f>'Grunddaten § 2 SPU_40%_Plan'!$G$8*'bezirksw Umlage § 2_Plan'!E108</f>
        <v>64638.012341843372</v>
      </c>
      <c r="L108" s="170">
        <f>'Grunddaten § 2 SPU_40%_Plan'!$H$8*'bezirksw Umlage § 2_Plan'!E108</f>
        <v>499.84395056604819</v>
      </c>
      <c r="M108" s="170">
        <f>'Grunddaten § 2 SPU_40%_Plan'!$I$8*'bezirksw Umlage § 2_Plan'!E108</f>
        <v>926.2644959642023</v>
      </c>
      <c r="N108" s="14"/>
      <c r="O108" s="14"/>
    </row>
    <row r="109" spans="1:15" x14ac:dyDescent="0.25">
      <c r="A109">
        <v>61236</v>
      </c>
      <c r="B109" t="s">
        <v>122</v>
      </c>
      <c r="C109" t="s">
        <v>113</v>
      </c>
      <c r="D109" s="207">
        <f>Finanzkraft!H109</f>
        <v>5069215.91</v>
      </c>
      <c r="E109" s="147">
        <f t="shared" si="4"/>
        <v>4.0985591689098912E-2</v>
      </c>
      <c r="F109" s="170">
        <f>'Grunddaten § 2 SPU_40%_Plan'!$B$8*'bezirksw Umlage § 2_Plan'!E109</f>
        <v>5347.8000035936257</v>
      </c>
      <c r="G109" s="170">
        <f>'Grunddaten § 2 SPU_40%_Plan'!$C$8*'bezirksw Umlage § 2_Plan'!E109</f>
        <v>447231.80176095589</v>
      </c>
      <c r="H109" s="170">
        <f>'Grunddaten § 2 SPU_40%_Plan'!$D$8*'bezirksw Umlage § 2_Plan'!E109</f>
        <v>17486.447723397738</v>
      </c>
      <c r="I109" s="170">
        <f>'Grunddaten § 2 SPU_40%_Plan'!$E$8*'bezirksw Umlage § 2_Plan'!E109</f>
        <v>647527.75636400504</v>
      </c>
      <c r="J109" s="170">
        <f>'Grunddaten § 2 SPU_40%_Plan'!$F$8*'bezirksw Umlage § 2_Plan'!E109</f>
        <v>40560.980959199849</v>
      </c>
      <c r="K109" s="170">
        <f>'Grunddaten § 2 SPU_40%_Plan'!$G$8*'bezirksw Umlage § 2_Plan'!E109</f>
        <v>150099.07330748561</v>
      </c>
      <c r="L109" s="170">
        <f>'Grunddaten § 2 SPU_40%_Plan'!$H$8*'bezirksw Umlage § 2_Plan'!E109</f>
        <v>1160.7119566352812</v>
      </c>
      <c r="M109" s="170">
        <f>'Grunddaten § 2 SPU_40%_Plan'!$I$8*'bezirksw Umlage § 2_Plan'!E109</f>
        <v>2150.9238518439111</v>
      </c>
      <c r="N109" s="14"/>
      <c r="O109" s="14"/>
    </row>
    <row r="110" spans="1:15" x14ac:dyDescent="0.25">
      <c r="A110">
        <v>61243</v>
      </c>
      <c r="B110" t="s">
        <v>123</v>
      </c>
      <c r="C110" t="s">
        <v>113</v>
      </c>
      <c r="D110" s="207">
        <f>Finanzkraft!H110</f>
        <v>1938431.18</v>
      </c>
      <c r="E110" s="147">
        <f t="shared" si="4"/>
        <v>1.5672591239243187E-2</v>
      </c>
      <c r="F110" s="170">
        <f>'Grunddaten § 2 SPU_40%_Plan'!$B$8*'bezirksw Umlage § 2_Plan'!E110</f>
        <v>2044.9597048964511</v>
      </c>
      <c r="G110" s="170">
        <f>'Grunddaten § 2 SPU_40%_Plan'!$C$8*'bezirksw Umlage § 2_Plan'!E110</f>
        <v>171018.17807973691</v>
      </c>
      <c r="H110" s="170">
        <f>'Grunddaten § 2 SPU_40%_Plan'!$D$8*'bezirksw Umlage § 2_Plan'!E110</f>
        <v>6686.6900318069474</v>
      </c>
      <c r="I110" s="170">
        <f>'Grunddaten § 2 SPU_40%_Plan'!$E$8*'bezirksw Umlage § 2_Plan'!E110</f>
        <v>247609.88980077405</v>
      </c>
      <c r="J110" s="170">
        <f>'Grunddaten § 2 SPU_40%_Plan'!$F$8*'bezirksw Umlage § 2_Plan'!E110</f>
        <v>15510.223194004628</v>
      </c>
      <c r="K110" s="170">
        <f>'Grunddaten § 2 SPU_40%_Plan'!$G$8*'bezirksw Umlage § 2_Plan'!E110</f>
        <v>57396.790540005968</v>
      </c>
      <c r="L110" s="170">
        <f>'Grunddaten § 2 SPU_40%_Plan'!$H$8*'bezirksw Umlage § 2_Plan'!E110</f>
        <v>443.84778389536706</v>
      </c>
      <c r="M110" s="170">
        <f>'Grunddaten § 2 SPU_40%_Plan'!$I$8*'bezirksw Umlage § 2_Plan'!E110</f>
        <v>822.49758823548245</v>
      </c>
      <c r="N110" s="14"/>
      <c r="O110" s="14"/>
    </row>
    <row r="111" spans="1:15" x14ac:dyDescent="0.25">
      <c r="A111">
        <v>61247</v>
      </c>
      <c r="B111" t="s">
        <v>124</v>
      </c>
      <c r="C111" t="s">
        <v>113</v>
      </c>
      <c r="D111" s="207">
        <f>Finanzkraft!H111</f>
        <v>4951301.4800000004</v>
      </c>
      <c r="E111" s="147">
        <f t="shared" si="4"/>
        <v>4.0032230702304245E-2</v>
      </c>
      <c r="F111" s="170">
        <f>'Grunddaten § 2 SPU_40%_Plan'!$B$8*'bezirksw Umlage § 2_Plan'!E111</f>
        <v>5223.4054620366578</v>
      </c>
      <c r="G111" s="170">
        <f>'Grunddaten § 2 SPU_40%_Plan'!$C$8*'bezirksw Umlage § 2_Plan'!E111</f>
        <v>436828.7958683708</v>
      </c>
      <c r="H111" s="170">
        <f>'Grunddaten § 2 SPU_40%_Plan'!$D$8*'bezirksw Umlage § 2_Plan'!E111</f>
        <v>17079.697537050033</v>
      </c>
      <c r="I111" s="170">
        <f>'Grunddaten § 2 SPU_40%_Plan'!$E$8*'bezirksw Umlage § 2_Plan'!E111</f>
        <v>632465.69002940296</v>
      </c>
      <c r="J111" s="170">
        <f>'Grunddaten § 2 SPU_40%_Plan'!$F$8*'bezirksw Umlage § 2_Plan'!E111</f>
        <v>39617.496792228376</v>
      </c>
      <c r="K111" s="170">
        <f>'Grunddaten § 2 SPU_40%_Plan'!$G$8*'bezirksw Umlage § 2_Plan'!E111</f>
        <v>146607.6365672067</v>
      </c>
      <c r="L111" s="170">
        <f>'Grunddaten § 2 SPU_40%_Plan'!$H$8*'bezirksw Umlage § 2_Plan'!E111</f>
        <v>1133.7127734892563</v>
      </c>
      <c r="M111" s="170">
        <f>'Grunddaten § 2 SPU_40%_Plan'!$I$8*'bezirksw Umlage § 2_Plan'!E111</f>
        <v>2100.8914672569267</v>
      </c>
      <c r="N111" s="14"/>
      <c r="O111" s="14"/>
    </row>
    <row r="112" spans="1:15" x14ac:dyDescent="0.25">
      <c r="A112">
        <v>61251</v>
      </c>
      <c r="B112" t="s">
        <v>125</v>
      </c>
      <c r="C112" t="s">
        <v>113</v>
      </c>
      <c r="D112" s="207">
        <f>Finanzkraft!H112</f>
        <v>606871.15</v>
      </c>
      <c r="E112" s="147">
        <f t="shared" si="4"/>
        <v>4.9066706968876961E-3</v>
      </c>
      <c r="F112" s="170">
        <f>'Grunddaten § 2 SPU_40%_Plan'!$B$8*'bezirksw Umlage § 2_Plan'!E112</f>
        <v>640.22239252990664</v>
      </c>
      <c r="G112" s="170">
        <f>'Grunddaten § 2 SPU_40%_Plan'!$C$8*'bezirksw Umlage § 2_Plan'!E112</f>
        <v>53541.234516334363</v>
      </c>
      <c r="H112" s="170">
        <f>'Grunddaten § 2 SPU_40%_Plan'!$D$8*'bezirksw Umlage § 2_Plan'!E112</f>
        <v>2093.4244718949572</v>
      </c>
      <c r="I112" s="170">
        <f>'Grunddaten § 2 SPU_40%_Plan'!$E$8*'bezirksw Umlage § 2_Plan'!E112</f>
        <v>77520.058553107388</v>
      </c>
      <c r="J112" s="170">
        <f>'Grunddaten § 2 SPU_40%_Plan'!$F$8*'bezirksw Umlage § 2_Plan'!E112</f>
        <v>4855.8375884679399</v>
      </c>
      <c r="K112" s="170">
        <f>'Grunddaten § 2 SPU_40%_Plan'!$G$8*'bezirksw Umlage § 2_Plan'!E112</f>
        <v>17969.405692969995</v>
      </c>
      <c r="L112" s="170">
        <f>'Grunddaten § 2 SPU_40%_Plan'!$H$8*'bezirksw Umlage § 2_Plan'!E112</f>
        <v>138.95691413585956</v>
      </c>
      <c r="M112" s="170">
        <f>'Grunddaten § 2 SPU_40%_Plan'!$I$8*'bezirksw Umlage § 2_Plan'!E112</f>
        <v>257.5020781726663</v>
      </c>
      <c r="N112" s="14"/>
      <c r="O112" s="14"/>
    </row>
    <row r="113" spans="1:15" x14ac:dyDescent="0.25">
      <c r="A113">
        <v>61252</v>
      </c>
      <c r="B113" t="s">
        <v>126</v>
      </c>
      <c r="C113" t="s">
        <v>113</v>
      </c>
      <c r="D113" s="207">
        <f>Finanzkraft!H113</f>
        <v>1491175.45</v>
      </c>
      <c r="E113" s="147">
        <f t="shared" si="4"/>
        <v>1.2056442103786485E-2</v>
      </c>
      <c r="F113" s="170">
        <f>'Grunddaten § 2 SPU_40%_Plan'!$B$8*'bezirksw Umlage § 2_Plan'!E113</f>
        <v>1573.1245657020606</v>
      </c>
      <c r="G113" s="170">
        <f>'Grunddaten § 2 SPU_40%_Plan'!$C$8*'bezirksw Umlage § 2_Plan'!E113</f>
        <v>131559.02117517107</v>
      </c>
      <c r="H113" s="170">
        <f>'Grunddaten § 2 SPU_40%_Plan'!$D$8*'bezirksw Umlage § 2_Plan'!E113</f>
        <v>5143.8648532212728</v>
      </c>
      <c r="I113" s="170">
        <f>'Grunddaten § 2 SPU_40%_Plan'!$E$8*'bezirksw Umlage § 2_Plan'!E113</f>
        <v>190478.66783081755</v>
      </c>
      <c r="J113" s="170">
        <f>'Grunddaten § 2 SPU_40%_Plan'!$F$8*'bezirksw Umlage § 2_Plan'!E113</f>
        <v>11931.537363591257</v>
      </c>
      <c r="K113" s="170">
        <f>'Grunddaten § 2 SPU_40%_Plan'!$G$8*'bezirksw Umlage § 2_Plan'!E113</f>
        <v>44153.584530171014</v>
      </c>
      <c r="L113" s="170">
        <f>'Grunddaten § 2 SPU_40%_Plan'!$H$8*'bezirksw Umlage § 2_Plan'!E113</f>
        <v>341.43844037923327</v>
      </c>
      <c r="M113" s="170">
        <f>'Grunddaten § 2 SPU_40%_Plan'!$I$8*'bezirksw Umlage § 2_Plan'!E113</f>
        <v>632.72208160671471</v>
      </c>
      <c r="N113" s="14"/>
      <c r="O113" s="14"/>
    </row>
    <row r="114" spans="1:15" x14ac:dyDescent="0.25">
      <c r="A114">
        <v>61253</v>
      </c>
      <c r="B114" t="s">
        <v>127</v>
      </c>
      <c r="C114" t="s">
        <v>113</v>
      </c>
      <c r="D114" s="207">
        <f>Finanzkraft!H114</f>
        <v>6699323.6100000003</v>
      </c>
      <c r="E114" s="147">
        <f t="shared" si="4"/>
        <v>5.4165327922006012E-2</v>
      </c>
      <c r="F114" s="170">
        <f>'Grunddaten § 2 SPU_40%_Plan'!$B$8*'bezirksw Umlage § 2_Plan'!E114</f>
        <v>7067.4919872633445</v>
      </c>
      <c r="G114" s="170">
        <f>'Grunddaten § 2 SPU_40%_Plan'!$C$8*'bezirksw Umlage § 2_Plan'!E114</f>
        <v>591048.12694395799</v>
      </c>
      <c r="H114" s="170">
        <f>'Grunddaten § 2 SPU_40%_Plan'!$D$8*'bezirksw Umlage § 2_Plan'!E114</f>
        <v>23109.564510222095</v>
      </c>
      <c r="I114" s="170">
        <f>'Grunddaten § 2 SPU_40%_Plan'!$E$8*'bezirksw Umlage § 2_Plan'!E114</f>
        <v>855753.2492909159</v>
      </c>
      <c r="J114" s="170">
        <f>'Grunddaten § 2 SPU_40%_Plan'!$F$8*'bezirksw Umlage § 2_Plan'!E114</f>
        <v>53604.175124734029</v>
      </c>
      <c r="K114" s="170">
        <f>'Grunddaten § 2 SPU_40%_Plan'!$G$8*'bezirksw Umlage § 2_Plan'!E114</f>
        <v>198366.43052908729</v>
      </c>
      <c r="L114" s="170">
        <f>'Grunddaten § 2 SPU_40%_Plan'!$H$8*'bezirksw Umlage § 2_Plan'!E114</f>
        <v>1533.9620867512103</v>
      </c>
      <c r="M114" s="170">
        <f>'Grunddaten § 2 SPU_40%_Plan'!$I$8*'bezirksw Umlage § 2_Plan'!E114</f>
        <v>2842.5964093468756</v>
      </c>
      <c r="N114" s="14"/>
      <c r="O114" s="14"/>
    </row>
    <row r="115" spans="1:15" x14ac:dyDescent="0.25">
      <c r="A115">
        <v>61254</v>
      </c>
      <c r="B115" t="s">
        <v>128</v>
      </c>
      <c r="C115" t="s">
        <v>113</v>
      </c>
      <c r="D115" s="207">
        <f>Finanzkraft!H115</f>
        <v>1781900.38</v>
      </c>
      <c r="E115" s="147">
        <f t="shared" si="4"/>
        <v>1.4407009427485637E-2</v>
      </c>
      <c r="F115" s="170">
        <f>'Grunddaten § 2 SPU_40%_Plan'!$B$8*'bezirksw Umlage § 2_Plan'!E115</f>
        <v>1879.8265900983261</v>
      </c>
      <c r="G115" s="170">
        <f>'Grunddaten § 2 SPU_40%_Plan'!$C$8*'bezirksw Umlage § 2_Plan'!E115</f>
        <v>157208.24120626811</v>
      </c>
      <c r="H115" s="170">
        <f>'Grunddaten § 2 SPU_40%_Plan'!$D$8*'bezirksw Umlage § 2_Plan'!E115</f>
        <v>6146.7312492461106</v>
      </c>
      <c r="I115" s="170">
        <f>'Grunddaten § 2 SPU_40%_Plan'!$E$8*'bezirksw Umlage § 2_Plan'!E115</f>
        <v>227615.07412801596</v>
      </c>
      <c r="J115" s="170">
        <f>'Grunddaten § 2 SPU_40%_Plan'!$F$8*'bezirksw Umlage § 2_Plan'!E115</f>
        <v>14257.752809816886</v>
      </c>
      <c r="K115" s="170">
        <f>'Grunddaten § 2 SPU_40%_Plan'!$G$8*'bezirksw Umlage § 2_Plan'!E115</f>
        <v>52761.926205714997</v>
      </c>
      <c r="L115" s="170">
        <f>'Grunddaten § 2 SPU_40%_Plan'!$H$8*'bezirksw Umlage § 2_Plan'!E115</f>
        <v>408.00650698639328</v>
      </c>
      <c r="M115" s="170">
        <f>'Grunddaten § 2 SPU_40%_Plan'!$I$8*'bezirksw Umlage § 2_Plan'!E115</f>
        <v>756.07985475444627</v>
      </c>
      <c r="N115" s="14"/>
      <c r="O115" s="14"/>
    </row>
    <row r="116" spans="1:15" x14ac:dyDescent="0.25">
      <c r="A116">
        <v>61255</v>
      </c>
      <c r="B116" t="s">
        <v>129</v>
      </c>
      <c r="C116" t="s">
        <v>113</v>
      </c>
      <c r="D116" s="207">
        <f>Finanzkraft!H116</f>
        <v>7480236.04</v>
      </c>
      <c r="E116" s="147">
        <f t="shared" si="4"/>
        <v>6.047915605029381E-2</v>
      </c>
      <c r="F116" s="170">
        <f>'Grunddaten § 2 SPU_40%_Plan'!$B$8*'bezirksw Umlage § 2_Plan'!E116</f>
        <v>7891.3202814423366</v>
      </c>
      <c r="G116" s="170">
        <f>'Grunddaten § 2 SPU_40%_Plan'!$C$8*'bezirksw Umlage § 2_Plan'!E116</f>
        <v>659944.16121968604</v>
      </c>
      <c r="H116" s="170">
        <f>'Grunddaten § 2 SPU_40%_Plan'!$D$8*'bezirksw Umlage § 2_Plan'!E116</f>
        <v>25803.350812914123</v>
      </c>
      <c r="I116" s="170">
        <f>'Grunddaten § 2 SPU_40%_Plan'!$E$8*'bezirksw Umlage § 2_Plan'!E116</f>
        <v>955504.86427285953</v>
      </c>
      <c r="J116" s="170">
        <f>'Grunddaten § 2 SPU_40%_Plan'!$F$8*'bezirksw Umlage § 2_Plan'!E116</f>
        <v>59852.591993612768</v>
      </c>
      <c r="K116" s="170">
        <f>'Grunddaten § 2 SPU_40%_Plan'!$G$8*'bezirksw Umlage § 2_Plan'!E116</f>
        <v>221489.184453628</v>
      </c>
      <c r="L116" s="170">
        <f>'Grunddaten § 2 SPU_40%_Plan'!$H$8*'bezirksw Umlage § 2_Plan'!E116</f>
        <v>1712.7696993443208</v>
      </c>
      <c r="M116" s="170">
        <f>'Grunddaten § 2 SPU_40%_Plan'!$I$8*'bezirksw Umlage § 2_Plan'!E116</f>
        <v>3173.9461095194192</v>
      </c>
      <c r="N116" s="14"/>
      <c r="O116" s="14"/>
    </row>
    <row r="117" spans="1:15" x14ac:dyDescent="0.25">
      <c r="A117">
        <v>61256</v>
      </c>
      <c r="B117" t="s">
        <v>130</v>
      </c>
      <c r="C117" t="s">
        <v>113</v>
      </c>
      <c r="D117" s="207">
        <f>Finanzkraft!H117</f>
        <v>1967392.96</v>
      </c>
      <c r="E117" s="147">
        <f t="shared" si="4"/>
        <v>1.5906752835581569E-2</v>
      </c>
      <c r="F117" s="170">
        <f>'Grunddaten § 2 SPU_40%_Plan'!$B$8*'bezirksw Umlage § 2_Plan'!E117</f>
        <v>2075.513109986683</v>
      </c>
      <c r="G117" s="170">
        <f>'Grunddaten § 2 SPU_40%_Plan'!$C$8*'bezirksw Umlage § 2_Plan'!E117</f>
        <v>173573.33242343986</v>
      </c>
      <c r="H117" s="170">
        <f>'Grunddaten § 2 SPU_40%_Plan'!$D$8*'bezirksw Umlage § 2_Plan'!E117</f>
        <v>6786.5947628221529</v>
      </c>
      <c r="I117" s="170">
        <f>'Grunddaten § 2 SPU_40%_Plan'!$E$8*'bezirksw Umlage § 2_Plan'!E117</f>
        <v>251309.38825510367</v>
      </c>
      <c r="J117" s="170">
        <f>'Grunddaten § 2 SPU_40%_Plan'!$F$8*'bezirksw Umlage § 2_Plan'!E117</f>
        <v>15741.958876204944</v>
      </c>
      <c r="K117" s="170">
        <f>'Grunddaten § 2 SPU_40%_Plan'!$G$8*'bezirksw Umlage § 2_Plan'!E117</f>
        <v>58254.346504580244</v>
      </c>
      <c r="L117" s="170">
        <f>'Grunddaten § 2 SPU_40%_Plan'!$H$8*'bezirksw Umlage § 2_Plan'!E117</f>
        <v>450.47924030367005</v>
      </c>
      <c r="M117" s="170">
        <f>'Grunddaten § 2 SPU_40%_Plan'!$I$8*'bezirksw Umlage § 2_Plan'!E117</f>
        <v>834.78638881132076</v>
      </c>
      <c r="N117" s="14"/>
      <c r="O117" s="14"/>
    </row>
    <row r="118" spans="1:15" x14ac:dyDescent="0.25">
      <c r="A118">
        <v>61257</v>
      </c>
      <c r="B118" t="s">
        <v>131</v>
      </c>
      <c r="C118" t="s">
        <v>113</v>
      </c>
      <c r="D118" s="207">
        <f>Finanzkraft!H118</f>
        <v>5550572.9500000002</v>
      </c>
      <c r="E118" s="147">
        <f t="shared" si="4"/>
        <v>4.4877456515608788E-2</v>
      </c>
      <c r="F118" s="170">
        <f>'Grunddaten § 2 SPU_40%_Plan'!$B$8*'bezirksw Umlage § 2_Plan'!E118</f>
        <v>5855.6105261566345</v>
      </c>
      <c r="G118" s="170">
        <f>'Grunddaten § 2 SPU_40%_Plan'!$C$8*'bezirksw Umlage § 2_Plan'!E118</f>
        <v>489699.54827473982</v>
      </c>
      <c r="H118" s="170">
        <f>'Grunddaten § 2 SPU_40%_Plan'!$D$8*'bezirksw Umlage § 2_Plan'!E118</f>
        <v>19146.906631775437</v>
      </c>
      <c r="I118" s="170">
        <f>'Grunddaten § 2 SPU_40%_Plan'!$E$8*'bezirksw Umlage § 2_Plan'!E118</f>
        <v>709014.98627392983</v>
      </c>
      <c r="J118" s="170">
        <f>'Grunddaten § 2 SPU_40%_Plan'!$F$8*'bezirksw Umlage § 2_Plan'!E118</f>
        <v>44412.526066107079</v>
      </c>
      <c r="K118" s="170">
        <f>'Grunddaten § 2 SPU_40%_Plan'!$G$8*'bezirksw Umlage § 2_Plan'!E118</f>
        <v>164352.01634972313</v>
      </c>
      <c r="L118" s="170">
        <f>'Grunddaten § 2 SPU_40%_Plan'!$H$8*'bezirksw Umlage § 2_Plan'!E118</f>
        <v>1270.9295685220409</v>
      </c>
      <c r="M118" s="170">
        <f>'Grunddaten § 2 SPU_40%_Plan'!$I$8*'bezirksw Umlage § 2_Plan'!E118</f>
        <v>2355.1689179391492</v>
      </c>
      <c r="N118" s="14"/>
      <c r="O118" s="14"/>
    </row>
    <row r="119" spans="1:15" x14ac:dyDescent="0.25">
      <c r="A119">
        <v>61258</v>
      </c>
      <c r="B119" t="s">
        <v>132</v>
      </c>
      <c r="C119" t="s">
        <v>113</v>
      </c>
      <c r="D119" s="207">
        <f>Finanzkraft!H119</f>
        <v>3559444</v>
      </c>
      <c r="E119" s="147">
        <f t="shared" si="4"/>
        <v>2.877879360719772E-2</v>
      </c>
      <c r="F119" s="170">
        <f>'Grunddaten § 2 SPU_40%_Plan'!$B$8*'bezirksw Umlage § 2_Plan'!E119</f>
        <v>3755.0569898671583</v>
      </c>
      <c r="G119" s="170">
        <f>'Grunddaten § 2 SPU_40%_Plan'!$C$8*'bezirksw Umlage § 2_Plan'!E119</f>
        <v>314032.10706549365</v>
      </c>
      <c r="H119" s="170">
        <f>'Grunddaten § 2 SPU_40%_Plan'!$D$8*'bezirksw Umlage § 2_Plan'!E119</f>
        <v>12278.433693774494</v>
      </c>
      <c r="I119" s="170">
        <f>'Grunddaten § 2 SPU_40%_Plan'!$E$8*'bezirksw Umlage § 2_Plan'!E119</f>
        <v>454673.62766627932</v>
      </c>
      <c r="J119" s="170">
        <f>'Grunddaten § 2 SPU_40%_Plan'!$F$8*'bezirksw Umlage § 2_Plan'!E119</f>
        <v>28480.645305427151</v>
      </c>
      <c r="K119" s="170">
        <f>'Grunddaten § 2 SPU_40%_Plan'!$G$8*'bezirksw Umlage § 2_Plan'!E119</f>
        <v>105394.84910002377</v>
      </c>
      <c r="L119" s="170">
        <f>'Grunddaten § 2 SPU_40%_Plan'!$H$8*'bezirksw Umlage § 2_Plan'!E119</f>
        <v>815.0154349558394</v>
      </c>
      <c r="M119" s="170">
        <f>'Grunddaten § 2 SPU_40%_Plan'!$I$8*'bezirksw Umlage § 2_Plan'!E119</f>
        <v>1510.3110885057363</v>
      </c>
      <c r="N119" s="14"/>
      <c r="O119" s="14"/>
    </row>
    <row r="120" spans="1:15" x14ac:dyDescent="0.25">
      <c r="A120">
        <v>61259</v>
      </c>
      <c r="B120" t="s">
        <v>113</v>
      </c>
      <c r="C120" t="s">
        <v>113</v>
      </c>
      <c r="D120" s="207">
        <f>Finanzkraft!H120</f>
        <v>14448465.449999999</v>
      </c>
      <c r="E120" s="147">
        <f t="shared" si="4"/>
        <v>0.11681863940724369</v>
      </c>
      <c r="F120" s="170">
        <f>'Grunddaten § 2 SPU_40%_Plan'!$B$8*'bezirksw Umlage § 2_Plan'!E120</f>
        <v>15242.496069857156</v>
      </c>
      <c r="G120" s="170">
        <f>'Grunddaten § 2 SPU_40%_Plan'!$C$8*'bezirksw Umlage § 2_Plan'!E120</f>
        <v>1274716.5144686881</v>
      </c>
      <c r="H120" s="170">
        <f>'Grunddaten § 2 SPU_40%_Plan'!$D$8*'bezirksw Umlage § 2_Plan'!E120</f>
        <v>49840.515823431029</v>
      </c>
      <c r="I120" s="170">
        <f>'Grunddaten § 2 SPU_40%_Plan'!$E$8*'bezirksw Umlage § 2_Plan'!E120</f>
        <v>1845607.4039547751</v>
      </c>
      <c r="J120" s="170">
        <f>'Grunddaten § 2 SPU_40%_Plan'!$F$8*'bezirksw Umlage § 2_Plan'!E120</f>
        <v>115608.39830298464</v>
      </c>
      <c r="K120" s="170">
        <f>'Grunddaten § 2 SPU_40%_Plan'!$G$8*'bezirksw Umlage § 2_Plan'!E120</f>
        <v>427817.89398278412</v>
      </c>
      <c r="L120" s="170">
        <f>'Grunddaten § 2 SPU_40%_Plan'!$H$8*'bezirksw Umlage § 2_Plan'!E120</f>
        <v>3308.3038680131413</v>
      </c>
      <c r="M120" s="170">
        <f>'Grunddaten § 2 SPU_40%_Plan'!$I$8*'bezirksw Umlage § 2_Plan'!E120</f>
        <v>6130.6421960921489</v>
      </c>
      <c r="N120" s="14"/>
      <c r="O120" s="14"/>
    </row>
    <row r="121" spans="1:15" x14ac:dyDescent="0.25">
      <c r="A121">
        <v>61260</v>
      </c>
      <c r="B121" t="s">
        <v>133</v>
      </c>
      <c r="C121" t="s">
        <v>113</v>
      </c>
      <c r="D121" s="207">
        <f>Finanzkraft!H121</f>
        <v>1787990.49</v>
      </c>
      <c r="E121" s="147">
        <f t="shared" si="4"/>
        <v>1.4456249145468315E-2</v>
      </c>
      <c r="F121" s="170">
        <f>'Grunddaten § 2 SPU_40%_Plan'!$B$8*'bezirksw Umlage § 2_Plan'!E121</f>
        <v>1886.2513885007058</v>
      </c>
      <c r="G121" s="170">
        <f>'Grunddaten § 2 SPU_40%_Plan'!$C$8*'bezirksw Umlage § 2_Plan'!E121</f>
        <v>157745.54143505683</v>
      </c>
      <c r="H121" s="170">
        <f>'Grunddaten § 2 SPU_40%_Plan'!$D$8*'bezirksw Umlage § 2_Plan'!E121</f>
        <v>6167.7393088820527</v>
      </c>
      <c r="I121" s="170">
        <f>'Grunddaten § 2 SPU_40%_Plan'!$E$8*'bezirksw Umlage § 2_Plan'!E121</f>
        <v>228393.0080993291</v>
      </c>
      <c r="J121" s="170">
        <f>'Grunddaten § 2 SPU_40%_Plan'!$F$8*'bezirksw Umlage § 2_Plan'!E121</f>
        <v>14306.482404321263</v>
      </c>
      <c r="K121" s="170">
        <f>'Grunddaten § 2 SPU_40%_Plan'!$G$8*'bezirksw Umlage § 2_Plan'!E121</f>
        <v>52942.253870499881</v>
      </c>
      <c r="L121" s="170">
        <f>'Grunddaten § 2 SPU_40%_Plan'!$H$8*'bezirksw Umlage § 2_Plan'!E121</f>
        <v>409.40097579966272</v>
      </c>
      <c r="M121" s="170">
        <f>'Grunddaten § 2 SPU_40%_Plan'!$I$8*'bezirksw Umlage § 2_Plan'!E121</f>
        <v>758.66395515417719</v>
      </c>
      <c r="N121" s="14"/>
      <c r="O121" s="14"/>
    </row>
    <row r="122" spans="1:15" x14ac:dyDescent="0.25">
      <c r="A122">
        <v>61261</v>
      </c>
      <c r="B122" t="s">
        <v>134</v>
      </c>
      <c r="C122" t="s">
        <v>113</v>
      </c>
      <c r="D122" s="207">
        <f>Finanzkraft!H122</f>
        <v>2509307.33</v>
      </c>
      <c r="E122" s="147">
        <f t="shared" si="4"/>
        <v>2.0288235394937633E-2</v>
      </c>
      <c r="F122" s="170">
        <f>'Grunddaten § 2 SPU_40%_Plan'!$B$8*'bezirksw Umlage § 2_Plan'!E122</f>
        <v>2647.2089543314623</v>
      </c>
      <c r="G122" s="170">
        <f>'Grunddaten § 2 SPU_40%_Plan'!$C$8*'bezirksw Umlage § 2_Plan'!E122</f>
        <v>221383.75210139225</v>
      </c>
      <c r="H122" s="170">
        <f>'Grunddaten § 2 SPU_40%_Plan'!$D$8*'bezirksw Umlage § 2_Plan'!E122</f>
        <v>8655.9484202328549</v>
      </c>
      <c r="I122" s="170">
        <f>'Grunddaten § 2 SPU_40%_Plan'!$E$8*'bezirksw Umlage § 2_Plan'!E122</f>
        <v>320532.04563990491</v>
      </c>
      <c r="J122" s="170">
        <f>'Grunddaten § 2 SPU_40%_Plan'!$F$8*'bezirksw Umlage § 2_Plan'!E122</f>
        <v>20078.049276246078</v>
      </c>
      <c r="K122" s="170">
        <f>'Grunddaten § 2 SPU_40%_Plan'!$G$8*'bezirksw Umlage § 2_Plan'!E122</f>
        <v>74300.387192756403</v>
      </c>
      <c r="L122" s="170">
        <f>'Grunddaten § 2 SPU_40%_Plan'!$H$8*'bezirksw Umlage § 2_Plan'!E122</f>
        <v>574.56282638463381</v>
      </c>
      <c r="M122" s="170">
        <f>'Grunddaten § 2 SPU_40%_Plan'!$I$8*'bezirksw Umlage § 2_Plan'!E122</f>
        <v>1064.726593526327</v>
      </c>
      <c r="N122" s="14"/>
      <c r="O122" s="14"/>
    </row>
    <row r="123" spans="1:15" x14ac:dyDescent="0.25">
      <c r="A123">
        <v>61262</v>
      </c>
      <c r="B123" t="s">
        <v>135</v>
      </c>
      <c r="C123" t="s">
        <v>113</v>
      </c>
      <c r="D123" s="207">
        <f>Finanzkraft!H123</f>
        <v>2435783.9</v>
      </c>
      <c r="E123" s="147">
        <f t="shared" si="4"/>
        <v>1.9693784234232969E-2</v>
      </c>
      <c r="F123" s="170">
        <f>'Grunddaten § 2 SPU_40%_Plan'!$B$8*'bezirksw Umlage § 2_Plan'!E123</f>
        <v>2569.6449668827177</v>
      </c>
      <c r="G123" s="170">
        <f>'Grunddaten § 2 SPU_40%_Plan'!$C$8*'bezirksw Umlage § 2_Plan'!E123</f>
        <v>214897.14418128383</v>
      </c>
      <c r="H123" s="170">
        <f>'Grunddaten § 2 SPU_40%_Plan'!$D$8*'bezirksw Umlage § 2_Plan'!E123</f>
        <v>8402.326629808882</v>
      </c>
      <c r="I123" s="170">
        <f>'Grunddaten § 2 SPU_40%_Plan'!$E$8*'bezirksw Umlage § 2_Plan'!E123</f>
        <v>311140.36406363407</v>
      </c>
      <c r="J123" s="170">
        <f>'Grunddaten § 2 SPU_40%_Plan'!$F$8*'bezirksw Umlage § 2_Plan'!E123</f>
        <v>19489.756629566316</v>
      </c>
      <c r="K123" s="170">
        <f>'Grunddaten § 2 SPU_40%_Plan'!$G$8*'bezirksw Umlage § 2_Plan'!E123</f>
        <v>72123.364373977354</v>
      </c>
      <c r="L123" s="170">
        <f>'Grunddaten § 2 SPU_40%_Plan'!$H$8*'bezirksw Umlage § 2_Plan'!E123</f>
        <v>557.72796951347766</v>
      </c>
      <c r="M123" s="170">
        <f>'Grunddaten § 2 SPU_40%_Plan'!$I$8*'bezirksw Umlage § 2_Plan'!E123</f>
        <v>1033.5297966125463</v>
      </c>
      <c r="N123" s="14"/>
      <c r="O123" s="14"/>
    </row>
    <row r="124" spans="1:15" x14ac:dyDescent="0.25">
      <c r="A124">
        <v>61263</v>
      </c>
      <c r="B124" t="s">
        <v>136</v>
      </c>
      <c r="C124" t="s">
        <v>113</v>
      </c>
      <c r="D124" s="207">
        <f>Finanzkraft!H124</f>
        <v>8112157.1600000001</v>
      </c>
      <c r="E124" s="147">
        <f t="shared" si="4"/>
        <v>6.5588360602608503E-2</v>
      </c>
      <c r="F124" s="170">
        <f>'Grunddaten § 2 SPU_40%_Plan'!$B$8*'bezirksw Umlage § 2_Plan'!E124</f>
        <v>8557.9692914283569</v>
      </c>
      <c r="G124" s="170">
        <f>'Grunddaten § 2 SPU_40%_Plan'!$C$8*'bezirksw Umlage § 2_Plan'!E124</f>
        <v>715695.43046645226</v>
      </c>
      <c r="H124" s="170">
        <f>'Grunddaten § 2 SPU_40%_Plan'!$D$8*'bezirksw Umlage § 2_Plan'!E124</f>
        <v>27983.186082584249</v>
      </c>
      <c r="I124" s="170">
        <f>'Grunddaten § 2 SPU_40%_Plan'!$E$8*'bezirksw Umlage § 2_Plan'!E124</f>
        <v>1036224.7373848787</v>
      </c>
      <c r="J124" s="170">
        <f>'Grunddaten § 2 SPU_40%_Plan'!$F$8*'bezirksw Umlage § 2_Plan'!E124</f>
        <v>64908.865186765477</v>
      </c>
      <c r="K124" s="170">
        <f>'Grunddaten § 2 SPU_40%_Plan'!$G$8*'bezirksw Umlage § 2_Plan'!E124</f>
        <v>240200.31773329695</v>
      </c>
      <c r="L124" s="170">
        <f>'Grunddaten § 2 SPU_40%_Plan'!$H$8*'bezirksw Umlage § 2_Plan'!E124</f>
        <v>1857.4623722658728</v>
      </c>
      <c r="M124" s="170">
        <f>'Grunddaten § 2 SPU_40%_Plan'!$I$8*'bezirksw Umlage § 2_Plan'!E124</f>
        <v>3442.0771644248944</v>
      </c>
      <c r="N124" s="14"/>
      <c r="O124" s="14"/>
    </row>
    <row r="125" spans="1:15" x14ac:dyDescent="0.25">
      <c r="A125">
        <v>61264</v>
      </c>
      <c r="B125" t="s">
        <v>137</v>
      </c>
      <c r="C125" t="s">
        <v>113</v>
      </c>
      <c r="D125" s="207">
        <f>Finanzkraft!H125</f>
        <v>2535597.1</v>
      </c>
      <c r="E125" s="147">
        <f t="shared" si="4"/>
        <v>2.0500793273305909E-2</v>
      </c>
      <c r="F125" s="170">
        <f>'Grunddaten § 2 SPU_40%_Plan'!$B$8*'bezirksw Umlage § 2_Plan'!E125</f>
        <v>2674.9435063009551</v>
      </c>
      <c r="G125" s="170">
        <f>'Grunddaten § 2 SPU_40%_Plan'!$C$8*'bezirksw Umlage § 2_Plan'!E125</f>
        <v>223703.16824261181</v>
      </c>
      <c r="H125" s="170">
        <f>'Grunddaten § 2 SPU_40%_Plan'!$D$8*'bezirksw Umlage § 2_Plan'!E125</f>
        <v>8746.635953951487</v>
      </c>
      <c r="I125" s="170">
        <f>'Grunddaten § 2 SPU_40%_Plan'!$E$8*'bezirksw Umlage § 2_Plan'!E125</f>
        <v>323890.22885515203</v>
      </c>
      <c r="J125" s="170">
        <f>'Grunddaten § 2 SPU_40%_Plan'!$F$8*'bezirksw Umlage § 2_Plan'!E125</f>
        <v>20288.405054994459</v>
      </c>
      <c r="K125" s="170">
        <f>'Grunddaten § 2 SPU_40%_Plan'!$G$8*'bezirksw Umlage § 2_Plan'!E125</f>
        <v>75078.825157231826</v>
      </c>
      <c r="L125" s="170">
        <f>'Grunddaten § 2 SPU_40%_Plan'!$H$8*'bezirksw Umlage § 2_Plan'!E125</f>
        <v>580.58246550002332</v>
      </c>
      <c r="M125" s="170">
        <f>'Grunddaten § 2 SPU_40%_Plan'!$I$8*'bezirksw Umlage § 2_Plan'!E125</f>
        <v>1075.8816309830941</v>
      </c>
      <c r="N125" s="14"/>
      <c r="O125" s="14"/>
    </row>
    <row r="126" spans="1:15" x14ac:dyDescent="0.25">
      <c r="A126">
        <v>61265</v>
      </c>
      <c r="B126" t="s">
        <v>138</v>
      </c>
      <c r="C126" t="s">
        <v>113</v>
      </c>
      <c r="D126" s="207">
        <f>Finanzkraft!H126</f>
        <v>13780346.710000001</v>
      </c>
      <c r="E126" s="147">
        <f t="shared" si="4"/>
        <v>0.11141677009182226</v>
      </c>
      <c r="F126" s="170">
        <f>'Grunddaten § 2 SPU_40%_Plan'!$B$8*'bezirksw Umlage § 2_Plan'!E126</f>
        <v>14537.660161580969</v>
      </c>
      <c r="G126" s="170">
        <f>'Grunddaten § 2 SPU_40%_Plan'!$C$8*'bezirksw Umlage § 2_Plan'!E126</f>
        <v>1215771.7085686256</v>
      </c>
      <c r="H126" s="170">
        <f>'Grunddaten § 2 SPU_40%_Plan'!$D$8*'bezirksw Umlage § 2_Plan'!E126</f>
        <v>47535.815525109683</v>
      </c>
      <c r="I126" s="170">
        <f>'Grunddaten § 2 SPU_40%_Plan'!$E$8*'bezirksw Umlage § 2_Plan'!E126</f>
        <v>1760263.7460049319</v>
      </c>
      <c r="J126" s="170">
        <f>'Grunddaten § 2 SPU_40%_Plan'!$F$8*'bezirksw Umlage § 2_Plan'!E126</f>
        <v>110262.49235367098</v>
      </c>
      <c r="K126" s="170">
        <f>'Grunddaten § 2 SPU_40%_Plan'!$G$8*'bezirksw Umlage § 2_Plan'!E126</f>
        <v>408034.95210107515</v>
      </c>
      <c r="L126" s="170">
        <f>'Grunddaten § 2 SPU_40%_Plan'!$H$8*'bezirksw Umlage § 2_Plan'!E126</f>
        <v>3155.3229290004065</v>
      </c>
      <c r="M126" s="170">
        <f>'Grunddaten § 2 SPU_40%_Plan'!$I$8*'bezirksw Umlage § 2_Plan'!E126</f>
        <v>5847.1520944188323</v>
      </c>
      <c r="N126" s="14"/>
      <c r="O126" s="14"/>
    </row>
    <row r="127" spans="1:15" x14ac:dyDescent="0.25">
      <c r="A127">
        <v>61266</v>
      </c>
      <c r="B127" t="s">
        <v>139</v>
      </c>
      <c r="C127" t="s">
        <v>113</v>
      </c>
      <c r="D127" s="207">
        <f>Finanzkraft!H127</f>
        <v>1764209.52</v>
      </c>
      <c r="E127" s="147">
        <f t="shared" si="4"/>
        <v>1.426397540063374E-2</v>
      </c>
      <c r="F127" s="170">
        <f>'Grunddaten § 2 SPU_40%_Plan'!$B$8*'bezirksw Umlage § 2_Plan'!E127</f>
        <v>1861.1635102746905</v>
      </c>
      <c r="G127" s="170">
        <f>'Grunddaten § 2 SPU_40%_Plan'!$C$8*'bezirksw Umlage § 2_Plan'!E127</f>
        <v>155647.46428672658</v>
      </c>
      <c r="H127" s="170">
        <f>'Grunddaten § 2 SPU_40%_Plan'!$D$8*'bezirksw Umlage § 2_Plan'!E127</f>
        <v>6085.7059735300591</v>
      </c>
      <c r="I127" s="170">
        <f>'Grunddaten § 2 SPU_40%_Plan'!$E$8*'bezirksw Umlage § 2_Plan'!E127</f>
        <v>225355.29212477719</v>
      </c>
      <c r="J127" s="170">
        <f>'Grunddaten § 2 SPU_40%_Plan'!$F$8*'bezirksw Umlage § 2_Plan'!E127</f>
        <v>14116.200615483174</v>
      </c>
      <c r="K127" s="170">
        <f>'Grunddaten § 2 SPU_40%_Plan'!$G$8*'bezirksw Umlage § 2_Plan'!E127</f>
        <v>52238.101271216903</v>
      </c>
      <c r="L127" s="170">
        <f>'Grunddaten § 2 SPU_40%_Plan'!$H$8*'bezirksw Umlage § 2_Plan'!E127</f>
        <v>403.95578334594751</v>
      </c>
      <c r="M127" s="170">
        <f>'Grunddaten § 2 SPU_40%_Plan'!$I$8*'bezirksw Umlage § 2_Plan'!E127</f>
        <v>748.57342902525863</v>
      </c>
      <c r="N127" s="14"/>
      <c r="O127" s="14"/>
    </row>
    <row r="128" spans="1:15" x14ac:dyDescent="0.25">
      <c r="A128">
        <v>61267</v>
      </c>
      <c r="B128" t="s">
        <v>140</v>
      </c>
      <c r="C128" t="s">
        <v>113</v>
      </c>
      <c r="D128" s="207">
        <f>Finanzkraft!H128</f>
        <v>4556261.25</v>
      </c>
      <c r="E128" s="147">
        <f t="shared" si="4"/>
        <v>3.6838253989730611E-2</v>
      </c>
      <c r="F128" s="170">
        <f>'Grunddaten § 2 SPU_40%_Plan'!$B$8*'bezirksw Umlage § 2_Plan'!E128</f>
        <v>4806.6553805800504</v>
      </c>
      <c r="G128" s="170">
        <f>'Grunddaten § 2 SPU_40%_Plan'!$C$8*'bezirksw Umlage § 2_Plan'!E128</f>
        <v>401976.3538008632</v>
      </c>
      <c r="H128" s="170">
        <f>'Grunddaten § 2 SPU_40%_Plan'!$D$8*'bezirksw Umlage § 2_Plan'!E128</f>
        <v>15716.991656460697</v>
      </c>
      <c r="I128" s="170">
        <f>'Grunddaten § 2 SPU_40%_Plan'!$E$8*'bezirksw Umlage § 2_Plan'!E128</f>
        <v>582004.33301740279</v>
      </c>
      <c r="J128" s="170">
        <f>'Grunddaten § 2 SPU_40%_Plan'!$F$8*'bezirksw Umlage § 2_Plan'!E128</f>
        <v>36456.609678396999</v>
      </c>
      <c r="K128" s="170">
        <f>'Grunddaten § 2 SPU_40%_Plan'!$G$8*'bezirksw Umlage § 2_Plan'!E128</f>
        <v>134910.52729135103</v>
      </c>
      <c r="L128" s="170">
        <f>'Grunddaten § 2 SPU_40%_Plan'!$H$8*'bezirksw Umlage § 2_Plan'!E128</f>
        <v>1043.259352989171</v>
      </c>
      <c r="M128" s="170">
        <f>'Grunddaten § 2 SPU_40%_Plan'!$I$8*'bezirksw Umlage § 2_Plan'!E128</f>
        <v>1933.2715693810626</v>
      </c>
      <c r="N128" s="14"/>
      <c r="O128" s="14"/>
    </row>
    <row r="129" spans="1:15" x14ac:dyDescent="0.25">
      <c r="A129">
        <v>61410</v>
      </c>
      <c r="B129" t="s">
        <v>142</v>
      </c>
      <c r="C129" t="s">
        <v>143</v>
      </c>
      <c r="D129" s="207">
        <f>Finanzkraft!H129</f>
        <v>1047660.45</v>
      </c>
      <c r="E129" s="147">
        <f>D129/SUM($D$129:$D$142)</f>
        <v>2.6910800641756383E-2</v>
      </c>
      <c r="F129" s="170">
        <f>'Grunddaten § 2 SPU_40%_Plan'!$B$9*'bezirksw Umlage § 2_Plan'!E129</f>
        <v>1347.6928961391598</v>
      </c>
      <c r="G129" s="170">
        <f>'Grunddaten § 2 SPU_40%_Plan'!$C$9*'bezirksw Umlage § 2_Plan'!E129</f>
        <v>134143.46551469318</v>
      </c>
      <c r="H129" s="170">
        <f>'Grunddaten § 2 SPU_40%_Plan'!$D$9*'bezirksw Umlage § 2_Plan'!E129</f>
        <v>4077.3092051348613</v>
      </c>
      <c r="I129" s="170">
        <f>'Grunddaten § 2 SPU_40%_Plan'!$E$9*'bezirksw Umlage § 2_Plan'!E129</f>
        <v>146131.99843368863</v>
      </c>
      <c r="J129" s="170">
        <f>'Grunddaten § 2 SPU_40%_Plan'!$F$9*'bezirksw Umlage § 2_Plan'!E129</f>
        <v>4193.7791720113146</v>
      </c>
      <c r="K129" s="170">
        <f>'Grunddaten § 2 SPU_40%_Plan'!$G$9*'bezirksw Umlage § 2_Plan'!E129</f>
        <v>27709.513204803712</v>
      </c>
      <c r="L129" s="170">
        <f>'Grunddaten § 2 SPU_40%_Plan'!$H$9*'bezirksw Umlage § 2_Plan'!E129</f>
        <v>0</v>
      </c>
      <c r="M129" s="170">
        <f>'Grunddaten § 2 SPU_40%_Plan'!$I$9*'bezirksw Umlage § 2_Plan'!E129</f>
        <v>456.40717888418823</v>
      </c>
      <c r="N129" s="14"/>
      <c r="O129" s="14"/>
    </row>
    <row r="130" spans="1:15" x14ac:dyDescent="0.25">
      <c r="A130">
        <v>61413</v>
      </c>
      <c r="B130" t="s">
        <v>144</v>
      </c>
      <c r="C130" t="s">
        <v>143</v>
      </c>
      <c r="D130" s="207">
        <f>Finanzkraft!H130</f>
        <v>806792.79</v>
      </c>
      <c r="E130" s="147">
        <f t="shared" ref="E130:E142" si="5">D130/SUM($D$129:$D$142)</f>
        <v>2.0723737286156431E-2</v>
      </c>
      <c r="F130" s="170">
        <f>'Grunddaten § 2 SPU_40%_Plan'!$B$9*'bezirksw Umlage § 2_Plan'!E130</f>
        <v>1037.8447632907141</v>
      </c>
      <c r="G130" s="170">
        <f>'Grunddaten § 2 SPU_40%_Plan'!$C$9*'bezirksw Umlage § 2_Plan'!E130</f>
        <v>103302.53547594367</v>
      </c>
      <c r="H130" s="170">
        <f>'Grunddaten § 2 SPU_40%_Plan'!$D$9*'bezirksw Umlage § 2_Plan'!E130</f>
        <v>3139.8948669900037</v>
      </c>
      <c r="I130" s="170">
        <f>'Grunddaten § 2 SPU_40%_Plan'!$E$9*'bezirksw Umlage § 2_Plan'!E130</f>
        <v>112534.78426582896</v>
      </c>
      <c r="J130" s="170">
        <f>'Grunddaten § 2 SPU_40%_Plan'!$F$9*'bezirksw Umlage § 2_Plan'!E130</f>
        <v>3229.5872186746183</v>
      </c>
      <c r="K130" s="170">
        <f>'Grunddaten § 2 SPU_40%_Plan'!$G$9*'bezirksw Umlage § 2_Plan'!E130</f>
        <v>21338.817808809556</v>
      </c>
      <c r="L130" s="170">
        <f>'Grunddaten § 2 SPU_40%_Plan'!$H$9*'bezirksw Umlage § 2_Plan'!E130</f>
        <v>0</v>
      </c>
      <c r="M130" s="170">
        <f>'Grunddaten § 2 SPU_40%_Plan'!$I$9*'bezirksw Umlage § 2_Plan'!E130</f>
        <v>351.47458437321308</v>
      </c>
      <c r="N130" s="14"/>
      <c r="O130" s="14"/>
    </row>
    <row r="131" spans="1:15" x14ac:dyDescent="0.25">
      <c r="A131">
        <v>61425</v>
      </c>
      <c r="B131" t="s">
        <v>145</v>
      </c>
      <c r="C131" t="s">
        <v>143</v>
      </c>
      <c r="D131" s="207">
        <f>Finanzkraft!H131</f>
        <v>2449034.36</v>
      </c>
      <c r="E131" s="147">
        <f t="shared" si="5"/>
        <v>6.2907285873749871E-2</v>
      </c>
      <c r="F131" s="170">
        <f>'Grunddaten § 2 SPU_40%_Plan'!$B$9*'bezirksw Umlage § 2_Plan'!E131</f>
        <v>3150.3968765573936</v>
      </c>
      <c r="G131" s="170">
        <f>'Grunddaten § 2 SPU_40%_Plan'!$C$9*'bezirksw Umlage § 2_Plan'!E131</f>
        <v>313576.74732778041</v>
      </c>
      <c r="H131" s="170">
        <f>'Grunddaten § 2 SPU_40%_Plan'!$D$9*'bezirksw Umlage § 2_Plan'!E131</f>
        <v>9531.2086465796856</v>
      </c>
      <c r="I131" s="170">
        <f>'Grunddaten § 2 SPU_40%_Plan'!$E$9*'bezirksw Umlage § 2_Plan'!E131</f>
        <v>341601.408413928</v>
      </c>
      <c r="J131" s="170">
        <f>'Grunddaten § 2 SPU_40%_Plan'!$F$9*'bezirksw Umlage § 2_Plan'!E131</f>
        <v>9803.4714305651796</v>
      </c>
      <c r="K131" s="170">
        <f>'Grunddaten § 2 SPU_40%_Plan'!$G$9*'bezirksw Umlage § 2_Plan'!E131</f>
        <v>64774.374118482767</v>
      </c>
      <c r="L131" s="170">
        <f>'Grunddaten § 2 SPU_40%_Plan'!$H$9*'bezirksw Umlage § 2_Plan'!E131</f>
        <v>0</v>
      </c>
      <c r="M131" s="170">
        <f>'Grunddaten § 2 SPU_40%_Plan'!$I$9*'bezirksw Umlage § 2_Plan'!E131</f>
        <v>1066.9075684187978</v>
      </c>
      <c r="N131" s="14"/>
      <c r="O131" s="14"/>
    </row>
    <row r="132" spans="1:15" x14ac:dyDescent="0.25">
      <c r="A132">
        <v>61428</v>
      </c>
      <c r="B132" t="s">
        <v>146</v>
      </c>
      <c r="C132" t="s">
        <v>143</v>
      </c>
      <c r="D132" s="207">
        <f>Finanzkraft!H132</f>
        <v>1097966.3600000001</v>
      </c>
      <c r="E132" s="147">
        <f t="shared" si="5"/>
        <v>2.8202986783852461E-2</v>
      </c>
      <c r="F132" s="170">
        <f>'Grunddaten § 2 SPU_40%_Plan'!$B$9*'bezirksw Umlage § 2_Plan'!E132</f>
        <v>1412.4055781353313</v>
      </c>
      <c r="G132" s="170">
        <f>'Grunddaten § 2 SPU_40%_Plan'!$C$9*'bezirksw Umlage § 2_Plan'!E132</f>
        <v>140584.68328068813</v>
      </c>
      <c r="H132" s="170">
        <f>'Grunddaten § 2 SPU_40%_Plan'!$D$9*'bezirksw Umlage § 2_Plan'!E132</f>
        <v>4273.0909108541964</v>
      </c>
      <c r="I132" s="170">
        <f>'Grunddaten § 2 SPU_40%_Plan'!$E$9*'bezirksw Umlage § 2_Plan'!E132</f>
        <v>153148.87414119986</v>
      </c>
      <c r="J132" s="170">
        <f>'Grunddaten § 2 SPU_40%_Plan'!$F$9*'bezirksw Umlage § 2_Plan'!E132</f>
        <v>4395.1534603955679</v>
      </c>
      <c r="K132" s="170">
        <f>'Grunddaten § 2 SPU_40%_Plan'!$G$9*'bezirksw Umlage § 2_Plan'!E132</f>
        <v>29040.051431597203</v>
      </c>
      <c r="L132" s="170">
        <f>'Grunddaten § 2 SPU_40%_Plan'!$H$9*'bezirksw Umlage § 2_Plan'!E132</f>
        <v>0</v>
      </c>
      <c r="M132" s="170">
        <f>'Grunddaten § 2 SPU_40%_Plan'!$I$9*'bezirksw Umlage § 2_Plan'!E132</f>
        <v>478.32265585413774</v>
      </c>
      <c r="N132" s="14"/>
      <c r="O132" s="14"/>
    </row>
    <row r="133" spans="1:15" x14ac:dyDescent="0.25">
      <c r="A133">
        <v>61437</v>
      </c>
      <c r="B133" t="s">
        <v>147</v>
      </c>
      <c r="C133" t="s">
        <v>143</v>
      </c>
      <c r="D133" s="207">
        <f>Finanzkraft!H133</f>
        <v>1640312.09</v>
      </c>
      <c r="E133" s="147">
        <f t="shared" si="5"/>
        <v>4.2133986869746544E-2</v>
      </c>
      <c r="F133" s="170">
        <f>'Grunddaten § 2 SPU_40%_Plan'!$B$9*'bezirksw Umlage § 2_Plan'!E133</f>
        <v>2110.0700624369069</v>
      </c>
      <c r="G133" s="170">
        <f>'Grunddaten § 2 SPU_40%_Plan'!$C$9*'bezirksw Umlage § 2_Plan'!E133</f>
        <v>210027.15935134262</v>
      </c>
      <c r="H133" s="170">
        <f>'Grunddaten § 2 SPU_40%_Plan'!$D$9*'bezirksw Umlage § 2_Plan'!E133</f>
        <v>6383.8045846352252</v>
      </c>
      <c r="I133" s="170">
        <f>'Grunddaten § 2 SPU_40%_Plan'!$E$9*'bezirksw Umlage § 2_Plan'!E133</f>
        <v>228797.49232362499</v>
      </c>
      <c r="J133" s="170">
        <f>'Grunddaten § 2 SPU_40%_Plan'!$F$9*'bezirksw Umlage § 2_Plan'!E133</f>
        <v>6566.1605137813012</v>
      </c>
      <c r="K133" s="170">
        <f>'Grunddaten § 2 SPU_40%_Plan'!$G$9*'bezirksw Umlage § 2_Plan'!E133</f>
        <v>43384.523600040622</v>
      </c>
      <c r="L133" s="170">
        <f>'Grunddaten § 2 SPU_40%_Plan'!$H$9*'bezirksw Umlage § 2_Plan'!E133</f>
        <v>0</v>
      </c>
      <c r="M133" s="170">
        <f>'Grunddaten § 2 SPU_40%_Plan'!$I$9*'bezirksw Umlage § 2_Plan'!E133</f>
        <v>714.5924173109014</v>
      </c>
      <c r="N133" s="14"/>
      <c r="O133" s="14"/>
    </row>
    <row r="134" spans="1:15" x14ac:dyDescent="0.25">
      <c r="A134">
        <v>61438</v>
      </c>
      <c r="B134" t="s">
        <v>143</v>
      </c>
      <c r="C134" t="s">
        <v>143</v>
      </c>
      <c r="D134" s="207">
        <f>Finanzkraft!H134</f>
        <v>6038322.5999999996</v>
      </c>
      <c r="E134" s="147">
        <f t="shared" si="5"/>
        <v>0.15510377975918826</v>
      </c>
      <c r="F134" s="170">
        <f>'Grunddaten § 2 SPU_40%_Plan'!$B$9*'bezirksw Umlage § 2_Plan'!E134</f>
        <v>7767.597290340148</v>
      </c>
      <c r="G134" s="170">
        <f>'Grunddaten § 2 SPU_40%_Plan'!$C$9*'bezirksw Umlage § 2_Plan'!E134</f>
        <v>773152.71322850115</v>
      </c>
      <c r="H134" s="170">
        <f>'Grunddaten § 2 SPU_40%_Plan'!$D$9*'bezirksw Umlage § 2_Plan'!E134</f>
        <v>23500.083753809613</v>
      </c>
      <c r="I134" s="170">
        <f>'Grunddaten § 2 SPU_40%_Plan'!$E$9*'bezirksw Umlage § 2_Plan'!E134</f>
        <v>842250.12858441542</v>
      </c>
      <c r="J134" s="170">
        <f>'Grunddaten § 2 SPU_40%_Plan'!$F$9*'bezirksw Umlage § 2_Plan'!E134</f>
        <v>24171.3730376719</v>
      </c>
      <c r="K134" s="170">
        <f>'Grunddaten § 2 SPU_40%_Plan'!$G$9*'bezirksw Umlage § 2_Plan'!E134</f>
        <v>159707.25994244099</v>
      </c>
      <c r="L134" s="170">
        <f>'Grunddaten § 2 SPU_40%_Plan'!$H$9*'bezirksw Umlage § 2_Plan'!E134</f>
        <v>0</v>
      </c>
      <c r="M134" s="170">
        <f>'Grunddaten § 2 SPU_40%_Plan'!$I$9*'bezirksw Umlage § 2_Plan'!E134</f>
        <v>2630.5601047158329</v>
      </c>
      <c r="N134" s="14"/>
      <c r="O134" s="14"/>
    </row>
    <row r="135" spans="1:15" x14ac:dyDescent="0.25">
      <c r="A135">
        <v>61439</v>
      </c>
      <c r="B135" t="s">
        <v>148</v>
      </c>
      <c r="C135" t="s">
        <v>143</v>
      </c>
      <c r="D135" s="207">
        <f>Finanzkraft!H135</f>
        <v>6511352.5499999998</v>
      </c>
      <c r="E135" s="147">
        <f t="shared" si="5"/>
        <v>0.16725429539813405</v>
      </c>
      <c r="F135" s="170">
        <f>'Grunddaten § 2 SPU_40%_Plan'!$B$9*'bezirksw Umlage § 2_Plan'!E135</f>
        <v>8376.0951135385531</v>
      </c>
      <c r="G135" s="170">
        <f>'Grunddaten § 2 SPU_40%_Plan'!$C$9*'bezirksw Umlage § 2_Plan'!E135</f>
        <v>833719.92924323375</v>
      </c>
      <c r="H135" s="170">
        <f>'Grunddaten § 2 SPU_40%_Plan'!$D$9*'bezirksw Umlage § 2_Plan'!E135</f>
        <v>25341.032669500266</v>
      </c>
      <c r="I135" s="170">
        <f>'Grunddaten § 2 SPU_40%_Plan'!$E$9*'bezirksw Umlage § 2_Plan'!E135</f>
        <v>908230.29602558189</v>
      </c>
      <c r="J135" s="170">
        <f>'Grunddaten § 2 SPU_40%_Plan'!$F$9*'bezirksw Umlage § 2_Plan'!E135</f>
        <v>26064.90939484521</v>
      </c>
      <c r="K135" s="170">
        <f>'Grunddaten § 2 SPU_40%_Plan'!$G$9*'bezirksw Umlage § 2_Plan'!E135</f>
        <v>172218.40288555066</v>
      </c>
      <c r="L135" s="170">
        <f>'Grunddaten § 2 SPU_40%_Plan'!$H$9*'bezirksw Umlage § 2_Plan'!E135</f>
        <v>0</v>
      </c>
      <c r="M135" s="170">
        <f>'Grunddaten § 2 SPU_40%_Plan'!$I$9*'bezirksw Umlage § 2_Plan'!E135</f>
        <v>2836.6328499523534</v>
      </c>
      <c r="N135" s="14"/>
      <c r="O135" s="14"/>
    </row>
    <row r="136" spans="1:15" x14ac:dyDescent="0.25">
      <c r="A136">
        <v>61440</v>
      </c>
      <c r="B136" t="s">
        <v>149</v>
      </c>
      <c r="C136" t="s">
        <v>143</v>
      </c>
      <c r="D136" s="207">
        <f>Finanzkraft!H136</f>
        <v>3720848.25</v>
      </c>
      <c r="E136" s="147">
        <f t="shared" si="5"/>
        <v>9.5575818934443987E-2</v>
      </c>
      <c r="F136" s="170">
        <f>'Grunddaten § 2 SPU_40%_Plan'!$B$9*'bezirksw Umlage § 2_Plan'!E136</f>
        <v>4786.4370122369546</v>
      </c>
      <c r="G136" s="170">
        <f>'Grunddaten § 2 SPU_40%_Plan'!$C$9*'bezirksw Umlage § 2_Plan'!E136</f>
        <v>476421.03785561578</v>
      </c>
      <c r="H136" s="170">
        <f>'Grunddaten § 2 SPU_40%_Plan'!$D$9*'bezirksw Umlage § 2_Plan'!E136</f>
        <v>14480.883401330018</v>
      </c>
      <c r="I136" s="170">
        <f>'Grunddaten § 2 SPU_40%_Plan'!$E$9*'bezirksw Umlage § 2_Plan'!E136</f>
        <v>518999.25270729937</v>
      </c>
      <c r="J136" s="170">
        <f>'Grunddaten § 2 SPU_40%_Plan'!$F$9*'bezirksw Umlage § 2_Plan'!E136</f>
        <v>14894.535622743751</v>
      </c>
      <c r="K136" s="170">
        <f>'Grunddaten § 2 SPU_40%_Plan'!$G$9*'bezirksw Umlage § 2_Plan'!E136</f>
        <v>98412.50924041828</v>
      </c>
      <c r="L136" s="170">
        <f>'Grunddaten § 2 SPU_40%_Plan'!$H$9*'bezirksw Umlage § 2_Plan'!E136</f>
        <v>0</v>
      </c>
      <c r="M136" s="170">
        <f>'Grunddaten § 2 SPU_40%_Plan'!$I$9*'bezirksw Umlage § 2_Plan'!E136</f>
        <v>1620.9658891281699</v>
      </c>
      <c r="N136" s="14"/>
      <c r="O136" s="14"/>
    </row>
    <row r="137" spans="1:15" x14ac:dyDescent="0.25">
      <c r="A137">
        <v>61441</v>
      </c>
      <c r="B137" t="s">
        <v>150</v>
      </c>
      <c r="C137" t="s">
        <v>143</v>
      </c>
      <c r="D137" s="207">
        <f>Finanzkraft!H137</f>
        <v>1319138.3999999999</v>
      </c>
      <c r="E137" s="147">
        <f t="shared" si="5"/>
        <v>3.3884137271083858E-2</v>
      </c>
      <c r="F137" s="170">
        <f>'Grunddaten § 2 SPU_40%_Plan'!$B$9*'bezirksw Umlage § 2_Plan'!E137</f>
        <v>1696.9175945358797</v>
      </c>
      <c r="G137" s="170">
        <f>'Grunddaten § 2 SPU_40%_Plan'!$C$9*'bezirksw Umlage § 2_Plan'!E137</f>
        <v>168903.76693088637</v>
      </c>
      <c r="H137" s="170">
        <f>'Grunddaten § 2 SPU_40%_Plan'!$D$9*'bezirksw Umlage § 2_Plan'!E137</f>
        <v>5133.8533788947288</v>
      </c>
      <c r="I137" s="170">
        <f>'Grunddaten § 2 SPU_40%_Plan'!$E$9*'bezirksw Umlage § 2_Plan'!E137</f>
        <v>183998.86203838134</v>
      </c>
      <c r="J137" s="170">
        <f>'Grunddaten § 2 SPU_40%_Plan'!$F$9*'bezirksw Umlage § 2_Plan'!E137</f>
        <v>5280.5039523257083</v>
      </c>
      <c r="K137" s="170">
        <f>'Grunddaten § 2 SPU_40%_Plan'!$G$9*'bezirksw Umlage § 2_Plan'!E137</f>
        <v>34889.818465289631</v>
      </c>
      <c r="L137" s="170">
        <f>'Grunddaten § 2 SPU_40%_Plan'!$H$9*'bezirksw Umlage § 2_Plan'!E137</f>
        <v>0</v>
      </c>
      <c r="M137" s="170">
        <f>'Grunddaten § 2 SPU_40%_Plan'!$I$9*'bezirksw Umlage § 2_Plan'!E137</f>
        <v>574.67496811758224</v>
      </c>
      <c r="N137" s="14"/>
      <c r="O137" s="14"/>
    </row>
    <row r="138" spans="1:15" x14ac:dyDescent="0.25">
      <c r="A138">
        <v>61442</v>
      </c>
      <c r="B138" t="s">
        <v>151</v>
      </c>
      <c r="C138" t="s">
        <v>143</v>
      </c>
      <c r="D138" s="207">
        <f>Finanzkraft!H138</f>
        <v>2735884.43</v>
      </c>
      <c r="E138" s="147">
        <f t="shared" si="5"/>
        <v>7.0275479497785093E-2</v>
      </c>
      <c r="F138" s="170">
        <f>'Grunddaten § 2 SPU_40%_Plan'!$B$9*'bezirksw Umlage § 2_Plan'!E138</f>
        <v>3519.3960132490774</v>
      </c>
      <c r="G138" s="170">
        <f>'Grunddaten § 2 SPU_40%_Plan'!$C$9*'bezirksw Umlage § 2_Plan'!E138</f>
        <v>350305.30997699784</v>
      </c>
      <c r="H138" s="170">
        <f>'Grunddaten § 2 SPU_40%_Plan'!$D$9*'bezirksw Umlage § 2_Plan'!E138</f>
        <v>10647.578393003329</v>
      </c>
      <c r="I138" s="170">
        <f>'Grunddaten § 2 SPU_40%_Plan'!$E$9*'bezirksw Umlage § 2_Plan'!E138</f>
        <v>381612.43868613453</v>
      </c>
      <c r="J138" s="170">
        <f>'Grunddaten § 2 SPU_40%_Plan'!$F$9*'bezirksw Umlage § 2_Plan'!E138</f>
        <v>10951.730724934829</v>
      </c>
      <c r="K138" s="170">
        <f>'Grunddaten § 2 SPU_40%_Plan'!$G$9*'bezirksw Umlage § 2_Plan'!E138</f>
        <v>72361.25572927935</v>
      </c>
      <c r="L138" s="170">
        <f>'Grunddaten § 2 SPU_40%_Plan'!$H$9*'bezirksw Umlage § 2_Plan'!E138</f>
        <v>0</v>
      </c>
      <c r="M138" s="170">
        <f>'Grunddaten § 2 SPU_40%_Plan'!$I$9*'bezirksw Umlage § 2_Plan'!E138</f>
        <v>1191.8721322824351</v>
      </c>
      <c r="N138" s="14"/>
      <c r="O138" s="14"/>
    </row>
    <row r="139" spans="1:15" x14ac:dyDescent="0.25">
      <c r="A139">
        <v>61443</v>
      </c>
      <c r="B139" t="s">
        <v>152</v>
      </c>
      <c r="C139" t="s">
        <v>143</v>
      </c>
      <c r="D139" s="207">
        <f>Finanzkraft!H139</f>
        <v>2516354.7400000002</v>
      </c>
      <c r="E139" s="147">
        <f t="shared" si="5"/>
        <v>6.4636515344335774E-2</v>
      </c>
      <c r="F139" s="170">
        <f>'Grunddaten § 2 SPU_40%_Plan'!$B$9*'bezirksw Umlage § 2_Plan'!E139</f>
        <v>3236.9966884443356</v>
      </c>
      <c r="G139" s="170">
        <f>'Grunddaten § 2 SPU_40%_Plan'!$C$9*'bezirksw Umlage § 2_Plan'!E139</f>
        <v>322196.51442213432</v>
      </c>
      <c r="H139" s="170">
        <f>'Grunddaten § 2 SPU_40%_Plan'!$D$9*'bezirksw Umlage § 2_Plan'!E139</f>
        <v>9793.207660732769</v>
      </c>
      <c r="I139" s="170">
        <f>'Grunddaten § 2 SPU_40%_Plan'!$E$9*'bezirksw Umlage § 2_Plan'!E139</f>
        <v>350991.53253736452</v>
      </c>
      <c r="J139" s="170">
        <f>'Grunddaten § 2 SPU_40%_Plan'!$F$9*'bezirksw Umlage § 2_Plan'!E139</f>
        <v>10072.954551261288</v>
      </c>
      <c r="K139" s="170">
        <f>'Grunddaten § 2 SPU_40%_Plan'!$G$9*'bezirksw Umlage § 2_Plan'!E139</f>
        <v>66554.927119755666</v>
      </c>
      <c r="L139" s="170">
        <f>'Grunddaten § 2 SPU_40%_Plan'!$H$9*'bezirksw Umlage § 2_Plan'!E139</f>
        <v>0</v>
      </c>
      <c r="M139" s="170">
        <f>'Grunddaten § 2 SPU_40%_Plan'!$I$9*'bezirksw Umlage § 2_Plan'!E139</f>
        <v>1096.2353002399348</v>
      </c>
      <c r="N139" s="14"/>
      <c r="O139" s="14"/>
    </row>
    <row r="140" spans="1:15" x14ac:dyDescent="0.25">
      <c r="A140">
        <v>61444</v>
      </c>
      <c r="B140" t="s">
        <v>153</v>
      </c>
      <c r="C140" t="s">
        <v>143</v>
      </c>
      <c r="D140" s="207">
        <f>Finanzkraft!H140</f>
        <v>3137563.26</v>
      </c>
      <c r="E140" s="147">
        <f t="shared" si="5"/>
        <v>8.0593229791922794E-2</v>
      </c>
      <c r="F140" s="170">
        <f>'Grunddaten § 2 SPU_40%_Plan'!$B$9*'bezirksw Umlage § 2_Plan'!E140</f>
        <v>4036.1089479794937</v>
      </c>
      <c r="G140" s="170">
        <f>'Grunddaten § 2 SPU_40%_Plan'!$C$9*'bezirksw Umlage § 2_Plan'!E140</f>
        <v>401736.6590176982</v>
      </c>
      <c r="H140" s="170">
        <f>'Grunddaten § 2 SPU_40%_Plan'!$D$9*'bezirksw Umlage § 2_Plan'!E140</f>
        <v>12210.841367249228</v>
      </c>
      <c r="I140" s="170">
        <f>'Grunddaten § 2 SPU_40%_Plan'!$E$9*'bezirksw Umlage § 2_Plan'!E140</f>
        <v>437640.25777237164</v>
      </c>
      <c r="J140" s="170">
        <f>'Grunddaten § 2 SPU_40%_Plan'!$F$9*'bezirksw Umlage § 2_Plan'!E140</f>
        <v>12559.648930773248</v>
      </c>
      <c r="K140" s="170">
        <f>'Grunddaten § 2 SPU_40%_Plan'!$G$9*'bezirksw Umlage § 2_Plan'!E140</f>
        <v>82985.236852147063</v>
      </c>
      <c r="L140" s="170">
        <f>'Grunddaten § 2 SPU_40%_Plan'!$H$9*'bezirksw Umlage § 2_Plan'!E140</f>
        <v>0</v>
      </c>
      <c r="M140" s="170">
        <f>'Grunddaten § 2 SPU_40%_Plan'!$I$9*'bezirksw Umlage § 2_Plan'!E140</f>
        <v>1366.8611772710105</v>
      </c>
      <c r="N140" s="14"/>
      <c r="O140" s="14"/>
    </row>
    <row r="141" spans="1:15" x14ac:dyDescent="0.25">
      <c r="A141">
        <v>61445</v>
      </c>
      <c r="B141" t="s">
        <v>154</v>
      </c>
      <c r="C141" t="s">
        <v>143</v>
      </c>
      <c r="D141" s="207">
        <f>Finanzkraft!H141</f>
        <v>2827715.35</v>
      </c>
      <c r="E141" s="147">
        <f t="shared" si="5"/>
        <v>7.2634300603296023E-2</v>
      </c>
      <c r="F141" s="170">
        <f>'Grunddaten § 2 SPU_40%_Plan'!$B$9*'bezirksw Umlage § 2_Plan'!E141</f>
        <v>3637.5257742130648</v>
      </c>
      <c r="G141" s="170">
        <f>'Grunddaten § 2 SPU_40%_Plan'!$C$9*'bezirksw Umlage § 2_Plan'!E141</f>
        <v>362063.43051137764</v>
      </c>
      <c r="H141" s="170">
        <f>'Grunddaten § 2 SPU_40%_Plan'!$D$9*'bezirksw Umlage § 2_Plan'!E141</f>
        <v>11004.968094439517</v>
      </c>
      <c r="I141" s="170">
        <f>'Grunddaten § 2 SPU_40%_Plan'!$E$9*'bezirksw Umlage § 2_Plan'!E141</f>
        <v>394421.3939708398</v>
      </c>
      <c r="J141" s="170">
        <f>'Grunddaten § 2 SPU_40%_Plan'!$F$9*'bezirksw Umlage § 2_Plan'!E141</f>
        <v>11319.329406017652</v>
      </c>
      <c r="K141" s="170">
        <f>'Grunddaten § 2 SPU_40%_Plan'!$G$9*'bezirksw Umlage § 2_Plan'!E141</f>
        <v>74790.086645201853</v>
      </c>
      <c r="L141" s="170">
        <f>'Grunddaten § 2 SPU_40%_Plan'!$H$9*'bezirksw Umlage § 2_Plan'!E141</f>
        <v>0</v>
      </c>
      <c r="M141" s="170">
        <f>'Grunddaten § 2 SPU_40%_Plan'!$I$9*'bezirksw Umlage § 2_Plan'!E141</f>
        <v>1231.8777382319006</v>
      </c>
      <c r="N141" s="14"/>
      <c r="O141" s="14"/>
    </row>
    <row r="142" spans="1:15" x14ac:dyDescent="0.25">
      <c r="A142">
        <v>61446</v>
      </c>
      <c r="B142" t="s">
        <v>155</v>
      </c>
      <c r="C142" t="s">
        <v>143</v>
      </c>
      <c r="D142" s="207">
        <f>Finanzkraft!H142</f>
        <v>3081908.34</v>
      </c>
      <c r="E142" s="147">
        <f t="shared" si="5"/>
        <v>7.9163645944548486E-2</v>
      </c>
      <c r="F142" s="170">
        <f>'Grunddaten § 2 SPU_40%_Plan'!$B$9*'bezirksw Umlage § 2_Plan'!E142</f>
        <v>3964.515388902988</v>
      </c>
      <c r="G142" s="170">
        <f>'Grunddaten § 2 SPU_40%_Plan'!$C$9*'bezirksw Umlage § 2_Plan'!E142</f>
        <v>394610.54879587685</v>
      </c>
      <c r="H142" s="170">
        <f>'Grunddaten § 2 SPU_40%_Plan'!$D$9*'bezirksw Umlage § 2_Plan'!E142</f>
        <v>11994.242260518566</v>
      </c>
      <c r="I142" s="170">
        <f>'Grunddaten § 2 SPU_40%_Plan'!$E$9*'bezirksw Umlage § 2_Plan'!E142</f>
        <v>429877.28009934118</v>
      </c>
      <c r="J142" s="170">
        <f>'Grunddaten § 2 SPU_40%_Plan'!$F$9*'bezirksw Umlage § 2_Plan'!E142</f>
        <v>12336.862583998436</v>
      </c>
      <c r="K142" s="170">
        <f>'Grunddaten § 2 SPU_40%_Plan'!$G$9*'bezirksw Umlage § 2_Plan'!E142</f>
        <v>81513.222956182683</v>
      </c>
      <c r="L142" s="170">
        <f>'Grunddaten § 2 SPU_40%_Plan'!$H$9*'bezirksw Umlage § 2_Plan'!E142</f>
        <v>0</v>
      </c>
      <c r="M142" s="170">
        <f>'Grunddaten § 2 SPU_40%_Plan'!$I$9*'bezirksw Umlage § 2_Plan'!E142</f>
        <v>1342.6154352195424</v>
      </c>
      <c r="N142" s="14"/>
      <c r="O142" s="14"/>
    </row>
    <row r="143" spans="1:15" x14ac:dyDescent="0.25">
      <c r="A143">
        <v>61611</v>
      </c>
      <c r="B143" t="s">
        <v>157</v>
      </c>
      <c r="C143" t="s">
        <v>158</v>
      </c>
      <c r="D143" s="207">
        <f>Finanzkraft!H143</f>
        <v>3149930.8</v>
      </c>
      <c r="E143" s="147">
        <f>D143/SUM($D$143:$D$157)</f>
        <v>4.523380323541986E-2</v>
      </c>
      <c r="F143" s="170">
        <f>'Grunddaten § 2 SPU_40%_Plan'!$B$10*'bezirksw Umlage § 2_Plan'!E143</f>
        <v>3767.071133445766</v>
      </c>
      <c r="G143" s="170">
        <f>'Grunddaten § 2 SPU_40%_Plan'!$C$10*'bezirksw Umlage § 2_Plan'!E143</f>
        <v>275581.14945066808</v>
      </c>
      <c r="H143" s="170">
        <f>'Grunddaten § 2 SPU_40%_Plan'!$D$10*'bezirksw Umlage § 2_Plan'!E143</f>
        <v>18038.681087095742</v>
      </c>
      <c r="I143" s="170">
        <f>'Grunddaten § 2 SPU_40%_Plan'!$E$10*'bezirksw Umlage § 2_Plan'!E143</f>
        <v>485008.59907901293</v>
      </c>
      <c r="J143" s="170">
        <f>'Grunddaten § 2 SPU_40%_Plan'!$F$10*'bezirksw Umlage § 2_Plan'!E143</f>
        <v>47332.651705543343</v>
      </c>
      <c r="K143" s="170">
        <f>'Grunddaten § 2 SPU_40%_Plan'!$G$10*'bezirksw Umlage § 2_Plan'!E143</f>
        <v>223934.46629726957</v>
      </c>
      <c r="L143" s="170">
        <f>'Grunddaten § 2 SPU_40%_Plan'!$H$10*'bezirksw Umlage § 2_Plan'!E143</f>
        <v>4373.2040968003921</v>
      </c>
      <c r="M143" s="170">
        <f>'Grunddaten § 2 SPU_40%_Plan'!$I$10*'bezirksw Umlage § 2_Plan'!E143</f>
        <v>1360.6328013214295</v>
      </c>
      <c r="N143" s="14"/>
      <c r="O143" s="14"/>
    </row>
    <row r="144" spans="1:15" x14ac:dyDescent="0.25">
      <c r="A144">
        <v>61612</v>
      </c>
      <c r="B144" t="s">
        <v>159</v>
      </c>
      <c r="C144" t="s">
        <v>158</v>
      </c>
      <c r="D144" s="207">
        <f>Finanzkraft!H144</f>
        <v>4338140.0999999996</v>
      </c>
      <c r="E144" s="147">
        <f t="shared" ref="E144:E157" si="6">D144/SUM($D$143:$D$157)</f>
        <v>6.2296789406003659E-2</v>
      </c>
      <c r="F144" s="170">
        <f>'Grunddaten § 2 SPU_40%_Plan'!$B$10*'bezirksw Umlage § 2_Plan'!E144</f>
        <v>5188.0766217319851</v>
      </c>
      <c r="G144" s="170">
        <f>'Grunddaten § 2 SPU_40%_Plan'!$C$10*'bezirksw Umlage § 2_Plan'!E144</f>
        <v>379535.20605469681</v>
      </c>
      <c r="H144" s="170">
        <f>'Grunddaten § 2 SPU_40%_Plan'!$D$10*'bezirksw Umlage § 2_Plan'!E144</f>
        <v>24843.188864670181</v>
      </c>
      <c r="I144" s="170">
        <f>'Grunddaten § 2 SPU_40%_Plan'!$E$10*'bezirksw Umlage § 2_Plan'!E144</f>
        <v>667962.37317641685</v>
      </c>
      <c r="J144" s="170">
        <f>'Grunddaten § 2 SPU_40%_Plan'!$F$10*'bezirksw Umlage § 2_Plan'!E144</f>
        <v>65187.360434442227</v>
      </c>
      <c r="K144" s="170">
        <f>'Grunddaten § 2 SPU_40%_Plan'!$G$10*'bezirksw Umlage § 2_Plan'!E144</f>
        <v>308406.48563336174</v>
      </c>
      <c r="L144" s="170">
        <f>'Grunddaten § 2 SPU_40%_Plan'!$H$10*'bezirksw Umlage § 2_Plan'!E144</f>
        <v>6022.8535997724339</v>
      </c>
      <c r="M144" s="170">
        <f>'Grunddaten § 2 SPU_40%_Plan'!$I$10*'bezirksw Umlage § 2_Plan'!E144</f>
        <v>1873.8874253325901</v>
      </c>
      <c r="N144" s="14"/>
      <c r="O144" s="14"/>
    </row>
    <row r="145" spans="1:15" x14ac:dyDescent="0.25">
      <c r="A145">
        <v>61615</v>
      </c>
      <c r="B145" t="s">
        <v>160</v>
      </c>
      <c r="C145" t="s">
        <v>158</v>
      </c>
      <c r="D145" s="207">
        <f>Finanzkraft!H145</f>
        <v>2680781.2200000002</v>
      </c>
      <c r="E145" s="147">
        <f t="shared" si="6"/>
        <v>3.8496696569552832E-2</v>
      </c>
      <c r="F145" s="170">
        <f>'Grunddaten § 2 SPU_40%_Plan'!$B$10*'bezirksw Umlage § 2_Plan'!E145</f>
        <v>3206.0048903123597</v>
      </c>
      <c r="G145" s="170">
        <f>'Grunddaten § 2 SPU_40%_Plan'!$C$10*'bezirksw Umlage § 2_Plan'!E145</f>
        <v>234536.19045642662</v>
      </c>
      <c r="H145" s="170">
        <f>'Grunddaten § 2 SPU_40%_Plan'!$D$10*'bezirksw Umlage § 2_Plan'!E145</f>
        <v>15352.006301806838</v>
      </c>
      <c r="I145" s="170">
        <f>'Grunddaten § 2 SPU_40%_Plan'!$E$10*'bezirksw Umlage § 2_Plan'!E145</f>
        <v>412771.58975985355</v>
      </c>
      <c r="J145" s="170">
        <f>'Grunddaten § 2 SPU_40%_Plan'!$F$10*'bezirksw Umlage § 2_Plan'!E145</f>
        <v>40282.943290380084</v>
      </c>
      <c r="K145" s="170">
        <f>'Grunddaten § 2 SPU_40%_Plan'!$G$10*'bezirksw Umlage § 2_Plan'!E145</f>
        <v>190581.74603722827</v>
      </c>
      <c r="L145" s="170">
        <f>'Grunddaten § 2 SPU_40%_Plan'!$H$10*'bezirksw Umlage § 2_Plan'!E145</f>
        <v>3721.8606243443678</v>
      </c>
      <c r="M145" s="170">
        <f>'Grunddaten § 2 SPU_40%_Plan'!$I$10*'bezirksw Umlage § 2_Plan'!E145</f>
        <v>1157.9806328121492</v>
      </c>
      <c r="N145" s="14"/>
      <c r="O145" s="14"/>
    </row>
    <row r="146" spans="1:15" x14ac:dyDescent="0.25">
      <c r="A146">
        <v>61618</v>
      </c>
      <c r="B146" t="s">
        <v>161</v>
      </c>
      <c r="C146" t="s">
        <v>158</v>
      </c>
      <c r="D146" s="207">
        <f>Finanzkraft!H146</f>
        <v>2449204.44</v>
      </c>
      <c r="E146" s="147">
        <f t="shared" si="6"/>
        <v>3.5171195418730053E-2</v>
      </c>
      <c r="F146" s="170">
        <f>'Grunddaten § 2 SPU_40%_Plan'!$B$10*'bezirksw Umlage § 2_Plan'!E146</f>
        <v>2929.0571544718387</v>
      </c>
      <c r="G146" s="170">
        <f>'Grunddaten § 2 SPU_40%_Plan'!$C$10*'bezirksw Umlage § 2_Plan'!E146</f>
        <v>214276.00086163156</v>
      </c>
      <c r="H146" s="170">
        <f>'Grunddaten § 2 SPU_40%_Plan'!$D$10*'bezirksw Umlage § 2_Plan'!E146</f>
        <v>14025.837586736483</v>
      </c>
      <c r="I146" s="170">
        <f>'Grunddaten § 2 SPU_40%_Plan'!$E$10*'bezirksw Umlage § 2_Plan'!E146</f>
        <v>377114.7017904325</v>
      </c>
      <c r="J146" s="170">
        <f>'Grunddaten § 2 SPU_40%_Plan'!$F$10*'bezirksw Umlage § 2_Plan'!E146</f>
        <v>36803.138886159126</v>
      </c>
      <c r="K146" s="170">
        <f>'Grunddaten § 2 SPU_40%_Plan'!$G$10*'bezirksw Umlage § 2_Plan'!E146</f>
        <v>174118.52003996499</v>
      </c>
      <c r="L146" s="170">
        <f>'Grunddaten § 2 SPU_40%_Plan'!$H$10*'bezirksw Umlage § 2_Plan'!E146</f>
        <v>3400.3511730828213</v>
      </c>
      <c r="M146" s="170">
        <f>'Grunddaten § 2 SPU_40%_Plan'!$I$10*'bezirksw Umlage § 2_Plan'!E146</f>
        <v>1057.9495581954</v>
      </c>
      <c r="N146" s="14"/>
      <c r="O146" s="14"/>
    </row>
    <row r="147" spans="1:15" x14ac:dyDescent="0.25">
      <c r="A147">
        <v>61621</v>
      </c>
      <c r="B147" t="s">
        <v>162</v>
      </c>
      <c r="C147" t="s">
        <v>158</v>
      </c>
      <c r="D147" s="207">
        <f>Finanzkraft!H147</f>
        <v>894505.95</v>
      </c>
      <c r="E147" s="147">
        <f t="shared" si="6"/>
        <v>1.2845331756244397E-2</v>
      </c>
      <c r="F147" s="170">
        <f>'Grunddaten § 2 SPU_40%_Plan'!$B$10*'bezirksw Umlage § 2_Plan'!E147</f>
        <v>1069.7592286600334</v>
      </c>
      <c r="G147" s="170">
        <f>'Grunddaten § 2 SPU_40%_Plan'!$C$10*'bezirksw Umlage § 2_Plan'!E147</f>
        <v>78258.537581670622</v>
      </c>
      <c r="H147" s="170">
        <f>'Grunddaten § 2 SPU_40%_Plan'!$D$10*'bezirksw Umlage § 2_Plan'!E147</f>
        <v>5122.5593789424238</v>
      </c>
      <c r="I147" s="170">
        <f>'Grunddaten § 2 SPU_40%_Plan'!$E$10*'bezirksw Umlage § 2_Plan'!E147</f>
        <v>137730.98687670904</v>
      </c>
      <c r="J147" s="170">
        <f>'Grunddaten § 2 SPU_40%_Plan'!$F$10*'bezirksw Umlage § 2_Plan'!E147</f>
        <v>13441.355149734136</v>
      </c>
      <c r="K147" s="170">
        <f>'Grunddaten § 2 SPU_40%_Plan'!$G$10*'bezirksw Umlage § 2_Plan'!E147</f>
        <v>63592.099392463511</v>
      </c>
      <c r="L147" s="170">
        <f>'Grunddaten § 2 SPU_40%_Plan'!$H$10*'bezirksw Umlage § 2_Plan'!E147</f>
        <v>1241.8866741937084</v>
      </c>
      <c r="M147" s="170">
        <f>'Grunddaten § 2 SPU_40%_Plan'!$I$10*'bezirksw Umlage § 2_Plan'!E147</f>
        <v>386.38757922783145</v>
      </c>
      <c r="N147" s="14"/>
      <c r="O147" s="14"/>
    </row>
    <row r="148" spans="1:15" x14ac:dyDescent="0.25">
      <c r="A148">
        <v>61624</v>
      </c>
      <c r="B148" t="s">
        <v>163</v>
      </c>
      <c r="C148" t="s">
        <v>158</v>
      </c>
      <c r="D148" s="207">
        <f>Finanzkraft!H148</f>
        <v>3758339.28</v>
      </c>
      <c r="E148" s="147">
        <f t="shared" si="6"/>
        <v>5.3970702938448537E-2</v>
      </c>
      <c r="F148" s="170">
        <f>'Grunddaten § 2 SPU_40%_Plan'!$B$10*'bezirksw Umlage § 2_Plan'!E148</f>
        <v>4494.6801407139938</v>
      </c>
      <c r="G148" s="170">
        <f>'Grunddaten § 2 SPU_40%_Plan'!$C$10*'bezirksw Umlage § 2_Plan'!E148</f>
        <v>328809.59124816209</v>
      </c>
      <c r="H148" s="170">
        <f>'Grunddaten § 2 SPU_40%_Plan'!$D$10*'bezirksw Umlage § 2_Plan'!E148</f>
        <v>21522.848593697687</v>
      </c>
      <c r="I148" s="170">
        <f>'Grunddaten § 2 SPU_40%_Plan'!$E$10*'bezirksw Umlage § 2_Plan'!E148</f>
        <v>578687.90928880917</v>
      </c>
      <c r="J148" s="170">
        <f>'Grunddaten § 2 SPU_40%_Plan'!$F$10*'bezirksw Umlage § 2_Plan'!E148</f>
        <v>56474.943554792546</v>
      </c>
      <c r="K148" s="170">
        <f>'Grunddaten § 2 SPU_40%_Plan'!$G$10*'bezirksw Umlage § 2_Plan'!E148</f>
        <v>267187.3619670833</v>
      </c>
      <c r="L148" s="170">
        <f>'Grunddaten § 2 SPU_40%_Plan'!$H$10*'bezirksw Umlage § 2_Plan'!E148</f>
        <v>5217.8875600892043</v>
      </c>
      <c r="M148" s="170">
        <f>'Grunddaten § 2 SPU_40%_Plan'!$I$10*'bezirksw Umlage § 2_Plan'!E148</f>
        <v>1623.4387443885321</v>
      </c>
      <c r="N148" s="14"/>
      <c r="O148" s="14"/>
    </row>
    <row r="149" spans="1:15" x14ac:dyDescent="0.25">
      <c r="A149">
        <v>61625</v>
      </c>
      <c r="B149" t="s">
        <v>158</v>
      </c>
      <c r="C149" t="s">
        <v>158</v>
      </c>
      <c r="D149" s="207">
        <f>Finanzkraft!H149</f>
        <v>14798582.41</v>
      </c>
      <c r="E149" s="147">
        <f t="shared" si="6"/>
        <v>0.21251138751907994</v>
      </c>
      <c r="F149" s="170">
        <f>'Grunddaten § 2 SPU_40%_Plan'!$B$10*'bezirksw Umlage § 2_Plan'!E149</f>
        <v>17697.948352588977</v>
      </c>
      <c r="G149" s="170">
        <f>'Grunddaten § 2 SPU_40%_Plan'!$C$10*'bezirksw Umlage § 2_Plan'!E149</f>
        <v>1294698.394894338</v>
      </c>
      <c r="H149" s="170">
        <f>'Grunddaten § 2 SPU_40%_Plan'!$D$10*'bezirksw Umlage § 2_Plan'!E149</f>
        <v>84746.912102035625</v>
      </c>
      <c r="I149" s="170">
        <f>'Grunddaten § 2 SPU_40%_Plan'!$E$10*'bezirksw Umlage § 2_Plan'!E149</f>
        <v>2278602.3499403303</v>
      </c>
      <c r="J149" s="170">
        <f>'Grunddaten § 2 SPU_40%_Plan'!$F$10*'bezirksw Umlage § 2_Plan'!E149</f>
        <v>222371.91589996524</v>
      </c>
      <c r="K149" s="170">
        <f>'Grunddaten § 2 SPU_40%_Plan'!$G$10*'bezirksw Umlage § 2_Plan'!E149</f>
        <v>1052058.8750519571</v>
      </c>
      <c r="L149" s="170">
        <f>'Grunddaten § 2 SPU_40%_Plan'!$H$10*'bezirksw Umlage § 2_Plan'!E149</f>
        <v>20545.60094534465</v>
      </c>
      <c r="M149" s="170">
        <f>'Grunddaten § 2 SPU_40%_Plan'!$I$10*'bezirksw Umlage § 2_Plan'!E149</f>
        <v>6392.3425365739249</v>
      </c>
      <c r="N149" s="14"/>
      <c r="O149" s="14"/>
    </row>
    <row r="150" spans="1:15" x14ac:dyDescent="0.25">
      <c r="A150">
        <v>61626</v>
      </c>
      <c r="B150" t="s">
        <v>164</v>
      </c>
      <c r="C150" t="s">
        <v>158</v>
      </c>
      <c r="D150" s="207">
        <f>Finanzkraft!H150</f>
        <v>7334496.6299999999</v>
      </c>
      <c r="E150" s="147">
        <f t="shared" si="6"/>
        <v>0.10532522726920543</v>
      </c>
      <c r="F150" s="170">
        <f>'Grunddaten § 2 SPU_40%_Plan'!$B$10*'bezirksw Umlage § 2_Plan'!E150</f>
        <v>8771.4849269794286</v>
      </c>
      <c r="G150" s="170">
        <f>'Grunddaten § 2 SPU_40%_Plan'!$C$10*'bezirksw Umlage § 2_Plan'!E150</f>
        <v>641680.44959509943</v>
      </c>
      <c r="H150" s="170">
        <f>'Grunddaten § 2 SPU_40%_Plan'!$D$10*'bezirksw Umlage § 2_Plan'!E150</f>
        <v>42002.397526621367</v>
      </c>
      <c r="I150" s="170">
        <f>'Grunddaten § 2 SPU_40%_Plan'!$E$10*'bezirksw Umlage § 2_Plan'!E150</f>
        <v>1129324.4713395105</v>
      </c>
      <c r="J150" s="170">
        <f>'Grunddaten § 2 SPU_40%_Plan'!$F$10*'bezirksw Umlage § 2_Plan'!E150</f>
        <v>110212.31781449656</v>
      </c>
      <c r="K150" s="170">
        <f>'Grunddaten § 2 SPU_40%_Plan'!$G$10*'bezirksw Umlage § 2_Plan'!E150</f>
        <v>521423.07011892839</v>
      </c>
      <c r="L150" s="170">
        <f>'Grunddaten § 2 SPU_40%_Plan'!$H$10*'bezirksw Umlage § 2_Plan'!E150</f>
        <v>10182.842972386781</v>
      </c>
      <c r="M150" s="170">
        <f>'Grunddaten § 2 SPU_40%_Plan'!$I$10*'bezirksw Umlage § 2_Plan'!E150</f>
        <v>3168.1828362576994</v>
      </c>
      <c r="N150" s="14"/>
      <c r="O150" s="14"/>
    </row>
    <row r="151" spans="1:15" x14ac:dyDescent="0.25">
      <c r="A151">
        <v>61627</v>
      </c>
      <c r="B151" t="s">
        <v>165</v>
      </c>
      <c r="C151" t="s">
        <v>158</v>
      </c>
      <c r="D151" s="207">
        <f>Finanzkraft!H151</f>
        <v>2019506.31</v>
      </c>
      <c r="E151" s="147">
        <f t="shared" si="6"/>
        <v>2.9000621556266832E-2</v>
      </c>
      <c r="F151" s="170">
        <f>'Grunddaten § 2 SPU_40%_Plan'!$B$10*'bezirksw Umlage § 2_Plan'!E151</f>
        <v>2415.1717632059017</v>
      </c>
      <c r="G151" s="170">
        <f>'Grunddaten § 2 SPU_40%_Plan'!$C$10*'bezirksw Umlage § 2_Plan'!E151</f>
        <v>176682.57037033231</v>
      </c>
      <c r="H151" s="170">
        <f>'Grunddaten § 2 SPU_40%_Plan'!$D$10*'bezirksw Umlage § 2_Plan'!E151</f>
        <v>11565.089074168713</v>
      </c>
      <c r="I151" s="170">
        <f>'Grunddaten § 2 SPU_40%_Plan'!$E$10*'bezirksw Umlage § 2_Plan'!E151</f>
        <v>310952.20448789763</v>
      </c>
      <c r="J151" s="170">
        <f>'Grunddaten § 2 SPU_40%_Plan'!$F$10*'bezirksw Umlage § 2_Plan'!E151</f>
        <v>30346.250396477612</v>
      </c>
      <c r="K151" s="170">
        <f>'Grunddaten § 2 SPU_40%_Plan'!$G$10*'bezirksw Umlage § 2_Plan'!E151</f>
        <v>143570.47707645458</v>
      </c>
      <c r="L151" s="170">
        <f>'Grunddaten § 2 SPU_40%_Plan'!$H$10*'bezirksw Umlage § 2_Plan'!E151</f>
        <v>2803.7800920598775</v>
      </c>
      <c r="M151" s="170">
        <f>'Grunddaten § 2 SPU_40%_Plan'!$I$10*'bezirksw Umlage § 2_Plan'!E151</f>
        <v>872.33869641250635</v>
      </c>
      <c r="N151" s="14"/>
      <c r="O151" s="14"/>
    </row>
    <row r="152" spans="1:15" x14ac:dyDescent="0.25">
      <c r="A152">
        <v>61628</v>
      </c>
      <c r="B152" t="s">
        <v>166</v>
      </c>
      <c r="C152" t="s">
        <v>158</v>
      </c>
      <c r="D152" s="207">
        <f>Finanzkraft!H152</f>
        <v>1699570.5</v>
      </c>
      <c r="E152" s="147">
        <f t="shared" si="6"/>
        <v>2.4406262379390732E-2</v>
      </c>
      <c r="F152" s="170">
        <f>'Grunddaten § 2 SPU_40%_Plan'!$B$10*'bezirksw Umlage § 2_Plan'!E152</f>
        <v>2032.5535309556601</v>
      </c>
      <c r="G152" s="170">
        <f>'Grunddaten § 2 SPU_40%_Plan'!$C$10*'bezirksw Umlage § 2_Plan'!E152</f>
        <v>148692.02585734476</v>
      </c>
      <c r="H152" s="170">
        <f>'Grunddaten § 2 SPU_40%_Plan'!$D$10*'bezirksw Umlage § 2_Plan'!E152</f>
        <v>9732.9154769164634</v>
      </c>
      <c r="I152" s="170">
        <f>'Grunddaten § 2 SPU_40%_Plan'!$E$10*'bezirksw Umlage § 2_Plan'!E152</f>
        <v>261690.29086004608</v>
      </c>
      <c r="J152" s="170">
        <f>'Grunddaten § 2 SPU_40%_Plan'!$F$10*'bezirksw Umlage § 2_Plan'!E152</f>
        <v>25538.712953794464</v>
      </c>
      <c r="K152" s="170">
        <f>'Grunddaten § 2 SPU_40%_Plan'!$G$10*'bezirksw Umlage § 2_Plan'!E152</f>
        <v>120825.64253541175</v>
      </c>
      <c r="L152" s="170">
        <f>'Grunddaten § 2 SPU_40%_Plan'!$H$10*'bezirksw Umlage § 2_Plan'!E152</f>
        <v>2359.5974468394961</v>
      </c>
      <c r="M152" s="170">
        <f>'Grunddaten § 2 SPU_40%_Plan'!$I$10*'bezirksw Umlage § 2_Plan'!E152</f>
        <v>734.14037237207322</v>
      </c>
      <c r="N152" s="14"/>
      <c r="O152" s="14"/>
    </row>
    <row r="153" spans="1:15" x14ac:dyDescent="0.25">
      <c r="A153">
        <v>61629</v>
      </c>
      <c r="B153" t="s">
        <v>167</v>
      </c>
      <c r="C153" t="s">
        <v>158</v>
      </c>
      <c r="D153" s="207">
        <f>Finanzkraft!H153</f>
        <v>1204644.8899999999</v>
      </c>
      <c r="E153" s="147">
        <f t="shared" si="6"/>
        <v>1.7299005401265957E-2</v>
      </c>
      <c r="F153" s="170">
        <f>'Grunddaten § 2 SPU_40%_Plan'!$B$10*'bezirksw Umlage § 2_Plan'!E153</f>
        <v>1440.661169817429</v>
      </c>
      <c r="G153" s="170">
        <f>'Grunddaten § 2 SPU_40%_Plan'!$C$10*'bezirksw Umlage § 2_Plan'!E153</f>
        <v>105391.97352083848</v>
      </c>
      <c r="H153" s="170">
        <f>'Grunddaten § 2 SPU_40%_Plan'!$D$10*'bezirksw Umlage § 2_Plan'!E153</f>
        <v>6898.6293266853763</v>
      </c>
      <c r="I153" s="170">
        <f>'Grunddaten § 2 SPU_40%_Plan'!$E$10*'bezirksw Umlage § 2_Plan'!E153</f>
        <v>185484.43365377793</v>
      </c>
      <c r="J153" s="170">
        <f>'Grunddaten § 2 SPU_40%_Plan'!$F$10*'bezirksw Umlage § 2_Plan'!E153</f>
        <v>18101.679251884696</v>
      </c>
      <c r="K153" s="170">
        <f>'Grunddaten § 2 SPU_40%_Plan'!$G$10*'bezirksw Umlage § 2_Plan'!E153</f>
        <v>85640.456139507252</v>
      </c>
      <c r="L153" s="170">
        <f>'Grunddaten § 2 SPU_40%_Plan'!$H$10*'bezirksw Umlage § 2_Plan'!E153</f>
        <v>1672.4678421943927</v>
      </c>
      <c r="M153" s="170">
        <f>'Grunddaten § 2 SPU_40%_Plan'!$I$10*'bezirksw Umlage § 2_Plan'!E153</f>
        <v>520.35408247008002</v>
      </c>
      <c r="N153" s="14"/>
      <c r="O153" s="14"/>
    </row>
    <row r="154" spans="1:15" x14ac:dyDescent="0.25">
      <c r="A154">
        <v>61630</v>
      </c>
      <c r="B154" t="s">
        <v>168</v>
      </c>
      <c r="C154" t="s">
        <v>158</v>
      </c>
      <c r="D154" s="207">
        <f>Finanzkraft!H154</f>
        <v>1842521.01</v>
      </c>
      <c r="E154" s="147">
        <f t="shared" si="6"/>
        <v>2.6459067870147204E-2</v>
      </c>
      <c r="F154" s="170">
        <f>'Grunddaten § 2 SPU_40%_Plan'!$B$10*'bezirksw Umlage § 2_Plan'!E154</f>
        <v>2203.5111722258589</v>
      </c>
      <c r="G154" s="170">
        <f>'Grunddaten § 2 SPU_40%_Plan'!$C$10*'bezirksw Umlage § 2_Plan'!E154</f>
        <v>161198.48024052018</v>
      </c>
      <c r="H154" s="170">
        <f>'Grunddaten § 2 SPU_40%_Plan'!$D$10*'bezirksw Umlage § 2_Plan'!E154</f>
        <v>10551.548908840648</v>
      </c>
      <c r="I154" s="170">
        <f>'Grunddaten § 2 SPU_40%_Plan'!$E$10*'bezirksw Umlage § 2_Plan'!E154</f>
        <v>283701.00506136456</v>
      </c>
      <c r="J154" s="170">
        <f>'Grunddaten § 2 SPU_40%_Plan'!$F$10*'bezirksw Umlage § 2_Plan'!E154</f>
        <v>27686.768619322032</v>
      </c>
      <c r="K154" s="170">
        <f>'Grunddaten § 2 SPU_40%_Plan'!$G$10*'bezirksw Umlage § 2_Plan'!E154</f>
        <v>130988.26139795074</v>
      </c>
      <c r="L154" s="170">
        <f>'Grunddaten § 2 SPU_40%_Plan'!$H$10*'bezirksw Umlage § 2_Plan'!E154</f>
        <v>2558.0626816858316</v>
      </c>
      <c r="M154" s="170">
        <f>'Grunddaten § 2 SPU_40%_Plan'!$I$10*'bezirksw Umlage § 2_Plan'!E154</f>
        <v>795.88876153402794</v>
      </c>
      <c r="N154" s="14"/>
      <c r="O154" s="14"/>
    </row>
    <row r="155" spans="1:15" x14ac:dyDescent="0.25">
      <c r="A155">
        <v>61631</v>
      </c>
      <c r="B155" t="s">
        <v>169</v>
      </c>
      <c r="C155" t="s">
        <v>158</v>
      </c>
      <c r="D155" s="207">
        <f>Finanzkraft!H155</f>
        <v>14569824.58</v>
      </c>
      <c r="E155" s="147">
        <f t="shared" si="6"/>
        <v>0.20922636720346485</v>
      </c>
      <c r="F155" s="170">
        <f>'Grunddaten § 2 SPU_40%_Plan'!$B$10*'bezirksw Umlage § 2_Plan'!E155</f>
        <v>17424.371860704552</v>
      </c>
      <c r="G155" s="170">
        <f>'Grunddaten § 2 SPU_40%_Plan'!$C$10*'bezirksw Umlage § 2_Plan'!E155</f>
        <v>1274684.8296003826</v>
      </c>
      <c r="H155" s="170">
        <f>'Grunddaten § 2 SPU_40%_Plan'!$D$10*'bezirksw Umlage § 2_Plan'!E155</f>
        <v>83436.886643207734</v>
      </c>
      <c r="I155" s="170">
        <f>'Grunddaten § 2 SPU_40%_Plan'!$E$10*'bezirksw Umlage § 2_Plan'!E155</f>
        <v>2243379.508011023</v>
      </c>
      <c r="J155" s="170">
        <f>'Grunddaten § 2 SPU_40%_Plan'!$F$10*'bezirksw Umlage § 2_Plan'!E155</f>
        <v>218934.47064170561</v>
      </c>
      <c r="K155" s="170">
        <f>'Grunddaten § 2 SPU_40%_Plan'!$G$10*'bezirksw Umlage § 2_Plan'!E155</f>
        <v>1035796.0534774731</v>
      </c>
      <c r="L155" s="170">
        <f>'Grunddaten § 2 SPU_40%_Plan'!$H$10*'bezirksw Umlage § 2_Plan'!E155</f>
        <v>20228.005181230983</v>
      </c>
      <c r="M155" s="170">
        <f>'Grunddaten § 2 SPU_40%_Plan'!$I$10*'bezirksw Umlage § 2_Plan'!E155</f>
        <v>6293.5291254802223</v>
      </c>
      <c r="N155" s="14"/>
      <c r="O155" s="14"/>
    </row>
    <row r="156" spans="1:15" x14ac:dyDescent="0.25">
      <c r="A156">
        <v>61632</v>
      </c>
      <c r="B156" t="s">
        <v>170</v>
      </c>
      <c r="C156" t="s">
        <v>158</v>
      </c>
      <c r="D156" s="207">
        <f>Finanzkraft!H156</f>
        <v>3298400.65</v>
      </c>
      <c r="E156" s="147">
        <f t="shared" si="6"/>
        <v>4.7365867844995503E-2</v>
      </c>
      <c r="F156" s="170">
        <f>'Grunddaten § 2 SPU_40%_Plan'!$B$10*'bezirksw Umlage § 2_Plan'!E156</f>
        <v>3944.6294741312254</v>
      </c>
      <c r="G156" s="170">
        <f>'Grunddaten § 2 SPU_40%_Plan'!$C$10*'bezirksw Umlage § 2_Plan'!E156</f>
        <v>288570.47985810693</v>
      </c>
      <c r="H156" s="170">
        <f>'Grunddaten § 2 SPU_40%_Plan'!$D$10*'bezirksw Umlage § 2_Plan'!E156</f>
        <v>18888.922074992664</v>
      </c>
      <c r="I156" s="170">
        <f>'Grunddaten § 2 SPU_40%_Plan'!$E$10*'bezirksw Umlage § 2_Plan'!E156</f>
        <v>507869.15015968151</v>
      </c>
      <c r="J156" s="170">
        <f>'Grunddaten § 2 SPU_40%_Plan'!$F$10*'bezirksw Umlage § 2_Plan'!E156</f>
        <v>49563.644113003291</v>
      </c>
      <c r="K156" s="170">
        <f>'Grunddaten § 2 SPU_40%_Plan'!$G$10*'bezirksw Umlage § 2_Plan'!E156</f>
        <v>234489.46535343473</v>
      </c>
      <c r="L156" s="170">
        <f>'Grunddaten § 2 SPU_40%_Plan'!$H$10*'bezirksw Umlage § 2_Plan'!E156</f>
        <v>4579.3321032541653</v>
      </c>
      <c r="M156" s="170">
        <f>'Grunddaten § 2 SPU_40%_Plan'!$I$10*'bezirksw Umlage § 2_Plan'!E156</f>
        <v>1424.7653047774647</v>
      </c>
      <c r="N156" s="14"/>
      <c r="O156" s="14"/>
    </row>
    <row r="157" spans="1:15" x14ac:dyDescent="0.25">
      <c r="A157">
        <v>61633</v>
      </c>
      <c r="B157" t="s">
        <v>171</v>
      </c>
      <c r="C157" t="s">
        <v>158</v>
      </c>
      <c r="D157" s="207">
        <f>Finanzkraft!H157</f>
        <v>5598207.3300000001</v>
      </c>
      <c r="E157" s="147">
        <f t="shared" si="6"/>
        <v>8.0391673631784288E-2</v>
      </c>
      <c r="F157" s="170">
        <f>'Grunddaten § 2 SPU_40%_Plan'!$B$10*'bezirksw Umlage § 2_Plan'!E157</f>
        <v>6695.0185800549953</v>
      </c>
      <c r="G157" s="170">
        <f>'Grunddaten § 2 SPU_40%_Plan'!$C$10*'bezirksw Umlage § 2_Plan'!E157</f>
        <v>489775.96932115318</v>
      </c>
      <c r="H157" s="170">
        <f>'Grunddaten § 2 SPU_40%_Plan'!$D$10*'bezirksw Umlage § 2_Plan'!E157</f>
        <v>32059.204819773106</v>
      </c>
      <c r="I157" s="170">
        <f>'Grunddaten § 2 SPU_40%_Plan'!$E$10*'bezirksw Umlage § 2_Plan'!E157</f>
        <v>861980.42651513545</v>
      </c>
      <c r="J157" s="170">
        <f>'Grunddaten § 2 SPU_40%_Plan'!$F$10*'bezirksw Umlage § 2_Plan'!E157</f>
        <v>84121.847288299075</v>
      </c>
      <c r="K157" s="170">
        <f>'Grunddaten § 2 SPU_40%_Plan'!$G$10*'bezirksw Umlage § 2_Plan'!E157</f>
        <v>397987.01948151132</v>
      </c>
      <c r="L157" s="170">
        <f>'Grunddaten § 2 SPU_40%_Plan'!$H$10*'bezirksw Umlage § 2_Plan'!E157</f>
        <v>7772.2670067209046</v>
      </c>
      <c r="M157" s="170">
        <f>'Grunddaten § 2 SPU_40%_Plan'!$I$10*'bezirksw Umlage § 2_Plan'!E157</f>
        <v>2418.1815428440714</v>
      </c>
      <c r="N157" s="14"/>
      <c r="O157" s="14"/>
    </row>
    <row r="158" spans="1:15" x14ac:dyDescent="0.25">
      <c r="A158">
        <v>61701</v>
      </c>
      <c r="B158" t="s">
        <v>173</v>
      </c>
      <c r="C158" t="s">
        <v>174</v>
      </c>
      <c r="D158" s="207">
        <f>Finanzkraft!H158</f>
        <v>5178129.57</v>
      </c>
      <c r="E158" s="147">
        <f>D158/SUM($D$158:$D$188)</f>
        <v>3.6187500988749982E-2</v>
      </c>
      <c r="F158" s="170">
        <f>'Grunddaten § 2 SPU_40%_Plan'!$B$11*'bezirksw Umlage § 2_Plan'!E158</f>
        <v>8922.3902437861962</v>
      </c>
      <c r="G158" s="170">
        <f>'Grunddaten § 2 SPU_40%_Plan'!$C$11*'bezirksw Umlage § 2_Plan'!E158</f>
        <v>353990.7617045762</v>
      </c>
      <c r="H158" s="170">
        <f>'Grunddaten § 2 SPU_40%_Plan'!$D$11*'bezirksw Umlage § 2_Plan'!E158</f>
        <v>19530.095611119032</v>
      </c>
      <c r="I158" s="170">
        <f>'Grunddaten § 2 SPU_40%_Plan'!$E$11*'bezirksw Umlage § 2_Plan'!E158</f>
        <v>649372.25674277835</v>
      </c>
      <c r="J158" s="170">
        <f>'Grunddaten § 2 SPU_40%_Plan'!$F$11*'bezirksw Umlage § 2_Plan'!E158</f>
        <v>26286.600718227986</v>
      </c>
      <c r="K158" s="170">
        <f>'Grunddaten § 2 SPU_40%_Plan'!$G$11*'bezirksw Umlage § 2_Plan'!E158</f>
        <v>188542.67015154561</v>
      </c>
      <c r="L158" s="170">
        <f>'Grunddaten § 2 SPU_40%_Plan'!$H$11*'bezirksw Umlage § 2_Plan'!E158</f>
        <v>2350.7400642291987</v>
      </c>
      <c r="M158" s="170">
        <f>'Grunddaten § 2 SPU_40%_Plan'!$I$11*'bezirksw Umlage § 2_Plan'!E158</f>
        <v>1754.3700479345991</v>
      </c>
      <c r="N158" s="14"/>
      <c r="O158" s="14"/>
    </row>
    <row r="159" spans="1:15" x14ac:dyDescent="0.25">
      <c r="A159">
        <v>61708</v>
      </c>
      <c r="B159" t="s">
        <v>175</v>
      </c>
      <c r="C159" t="s">
        <v>174</v>
      </c>
      <c r="D159" s="207">
        <f>Finanzkraft!H159</f>
        <v>1962563.87</v>
      </c>
      <c r="E159" s="147">
        <f t="shared" ref="E159:E188" si="7">D159/SUM($D$158:$D$188)</f>
        <v>1.3715431610203988E-2</v>
      </c>
      <c r="F159" s="170">
        <f>'Grunddaten § 2 SPU_40%_Plan'!$B$11*'bezirksw Umlage § 2_Plan'!E159</f>
        <v>3381.6768178118955</v>
      </c>
      <c r="G159" s="170">
        <f>'Grunddaten § 2 SPU_40%_Plan'!$C$11*'bezirksw Umlage § 2_Plan'!E159</f>
        <v>134166.1057035274</v>
      </c>
      <c r="H159" s="170">
        <f>'Grunddaten § 2 SPU_40%_Plan'!$D$11*'bezirksw Umlage § 2_Plan'!E159</f>
        <v>7402.1052401027064</v>
      </c>
      <c r="I159" s="170">
        <f>'Grunddaten § 2 SPU_40%_Plan'!$E$11*'bezirksw Umlage § 2_Plan'!E159</f>
        <v>246118.70213663665</v>
      </c>
      <c r="J159" s="170">
        <f>'Grunddaten § 2 SPU_40%_Plan'!$F$11*'bezirksw Umlage § 2_Plan'!E159</f>
        <v>9962.8895216521778</v>
      </c>
      <c r="K159" s="170">
        <f>'Grunddaten § 2 SPU_40%_Plan'!$G$11*'bezirksw Umlage § 2_Plan'!E159</f>
        <v>71459.593158220407</v>
      </c>
      <c r="L159" s="170">
        <f>'Grunddaten § 2 SPU_40%_Plan'!$H$11*'bezirksw Umlage § 2_Plan'!E159</f>
        <v>890.95443739885104</v>
      </c>
      <c r="M159" s="170">
        <f>'Grunddaten § 2 SPU_40%_Plan'!$I$11*'bezirksw Umlage § 2_Plan'!E159</f>
        <v>664.92412446268929</v>
      </c>
      <c r="N159" s="14"/>
      <c r="O159" s="14"/>
    </row>
    <row r="160" spans="1:15" x14ac:dyDescent="0.25">
      <c r="A160">
        <v>61710</v>
      </c>
      <c r="B160" t="s">
        <v>176</v>
      </c>
      <c r="C160" t="s">
        <v>174</v>
      </c>
      <c r="D160" s="207">
        <f>Finanzkraft!H160</f>
        <v>1415994.18</v>
      </c>
      <c r="E160" s="147">
        <f t="shared" si="7"/>
        <v>9.8957142914471753E-3</v>
      </c>
      <c r="F160" s="170">
        <f>'Grunddaten § 2 SPU_40%_Plan'!$B$11*'bezirksw Umlage § 2_Plan'!E160</f>
        <v>2439.8873156992154</v>
      </c>
      <c r="G160" s="170">
        <f>'Grunddaten § 2 SPU_40%_Plan'!$C$11*'bezirksw Umlage § 2_Plan'!E160</f>
        <v>96801.142491968727</v>
      </c>
      <c r="H160" s="170">
        <f>'Grunddaten § 2 SPU_40%_Plan'!$D$11*'bezirksw Umlage § 2_Plan'!E160</f>
        <v>5340.6353290978168</v>
      </c>
      <c r="I160" s="170">
        <f>'Grunddaten § 2 SPU_40%_Plan'!$E$11*'bezirksw Umlage § 2_Plan'!E160</f>
        <v>177575.18883430329</v>
      </c>
      <c r="J160" s="170">
        <f>'Grunddaten § 2 SPU_40%_Plan'!$F$11*'bezirksw Umlage § 2_Plan'!E160</f>
        <v>7188.2468613072278</v>
      </c>
      <c r="K160" s="170">
        <f>'Grunddaten § 2 SPU_40%_Plan'!$G$11*'bezirksw Umlage § 2_Plan'!E160</f>
        <v>51558.254772726417</v>
      </c>
      <c r="L160" s="170">
        <f>'Grunddaten § 2 SPU_40%_Plan'!$H$11*'bezirksw Umlage § 2_Plan'!E160</f>
        <v>642.82560037240853</v>
      </c>
      <c r="M160" s="170">
        <f>'Grunddaten § 2 SPU_40%_Plan'!$I$11*'bezirksw Umlage § 2_Plan'!E160</f>
        <v>479.74422884935905</v>
      </c>
      <c r="N160" s="14"/>
      <c r="O160" s="14"/>
    </row>
    <row r="161" spans="1:15" x14ac:dyDescent="0.25">
      <c r="A161">
        <v>61711</v>
      </c>
      <c r="B161" t="s">
        <v>177</v>
      </c>
      <c r="C161" t="s">
        <v>174</v>
      </c>
      <c r="D161" s="207">
        <f>Finanzkraft!H161</f>
        <v>1153997.44</v>
      </c>
      <c r="E161" s="147">
        <f t="shared" si="7"/>
        <v>8.064742864480879E-3</v>
      </c>
      <c r="F161" s="170">
        <f>'Grunddaten § 2 SPU_40%_Plan'!$B$11*'bezirksw Umlage § 2_Plan'!E161</f>
        <v>1988.4430006664056</v>
      </c>
      <c r="G161" s="170">
        <f>'Grunddaten § 2 SPU_40%_Plan'!$C$11*'bezirksw Umlage § 2_Plan'!E161</f>
        <v>78890.345880381457</v>
      </c>
      <c r="H161" s="170">
        <f>'Grunddaten § 2 SPU_40%_Plan'!$D$11*'bezirksw Umlage § 2_Plan'!E161</f>
        <v>4352.4751618346609</v>
      </c>
      <c r="I161" s="170">
        <f>'Grunddaten § 2 SPU_40%_Plan'!$E$11*'bezirksw Umlage § 2_Plan'!E161</f>
        <v>144719.03643156399</v>
      </c>
      <c r="J161" s="170">
        <f>'Grunddaten § 2 SPU_40%_Plan'!$F$11*'bezirksw Umlage § 2_Plan'!E161</f>
        <v>5858.2292167589103</v>
      </c>
      <c r="K161" s="170">
        <f>'Grunddaten § 2 SPU_40%_Plan'!$G$11*'bezirksw Umlage § 2_Plan'!E161</f>
        <v>42018.600682803699</v>
      </c>
      <c r="L161" s="170">
        <f>'Grunddaten § 2 SPU_40%_Plan'!$H$11*'bezirksw Umlage § 2_Plan'!E161</f>
        <v>523.88569647667794</v>
      </c>
      <c r="M161" s="170">
        <f>'Grunddaten § 2 SPU_40%_Plan'!$I$11*'bezirksw Umlage § 2_Plan'!E161</f>
        <v>390.978734070033</v>
      </c>
      <c r="N161" s="14"/>
      <c r="O161" s="14"/>
    </row>
    <row r="162" spans="1:15" x14ac:dyDescent="0.25">
      <c r="A162">
        <v>61716</v>
      </c>
      <c r="B162" t="s">
        <v>178</v>
      </c>
      <c r="C162" t="s">
        <v>174</v>
      </c>
      <c r="D162" s="207">
        <f>Finanzkraft!H162</f>
        <v>3648511.36</v>
      </c>
      <c r="E162" s="147">
        <f t="shared" si="7"/>
        <v>2.5497722037006797E-2</v>
      </c>
      <c r="F162" s="170">
        <f>'Grunddaten § 2 SPU_40%_Plan'!$B$11*'bezirksw Umlage § 2_Plan'!E162</f>
        <v>6286.7183454443957</v>
      </c>
      <c r="G162" s="170">
        <f>'Grunddaten § 2 SPU_40%_Plan'!$C$11*'bezirksw Umlage § 2_Plan'!E162</f>
        <v>249421.97717431764</v>
      </c>
      <c r="H162" s="170">
        <f>'Grunddaten § 2 SPU_40%_Plan'!$D$11*'bezirksw Umlage § 2_Plan'!E162</f>
        <v>13760.910138649528</v>
      </c>
      <c r="I162" s="170">
        <f>'Grunddaten § 2 SPU_40%_Plan'!$E$11*'bezirksw Umlage § 2_Plan'!E162</f>
        <v>457547.85073770623</v>
      </c>
      <c r="J162" s="170">
        <f>'Grunddaten § 2 SPU_40%_Plan'!$F$11*'bezirksw Umlage § 2_Plan'!E162</f>
        <v>18521.545287681736</v>
      </c>
      <c r="K162" s="170">
        <f>'Grunddaten § 2 SPU_40%_Plan'!$G$11*'bezirksw Umlage § 2_Plan'!E162</f>
        <v>132847.21144833133</v>
      </c>
      <c r="L162" s="170">
        <f>'Grunddaten § 2 SPU_40%_Plan'!$H$11*'bezirksw Umlage § 2_Plan'!E162</f>
        <v>1656.3320235239617</v>
      </c>
      <c r="M162" s="170">
        <f>'Grunddaten § 2 SPU_40%_Plan'!$I$11*'bezirksw Umlage § 2_Plan'!E162</f>
        <v>1236.1295643540896</v>
      </c>
      <c r="N162" s="14"/>
      <c r="O162" s="14"/>
    </row>
    <row r="163" spans="1:15" x14ac:dyDescent="0.25">
      <c r="A163">
        <v>61719</v>
      </c>
      <c r="B163" t="s">
        <v>179</v>
      </c>
      <c r="C163" t="s">
        <v>174</v>
      </c>
      <c r="D163" s="207">
        <f>Finanzkraft!H163</f>
        <v>3746469.85</v>
      </c>
      <c r="E163" s="147">
        <f t="shared" si="7"/>
        <v>2.6182307639937445E-2</v>
      </c>
      <c r="F163" s="170">
        <f>'Grunddaten § 2 SPU_40%_Plan'!$B$11*'bezirksw Umlage § 2_Plan'!E163</f>
        <v>6455.5097717029766</v>
      </c>
      <c r="G163" s="170">
        <f>'Grunddaten § 2 SPU_40%_Plan'!$C$11*'bezirksw Umlage § 2_Plan'!E163</f>
        <v>256118.68107516851</v>
      </c>
      <c r="H163" s="170">
        <f>'Grunddaten § 2 SPU_40%_Plan'!$D$11*'bezirksw Umlage § 2_Plan'!E163</f>
        <v>14130.37533834341</v>
      </c>
      <c r="I163" s="170">
        <f>'Grunddaten § 2 SPU_40%_Plan'!$E$11*'bezirksw Umlage § 2_Plan'!E163</f>
        <v>469832.50388484931</v>
      </c>
      <c r="J163" s="170">
        <f>'Grunddaten § 2 SPU_40%_Plan'!$F$11*'bezirksw Umlage § 2_Plan'!E163</f>
        <v>19018.828269650559</v>
      </c>
      <c r="K163" s="170">
        <f>'Grunddaten § 2 SPU_40%_Plan'!$G$11*'bezirksw Umlage § 2_Plan'!E163</f>
        <v>136414.01197329647</v>
      </c>
      <c r="L163" s="170">
        <f>'Grunddaten § 2 SPU_40%_Plan'!$H$11*'bezirksw Umlage § 2_Plan'!E163</f>
        <v>1700.8027042903364</v>
      </c>
      <c r="M163" s="170">
        <f>'Grunddaten § 2 SPU_40%_Plan'!$I$11*'bezirksw Umlage § 2_Plan'!E163</f>
        <v>1269.3182743841674</v>
      </c>
      <c r="N163" s="14"/>
      <c r="O163" s="14"/>
    </row>
    <row r="164" spans="1:15" x14ac:dyDescent="0.25">
      <c r="A164">
        <v>61727</v>
      </c>
      <c r="B164" t="s">
        <v>180</v>
      </c>
      <c r="C164" t="s">
        <v>174</v>
      </c>
      <c r="D164" s="207">
        <f>Finanzkraft!H164</f>
        <v>3630090</v>
      </c>
      <c r="E164" s="147">
        <f t="shared" si="7"/>
        <v>2.536898385573836E-2</v>
      </c>
      <c r="F164" s="170">
        <f>'Grunddaten § 2 SPU_40%_Plan'!$B$11*'bezirksw Umlage § 2_Plan'!E164</f>
        <v>6254.9766594708499</v>
      </c>
      <c r="G164" s="170">
        <f>'Grunddaten § 2 SPU_40%_Plan'!$C$11*'bezirksw Umlage § 2_Plan'!E164</f>
        <v>248162.64382433463</v>
      </c>
      <c r="H164" s="170">
        <f>'Grunddaten § 2 SPU_40%_Plan'!$D$11*'bezirksw Umlage § 2_Plan'!E164</f>
        <v>13691.431204755867</v>
      </c>
      <c r="I164" s="170">
        <f>'Grunddaten § 2 SPU_40%_Plan'!$E$11*'bezirksw Umlage § 2_Plan'!E164</f>
        <v>455237.6883607785</v>
      </c>
      <c r="J164" s="170">
        <f>'Grunddaten § 2 SPU_40%_Plan'!$F$11*'bezirksw Umlage § 2_Plan'!E164</f>
        <v>18428.029872808343</v>
      </c>
      <c r="K164" s="170">
        <f>'Grunddaten § 2 SPU_40%_Plan'!$G$11*'bezirksw Umlage § 2_Plan'!E164</f>
        <v>132176.46492581378</v>
      </c>
      <c r="L164" s="170">
        <f>'Grunddaten § 2 SPU_40%_Plan'!$H$11*'bezirksw Umlage § 2_Plan'!E164</f>
        <v>1647.9691912687638</v>
      </c>
      <c r="M164" s="170">
        <f>'Grunddaten § 2 SPU_40%_Plan'!$I$11*'bezirksw Umlage § 2_Plan'!E164</f>
        <v>1229.8883373261956</v>
      </c>
      <c r="N164" s="14"/>
      <c r="O164" s="14"/>
    </row>
    <row r="165" spans="1:15" x14ac:dyDescent="0.25">
      <c r="A165">
        <v>61728</v>
      </c>
      <c r="B165" t="s">
        <v>181</v>
      </c>
      <c r="C165" t="s">
        <v>174</v>
      </c>
      <c r="D165" s="207">
        <f>Finanzkraft!H165</f>
        <v>803927.61</v>
      </c>
      <c r="E165" s="147">
        <f t="shared" si="7"/>
        <v>5.6182702245047159E-3</v>
      </c>
      <c r="F165" s="170">
        <f>'Grunddaten § 2 SPU_40%_Plan'!$B$11*'bezirksw Umlage § 2_Plan'!E165</f>
        <v>1385.2407065538828</v>
      </c>
      <c r="G165" s="170">
        <f>'Grunddaten § 2 SPU_40%_Plan'!$C$11*'bezirksw Umlage § 2_Plan'!E165</f>
        <v>54958.637703467015</v>
      </c>
      <c r="H165" s="170">
        <f>'Grunddaten § 2 SPU_40%_Plan'!$D$11*'bezirksw Umlage § 2_Plan'!E165</f>
        <v>3032.1340699318212</v>
      </c>
      <c r="I165" s="170">
        <f>'Grunddaten § 2 SPU_40%_Plan'!$E$11*'bezirksw Umlage § 2_Plan'!E165</f>
        <v>100817.9264937799</v>
      </c>
      <c r="J165" s="170">
        <f>'Grunddaten § 2 SPU_40%_Plan'!$F$11*'bezirksw Umlage § 2_Plan'!E165</f>
        <v>4081.1114910802257</v>
      </c>
      <c r="K165" s="170">
        <f>'Grunddaten § 2 SPU_40%_Plan'!$G$11*'bezirksw Umlage § 2_Plan'!E165</f>
        <v>29272.086792905491</v>
      </c>
      <c r="L165" s="170">
        <f>'Grunddaten § 2 SPU_40%_Plan'!$H$11*'bezirksw Umlage § 2_Plan'!E165</f>
        <v>364.96283378382634</v>
      </c>
      <c r="M165" s="170">
        <f>'Grunddaten § 2 SPU_40%_Plan'!$I$11*'bezirksw Umlage § 2_Plan'!E165</f>
        <v>272.37374048398863</v>
      </c>
      <c r="N165" s="14"/>
      <c r="O165" s="14"/>
    </row>
    <row r="166" spans="1:15" x14ac:dyDescent="0.25">
      <c r="A166">
        <v>61729</v>
      </c>
      <c r="B166" t="s">
        <v>182</v>
      </c>
      <c r="C166" t="s">
        <v>174</v>
      </c>
      <c r="D166" s="207">
        <f>Finanzkraft!H166</f>
        <v>2361963.02</v>
      </c>
      <c r="E166" s="147">
        <f t="shared" si="7"/>
        <v>1.6506643560416139E-2</v>
      </c>
      <c r="F166" s="170">
        <f>'Grunddaten § 2 SPU_40%_Plan'!$B$11*'bezirksw Umlage § 2_Plan'!E166</f>
        <v>4069.8780362562029</v>
      </c>
      <c r="G166" s="170">
        <f>'Grunddaten § 2 SPU_40%_Plan'!$C$11*'bezirksw Umlage § 2_Plan'!E166</f>
        <v>161470.09789247919</v>
      </c>
      <c r="H166" s="170">
        <f>'Grunddaten § 2 SPU_40%_Plan'!$D$11*'bezirksw Umlage § 2_Plan'!E166</f>
        <v>8908.4992924438247</v>
      </c>
      <c r="I166" s="170">
        <f>'Grunddaten § 2 SPU_40%_Plan'!$E$11*'bezirksw Umlage § 2_Plan'!E166</f>
        <v>296206.04040628282</v>
      </c>
      <c r="J166" s="170">
        <f>'Grunddaten § 2 SPU_40%_Plan'!$F$11*'bezirksw Umlage § 2_Plan'!E166</f>
        <v>11990.425882286283</v>
      </c>
      <c r="K166" s="170">
        <f>'Grunddaten § 2 SPU_40%_Plan'!$G$11*'bezirksw Umlage § 2_Plan'!E166</f>
        <v>86002.254012737743</v>
      </c>
      <c r="L166" s="170">
        <f>'Grunddaten § 2 SPU_40%_Plan'!$H$11*'bezirksw Umlage § 2_Plan'!E166</f>
        <v>1072.2715656846324</v>
      </c>
      <c r="M166" s="170">
        <f>'Grunddaten § 2 SPU_40%_Plan'!$I$11*'bezirksw Umlage § 2_Plan'!E166</f>
        <v>800.24207980897438</v>
      </c>
      <c r="N166" s="14"/>
      <c r="O166" s="14"/>
    </row>
    <row r="167" spans="1:15" x14ac:dyDescent="0.25">
      <c r="A167">
        <v>61730</v>
      </c>
      <c r="B167" t="s">
        <v>183</v>
      </c>
      <c r="C167" t="s">
        <v>174</v>
      </c>
      <c r="D167" s="207">
        <f>Finanzkraft!H167</f>
        <v>2450656.2599999998</v>
      </c>
      <c r="E167" s="147">
        <f t="shared" si="7"/>
        <v>1.7126478708765939E-2</v>
      </c>
      <c r="F167" s="170">
        <f>'Grunddaten § 2 SPU_40%_Plan'!$B$11*'bezirksw Umlage § 2_Plan'!E167</f>
        <v>4222.7045904333299</v>
      </c>
      <c r="G167" s="170">
        <f>'Grunddaten § 2 SPU_40%_Plan'!$C$11*'bezirksw Umlage § 2_Plan'!E167</f>
        <v>167533.40456745037</v>
      </c>
      <c r="H167" s="170">
        <f>'Grunddaten § 2 SPU_40%_Plan'!$D$11*'bezirksw Umlage § 2_Plan'!E167</f>
        <v>9243.0192062164588</v>
      </c>
      <c r="I167" s="170">
        <f>'Grunddaten § 2 SPU_40%_Plan'!$E$11*'bezirksw Umlage § 2_Plan'!E167</f>
        <v>307328.76892012893</v>
      </c>
      <c r="J167" s="170">
        <f>'Grunddaten § 2 SPU_40%_Plan'!$F$11*'bezirksw Umlage § 2_Plan'!E167</f>
        <v>12440.674134047578</v>
      </c>
      <c r="K167" s="170">
        <f>'Grunddaten § 2 SPU_40%_Plan'!$G$11*'bezirksw Umlage § 2_Plan'!E167</f>
        <v>89231.694309263941</v>
      </c>
      <c r="L167" s="170">
        <f>'Grunddaten § 2 SPU_40%_Plan'!$H$11*'bezirksw Umlage § 2_Plan'!E167</f>
        <v>1112.5360569214354</v>
      </c>
      <c r="M167" s="170">
        <f>'Grunddaten § 2 SPU_40%_Plan'!$I$11*'bezirksw Umlage § 2_Plan'!E167</f>
        <v>830.29168780097268</v>
      </c>
      <c r="N167" s="14"/>
      <c r="O167" s="14"/>
    </row>
    <row r="168" spans="1:15" x14ac:dyDescent="0.25">
      <c r="A168">
        <v>61731</v>
      </c>
      <c r="B168" t="s">
        <v>184</v>
      </c>
      <c r="C168" t="s">
        <v>174</v>
      </c>
      <c r="D168" s="207">
        <f>Finanzkraft!H168</f>
        <v>1927268.38</v>
      </c>
      <c r="E168" s="147">
        <f t="shared" si="7"/>
        <v>1.3468768107097901E-2</v>
      </c>
      <c r="F168" s="170">
        <f>'Grunddaten § 2 SPU_40%_Plan'!$B$11*'bezirksw Umlage § 2_Plan'!E168</f>
        <v>3320.8594644860582</v>
      </c>
      <c r="G168" s="170">
        <f>'Grunddaten § 2 SPU_40%_Plan'!$C$11*'bezirksw Umlage § 2_Plan'!E168</f>
        <v>131753.21177707505</v>
      </c>
      <c r="H168" s="170">
        <f>'Grunddaten § 2 SPU_40%_Plan'!$D$11*'bezirksw Umlage § 2_Plan'!E168</f>
        <v>7268.9829833065533</v>
      </c>
      <c r="I168" s="170">
        <f>'Grunddaten § 2 SPU_40%_Plan'!$E$11*'bezirksw Umlage § 2_Plan'!E168</f>
        <v>241692.410425643</v>
      </c>
      <c r="J168" s="170">
        <f>'Grunddaten § 2 SPU_40%_Plan'!$F$11*'bezirksw Umlage § 2_Plan'!E168</f>
        <v>9783.7131529959152</v>
      </c>
      <c r="K168" s="170">
        <f>'Grunddaten § 2 SPU_40%_Plan'!$G$11*'bezirksw Umlage § 2_Plan'!E168</f>
        <v>70174.436840877199</v>
      </c>
      <c r="L168" s="170">
        <f>'Grunddaten § 2 SPU_40%_Plan'!$H$11*'bezirksw Umlage § 2_Plan'!E168</f>
        <v>874.93117623707963</v>
      </c>
      <c r="M168" s="170">
        <f>'Grunddaten § 2 SPU_40%_Plan'!$I$11*'bezirksw Umlage § 2_Plan'!E168</f>
        <v>652.96587783210623</v>
      </c>
      <c r="N168" s="14"/>
      <c r="O168" s="14"/>
    </row>
    <row r="169" spans="1:15" x14ac:dyDescent="0.25">
      <c r="A169">
        <v>61740</v>
      </c>
      <c r="B169" t="s">
        <v>185</v>
      </c>
      <c r="C169" t="s">
        <v>174</v>
      </c>
      <c r="D169" s="207">
        <f>Finanzkraft!H169</f>
        <v>2476230.6800000002</v>
      </c>
      <c r="E169" s="147">
        <f t="shared" si="7"/>
        <v>1.7305206246678188E-2</v>
      </c>
      <c r="F169" s="170">
        <f>'Grunddaten § 2 SPU_40%_Plan'!$B$11*'bezirksw Umlage § 2_Plan'!E169</f>
        <v>4266.7716521809743</v>
      </c>
      <c r="G169" s="170">
        <f>'Grunddaten § 2 SPU_40%_Plan'!$C$11*'bezirksw Umlage § 2_Plan'!E169</f>
        <v>169281.74019589872</v>
      </c>
      <c r="H169" s="170">
        <f>'Grunddaten § 2 SPU_40%_Plan'!$D$11*'bezirksw Umlage § 2_Plan'!E169</f>
        <v>9339.4769833050523</v>
      </c>
      <c r="I169" s="170">
        <f>'Grunddaten § 2 SPU_40%_Plan'!$E$11*'bezirksw Umlage § 2_Plan'!E169</f>
        <v>310535.97310569126</v>
      </c>
      <c r="J169" s="170">
        <f>'Grunddaten § 2 SPU_40%_Plan'!$F$11*'bezirksw Umlage § 2_Plan'!E169</f>
        <v>12570.501817587035</v>
      </c>
      <c r="K169" s="170">
        <f>'Grunddaten § 2 SPU_40%_Plan'!$G$11*'bezirksw Umlage § 2_Plan'!E169</f>
        <v>90162.893378192835</v>
      </c>
      <c r="L169" s="170">
        <f>'Grunddaten § 2 SPU_40%_Plan'!$H$11*'bezirksw Umlage § 2_Plan'!E169</f>
        <v>1124.146197784215</v>
      </c>
      <c r="M169" s="170">
        <f>'Grunddaten § 2 SPU_40%_Plan'!$I$11*'bezirksw Umlage § 2_Plan'!E169</f>
        <v>838.95639883895853</v>
      </c>
      <c r="N169" s="14"/>
      <c r="O169" s="14"/>
    </row>
    <row r="170" spans="1:15" x14ac:dyDescent="0.25">
      <c r="A170">
        <v>61741</v>
      </c>
      <c r="B170" t="s">
        <v>186</v>
      </c>
      <c r="C170" t="s">
        <v>174</v>
      </c>
      <c r="D170" s="207">
        <f>Finanzkraft!H170</f>
        <v>1588769.32</v>
      </c>
      <c r="E170" s="147">
        <f t="shared" si="7"/>
        <v>1.1103158111664563E-2</v>
      </c>
      <c r="F170" s="170">
        <f>'Grunddaten § 2 SPU_40%_Plan'!$B$11*'bezirksw Umlage § 2_Plan'!E170</f>
        <v>2737.5946640120146</v>
      </c>
      <c r="G170" s="170">
        <f>'Grunddaten § 2 SPU_40%_Plan'!$C$11*'bezirksw Umlage § 2_Plan'!E170</f>
        <v>108612.51232839692</v>
      </c>
      <c r="H170" s="170">
        <f>'Grunddaten § 2 SPU_40%_Plan'!$D$11*'bezirksw Umlage § 2_Plan'!E170</f>
        <v>5992.2827932659411</v>
      </c>
      <c r="I170" s="170">
        <f>'Grunddaten § 2 SPU_40%_Plan'!$E$11*'bezirksw Umlage § 2_Plan'!E170</f>
        <v>199242.35282743018</v>
      </c>
      <c r="J170" s="170">
        <f>'Grunddaten § 2 SPU_40%_Plan'!$F$11*'bezirksw Umlage § 2_Plan'!E170</f>
        <v>8065.3340523131383</v>
      </c>
      <c r="K170" s="170">
        <f>'Grunddaten § 2 SPU_40%_Plan'!$G$11*'bezirksw Umlage § 2_Plan'!E170</f>
        <v>57849.230267070241</v>
      </c>
      <c r="L170" s="170">
        <f>'Grunddaten § 2 SPU_40%_Plan'!$H$11*'bezirksw Umlage § 2_Plan'!E170</f>
        <v>721.26115093373005</v>
      </c>
      <c r="M170" s="170">
        <f>'Grunddaten § 2 SPU_40%_Plan'!$I$11*'bezirksw Umlage § 2_Plan'!E170</f>
        <v>538.28110525349803</v>
      </c>
      <c r="N170" s="14"/>
      <c r="O170" s="14"/>
    </row>
    <row r="171" spans="1:15" x14ac:dyDescent="0.25">
      <c r="A171">
        <v>61743</v>
      </c>
      <c r="B171" t="s">
        <v>187</v>
      </c>
      <c r="C171" t="s">
        <v>174</v>
      </c>
      <c r="D171" s="207">
        <f>Finanzkraft!H171</f>
        <v>895796.01</v>
      </c>
      <c r="E171" s="147">
        <f t="shared" si="7"/>
        <v>6.2602950658867517E-3</v>
      </c>
      <c r="F171" s="170">
        <f>'Grunddaten § 2 SPU_40%_Plan'!$B$11*'bezirksw Umlage § 2_Plan'!E171</f>
        <v>1543.5383514450375</v>
      </c>
      <c r="G171" s="170">
        <f>'Grunddaten § 2 SPU_40%_Plan'!$C$11*'bezirksw Umlage § 2_Plan'!E171</f>
        <v>61239.006792914253</v>
      </c>
      <c r="H171" s="170">
        <f>'Grunddaten § 2 SPU_40%_Plan'!$D$11*'bezirksw Umlage § 2_Plan'!E171</f>
        <v>3378.6295778919525</v>
      </c>
      <c r="I171" s="170">
        <f>'Grunddaten § 2 SPU_40%_Plan'!$E$11*'bezirksw Umlage § 2_Plan'!E171</f>
        <v>112338.84141583509</v>
      </c>
      <c r="J171" s="170">
        <f>'Grunddaten § 2 SPU_40%_Plan'!$F$11*'bezirksw Umlage § 2_Plan'!E171</f>
        <v>4547.4783358601362</v>
      </c>
      <c r="K171" s="170">
        <f>'Grunddaten § 2 SPU_40%_Plan'!$G$11*'bezirksw Umlage § 2_Plan'!E171</f>
        <v>32617.13894048052</v>
      </c>
      <c r="L171" s="170">
        <f>'Grunddaten § 2 SPU_40%_Plan'!$H$11*'bezirksw Umlage § 2_Plan'!E171</f>
        <v>406.6687674800034</v>
      </c>
      <c r="M171" s="170">
        <f>'Grunddaten § 2 SPU_40%_Plan'!$I$11*'bezirksw Umlage § 2_Plan'!E171</f>
        <v>303.49910479418975</v>
      </c>
      <c r="N171" s="14"/>
      <c r="O171" s="14"/>
    </row>
    <row r="172" spans="1:15" x14ac:dyDescent="0.25">
      <c r="A172">
        <v>61744</v>
      </c>
      <c r="B172" t="s">
        <v>188</v>
      </c>
      <c r="C172" t="s">
        <v>174</v>
      </c>
      <c r="D172" s="207">
        <f>Finanzkraft!H172</f>
        <v>741666.64</v>
      </c>
      <c r="E172" s="147">
        <f t="shared" si="7"/>
        <v>5.1831577223979885E-3</v>
      </c>
      <c r="F172" s="170">
        <f>'Grunddaten § 2 SPU_40%_Plan'!$B$11*'bezirksw Umlage § 2_Plan'!E172</f>
        <v>1277.9593680344481</v>
      </c>
      <c r="G172" s="170">
        <f>'Grunddaten § 2 SPU_40%_Plan'!$C$11*'bezirksw Umlage § 2_Plan'!E172</f>
        <v>50702.311573187166</v>
      </c>
      <c r="H172" s="170">
        <f>'Grunddaten § 2 SPU_40%_Plan'!$D$11*'bezirksw Umlage § 2_Plan'!E172</f>
        <v>2797.3074437334708</v>
      </c>
      <c r="I172" s="170">
        <f>'Grunddaten § 2 SPU_40%_Plan'!$E$11*'bezirksw Umlage § 2_Plan'!E172</f>
        <v>93009.982322175405</v>
      </c>
      <c r="J172" s="170">
        <f>'Grunddaten § 2 SPU_40%_Plan'!$F$11*'bezirksw Umlage § 2_Plan'!E172</f>
        <v>3765.045769549899</v>
      </c>
      <c r="K172" s="170">
        <f>'Grunddaten § 2 SPU_40%_Plan'!$G$11*'bezirksw Umlage § 2_Plan'!E172</f>
        <v>27005.081038929104</v>
      </c>
      <c r="L172" s="170">
        <f>'Grunddaten § 2 SPU_40%_Plan'!$H$11*'bezirksw Umlage § 2_Plan'!E172</f>
        <v>336.69792564697332</v>
      </c>
      <c r="M172" s="170">
        <f>'Grunddaten § 2 SPU_40%_Plan'!$I$11*'bezirksw Umlage § 2_Plan'!E172</f>
        <v>251.2794863818545</v>
      </c>
      <c r="N172" s="14"/>
      <c r="O172" s="14"/>
    </row>
    <row r="173" spans="1:15" x14ac:dyDescent="0.25">
      <c r="A173">
        <v>61745</v>
      </c>
      <c r="B173" t="s">
        <v>189</v>
      </c>
      <c r="C173" t="s">
        <v>174</v>
      </c>
      <c r="D173" s="207">
        <f>Finanzkraft!H173</f>
        <v>1317576.99</v>
      </c>
      <c r="E173" s="147">
        <f t="shared" si="7"/>
        <v>9.2079230509442851E-3</v>
      </c>
      <c r="F173" s="170">
        <f>'Grunddaten § 2 SPU_40%_Plan'!$B$11*'bezirksw Umlage § 2_Plan'!E173</f>
        <v>2270.305507440823</v>
      </c>
      <c r="G173" s="170">
        <f>'Grunddaten § 2 SPU_40%_Plan'!$C$11*'bezirksw Umlage § 2_Plan'!E173</f>
        <v>90073.080634504615</v>
      </c>
      <c r="H173" s="170">
        <f>'Grunddaten § 2 SPU_40%_Plan'!$D$11*'bezirksw Umlage § 2_Plan'!E173</f>
        <v>4969.4400732638323</v>
      </c>
      <c r="I173" s="170">
        <f>'Grunddaten § 2 SPU_40%_Plan'!$E$11*'bezirksw Umlage § 2_Plan'!E173</f>
        <v>165233.01162366566</v>
      </c>
      <c r="J173" s="170">
        <f>'Grunddaten § 2 SPU_40%_Plan'!$F$11*'bezirksw Umlage § 2_Plan'!E173</f>
        <v>6688.6353042059291</v>
      </c>
      <c r="K173" s="170">
        <f>'Grunddaten § 2 SPU_40%_Plan'!$G$11*'bezirksw Umlage § 2_Plan'!E173</f>
        <v>47974.752363107873</v>
      </c>
      <c r="L173" s="170">
        <f>'Grunddaten § 2 SPU_40%_Plan'!$H$11*'bezirksw Umlage § 2_Plan'!E173</f>
        <v>598.14668138934076</v>
      </c>
      <c r="M173" s="170">
        <f>'Grunddaten § 2 SPU_40%_Plan'!$I$11*'bezirksw Umlage § 2_Plan'!E173</f>
        <v>446.40010950977893</v>
      </c>
      <c r="N173" s="14"/>
      <c r="O173" s="14"/>
    </row>
    <row r="174" spans="1:15" x14ac:dyDescent="0.25">
      <c r="A174">
        <v>61746</v>
      </c>
      <c r="B174" t="s">
        <v>190</v>
      </c>
      <c r="C174" t="s">
        <v>174</v>
      </c>
      <c r="D174" s="207">
        <f>Finanzkraft!H174</f>
        <v>5758792.96</v>
      </c>
      <c r="E174" s="147">
        <f t="shared" si="7"/>
        <v>4.024548306812771E-2</v>
      </c>
      <c r="F174" s="170">
        <f>'Grunddaten § 2 SPU_40%_Plan'!$B$11*'bezirksw Umlage § 2_Plan'!E174</f>
        <v>9922.9263052775677</v>
      </c>
      <c r="G174" s="170">
        <f>'Grunddaten § 2 SPU_40%_Plan'!$C$11*'bezirksw Umlage § 2_Plan'!E174</f>
        <v>393686.46126971114</v>
      </c>
      <c r="H174" s="170">
        <f>'Grunddaten § 2 SPU_40%_Plan'!$D$11*'bezirksw Umlage § 2_Plan'!E174</f>
        <v>21720.155046919608</v>
      </c>
      <c r="I174" s="170">
        <f>'Grunddaten § 2 SPU_40%_Plan'!$E$11*'bezirksw Umlage § 2_Plan'!E174</f>
        <v>722191.34921137628</v>
      </c>
      <c r="J174" s="170">
        <f>'Grunddaten § 2 SPU_40%_Plan'!$F$11*'bezirksw Umlage § 2_Plan'!E174</f>
        <v>29234.318900687969</v>
      </c>
      <c r="K174" s="170">
        <f>'Grunddaten § 2 SPU_40%_Plan'!$G$11*'bezirksw Umlage § 2_Plan'!E174</f>
        <v>209685.40606223626</v>
      </c>
      <c r="L174" s="170">
        <f>'Grunddaten § 2 SPU_40%_Plan'!$H$11*'bezirksw Umlage § 2_Plan'!E174</f>
        <v>2614.3465801055759</v>
      </c>
      <c r="M174" s="170">
        <f>'Grunddaten § 2 SPU_40%_Plan'!$I$11*'bezirksw Umlage § 2_Plan'!E174</f>
        <v>1951.1010191428313</v>
      </c>
      <c r="N174" s="14"/>
      <c r="O174" s="14"/>
    </row>
    <row r="175" spans="1:15" x14ac:dyDescent="0.25">
      <c r="A175">
        <v>61748</v>
      </c>
      <c r="B175" t="s">
        <v>191</v>
      </c>
      <c r="C175" t="s">
        <v>174</v>
      </c>
      <c r="D175" s="207">
        <f>Finanzkraft!H175</f>
        <v>6669435.5899999999</v>
      </c>
      <c r="E175" s="147">
        <f t="shared" si="7"/>
        <v>4.6609534146425248E-2</v>
      </c>
      <c r="F175" s="170">
        <f>'Grunddaten § 2 SPU_40%_Plan'!$B$11*'bezirksw Umlage § 2_Plan'!E175</f>
        <v>11492.04673914261</v>
      </c>
      <c r="G175" s="170">
        <f>'Grunddaten § 2 SPU_40%_Plan'!$C$11*'bezirksw Umlage § 2_Plan'!E175</f>
        <v>455940.42264255456</v>
      </c>
      <c r="H175" s="170">
        <f>'Grunddaten § 2 SPU_40%_Plan'!$D$11*'bezirksw Umlage § 2_Plan'!E175</f>
        <v>25154.780888362366</v>
      </c>
      <c r="I175" s="170">
        <f>'Grunddaten § 2 SPU_40%_Plan'!$E$11*'bezirksw Umlage § 2_Plan'!E175</f>
        <v>836392.05657785467</v>
      </c>
      <c r="J175" s="170">
        <f>'Grunddaten § 2 SPU_40%_Plan'!$F$11*'bezirksw Umlage § 2_Plan'!E175</f>
        <v>33857.165603963302</v>
      </c>
      <c r="K175" s="170">
        <f>'Grunddaten § 2 SPU_40%_Plan'!$G$11*'bezirksw Umlage § 2_Plan'!E175</f>
        <v>242843.13042833898</v>
      </c>
      <c r="L175" s="170">
        <f>'Grunddaten § 2 SPU_40%_Plan'!$H$11*'bezirksw Umlage § 2_Plan'!E175</f>
        <v>3027.7553381517841</v>
      </c>
      <c r="M175" s="170">
        <f>'Grunddaten § 2 SPU_40%_Plan'!$I$11*'bezirksw Umlage § 2_Plan'!E175</f>
        <v>2259.630215418696</v>
      </c>
      <c r="N175" s="14"/>
      <c r="O175" s="14"/>
    </row>
    <row r="176" spans="1:15" x14ac:dyDescent="0.25">
      <c r="A176">
        <v>61750</v>
      </c>
      <c r="B176" t="s">
        <v>192</v>
      </c>
      <c r="C176" t="s">
        <v>174</v>
      </c>
      <c r="D176" s="207">
        <f>Finanzkraft!H176</f>
        <v>2217851.7999999998</v>
      </c>
      <c r="E176" s="147">
        <f t="shared" si="7"/>
        <v>1.549951833387609E-2</v>
      </c>
      <c r="F176" s="170">
        <f>'Grunddaten § 2 SPU_40%_Plan'!$B$11*'bezirksw Umlage § 2_Plan'!E176</f>
        <v>3821.5612404004887</v>
      </c>
      <c r="G176" s="170">
        <f>'Grunddaten § 2 SPU_40%_Plan'!$C$11*'bezirksw Umlage § 2_Plan'!E176</f>
        <v>151618.27015268474</v>
      </c>
      <c r="H176" s="170">
        <f>'Grunddaten § 2 SPU_40%_Plan'!$D$11*'bezirksw Umlage § 2_Plan'!E176</f>
        <v>8364.9621199595495</v>
      </c>
      <c r="I176" s="170">
        <f>'Grunddaten § 2 SPU_40%_Plan'!$E$11*'bezirksw Umlage § 2_Plan'!E176</f>
        <v>278133.52466709958</v>
      </c>
      <c r="J176" s="170">
        <f>'Grunddaten § 2 SPU_40%_Plan'!$F$11*'bezirksw Umlage § 2_Plan'!E176</f>
        <v>11258.850117727592</v>
      </c>
      <c r="K176" s="170">
        <f>'Grunddaten § 2 SPU_40%_Plan'!$G$11*'bezirksw Umlage § 2_Plan'!E176</f>
        <v>80754.970442427846</v>
      </c>
      <c r="L176" s="170">
        <f>'Grunddaten § 2 SPU_40%_Plan'!$H$11*'bezirksw Umlage § 2_Plan'!E176</f>
        <v>1006.8487109685908</v>
      </c>
      <c r="M176" s="170">
        <f>'Grunddaten § 2 SPU_40%_Plan'!$I$11*'bezirksw Umlage § 2_Plan'!E176</f>
        <v>751.41664882631289</v>
      </c>
      <c r="N176" s="14"/>
      <c r="O176" s="14"/>
    </row>
    <row r="177" spans="1:15" x14ac:dyDescent="0.25">
      <c r="A177">
        <v>61751</v>
      </c>
      <c r="B177" t="s">
        <v>193</v>
      </c>
      <c r="C177" t="s">
        <v>174</v>
      </c>
      <c r="D177" s="207">
        <f>Finanzkraft!H177</f>
        <v>2917157.69</v>
      </c>
      <c r="E177" s="147">
        <f t="shared" si="7"/>
        <v>2.0386636789240211E-2</v>
      </c>
      <c r="F177" s="170">
        <f>'Grunddaten § 2 SPU_40%_Plan'!$B$11*'bezirksw Umlage § 2_Plan'!E177</f>
        <v>5026.5291667550664</v>
      </c>
      <c r="G177" s="170">
        <f>'Grunddaten § 2 SPU_40%_Plan'!$C$11*'bezirksw Umlage § 2_Plan'!E177</f>
        <v>199424.68776335812</v>
      </c>
      <c r="H177" s="170">
        <f>'Grunddaten § 2 SPU_40%_Plan'!$D$11*'bezirksw Umlage § 2_Plan'!E177</f>
        <v>11002.499614626506</v>
      </c>
      <c r="I177" s="170">
        <f>'Grunddaten § 2 SPU_40%_Plan'!$E$11*'bezirksw Umlage § 2_Plan'!E177</f>
        <v>365831.18417986011</v>
      </c>
      <c r="J177" s="170">
        <f>'Grunddaten § 2 SPU_40%_Plan'!$F$11*'bezirksw Umlage § 2_Plan'!E177</f>
        <v>14808.85296370409</v>
      </c>
      <c r="K177" s="170">
        <f>'Grunddaten § 2 SPU_40%_Plan'!$G$11*'bezirksw Umlage § 2_Plan'!E177</f>
        <v>106217.63953382778</v>
      </c>
      <c r="L177" s="170">
        <f>'Grunddaten § 2 SPU_40%_Plan'!$H$11*'bezirksw Umlage § 2_Plan'!E177</f>
        <v>1324.3159258290441</v>
      </c>
      <c r="M177" s="170">
        <f>'Grunddaten § 2 SPU_40%_Plan'!$I$11*'bezirksw Umlage § 2_Plan'!E177</f>
        <v>988.34415154236547</v>
      </c>
      <c r="N177" s="14"/>
      <c r="O177" s="14"/>
    </row>
    <row r="178" spans="1:15" x14ac:dyDescent="0.25">
      <c r="A178">
        <v>61756</v>
      </c>
      <c r="B178" t="s">
        <v>194</v>
      </c>
      <c r="C178" t="s">
        <v>174</v>
      </c>
      <c r="D178" s="207">
        <f>Finanzkraft!H178</f>
        <v>5860732.4199999999</v>
      </c>
      <c r="E178" s="147">
        <f t="shared" si="7"/>
        <v>4.0957889789449406E-2</v>
      </c>
      <c r="F178" s="170">
        <f>'Grunddaten § 2 SPU_40%_Plan'!$B$11*'bezirksw Umlage § 2_Plan'!E178</f>
        <v>10098.577306486646</v>
      </c>
      <c r="G178" s="170">
        <f>'Grunddaten § 2 SPU_40%_Plan'!$C$11*'bezirksw Umlage § 2_Plan'!E178</f>
        <v>400655.31490794732</v>
      </c>
      <c r="H178" s="170">
        <f>'Grunddaten § 2 SPU_40%_Plan'!$D$11*'bezirksw Umlage § 2_Plan'!E178</f>
        <v>22104.635074588332</v>
      </c>
      <c r="I178" s="170">
        <f>'Grunddaten § 2 SPU_40%_Plan'!$E$11*'bezirksw Umlage § 2_Plan'!E178</f>
        <v>734975.24275758199</v>
      </c>
      <c r="J178" s="170">
        <f>'Grunddaten § 2 SPU_40%_Plan'!$F$11*'bezirksw Umlage § 2_Plan'!E178</f>
        <v>29751.811143056049</v>
      </c>
      <c r="K178" s="170">
        <f>'Grunddaten § 2 SPU_40%_Plan'!$G$11*'bezirksw Umlage § 2_Plan'!E178</f>
        <v>213397.15906539772</v>
      </c>
      <c r="L178" s="170">
        <f>'Grunddaten § 2 SPU_40%_Plan'!$H$11*'bezirksw Umlage § 2_Plan'!E178</f>
        <v>2660.6245207226334</v>
      </c>
      <c r="M178" s="170">
        <f>'Grunddaten § 2 SPU_40%_Plan'!$I$11*'bezirksw Umlage § 2_Plan'!E178</f>
        <v>1985.6384969925073</v>
      </c>
      <c r="N178" s="14"/>
      <c r="O178" s="14"/>
    </row>
    <row r="179" spans="1:15" x14ac:dyDescent="0.25">
      <c r="A179">
        <v>61757</v>
      </c>
      <c r="B179" t="s">
        <v>195</v>
      </c>
      <c r="C179" t="s">
        <v>174</v>
      </c>
      <c r="D179" s="207">
        <f>Finanzkraft!H179</f>
        <v>6579215.3700000001</v>
      </c>
      <c r="E179" s="147">
        <f t="shared" si="7"/>
        <v>4.5979027656326887E-2</v>
      </c>
      <c r="F179" s="170">
        <f>'Grunddaten § 2 SPU_40%_Plan'!$B$11*'bezirksw Umlage § 2_Plan'!E179</f>
        <v>11336.589058943957</v>
      </c>
      <c r="G179" s="170">
        <f>'Grunddaten § 2 SPU_40%_Plan'!$C$11*'bezirksw Umlage § 2_Plan'!E179</f>
        <v>449772.72753813205</v>
      </c>
      <c r="H179" s="170">
        <f>'Grunddaten § 2 SPU_40%_Plan'!$D$11*'bezirksw Umlage § 2_Plan'!E179</f>
        <v>24814.50173952365</v>
      </c>
      <c r="I179" s="170">
        <f>'Grunddaten § 2 SPU_40%_Plan'!$E$11*'bezirksw Umlage § 2_Plan'!E179</f>
        <v>825077.83450727223</v>
      </c>
      <c r="J179" s="170">
        <f>'Grunddaten § 2 SPU_40%_Plan'!$F$11*'bezirksw Umlage § 2_Plan'!E179</f>
        <v>33399.165689555848</v>
      </c>
      <c r="K179" s="170">
        <f>'Grunddaten § 2 SPU_40%_Plan'!$G$11*'bezirksw Umlage § 2_Plan'!E179</f>
        <v>239558.09073388809</v>
      </c>
      <c r="L179" s="170">
        <f>'Grunddaten § 2 SPU_40%_Plan'!$H$11*'bezirksw Umlage § 2_Plan'!E179</f>
        <v>2986.7976365549948</v>
      </c>
      <c r="M179" s="170">
        <f>'Grunddaten § 2 SPU_40%_Plan'!$I$11*'bezirksw Umlage § 2_Plan'!E179</f>
        <v>2229.0632607787275</v>
      </c>
      <c r="N179" s="14"/>
      <c r="O179" s="14"/>
    </row>
    <row r="180" spans="1:15" x14ac:dyDescent="0.25">
      <c r="A180">
        <v>61758</v>
      </c>
      <c r="B180" t="s">
        <v>196</v>
      </c>
      <c r="C180" t="s">
        <v>174</v>
      </c>
      <c r="D180" s="207">
        <f>Finanzkraft!H180</f>
        <v>2724474.48</v>
      </c>
      <c r="E180" s="147">
        <f t="shared" si="7"/>
        <v>1.9040064874008954E-2</v>
      </c>
      <c r="F180" s="170">
        <f>'Grunddaten § 2 SPU_40%_Plan'!$B$11*'bezirksw Umlage § 2_Plan'!E180</f>
        <v>4694.5183953356482</v>
      </c>
      <c r="G180" s="170">
        <f>'Grunddaten § 2 SPU_40%_Plan'!$C$11*'bezirksw Umlage § 2_Plan'!E180</f>
        <v>186252.3491122064</v>
      </c>
      <c r="H180" s="170">
        <f>'Grunddaten § 2 SPU_40%_Plan'!$D$11*'bezirksw Umlage § 2_Plan'!E180</f>
        <v>10275.765865869169</v>
      </c>
      <c r="I180" s="170">
        <f>'Grunddaten § 2 SPU_40%_Plan'!$E$11*'bezirksw Umlage § 2_Plan'!E180</f>
        <v>341667.41438177403</v>
      </c>
      <c r="J180" s="170">
        <f>'Grunddaten § 2 SPU_40%_Plan'!$F$11*'bezirksw Umlage § 2_Plan'!E180</f>
        <v>13830.703124480104</v>
      </c>
      <c r="K180" s="170">
        <f>'Grunddaten § 2 SPU_40%_Plan'!$G$11*'bezirksw Umlage § 2_Plan'!E180</f>
        <v>99201.784403966492</v>
      </c>
      <c r="L180" s="170">
        <f>'Grunddaten § 2 SPU_40%_Plan'!$H$11*'bezirksw Umlage § 2_Plan'!E180</f>
        <v>1236.8426142156218</v>
      </c>
      <c r="M180" s="170">
        <f>'Grunddaten § 2 SPU_40%_Plan'!$I$11*'bezirksw Umlage § 2_Plan'!E180</f>
        <v>923.06234509195406</v>
      </c>
      <c r="N180" s="14"/>
      <c r="O180" s="14"/>
    </row>
    <row r="181" spans="1:15" x14ac:dyDescent="0.25">
      <c r="A181">
        <v>61759</v>
      </c>
      <c r="B181" t="s">
        <v>197</v>
      </c>
      <c r="C181" t="s">
        <v>174</v>
      </c>
      <c r="D181" s="207">
        <f>Finanzkraft!H181</f>
        <v>2470083.2000000002</v>
      </c>
      <c r="E181" s="147">
        <f t="shared" si="7"/>
        <v>1.7262244413535351E-2</v>
      </c>
      <c r="F181" s="170">
        <f>'Grunddaten § 2 SPU_40%_Plan'!$B$11*'bezirksw Umlage § 2_Plan'!E181</f>
        <v>4256.1789826012764</v>
      </c>
      <c r="G181" s="170">
        <f>'Grunddaten § 2 SPU_40%_Plan'!$C$11*'bezirksw Umlage § 2_Plan'!E181</f>
        <v>168861.48205087826</v>
      </c>
      <c r="H181" s="170">
        <f>'Grunddaten § 2 SPU_40%_Plan'!$D$11*'bezirksw Umlage § 2_Plan'!E181</f>
        <v>9316.2908365421317</v>
      </c>
      <c r="I181" s="170">
        <f>'Grunddaten § 2 SPU_40%_Plan'!$E$11*'bezirksw Umlage § 2_Plan'!E181</f>
        <v>309765.03778881364</v>
      </c>
      <c r="J181" s="170">
        <f>'Grunddaten § 2 SPU_40%_Plan'!$F$11*'bezirksw Umlage § 2_Plan'!E181</f>
        <v>12539.294341992079</v>
      </c>
      <c r="K181" s="170">
        <f>'Grunddaten § 2 SPU_40%_Plan'!$G$11*'bezirksw Umlage § 2_Plan'!E181</f>
        <v>89939.055353625343</v>
      </c>
      <c r="L181" s="170">
        <f>'Grunddaten § 2 SPU_40%_Plan'!$H$11*'bezirksw Umlage § 2_Plan'!E181</f>
        <v>1121.3553971032563</v>
      </c>
      <c r="M181" s="170">
        <f>'Grunddaten § 2 SPU_40%_Plan'!$I$11*'bezirksw Umlage § 2_Plan'!E181</f>
        <v>836.87360916819387</v>
      </c>
      <c r="N181" s="14"/>
      <c r="O181" s="14"/>
    </row>
    <row r="182" spans="1:15" x14ac:dyDescent="0.25">
      <c r="A182">
        <v>61760</v>
      </c>
      <c r="B182" t="s">
        <v>198</v>
      </c>
      <c r="C182" t="s">
        <v>174</v>
      </c>
      <c r="D182" s="207">
        <f>Finanzkraft!H182</f>
        <v>20096168.280000001</v>
      </c>
      <c r="E182" s="147">
        <f t="shared" si="7"/>
        <v>0.1404426250196335</v>
      </c>
      <c r="F182" s="170">
        <f>'Grunddaten § 2 SPU_40%_Plan'!$B$11*'bezirksw Umlage § 2_Plan'!E182</f>
        <v>34627.533624840835</v>
      </c>
      <c r="G182" s="170">
        <f>'Grunddaten § 2 SPU_40%_Plan'!$C$11*'bezirksw Umlage § 2_Plan'!E182</f>
        <v>1373827.7153193259</v>
      </c>
      <c r="H182" s="170">
        <f>'Grunddaten § 2 SPU_40%_Plan'!$D$11*'bezirksw Umlage § 2_Plan'!E182</f>
        <v>75795.725583888299</v>
      </c>
      <c r="I182" s="170">
        <f>'Grunddaten § 2 SPU_40%_Plan'!$E$11*'bezirksw Umlage § 2_Plan'!E182</f>
        <v>2520194.5937143164</v>
      </c>
      <c r="J182" s="170">
        <f>'Grunddaten § 2 SPU_40%_Plan'!$F$11*'bezirksw Umlage § 2_Plan'!E182</f>
        <v>102017.52281426177</v>
      </c>
      <c r="K182" s="170">
        <f>'Grunddaten § 2 SPU_40%_Plan'!$G$11*'bezirksw Umlage § 2_Plan'!E182</f>
        <v>731728.54717229365</v>
      </c>
      <c r="L182" s="170">
        <f>'Grunddaten § 2 SPU_40%_Plan'!$H$11*'bezirksw Umlage § 2_Plan'!E182</f>
        <v>9123.1529212753921</v>
      </c>
      <c r="M182" s="170">
        <f>'Grunddaten § 2 SPU_40%_Plan'!$I$11*'bezirksw Umlage § 2_Plan'!E182</f>
        <v>6808.6584609518322</v>
      </c>
      <c r="N182" s="14"/>
      <c r="O182" s="14"/>
    </row>
    <row r="183" spans="1:15" x14ac:dyDescent="0.25">
      <c r="A183">
        <v>61761</v>
      </c>
      <c r="B183" t="s">
        <v>199</v>
      </c>
      <c r="C183" t="s">
        <v>174</v>
      </c>
      <c r="D183" s="207">
        <f>Finanzkraft!H183</f>
        <v>1821736.12</v>
      </c>
      <c r="E183" s="147">
        <f t="shared" si="7"/>
        <v>1.2731253004111589E-2</v>
      </c>
      <c r="F183" s="170">
        <f>'Grunddaten § 2 SPU_40%_Plan'!$B$11*'bezirksw Umlage § 2_Plan'!E183</f>
        <v>3139.0177406937532</v>
      </c>
      <c r="G183" s="170">
        <f>'Grunddaten § 2 SPU_40%_Plan'!$C$11*'bezirksw Umlage § 2_Plan'!E183</f>
        <v>124538.74473896937</v>
      </c>
      <c r="H183" s="170">
        <f>'Grunddaten § 2 SPU_40%_Plan'!$D$11*'bezirksw Umlage § 2_Plan'!E183</f>
        <v>6870.9521692847502</v>
      </c>
      <c r="I183" s="170">
        <f>'Grunddaten § 2 SPU_40%_Plan'!$E$11*'bezirksw Umlage § 2_Plan'!E183</f>
        <v>228457.95560774906</v>
      </c>
      <c r="J183" s="170">
        <f>'Grunddaten § 2 SPU_40%_Plan'!$F$11*'bezirksw Umlage § 2_Plan'!E183</f>
        <v>9247.982182186659</v>
      </c>
      <c r="K183" s="170">
        <f>'Grunddaten § 2 SPU_40%_Plan'!$G$11*'bezirksw Umlage § 2_Plan'!E183</f>
        <v>66331.865151902035</v>
      </c>
      <c r="L183" s="170">
        <f>'Grunddaten § 2 SPU_40%_Plan'!$H$11*'bezirksw Umlage § 2_Plan'!E183</f>
        <v>827.02219514708884</v>
      </c>
      <c r="M183" s="170">
        <f>'Grunddaten § 2 SPU_40%_Plan'!$I$11*'bezirksw Umlage § 2_Plan'!E183</f>
        <v>617.21114563932986</v>
      </c>
      <c r="N183" s="14"/>
      <c r="O183" s="14"/>
    </row>
    <row r="184" spans="1:15" x14ac:dyDescent="0.25">
      <c r="A184">
        <v>61762</v>
      </c>
      <c r="B184" t="s">
        <v>200</v>
      </c>
      <c r="C184" t="s">
        <v>174</v>
      </c>
      <c r="D184" s="207">
        <f>Finanzkraft!H184</f>
        <v>2646312.71</v>
      </c>
      <c r="E184" s="147">
        <f t="shared" si="7"/>
        <v>1.8493829193553114E-2</v>
      </c>
      <c r="F184" s="170">
        <f>'Grunddaten § 2 SPU_40%_Plan'!$B$11*'bezirksw Umlage § 2_Plan'!E184</f>
        <v>4559.8385259624556</v>
      </c>
      <c r="G184" s="170">
        <f>'Grunddaten § 2 SPU_40%_Plan'!$C$11*'bezirksw Umlage § 2_Plan'!E184</f>
        <v>180909.00184280271</v>
      </c>
      <c r="H184" s="170">
        <f>'Grunddaten § 2 SPU_40%_Plan'!$D$11*'bezirksw Umlage § 2_Plan'!E184</f>
        <v>9980.9669774677932</v>
      </c>
      <c r="I184" s="170">
        <f>'Grunddaten § 2 SPU_40%_Plan'!$E$11*'bezirksw Umlage § 2_Plan'!E184</f>
        <v>331865.40300106804</v>
      </c>
      <c r="J184" s="170">
        <f>'Grunddaten § 2 SPU_40%_Plan'!$F$11*'bezirksw Umlage § 2_Plan'!E184</f>
        <v>13433.917526196983</v>
      </c>
      <c r="K184" s="170">
        <f>'Grunddaten § 2 SPU_40%_Plan'!$G$11*'bezirksw Umlage § 2_Plan'!E184</f>
        <v>96355.809111082694</v>
      </c>
      <c r="L184" s="170">
        <f>'Grunddaten § 2 SPU_40%_Plan'!$H$11*'bezirksw Umlage § 2_Plan'!E184</f>
        <v>1201.3591444132103</v>
      </c>
      <c r="M184" s="170">
        <f>'Grunddaten § 2 SPU_40%_Plan'!$I$11*'bezirksw Umlage § 2_Plan'!E184</f>
        <v>896.58083930345504</v>
      </c>
      <c r="N184" s="14"/>
      <c r="O184" s="14"/>
    </row>
    <row r="185" spans="1:15" x14ac:dyDescent="0.25">
      <c r="A185">
        <v>61763</v>
      </c>
      <c r="B185" t="s">
        <v>201</v>
      </c>
      <c r="C185" t="s">
        <v>174</v>
      </c>
      <c r="D185" s="207">
        <f>Finanzkraft!H185</f>
        <v>5880151.7199999997</v>
      </c>
      <c r="E185" s="147">
        <f t="shared" si="7"/>
        <v>4.109360210186859E-2</v>
      </c>
      <c r="F185" s="170">
        <f>'Grunddaten § 2 SPU_40%_Plan'!$B$11*'bezirksw Umlage § 2_Plan'!E185</f>
        <v>10132.038534236719</v>
      </c>
      <c r="G185" s="170">
        <f>'Grunddaten § 2 SPU_40%_Plan'!$C$11*'bezirksw Umlage § 2_Plan'!E185</f>
        <v>401982.87010057841</v>
      </c>
      <c r="H185" s="170">
        <f>'Grunddaten § 2 SPU_40%_Plan'!$D$11*'bezirksw Umlage § 2_Plan'!E185</f>
        <v>22177.877889503259</v>
      </c>
      <c r="I185" s="170">
        <f>'Grunddaten § 2 SPU_40%_Plan'!$E$11*'bezirksw Umlage § 2_Plan'!E185</f>
        <v>737410.5535189088</v>
      </c>
      <c r="J185" s="170">
        <f>'Grunddaten § 2 SPU_40%_Plan'!$F$11*'bezirksw Umlage § 2_Plan'!E185</f>
        <v>29850.392566797345</v>
      </c>
      <c r="K185" s="170">
        <f>'Grunddaten § 2 SPU_40%_Plan'!$G$11*'bezirksw Umlage § 2_Plan'!E185</f>
        <v>214104.24192707165</v>
      </c>
      <c r="L185" s="170">
        <f>'Grunddaten § 2 SPU_40%_Plan'!$H$11*'bezirksw Umlage § 2_Plan'!E185</f>
        <v>2669.4403925373836</v>
      </c>
      <c r="M185" s="170">
        <f>'Grunddaten § 2 SPU_40%_Plan'!$I$11*'bezirksw Umlage § 2_Plan'!E185</f>
        <v>1992.2178298985893</v>
      </c>
      <c r="N185" s="14"/>
      <c r="O185" s="14"/>
    </row>
    <row r="186" spans="1:15" x14ac:dyDescent="0.25">
      <c r="A186">
        <v>61764</v>
      </c>
      <c r="B186" t="s">
        <v>202</v>
      </c>
      <c r="C186" t="s">
        <v>174</v>
      </c>
      <c r="D186" s="207">
        <f>Finanzkraft!H186</f>
        <v>5605288.5800000001</v>
      </c>
      <c r="E186" s="147">
        <f t="shared" si="7"/>
        <v>3.9172713484452067E-2</v>
      </c>
      <c r="F186" s="170">
        <f>'Grunddaten § 2 SPU_40%_Plan'!$B$11*'bezirksw Umlage § 2_Plan'!E186</f>
        <v>9658.4242367265015</v>
      </c>
      <c r="G186" s="170">
        <f>'Grunddaten § 2 SPU_40%_Plan'!$C$11*'bezirksw Umlage § 2_Plan'!E186</f>
        <v>383192.49203494965</v>
      </c>
      <c r="H186" s="170">
        <f>'Grunddaten § 2 SPU_40%_Plan'!$D$11*'bezirksw Umlage § 2_Plan'!E186</f>
        <v>21141.190156683086</v>
      </c>
      <c r="I186" s="170">
        <f>'Grunddaten § 2 SPU_40%_Plan'!$E$11*'bezirksw Umlage § 2_Plan'!E186</f>
        <v>702940.86806505371</v>
      </c>
      <c r="J186" s="170">
        <f>'Grunddaten § 2 SPU_40%_Plan'!$F$11*'bezirksw Umlage § 2_Plan'!E186</f>
        <v>28455.059075105983</v>
      </c>
      <c r="K186" s="170">
        <f>'Grunddaten § 2 SPU_40%_Plan'!$G$11*'bezirksw Umlage § 2_Plan'!E186</f>
        <v>204096.10488815277</v>
      </c>
      <c r="L186" s="170">
        <f>'Grunddaten § 2 SPU_40%_Plan'!$H$11*'bezirksw Umlage § 2_Plan'!E186</f>
        <v>2544.6594679500063</v>
      </c>
      <c r="M186" s="170">
        <f>'Grunddaten § 2 SPU_40%_Plan'!$I$11*'bezirksw Umlage § 2_Plan'!E186</f>
        <v>1899.0931497262361</v>
      </c>
      <c r="N186" s="14"/>
      <c r="O186" s="14"/>
    </row>
    <row r="187" spans="1:15" x14ac:dyDescent="0.25">
      <c r="A187">
        <v>61765</v>
      </c>
      <c r="B187" t="s">
        <v>203</v>
      </c>
      <c r="C187" t="s">
        <v>174</v>
      </c>
      <c r="D187" s="207">
        <f>Finanzkraft!H187</f>
        <v>9127639.9199999999</v>
      </c>
      <c r="E187" s="147">
        <f t="shared" si="7"/>
        <v>6.3788762750089656E-2</v>
      </c>
      <c r="F187" s="170">
        <f>'Grunddaten § 2 SPU_40%_Plan'!$B$11*'bezirksw Umlage § 2_Plan'!E187</f>
        <v>15727.757343662106</v>
      </c>
      <c r="G187" s="170">
        <f>'Grunddaten § 2 SPU_40%_Plan'!$C$11*'bezirksw Umlage § 2_Plan'!E187</f>
        <v>623989.83342664724</v>
      </c>
      <c r="H187" s="170">
        <f>'Grunddaten § 2 SPU_40%_Plan'!$D$11*'bezirksw Umlage § 2_Plan'!E187</f>
        <v>34426.268777485777</v>
      </c>
      <c r="I187" s="170">
        <f>'Grunddaten § 2 SPU_40%_Plan'!$E$11*'bezirksw Umlage § 2_Plan'!E187</f>
        <v>1144667.4042159729</v>
      </c>
      <c r="J187" s="170">
        <f>'Grunddaten § 2 SPU_40%_Plan'!$F$11*'bezirksw Umlage § 2_Plan'!E187</f>
        <v>46336.157261665125</v>
      </c>
      <c r="K187" s="170">
        <f>'Grunddaten § 2 SPU_40%_Plan'!$G$11*'bezirksw Umlage § 2_Plan'!E187</f>
        <v>332349.66013000713</v>
      </c>
      <c r="L187" s="170">
        <f>'Grunddaten § 2 SPU_40%_Plan'!$H$11*'bezirksw Umlage § 2_Plan'!E187</f>
        <v>4143.7180282458239</v>
      </c>
      <c r="M187" s="170">
        <f>'Grunddaten § 2 SPU_40%_Plan'!$I$11*'bezirksw Umlage § 2_Plan'!E187</f>
        <v>3092.4792181243465</v>
      </c>
      <c r="N187" s="14"/>
      <c r="O187" s="14"/>
    </row>
    <row r="188" spans="1:15" x14ac:dyDescent="0.25">
      <c r="A188">
        <v>61766</v>
      </c>
      <c r="B188" t="s">
        <v>174</v>
      </c>
      <c r="C188" t="s">
        <v>174</v>
      </c>
      <c r="D188" s="207">
        <f>Finanzkraft!H188</f>
        <v>27417007.489999998</v>
      </c>
      <c r="E188" s="147">
        <f t="shared" si="7"/>
        <v>0.19160451128938061</v>
      </c>
      <c r="F188" s="170">
        <f>'Grunddaten § 2 SPU_40%_Plan'!$B$11*'bezirksw Umlage § 2_Plan'!E188</f>
        <v>47242.008303509683</v>
      </c>
      <c r="G188" s="170">
        <f>'Grunddaten § 2 SPU_40%_Plan'!$C$11*'bezirksw Umlage § 2_Plan'!E188</f>
        <v>1874299.8285083796</v>
      </c>
      <c r="H188" s="170">
        <f>'Grunddaten § 2 SPU_40%_Plan'!$D$11*'bezirksw Umlage § 2_Plan'!E188</f>
        <v>103407.3733404988</v>
      </c>
      <c r="I188" s="170">
        <f>'Grunddaten § 2 SPU_40%_Plan'!$E$11*'bezirksw Umlage § 2_Plan'!E188</f>
        <v>3438277.0431360514</v>
      </c>
      <c r="J188" s="170">
        <f>'Grunddaten § 2 SPU_40%_Plan'!$F$11*'bezirksw Umlage § 2_Plan'!E188</f>
        <v>139181.51700060608</v>
      </c>
      <c r="K188" s="170">
        <f>'Grunddaten § 2 SPU_40%_Plan'!$G$11*'bezirksw Umlage § 2_Plan'!E188</f>
        <v>998290.16053947923</v>
      </c>
      <c r="L188" s="170">
        <f>'Grunddaten § 2 SPU_40%_Plan'!$H$11*'bezirksw Umlage § 2_Plan'!E188</f>
        <v>12446.629053358165</v>
      </c>
      <c r="M188" s="170">
        <f>'Grunddaten § 2 SPU_40%_Plan'!$I$11*'bezirksw Umlage § 2_Plan'!E188</f>
        <v>9288.9867073091718</v>
      </c>
      <c r="N188" s="14"/>
      <c r="O188" s="14"/>
    </row>
    <row r="189" spans="1:15" x14ac:dyDescent="0.25">
      <c r="A189">
        <v>62007</v>
      </c>
      <c r="B189" t="s">
        <v>205</v>
      </c>
      <c r="C189" t="s">
        <v>206</v>
      </c>
      <c r="D189" s="207">
        <f>Finanzkraft!H189</f>
        <v>11283467.539999999</v>
      </c>
      <c r="E189" s="147">
        <f>D189/SUM($D$189:$D$208)</f>
        <v>0.10433324791867639</v>
      </c>
      <c r="F189" s="170">
        <f>'Grunddaten § 2 SPU_40%_Plan'!$B$12*'bezirksw Umlage § 2_Plan'!E189</f>
        <v>8868.3260730874936</v>
      </c>
      <c r="G189" s="170">
        <f>'Grunddaten § 2 SPU_40%_Plan'!$C$12*'bezirksw Umlage § 2_Plan'!E189</f>
        <v>1380081.0909895038</v>
      </c>
      <c r="H189" s="170">
        <f>'Grunddaten § 2 SPU_40%_Plan'!$D$12*'bezirksw Umlage § 2_Plan'!E189</f>
        <v>34480.421315598243</v>
      </c>
      <c r="I189" s="170">
        <f>'Grunddaten § 2 SPU_40%_Plan'!$E$12*'bezirksw Umlage § 2_Plan'!E189</f>
        <v>1586276.0240276891</v>
      </c>
      <c r="J189" s="170">
        <f>'Grunddaten § 2 SPU_40%_Plan'!$F$12*'bezirksw Umlage § 2_Plan'!E189</f>
        <v>216545.74272017123</v>
      </c>
      <c r="K189" s="170">
        <f>'Grunddaten § 2 SPU_40%_Plan'!$G$12*'bezirksw Umlage § 2_Plan'!E189</f>
        <v>587417.05243173183</v>
      </c>
      <c r="L189" s="170">
        <f>'Grunddaten § 2 SPU_40%_Plan'!$H$12*'bezirksw Umlage § 2_Plan'!E189</f>
        <v>1644.2919871983399</v>
      </c>
      <c r="M189" s="170">
        <f>'Grunddaten § 2 SPU_40%_Plan'!$I$12*'bezirksw Umlage § 2_Plan'!E189</f>
        <v>5237.5290455175546</v>
      </c>
      <c r="N189" s="14"/>
      <c r="O189" s="14"/>
    </row>
    <row r="190" spans="1:15" x14ac:dyDescent="0.25">
      <c r="A190">
        <v>62008</v>
      </c>
      <c r="B190" t="s">
        <v>207</v>
      </c>
      <c r="C190" t="s">
        <v>206</v>
      </c>
      <c r="D190" s="207">
        <f>Finanzkraft!H190</f>
        <v>1631096.64</v>
      </c>
      <c r="E190" s="147">
        <f t="shared" ref="E190:E208" si="8">D190/SUM($D$189:$D$208)</f>
        <v>1.5082031256540493E-2</v>
      </c>
      <c r="F190" s="170">
        <f>'Grunddaten § 2 SPU_40%_Plan'!$B$12*'bezirksw Umlage § 2_Plan'!E190</f>
        <v>1281.9726568059418</v>
      </c>
      <c r="G190" s="170">
        <f>'Grunddaten § 2 SPU_40%_Plan'!$C$12*'bezirksw Umlage § 2_Plan'!E190</f>
        <v>199499.45550519251</v>
      </c>
      <c r="H190" s="170">
        <f>'Grunddaten § 2 SPU_40%_Plan'!$D$12*'bezirksw Umlage § 2_Plan'!E190</f>
        <v>4984.3631095035416</v>
      </c>
      <c r="I190" s="170">
        <f>'Grunddaten § 2 SPU_40%_Plan'!$E$12*'bezirksw Umlage § 2_Plan'!E190</f>
        <v>229306.23797444123</v>
      </c>
      <c r="J190" s="170">
        <f>'Grunddaten § 2 SPU_40%_Plan'!$F$12*'bezirksw Umlage § 2_Plan'!E190</f>
        <v>31303.057513574924</v>
      </c>
      <c r="K190" s="170">
        <f>'Grunddaten § 2 SPU_40%_Plan'!$G$12*'bezirksw Umlage § 2_Plan'!E190</f>
        <v>84914.852380574288</v>
      </c>
      <c r="L190" s="170">
        <f>'Grunddaten § 2 SPU_40%_Plan'!$H$12*'bezirksw Umlage § 2_Plan'!E190</f>
        <v>237.69281260307818</v>
      </c>
      <c r="M190" s="170">
        <f>'Grunddaten § 2 SPU_40%_Plan'!$I$12*'bezirksw Umlage § 2_Plan'!E190</f>
        <v>757.11796907833275</v>
      </c>
      <c r="N190" s="14"/>
      <c r="O190" s="14"/>
    </row>
    <row r="191" spans="1:15" x14ac:dyDescent="0.25">
      <c r="A191">
        <v>62010</v>
      </c>
      <c r="B191" t="s">
        <v>208</v>
      </c>
      <c r="C191" t="s">
        <v>206</v>
      </c>
      <c r="D191" s="207">
        <f>Finanzkraft!H191</f>
        <v>645372.25</v>
      </c>
      <c r="E191" s="147">
        <f t="shared" si="8"/>
        <v>5.9674725628788405E-3</v>
      </c>
      <c r="F191" s="170">
        <f>'Grunddaten § 2 SPU_40%_Plan'!$B$12*'bezirksw Umlage § 2_Plan'!E191</f>
        <v>507.23516784470144</v>
      </c>
      <c r="G191" s="170">
        <f>'Grunddaten § 2 SPU_40%_Plan'!$C$12*'bezirksw Umlage § 2_Plan'!E191</f>
        <v>78935.489973887132</v>
      </c>
      <c r="H191" s="170">
        <f>'Grunddaten § 2 SPU_40%_Plan'!$D$12*'bezirksw Umlage § 2_Plan'!E191</f>
        <v>1972.1514690860358</v>
      </c>
      <c r="I191" s="170">
        <f>'Grunddaten § 2 SPU_40%_Plan'!$E$12*'bezirksw Umlage § 2_Plan'!E191</f>
        <v>90729.070927765861</v>
      </c>
      <c r="J191" s="170">
        <f>'Grunddaten § 2 SPU_40%_Plan'!$F$12*'bezirksw Umlage § 2_Plan'!E191</f>
        <v>12385.608653706291</v>
      </c>
      <c r="K191" s="170">
        <f>'Grunddaten § 2 SPU_40%_Plan'!$G$12*'bezirksw Umlage § 2_Plan'!E191</f>
        <v>33598.064023520448</v>
      </c>
      <c r="L191" s="170">
        <f>'Grunddaten § 2 SPU_40%_Plan'!$H$12*'bezirksw Umlage § 2_Plan'!E191</f>
        <v>94.047367590970524</v>
      </c>
      <c r="M191" s="170">
        <f>'Grunddaten § 2 SPU_40%_Plan'!$I$12*'bezirksw Umlage § 2_Plan'!E191</f>
        <v>299.56712265651777</v>
      </c>
      <c r="N191" s="14"/>
      <c r="O191" s="14"/>
    </row>
    <row r="192" spans="1:15" x14ac:dyDescent="0.25">
      <c r="A192">
        <v>62014</v>
      </c>
      <c r="B192" t="s">
        <v>209</v>
      </c>
      <c r="C192" t="s">
        <v>206</v>
      </c>
      <c r="D192" s="207">
        <f>Finanzkraft!H192</f>
        <v>2744551.27</v>
      </c>
      <c r="E192" s="147">
        <f t="shared" si="8"/>
        <v>2.5377655145753908E-2</v>
      </c>
      <c r="F192" s="170">
        <f>'Grunddaten § 2 SPU_40%_Plan'!$B$12*'bezirksw Umlage § 2_Plan'!E192</f>
        <v>2157.1006873890824</v>
      </c>
      <c r="G192" s="170">
        <f>'Grunddaten § 2 SPU_40%_Plan'!$C$12*'bezirksw Umlage § 2_Plan'!E192</f>
        <v>335686.10868518782</v>
      </c>
      <c r="H192" s="170">
        <f>'Grunddaten § 2 SPU_40%_Plan'!$D$12*'bezirksw Umlage § 2_Plan'!E192</f>
        <v>8386.8973590241076</v>
      </c>
      <c r="I192" s="170">
        <f>'Grunddaten § 2 SPU_40%_Plan'!$E$12*'bezirksw Umlage § 2_Plan'!E192</f>
        <v>385840.24466611311</v>
      </c>
      <c r="J192" s="170">
        <f>'Grunddaten § 2 SPU_40%_Plan'!$F$12*'bezirksw Umlage § 2_Plan'!E192</f>
        <v>52671.830808115148</v>
      </c>
      <c r="K192" s="170">
        <f>'Grunddaten § 2 SPU_40%_Plan'!$G$12*'bezirksw Umlage § 2_Plan'!E192</f>
        <v>142881.27400162365</v>
      </c>
      <c r="L192" s="170">
        <f>'Grunddaten § 2 SPU_40%_Plan'!$H$12*'bezirksw Umlage § 2_Plan'!E192</f>
        <v>399.95184509708162</v>
      </c>
      <c r="M192" s="170">
        <f>'Grunddaten § 2 SPU_40%_Plan'!$I$12*'bezirksw Umlage § 2_Plan'!E192</f>
        <v>1273.9582883168462</v>
      </c>
      <c r="N192" s="14"/>
      <c r="O192" s="14"/>
    </row>
    <row r="193" spans="1:15" x14ac:dyDescent="0.25">
      <c r="A193">
        <v>62021</v>
      </c>
      <c r="B193" t="s">
        <v>210</v>
      </c>
      <c r="C193" t="s">
        <v>206</v>
      </c>
      <c r="D193" s="207">
        <f>Finanzkraft!H193</f>
        <v>533300.31999999995</v>
      </c>
      <c r="E193" s="147">
        <f t="shared" si="8"/>
        <v>4.9311928540071341E-3</v>
      </c>
      <c r="F193" s="170">
        <f>'Grunddaten § 2 SPU_40%_Plan'!$B$12*'bezirksw Umlage § 2_Plan'!E193</f>
        <v>419.15139259060641</v>
      </c>
      <c r="G193" s="170">
        <f>'Grunddaten § 2 SPU_40%_Plan'!$C$12*'bezirksw Umlage § 2_Plan'!E193</f>
        <v>65227.970465775055</v>
      </c>
      <c r="H193" s="170">
        <f>'Grunddaten § 2 SPU_40%_Plan'!$D$12*'bezirksw Umlage § 2_Plan'!E193</f>
        <v>1629.6780804443529</v>
      </c>
      <c r="I193" s="170">
        <f>'Grunddaten § 2 SPU_40%_Plan'!$E$12*'bezirksw Umlage § 2_Plan'!E193</f>
        <v>74973.540555981817</v>
      </c>
      <c r="J193" s="170">
        <f>'Grunddaten § 2 SPU_40%_Plan'!$F$12*'bezirksw Umlage § 2_Plan'!E193</f>
        <v>10234.789392348886</v>
      </c>
      <c r="K193" s="170">
        <f>'Grunddaten § 2 SPU_40%_Plan'!$G$12*'bezirksw Umlage § 2_Plan'!E193</f>
        <v>27763.602006630968</v>
      </c>
      <c r="L193" s="170">
        <f>'Grunddaten § 2 SPU_40%_Plan'!$H$12*'bezirksw Umlage § 2_Plan'!E193</f>
        <v>77.715599379152437</v>
      </c>
      <c r="M193" s="170">
        <f>'Grunddaten § 2 SPU_40%_Plan'!$I$12*'bezirksw Umlage § 2_Plan'!E193</f>
        <v>247.54588127115812</v>
      </c>
      <c r="N193" s="14"/>
      <c r="O193" s="14"/>
    </row>
    <row r="194" spans="1:15" x14ac:dyDescent="0.25">
      <c r="A194">
        <v>62026</v>
      </c>
      <c r="B194" t="s">
        <v>211</v>
      </c>
      <c r="C194" t="s">
        <v>206</v>
      </c>
      <c r="D194" s="207">
        <f>Finanzkraft!H194</f>
        <v>1088534.06</v>
      </c>
      <c r="E194" s="147">
        <f t="shared" si="8"/>
        <v>1.0065194369310285E-2</v>
      </c>
      <c r="F194" s="170">
        <f>'Grunddaten § 2 SPU_40%_Plan'!$B$12*'bezirksw Umlage § 2_Plan'!E194</f>
        <v>855.5415213913742</v>
      </c>
      <c r="G194" s="170">
        <f>'Grunddaten § 2 SPU_40%_Plan'!$C$12*'bezirksw Umlage § 2_Plan'!E194</f>
        <v>133138.61787420308</v>
      </c>
      <c r="H194" s="170">
        <f>'Grunddaten § 2 SPU_40%_Plan'!$D$12*'bezirksw Umlage § 2_Plan'!E194</f>
        <v>3326.3810856125083</v>
      </c>
      <c r="I194" s="170">
        <f>'Grunddaten § 2 SPU_40%_Plan'!$E$12*'bezirksw Umlage § 2_Plan'!E194</f>
        <v>153030.57101855395</v>
      </c>
      <c r="J194" s="170">
        <f>'Grunddaten § 2 SPU_40%_Plan'!$F$12*'bezirksw Umlage § 2_Plan'!E194</f>
        <v>20890.512217390882</v>
      </c>
      <c r="K194" s="170">
        <f>'Grunddaten § 2 SPU_40%_Plan'!$G$12*'bezirksw Umlage § 2_Plan'!E194</f>
        <v>56669.057338090766</v>
      </c>
      <c r="L194" s="170">
        <f>'Grunddaten § 2 SPU_40%_Plan'!$H$12*'bezirksw Umlage § 2_Plan'!E194</f>
        <v>158.6274632603301</v>
      </c>
      <c r="M194" s="170">
        <f>'Grunddaten § 2 SPU_40%_Plan'!$I$12*'bezirksw Umlage § 2_Plan'!E194</f>
        <v>505.27275733937631</v>
      </c>
      <c r="N194" s="14"/>
      <c r="O194" s="14"/>
    </row>
    <row r="195" spans="1:15" x14ac:dyDescent="0.25">
      <c r="A195">
        <v>62032</v>
      </c>
      <c r="B195" t="s">
        <v>212</v>
      </c>
      <c r="C195" t="s">
        <v>206</v>
      </c>
      <c r="D195" s="207">
        <f>Finanzkraft!H195</f>
        <v>1479072.47</v>
      </c>
      <c r="E195" s="147">
        <f t="shared" si="8"/>
        <v>1.3676330804794344E-2</v>
      </c>
      <c r="F195" s="170">
        <f>'Grunddaten § 2 SPU_40%_Plan'!$B$12*'bezirksw Umlage § 2_Plan'!E195</f>
        <v>1162.4881184075193</v>
      </c>
      <c r="G195" s="170">
        <f>'Grunddaten § 2 SPU_40%_Plan'!$C$12*'bezirksw Umlage § 2_Plan'!E195</f>
        <v>180905.37689889435</v>
      </c>
      <c r="H195" s="170">
        <f>'Grunddaten § 2 SPU_40%_Plan'!$D$12*'bezirksw Umlage § 2_Plan'!E195</f>
        <v>4519.8022452858977</v>
      </c>
      <c r="I195" s="170">
        <f>'Grunddaten § 2 SPU_40%_Plan'!$E$12*'bezirksw Umlage § 2_Plan'!E195</f>
        <v>207934.0582709217</v>
      </c>
      <c r="J195" s="170">
        <f>'Grunddaten § 2 SPU_40%_Plan'!$F$12*'bezirksw Umlage § 2_Plan'!E195</f>
        <v>28385.498111966757</v>
      </c>
      <c r="K195" s="170">
        <f>'Grunddaten § 2 SPU_40%_Plan'!$G$12*'bezirksw Umlage § 2_Plan'!E195</f>
        <v>77000.477697153125</v>
      </c>
      <c r="L195" s="170">
        <f>'Grunddaten § 2 SPU_40%_Plan'!$H$12*'bezirksw Umlage § 2_Plan'!E195</f>
        <v>215.53897348355886</v>
      </c>
      <c r="M195" s="170">
        <f>'Grunddaten § 2 SPU_40%_Plan'!$I$12*'bezirksw Umlage § 2_Plan'!E195</f>
        <v>686.55180640067613</v>
      </c>
      <c r="N195" s="14"/>
      <c r="O195" s="14"/>
    </row>
    <row r="196" spans="1:15" x14ac:dyDescent="0.25">
      <c r="A196">
        <v>62034</v>
      </c>
      <c r="B196" t="s">
        <v>213</v>
      </c>
      <c r="C196" t="s">
        <v>206</v>
      </c>
      <c r="D196" s="207">
        <f>Finanzkraft!H196</f>
        <v>1625878.1</v>
      </c>
      <c r="E196" s="147">
        <f t="shared" si="8"/>
        <v>1.5033777718728348E-2</v>
      </c>
      <c r="F196" s="170">
        <f>'Grunddaten § 2 SPU_40%_Plan'!$B$12*'bezirksw Umlage § 2_Plan'!E196</f>
        <v>1277.8711060919095</v>
      </c>
      <c r="G196" s="170">
        <f>'Grunddaten § 2 SPU_40%_Plan'!$C$12*'bezirksw Umlage § 2_Plan'!E196</f>
        <v>198861.17579631394</v>
      </c>
      <c r="H196" s="170">
        <f>'Grunddaten § 2 SPU_40%_Plan'!$D$12*'bezirksw Umlage § 2_Plan'!E196</f>
        <v>4968.4161094156325</v>
      </c>
      <c r="I196" s="170">
        <f>'Grunddaten § 2 SPU_40%_Plan'!$E$12*'bezirksw Umlage § 2_Plan'!E196</f>
        <v>228572.5942737718</v>
      </c>
      <c r="J196" s="170">
        <f>'Grunddaten § 2 SPU_40%_Plan'!$F$12*'bezirksw Umlage § 2_Plan'!E196</f>
        <v>31202.906330775058</v>
      </c>
      <c r="K196" s="170">
        <f>'Grunddaten § 2 SPU_40%_Plan'!$G$12*'bezirksw Umlage § 2_Plan'!E196</f>
        <v>84643.175311984349</v>
      </c>
      <c r="L196" s="170">
        <f>'Grunddaten § 2 SPU_40%_Plan'!$H$12*'bezirksw Umlage § 2_Plan'!E196</f>
        <v>236.93233684715875</v>
      </c>
      <c r="M196" s="170">
        <f>'Grunddaten § 2 SPU_40%_Plan'!$I$12*'bezirksw Umlage § 2_Plan'!E196</f>
        <v>754.69564148016309</v>
      </c>
      <c r="N196" s="14"/>
      <c r="O196" s="14"/>
    </row>
    <row r="197" spans="1:15" x14ac:dyDescent="0.25">
      <c r="A197">
        <v>62036</v>
      </c>
      <c r="B197" t="s">
        <v>214</v>
      </c>
      <c r="C197" t="s">
        <v>206</v>
      </c>
      <c r="D197" s="207">
        <f>Finanzkraft!H197</f>
        <v>1704876.71</v>
      </c>
      <c r="E197" s="147">
        <f t="shared" si="8"/>
        <v>1.5764243024109181E-2</v>
      </c>
      <c r="F197" s="170">
        <f>'Grunddaten § 2 SPU_40%_Plan'!$B$12*'bezirksw Umlage § 2_Plan'!E197</f>
        <v>1339.9606570492804</v>
      </c>
      <c r="G197" s="170">
        <f>'Grunddaten § 2 SPU_40%_Plan'!$C$12*'bezirksw Umlage § 2_Plan'!E197</f>
        <v>208523.49701884252</v>
      </c>
      <c r="H197" s="170">
        <f>'Grunddaten § 2 SPU_40%_Plan'!$D$12*'bezirksw Umlage § 2_Plan'!E197</f>
        <v>5209.8228708114857</v>
      </c>
      <c r="I197" s="170">
        <f>'Grunddaten § 2 SPU_40%_Plan'!$E$12*'bezirksw Umlage § 2_Plan'!E197</f>
        <v>239678.54202700243</v>
      </c>
      <c r="J197" s="170">
        <f>'Grunddaten § 2 SPU_40%_Plan'!$F$12*'bezirksw Umlage § 2_Plan'!E197</f>
        <v>32719.001681399088</v>
      </c>
      <c r="K197" s="170">
        <f>'Grunddaten § 2 SPU_40%_Plan'!$G$12*'bezirksw Umlage § 2_Plan'!E197</f>
        <v>88755.841074339507</v>
      </c>
      <c r="L197" s="170">
        <f>'Grunddaten § 2 SPU_40%_Plan'!$H$12*'bezirksw Umlage § 2_Plan'!E197</f>
        <v>248.44447005996068</v>
      </c>
      <c r="M197" s="170">
        <f>'Grunddaten § 2 SPU_40%_Plan'!$I$12*'bezirksw Umlage § 2_Plan'!E197</f>
        <v>791.36499981028089</v>
      </c>
      <c r="N197" s="14"/>
      <c r="O197" s="14"/>
    </row>
    <row r="198" spans="1:15" x14ac:dyDescent="0.25">
      <c r="A198">
        <v>62038</v>
      </c>
      <c r="B198" t="s">
        <v>215</v>
      </c>
      <c r="C198" t="s">
        <v>206</v>
      </c>
      <c r="D198" s="207">
        <f>Finanzkraft!H198</f>
        <v>12857054.439999999</v>
      </c>
      <c r="E198" s="147">
        <f t="shared" si="8"/>
        <v>0.11888351197334496</v>
      </c>
      <c r="F198" s="170">
        <f>'Grunddaten § 2 SPU_40%_Plan'!$B$12*'bezirksw Umlage § 2_Plan'!E198</f>
        <v>10105.098517734321</v>
      </c>
      <c r="G198" s="170">
        <f>'Grunddaten § 2 SPU_40%_Plan'!$C$12*'bezirksw Umlage § 2_Plan'!E198</f>
        <v>1572546.52929738</v>
      </c>
      <c r="H198" s="170">
        <f>'Grunddaten § 2 SPU_40%_Plan'!$D$12*'bezirksw Umlage § 2_Plan'!E198</f>
        <v>39289.044116732846</v>
      </c>
      <c r="I198" s="170">
        <f>'Grunddaten § 2 SPU_40%_Plan'!$E$12*'bezirksw Umlage § 2_Plan'!E198</f>
        <v>1807497.3074979705</v>
      </c>
      <c r="J198" s="170">
        <f>'Grunddaten § 2 SPU_40%_Plan'!$F$12*'bezirksw Umlage § 2_Plan'!E198</f>
        <v>246745.10677091693</v>
      </c>
      <c r="K198" s="170">
        <f>'Grunddaten § 2 SPU_40%_Plan'!$G$12*'bezirksw Umlage § 2_Plan'!E198</f>
        <v>669337.94911232672</v>
      </c>
      <c r="L198" s="170">
        <f>'Grunddaten § 2 SPU_40%_Plan'!$H$12*'bezirksw Umlage § 2_Plan'!E198</f>
        <v>1873.6041486999165</v>
      </c>
      <c r="M198" s="170">
        <f>'Grunddaten § 2 SPU_40%_Plan'!$I$12*'bezirksw Umlage § 2_Plan'!E198</f>
        <v>5967.9523010619168</v>
      </c>
      <c r="N198" s="14"/>
      <c r="O198" s="14"/>
    </row>
    <row r="199" spans="1:15" x14ac:dyDescent="0.25">
      <c r="A199">
        <v>62039</v>
      </c>
      <c r="B199" t="s">
        <v>216</v>
      </c>
      <c r="C199" t="s">
        <v>206</v>
      </c>
      <c r="D199" s="207">
        <f>Finanzkraft!H199</f>
        <v>2395946.5699999998</v>
      </c>
      <c r="E199" s="147">
        <f t="shared" si="8"/>
        <v>2.2154261232333227E-2</v>
      </c>
      <c r="F199" s="170">
        <f>'Grunddaten § 2 SPU_40%_Plan'!$B$12*'bezirksw Umlage § 2_Plan'!E199</f>
        <v>1883.1122047483243</v>
      </c>
      <c r="G199" s="170">
        <f>'Grunddaten § 2 SPU_40%_Plan'!$C$12*'bezirksw Umlage § 2_Plan'!E199</f>
        <v>293048.26238531992</v>
      </c>
      <c r="H199" s="170">
        <f>'Grunddaten § 2 SPU_40%_Plan'!$D$12*'bezirksw Umlage § 2_Plan'!E199</f>
        <v>7321.6187214079137</v>
      </c>
      <c r="I199" s="170">
        <f>'Grunddaten § 2 SPU_40%_Plan'!$E$12*'bezirksw Umlage § 2_Plan'!E199</f>
        <v>336831.96990367549</v>
      </c>
      <c r="J199" s="170">
        <f>'Grunddaten § 2 SPU_40%_Plan'!$F$12*'bezirksw Umlage § 2_Plan'!E199</f>
        <v>45981.61227293226</v>
      </c>
      <c r="K199" s="170">
        <f>'Grunddaten § 2 SPU_40%_Plan'!$G$12*'bezirksw Umlage § 2_Plan'!E199</f>
        <v>124732.92159028254</v>
      </c>
      <c r="L199" s="170">
        <f>'Grunddaten § 2 SPU_40%_Plan'!$H$12*'bezirksw Umlage § 2_Plan'!E199</f>
        <v>349.15115702157163</v>
      </c>
      <c r="M199" s="170">
        <f>'Grunddaten § 2 SPU_40%_Plan'!$I$12*'bezirksw Umlage § 2_Plan'!E199</f>
        <v>1112.1439138631281</v>
      </c>
      <c r="N199" s="14"/>
      <c r="O199" s="14"/>
    </row>
    <row r="200" spans="1:15" x14ac:dyDescent="0.25">
      <c r="A200">
        <v>62040</v>
      </c>
      <c r="B200" t="s">
        <v>217</v>
      </c>
      <c r="C200" t="s">
        <v>206</v>
      </c>
      <c r="D200" s="207">
        <f>Finanzkraft!H200</f>
        <v>15632117.68</v>
      </c>
      <c r="E200" s="147">
        <f t="shared" si="8"/>
        <v>0.14454329784878919</v>
      </c>
      <c r="F200" s="170">
        <f>'Grunddaten § 2 SPU_40%_Plan'!$B$12*'bezirksw Umlage § 2_Plan'!E200</f>
        <v>12286.180317147082</v>
      </c>
      <c r="G200" s="170">
        <f>'Grunddaten § 2 SPU_40%_Plan'!$C$12*'bezirksw Umlage § 2_Plan'!E200</f>
        <v>1911964.5575096603</v>
      </c>
      <c r="H200" s="170">
        <f>'Grunddaten § 2 SPU_40%_Plan'!$D$12*'bezirksw Umlage § 2_Plan'!E200</f>
        <v>47769.181038598726</v>
      </c>
      <c r="I200" s="170">
        <f>'Grunddaten § 2 SPU_40%_Plan'!$E$12*'bezirksw Umlage § 2_Plan'!E200</f>
        <v>2197627.0497219288</v>
      </c>
      <c r="J200" s="170">
        <f>'Grunddaten § 2 SPU_40%_Plan'!$F$12*'bezirksw Umlage § 2_Plan'!E200</f>
        <v>300002.50555111893</v>
      </c>
      <c r="K200" s="170">
        <f>'Grunddaten § 2 SPU_40%_Plan'!$G$12*'bezirksw Umlage § 2_Plan'!E200</f>
        <v>813807.67554825288</v>
      </c>
      <c r="L200" s="170">
        <f>'Grunddaten § 2 SPU_40%_Plan'!$H$12*'bezirksw Umlage § 2_Plan'!E200</f>
        <v>2278.0023740969177</v>
      </c>
      <c r="M200" s="170">
        <f>'Grunddaten § 2 SPU_40%_Plan'!$I$12*'bezirksw Umlage § 2_Plan'!E200</f>
        <v>7256.0735520092176</v>
      </c>
      <c r="N200" s="14"/>
      <c r="O200" s="14"/>
    </row>
    <row r="201" spans="1:15" x14ac:dyDescent="0.25">
      <c r="A201">
        <v>62041</v>
      </c>
      <c r="B201" t="s">
        <v>218</v>
      </c>
      <c r="C201" t="s">
        <v>206</v>
      </c>
      <c r="D201" s="207">
        <f>Finanzkraft!H201</f>
        <v>20106194.859999999</v>
      </c>
      <c r="E201" s="147">
        <f t="shared" si="8"/>
        <v>0.18591311629984952</v>
      </c>
      <c r="F201" s="170">
        <f>'Grunddaten § 2 SPU_40%_Plan'!$B$12*'bezirksw Umlage § 2_Plan'!E201</f>
        <v>15802.61488548721</v>
      </c>
      <c r="G201" s="170">
        <f>'Grunddaten § 2 SPU_40%_Plan'!$C$12*'bezirksw Umlage § 2_Plan'!E201</f>
        <v>2459189.0072505455</v>
      </c>
      <c r="H201" s="170">
        <f>'Grunddaten § 2 SPU_40%_Plan'!$D$12*'bezirksw Umlage § 2_Plan'!E201</f>
        <v>61441.225170247249</v>
      </c>
      <c r="I201" s="170">
        <f>'Grunddaten § 2 SPU_40%_Plan'!$E$12*'bezirksw Umlage § 2_Plan'!E201</f>
        <v>2826611.1217834689</v>
      </c>
      <c r="J201" s="170">
        <f>'Grunddaten § 2 SPU_40%_Plan'!$F$12*'bezirksw Umlage § 2_Plan'!E201</f>
        <v>385866.39114266366</v>
      </c>
      <c r="K201" s="170">
        <f>'Grunddaten § 2 SPU_40%_Plan'!$G$12*'bezirksw Umlage § 2_Plan'!E201</f>
        <v>1046728.0273914128</v>
      </c>
      <c r="L201" s="170">
        <f>'Grunddaten § 2 SPU_40%_Plan'!$H$12*'bezirksw Umlage § 2_Plan'!E201</f>
        <v>2929.9907128856285</v>
      </c>
      <c r="M201" s="170">
        <f>'Grunddaten § 2 SPU_40%_Plan'!$I$12*'bezirksw Umlage § 2_Plan'!E201</f>
        <v>9332.8384382524455</v>
      </c>
      <c r="N201" s="14"/>
      <c r="O201" s="14"/>
    </row>
    <row r="202" spans="1:15" x14ac:dyDescent="0.25">
      <c r="A202">
        <v>62042</v>
      </c>
      <c r="B202" t="s">
        <v>219</v>
      </c>
      <c r="C202" t="s">
        <v>206</v>
      </c>
      <c r="D202" s="207">
        <f>Finanzkraft!H202</f>
        <v>5561690.4500000002</v>
      </c>
      <c r="E202" s="147">
        <f t="shared" si="8"/>
        <v>5.1426498681342858E-2</v>
      </c>
      <c r="F202" s="170">
        <f>'Grunddaten § 2 SPU_40%_Plan'!$B$12*'bezirksw Umlage § 2_Plan'!E202</f>
        <v>4371.2523879141427</v>
      </c>
      <c r="G202" s="170">
        <f>'Grunddaten § 2 SPU_40%_Plan'!$C$12*'bezirksw Umlage § 2_Plan'!E202</f>
        <v>680250.44577581203</v>
      </c>
      <c r="H202" s="170">
        <f>'Grunddaten § 2 SPU_40%_Plan'!$D$12*'bezirksw Umlage § 2_Plan'!E202</f>
        <v>16995.611434438459</v>
      </c>
      <c r="I202" s="170">
        <f>'Grunddaten § 2 SPU_40%_Plan'!$E$12*'bezirksw Umlage § 2_Plan'!E202</f>
        <v>781885.19465522119</v>
      </c>
      <c r="J202" s="170">
        <f>'Grunddaten § 2 SPU_40%_Plan'!$F$12*'bezirksw Umlage § 2_Plan'!E202</f>
        <v>106736.72654310073</v>
      </c>
      <c r="K202" s="170">
        <f>'Grunddaten § 2 SPU_40%_Plan'!$G$12*'bezirksw Umlage § 2_Plan'!E202</f>
        <v>289541.47287569655</v>
      </c>
      <c r="L202" s="170">
        <f>'Grunddaten § 2 SPU_40%_Plan'!$H$12*'bezirksw Umlage § 2_Plan'!E202</f>
        <v>810.4816192179635</v>
      </c>
      <c r="M202" s="170">
        <f>'Grunddaten § 2 SPU_40%_Plan'!$I$12*'bezirksw Umlage § 2_Plan'!E202</f>
        <v>2581.6102338034116</v>
      </c>
      <c r="N202" s="14"/>
      <c r="O202" s="14"/>
    </row>
    <row r="203" spans="1:15" x14ac:dyDescent="0.25">
      <c r="A203">
        <v>62043</v>
      </c>
      <c r="B203" t="s">
        <v>220</v>
      </c>
      <c r="C203" t="s">
        <v>206</v>
      </c>
      <c r="D203" s="207">
        <f>Finanzkraft!H203</f>
        <v>4573631.34</v>
      </c>
      <c r="E203" s="147">
        <f t="shared" si="8"/>
        <v>4.229035186153849E-2</v>
      </c>
      <c r="F203" s="170">
        <f>'Grunddaten § 2 SPU_40%_Plan'!$B$12*'bezirksw Umlage § 2_Plan'!E203</f>
        <v>3594.6799082307716</v>
      </c>
      <c r="G203" s="170">
        <f>'Grunddaten § 2 SPU_40%_Plan'!$C$12*'bezirksw Umlage § 2_Plan'!E203</f>
        <v>559400.92060485389</v>
      </c>
      <c r="H203" s="170">
        <f>'Grunddaten § 2 SPU_40%_Plan'!$D$12*'bezirksw Umlage § 2_Plan'!E203</f>
        <v>13976.265273629188</v>
      </c>
      <c r="I203" s="170">
        <f>'Grunddaten § 2 SPU_40%_Plan'!$E$12*'bezirksw Umlage § 2_Plan'!E203</f>
        <v>642979.80312031205</v>
      </c>
      <c r="J203" s="170">
        <f>'Grunddaten § 2 SPU_40%_Plan'!$F$12*'bezirksw Umlage § 2_Plan'!E203</f>
        <v>87774.471095660367</v>
      </c>
      <c r="K203" s="170">
        <f>'Grunddaten § 2 SPU_40%_Plan'!$G$12*'bezirksw Umlage § 2_Plan'!E203</f>
        <v>238103.139050834</v>
      </c>
      <c r="L203" s="170">
        <f>'Grunddaten § 2 SPU_40%_Plan'!$H$12*'bezirksw Umlage § 2_Plan'!E203</f>
        <v>666.49594533784659</v>
      </c>
      <c r="M203" s="170">
        <f>'Grunddaten § 2 SPU_40%_Plan'!$I$12*'bezirksw Umlage § 2_Plan'!E203</f>
        <v>2122.9756634492323</v>
      </c>
      <c r="N203" s="14"/>
      <c r="O203" s="14"/>
    </row>
    <row r="204" spans="1:15" x14ac:dyDescent="0.25">
      <c r="A204">
        <v>62044</v>
      </c>
      <c r="B204" t="s">
        <v>221</v>
      </c>
      <c r="C204" t="s">
        <v>206</v>
      </c>
      <c r="D204" s="207">
        <f>Finanzkraft!H204</f>
        <v>3494415.67</v>
      </c>
      <c r="E204" s="147">
        <f t="shared" si="8"/>
        <v>3.2311320534805892E-2</v>
      </c>
      <c r="F204" s="170">
        <f>'Grunddaten § 2 SPU_40%_Plan'!$B$12*'bezirksw Umlage § 2_Plan'!E204</f>
        <v>2746.462245458501</v>
      </c>
      <c r="G204" s="170">
        <f>'Grunddaten § 2 SPU_40%_Plan'!$C$12*'bezirksw Umlage § 2_Plan'!E204</f>
        <v>427402.03515704168</v>
      </c>
      <c r="H204" s="170">
        <f>'Grunddaten § 2 SPU_40%_Plan'!$D$12*'bezirksw Umlage § 2_Plan'!E204</f>
        <v>10678.359655513177</v>
      </c>
      <c r="I204" s="170">
        <f>'Grunddaten § 2 SPU_40%_Plan'!$E$12*'bezirksw Umlage § 2_Plan'!E204</f>
        <v>491259.24948667455</v>
      </c>
      <c r="J204" s="170">
        <f>'Grunddaten § 2 SPU_40%_Plan'!$F$12*'bezirksw Umlage § 2_Plan'!E204</f>
        <v>67062.791996400323</v>
      </c>
      <c r="K204" s="170">
        <f>'Grunddaten § 2 SPU_40%_Plan'!$G$12*'bezirksw Umlage § 2_Plan'!E204</f>
        <v>181919.19687506414</v>
      </c>
      <c r="L204" s="170">
        <f>'Grunddaten § 2 SPU_40%_Plan'!$H$12*'bezirksw Umlage § 2_Plan'!E204</f>
        <v>509.22641162854086</v>
      </c>
      <c r="M204" s="170">
        <f>'Grunddaten § 2 SPU_40%_Plan'!$I$12*'bezirksw Umlage § 2_Plan'!E204</f>
        <v>1622.0282908472557</v>
      </c>
      <c r="N204" s="14"/>
      <c r="O204" s="14"/>
    </row>
    <row r="205" spans="1:15" x14ac:dyDescent="0.25">
      <c r="A205">
        <v>62045</v>
      </c>
      <c r="B205" t="s">
        <v>222</v>
      </c>
      <c r="C205" t="s">
        <v>206</v>
      </c>
      <c r="D205" s="207">
        <f>Finanzkraft!H205</f>
        <v>2435505.17</v>
      </c>
      <c r="E205" s="147">
        <f t="shared" si="8"/>
        <v>2.252004215973737E-2</v>
      </c>
      <c r="F205" s="170">
        <f>'Grunddaten § 2 SPU_40%_Plan'!$B$12*'bezirksw Umlage § 2_Plan'!E205</f>
        <v>1914.2035835776765</v>
      </c>
      <c r="G205" s="170">
        <f>'Grunddaten § 2 SPU_40%_Plan'!$C$12*'bezirksw Umlage § 2_Plan'!E205</f>
        <v>297886.67536895996</v>
      </c>
      <c r="H205" s="170">
        <f>'Grunddaten § 2 SPU_40%_Plan'!$D$12*'bezirksw Umlage § 2_Plan'!E205</f>
        <v>7442.503297875196</v>
      </c>
      <c r="I205" s="170">
        <f>'Grunddaten § 2 SPU_40%_Plan'!$E$12*'bezirksw Umlage § 2_Plan'!E205</f>
        <v>342393.27971394872</v>
      </c>
      <c r="J205" s="170">
        <f>'Grunddaten § 2 SPU_40%_Plan'!$F$12*'bezirksw Umlage § 2_Plan'!E205</f>
        <v>46740.797903378108</v>
      </c>
      <c r="K205" s="170">
        <f>'Grunddaten § 2 SPU_40%_Plan'!$G$12*'bezirksw Umlage § 2_Plan'!E205</f>
        <v>126792.34136775334</v>
      </c>
      <c r="L205" s="170">
        <f>'Grunddaten § 2 SPU_40%_Plan'!$H$12*'bezirksw Umlage § 2_Plan'!E205</f>
        <v>354.91586443746093</v>
      </c>
      <c r="M205" s="170">
        <f>'Grunddaten § 2 SPU_40%_Plan'!$I$12*'bezirksw Umlage § 2_Plan'!E205</f>
        <v>1130.506116418816</v>
      </c>
      <c r="N205" s="14"/>
      <c r="O205" s="14"/>
    </row>
    <row r="206" spans="1:15" x14ac:dyDescent="0.25">
      <c r="A206">
        <v>62046</v>
      </c>
      <c r="B206" t="s">
        <v>223</v>
      </c>
      <c r="C206" t="s">
        <v>206</v>
      </c>
      <c r="D206" s="207">
        <f>Finanzkraft!H206</f>
        <v>3414624.9</v>
      </c>
      <c r="E206" s="147">
        <f t="shared" si="8"/>
        <v>3.1573530475276716E-2</v>
      </c>
      <c r="F206" s="170">
        <f>'Grunddaten § 2 SPU_40%_Plan'!$B$12*'bezirksw Umlage § 2_Plan'!E206</f>
        <v>2683.750090398521</v>
      </c>
      <c r="G206" s="170">
        <f>'Grunddaten § 2 SPU_40%_Plan'!$C$12*'bezirksw Umlage § 2_Plan'!E206</f>
        <v>417642.82483254484</v>
      </c>
      <c r="H206" s="170">
        <f>'Grunddaten § 2 SPU_40%_Plan'!$D$12*'bezirksw Umlage § 2_Plan'!E206</f>
        <v>10434.532183422449</v>
      </c>
      <c r="I206" s="170">
        <f>'Grunddaten § 2 SPU_40%_Plan'!$E$12*'bezirksw Umlage § 2_Plan'!E206</f>
        <v>480041.93664015678</v>
      </c>
      <c r="J206" s="170">
        <f>'Grunddaten § 2 SPU_40%_Plan'!$F$12*'bezirksw Umlage § 2_Plan'!E206</f>
        <v>65531.49397204633</v>
      </c>
      <c r="K206" s="170">
        <f>'Grunddaten § 2 SPU_40%_Plan'!$G$12*'bezirksw Umlage § 2_Plan'!E206</f>
        <v>177765.29128190296</v>
      </c>
      <c r="L206" s="170">
        <f>'Grunddaten § 2 SPU_40%_Plan'!$H$12*'bezirksw Umlage § 2_Plan'!E206</f>
        <v>497.59884029036107</v>
      </c>
      <c r="M206" s="170">
        <f>'Grunddaten § 2 SPU_40%_Plan'!$I$12*'bezirksw Umlage § 2_Plan'!E206</f>
        <v>1584.9912298588911</v>
      </c>
      <c r="N206" s="14"/>
      <c r="O206" s="14"/>
    </row>
    <row r="207" spans="1:15" x14ac:dyDescent="0.25">
      <c r="A207">
        <v>62047</v>
      </c>
      <c r="B207" t="s">
        <v>224</v>
      </c>
      <c r="C207" t="s">
        <v>206</v>
      </c>
      <c r="D207" s="207">
        <f>Finanzkraft!H207</f>
        <v>8457513.4100000001</v>
      </c>
      <c r="E207" s="147">
        <f t="shared" si="8"/>
        <v>7.8202896428154242E-2</v>
      </c>
      <c r="F207" s="170">
        <f>'Grunddaten § 2 SPU_40%_Plan'!$B$12*'bezirksw Umlage § 2_Plan'!E207</f>
        <v>6647.2461963931109</v>
      </c>
      <c r="G207" s="170">
        <f>'Grunddaten § 2 SPU_40%_Plan'!$C$12*'bezirksw Umlage § 2_Plan'!E207</f>
        <v>1034438.5972267494</v>
      </c>
      <c r="H207" s="170">
        <f>'Grunddaten § 2 SPU_40%_Plan'!$D$12*'bezirksw Umlage § 2_Plan'!E207</f>
        <v>25844.77020254024</v>
      </c>
      <c r="I207" s="170">
        <f>'Grunddaten § 2 SPU_40%_Plan'!$E$12*'bezirksw Umlage § 2_Plan'!E207</f>
        <v>1188991.8323082856</v>
      </c>
      <c r="J207" s="170">
        <f>'Grunddaten § 2 SPU_40%_Plan'!$F$12*'bezirksw Umlage § 2_Plan'!E207</f>
        <v>162311.67559456269</v>
      </c>
      <c r="K207" s="170">
        <f>'Grunddaten § 2 SPU_40%_Plan'!$G$12*'bezirksw Umlage § 2_Plan'!E207</f>
        <v>440297.94746979402</v>
      </c>
      <c r="L207" s="170">
        <f>'Grunddaten § 2 SPU_40%_Plan'!$H$12*'bezirksw Umlage § 2_Plan'!E207</f>
        <v>1232.477647707711</v>
      </c>
      <c r="M207" s="170">
        <f>'Grunddaten § 2 SPU_40%_Plan'!$I$12*'bezirksw Umlage § 2_Plan'!E207</f>
        <v>3925.785400693343</v>
      </c>
      <c r="N207" s="14"/>
      <c r="O207" s="14"/>
    </row>
    <row r="208" spans="1:15" x14ac:dyDescent="0.25">
      <c r="A208">
        <v>62048</v>
      </c>
      <c r="B208" t="s">
        <v>225</v>
      </c>
      <c r="C208" t="s">
        <v>206</v>
      </c>
      <c r="D208" s="207">
        <f>Finanzkraft!H208</f>
        <v>6483495.8700000001</v>
      </c>
      <c r="E208" s="147">
        <f t="shared" si="8"/>
        <v>5.9950026850028461E-2</v>
      </c>
      <c r="F208" s="170">
        <f>'Grunddaten § 2 SPU_40%_Plan'!$B$12*'bezirksw Umlage § 2_Plan'!E208</f>
        <v>5095.7522822524188</v>
      </c>
      <c r="G208" s="170">
        <f>'Grunddaten § 2 SPU_40%_Plan'!$C$12*'bezirksw Umlage § 2_Plan'!E208</f>
        <v>792996.48108843178</v>
      </c>
      <c r="H208" s="170">
        <f>'Grunddaten § 2 SPU_40%_Plan'!$D$12*'bezirksw Umlage § 2_Plan'!E208</f>
        <v>19812.497213559687</v>
      </c>
      <c r="I208" s="170">
        <f>'Grunddaten § 2 SPU_40%_Plan'!$E$12*'bezirksw Umlage § 2_Plan'!E208</f>
        <v>911476.37142611435</v>
      </c>
      <c r="J208" s="170">
        <f>'Grunddaten § 2 SPU_40%_Plan'!$F$12*'bezirksw Umlage § 2_Plan'!E208</f>
        <v>124427.47972777107</v>
      </c>
      <c r="K208" s="170">
        <f>'Grunddaten § 2 SPU_40%_Plan'!$G$12*'bezirksw Umlage § 2_Plan'!E208</f>
        <v>337530.64117103023</v>
      </c>
      <c r="L208" s="170">
        <f>'Grunddaten § 2 SPU_40%_Plan'!$H$12*'bezirksw Umlage § 2_Plan'!E208</f>
        <v>944.81242315644852</v>
      </c>
      <c r="M208" s="170">
        <f>'Grunddaten § 2 SPU_40%_Plan'!$I$12*'bezirksw Umlage § 2_Plan'!E208</f>
        <v>3009.4913478714288</v>
      </c>
      <c r="N208" s="14"/>
      <c r="O208" s="14"/>
    </row>
    <row r="209" spans="1:15" x14ac:dyDescent="0.25">
      <c r="A209">
        <v>62105</v>
      </c>
      <c r="B209" t="s">
        <v>227</v>
      </c>
      <c r="C209" t="s">
        <v>228</v>
      </c>
      <c r="D209" s="207">
        <f>Finanzkraft!H209</f>
        <v>2319822.4700000002</v>
      </c>
      <c r="E209" s="147">
        <f>D209/SUM($D$209:$D$227)</f>
        <v>1.4499292185700296E-2</v>
      </c>
      <c r="F209" s="170">
        <f>'Grunddaten § 2 SPU_40%_Plan'!$B$13*'bezirksw Umlage § 2_Plan'!E209</f>
        <v>2132.5558946727997</v>
      </c>
      <c r="G209" s="170">
        <f>'Grunddaten § 2 SPU_40%_Plan'!$C$13*'bezirksw Umlage § 2_Plan'!E209</f>
        <v>229758.19028969007</v>
      </c>
      <c r="H209" s="170">
        <f>'Grunddaten § 2 SPU_40%_Plan'!$D$13*'bezirksw Umlage § 2_Plan'!E209</f>
        <v>8943.320294152998</v>
      </c>
      <c r="I209" s="170">
        <f>'Grunddaten § 2 SPU_40%_Plan'!$E$13*'bezirksw Umlage § 2_Plan'!E209</f>
        <v>288493.2285792412</v>
      </c>
      <c r="J209" s="170">
        <f>'Grunddaten § 2 SPU_40%_Plan'!$F$13*'bezirksw Umlage § 2_Plan'!E209</f>
        <v>39978.608357787714</v>
      </c>
      <c r="K209" s="170">
        <f>'Grunddaten § 2 SPU_40%_Plan'!$G$13*'bezirksw Umlage § 2_Plan'!E209</f>
        <v>95625.731823130598</v>
      </c>
      <c r="L209" s="170">
        <f>'Grunddaten § 2 SPU_40%_Plan'!$H$13*'bezirksw Umlage § 2_Plan'!E209</f>
        <v>2215.4918459750052</v>
      </c>
      <c r="M209" s="170">
        <f>'Grunddaten § 2 SPU_40%_Plan'!$I$13*'bezirksw Umlage § 2_Plan'!E209</f>
        <v>1096.1464892389424</v>
      </c>
      <c r="N209" s="14"/>
      <c r="O209" s="14"/>
    </row>
    <row r="210" spans="1:15" x14ac:dyDescent="0.25">
      <c r="A210">
        <v>62115</v>
      </c>
      <c r="B210" t="s">
        <v>229</v>
      </c>
      <c r="C210" t="s">
        <v>228</v>
      </c>
      <c r="D210" s="207">
        <f>Finanzkraft!H210</f>
        <v>7301204.6699999999</v>
      </c>
      <c r="E210" s="147">
        <f t="shared" ref="E210:E227" si="9">D210/SUM($D$209:$D$227)</f>
        <v>4.5633793614357696E-2</v>
      </c>
      <c r="F210" s="170">
        <f>'Grunddaten § 2 SPU_40%_Plan'!$B$13*'bezirksw Umlage § 2_Plan'!E210</f>
        <v>6711.8183647997303</v>
      </c>
      <c r="G210" s="170">
        <f>'Grunddaten § 2 SPU_40%_Plan'!$C$13*'bezirksw Umlage § 2_Plan'!E210</f>
        <v>723120.66703700554</v>
      </c>
      <c r="H210" s="170">
        <f>'Grunddaten § 2 SPU_40%_Plan'!$D$13*'bezirksw Umlage § 2_Plan'!E210</f>
        <v>28147.417632770685</v>
      </c>
      <c r="I210" s="170">
        <f>'Grunddaten § 2 SPU_40%_Plan'!$E$13*'bezirksw Umlage § 2_Plan'!E210</f>
        <v>907978.14703731751</v>
      </c>
      <c r="J210" s="170">
        <f>'Grunddaten § 2 SPU_40%_Plan'!$F$13*'bezirksw Umlage § 2_Plan'!E210</f>
        <v>125825.14645699618</v>
      </c>
      <c r="K210" s="170">
        <f>'Grunddaten § 2 SPU_40%_Plan'!$G$13*'bezirksw Umlage § 2_Plan'!E210</f>
        <v>300963.99564541189</v>
      </c>
      <c r="L210" s="170">
        <f>'Grunddaten § 2 SPU_40%_Plan'!$H$13*'bezirksw Umlage § 2_Plan'!E210</f>
        <v>6972.8436642738561</v>
      </c>
      <c r="M210" s="170">
        <f>'Grunddaten § 2 SPU_40%_Plan'!$I$13*'bezirksw Umlage § 2_Plan'!E210</f>
        <v>3449.9147972454416</v>
      </c>
      <c r="N210" s="14"/>
      <c r="O210" s="14"/>
    </row>
    <row r="211" spans="1:15" x14ac:dyDescent="0.25">
      <c r="A211">
        <v>62116</v>
      </c>
      <c r="B211" t="s">
        <v>230</v>
      </c>
      <c r="C211" t="s">
        <v>228</v>
      </c>
      <c r="D211" s="207">
        <f>Finanzkraft!H211</f>
        <v>5038441.26</v>
      </c>
      <c r="E211" s="147">
        <f t="shared" si="9"/>
        <v>3.149113043517849E-2</v>
      </c>
      <c r="F211" s="170">
        <f>'Grunddaten § 2 SPU_40%_Plan'!$B$13*'bezirksw Umlage § 2_Plan'!E211</f>
        <v>4631.715464406052</v>
      </c>
      <c r="G211" s="170">
        <f>'Grunddaten § 2 SPU_40%_Plan'!$C$13*'bezirksw Umlage § 2_Plan'!E211</f>
        <v>499013.67917110724</v>
      </c>
      <c r="H211" s="170">
        <f>'Grunddaten § 2 SPU_40%_Plan'!$D$13*'bezirksw Umlage § 2_Plan'!E211</f>
        <v>19424.069968360895</v>
      </c>
      <c r="I211" s="170">
        <f>'Grunddaten § 2 SPU_40%_Plan'!$E$13*'bezirksw Umlage § 2_Plan'!E211</f>
        <v>626580.78577205073</v>
      </c>
      <c r="J211" s="170">
        <f>'Grunddaten § 2 SPU_40%_Plan'!$F$13*'bezirksw Umlage § 2_Plan'!E211</f>
        <v>86829.864126308952</v>
      </c>
      <c r="K211" s="170">
        <f>'Grunddaten § 2 SPU_40%_Plan'!$G$13*'bezirksw Umlage § 2_Plan'!E211</f>
        <v>207690.30344608918</v>
      </c>
      <c r="L211" s="170">
        <f>'Grunddaten § 2 SPU_40%_Plan'!$H$13*'bezirksw Umlage § 2_Plan'!E211</f>
        <v>4811.8447304952733</v>
      </c>
      <c r="M211" s="170">
        <f>'Grunddaten § 2 SPU_40%_Plan'!$I$13*'bezirksw Umlage § 2_Plan'!E211</f>
        <v>2380.7294608994939</v>
      </c>
      <c r="N211" s="14"/>
      <c r="O211" s="14"/>
    </row>
    <row r="212" spans="1:15" x14ac:dyDescent="0.25">
      <c r="A212">
        <v>62125</v>
      </c>
      <c r="B212" t="s">
        <v>231</v>
      </c>
      <c r="C212" t="s">
        <v>228</v>
      </c>
      <c r="D212" s="207">
        <f>Finanzkraft!H212</f>
        <v>3042029.4</v>
      </c>
      <c r="E212" s="147">
        <f t="shared" si="9"/>
        <v>1.9013210570415138E-2</v>
      </c>
      <c r="F212" s="170">
        <f>'Grunddaten § 2 SPU_40%_Plan'!$B$13*'bezirksw Umlage § 2_Plan'!E212</f>
        <v>2796.4630106966583</v>
      </c>
      <c r="G212" s="170">
        <f>'Grunddaten § 2 SPU_40%_Plan'!$C$13*'bezirksw Umlage § 2_Plan'!E212</f>
        <v>301286.49014768429</v>
      </c>
      <c r="H212" s="170">
        <f>'Grunddaten § 2 SPU_40%_Plan'!$D$13*'bezirksw Umlage § 2_Plan'!E212</f>
        <v>11727.553991849241</v>
      </c>
      <c r="I212" s="170">
        <f>'Grunddaten § 2 SPU_40%_Plan'!$E$13*'bezirksw Umlage § 2_Plan'!E212</f>
        <v>378306.91545934195</v>
      </c>
      <c r="J212" s="170">
        <f>'Grunddaten § 2 SPU_40%_Plan'!$F$13*'bezirksw Umlage § 2_Plan'!E212</f>
        <v>52424.745241594253</v>
      </c>
      <c r="K212" s="170">
        <f>'Grunddaten § 2 SPU_40%_Plan'!$G$13*'bezirksw Umlage § 2_Plan'!E212</f>
        <v>125395.92635400192</v>
      </c>
      <c r="L212" s="170">
        <f>'Grunddaten § 2 SPU_40%_Plan'!$H$13*'bezirksw Umlage § 2_Plan'!E212</f>
        <v>2905.2185751594329</v>
      </c>
      <c r="M212" s="170">
        <f>'Grunddaten § 2 SPU_40%_Plan'!$I$13*'bezirksw Umlage § 2_Plan'!E212</f>
        <v>1437.3987191233844</v>
      </c>
      <c r="N212" s="14"/>
      <c r="O212" s="14"/>
    </row>
    <row r="213" spans="1:15" x14ac:dyDescent="0.25">
      <c r="A213">
        <v>62128</v>
      </c>
      <c r="B213" t="s">
        <v>232</v>
      </c>
      <c r="C213" t="s">
        <v>228</v>
      </c>
      <c r="D213" s="207">
        <f>Finanzkraft!H213</f>
        <v>4884794.18</v>
      </c>
      <c r="E213" s="147">
        <f t="shared" si="9"/>
        <v>3.0530809576488096E-2</v>
      </c>
      <c r="F213" s="170">
        <f>'Grunddaten § 2 SPU_40%_Plan'!$B$13*'bezirksw Umlage § 2_Plan'!E213</f>
        <v>4490.4714725098693</v>
      </c>
      <c r="G213" s="170">
        <f>'Grunddaten § 2 SPU_40%_Plan'!$C$13*'bezirksw Umlage § 2_Plan'!E213</f>
        <v>483796.2754686182</v>
      </c>
      <c r="H213" s="170">
        <f>'Grunddaten § 2 SPU_40%_Plan'!$D$13*'bezirksw Umlage § 2_Plan'!E213</f>
        <v>18831.733672600578</v>
      </c>
      <c r="I213" s="170">
        <f>'Grunddaten § 2 SPU_40%_Plan'!$E$13*'bezirksw Umlage § 2_Plan'!E213</f>
        <v>607473.22786871996</v>
      </c>
      <c r="J213" s="170">
        <f>'Grunddaten § 2 SPU_40%_Plan'!$F$13*'bezirksw Umlage § 2_Plan'!E213</f>
        <v>84181.990629059103</v>
      </c>
      <c r="K213" s="170">
        <f>'Grunddaten § 2 SPU_40%_Plan'!$G$13*'bezirksw Umlage § 2_Plan'!E213</f>
        <v>201356.7953188543</v>
      </c>
      <c r="L213" s="170">
        <f>'Grunddaten § 2 SPU_40%_Plan'!$H$13*'bezirksw Umlage § 2_Plan'!E213</f>
        <v>4665.1077032873809</v>
      </c>
      <c r="M213" s="170">
        <f>'Grunddaten § 2 SPU_40%_Plan'!$I$13*'bezirksw Umlage § 2_Plan'!E213</f>
        <v>2308.1292039825003</v>
      </c>
      <c r="N213" s="14"/>
      <c r="O213" s="14"/>
    </row>
    <row r="214" spans="1:15" x14ac:dyDescent="0.25">
      <c r="A214">
        <v>62131</v>
      </c>
      <c r="B214" t="s">
        <v>233</v>
      </c>
      <c r="C214" t="s">
        <v>228</v>
      </c>
      <c r="D214" s="207">
        <f>Finanzkraft!H214</f>
        <v>3799195.34</v>
      </c>
      <c r="E214" s="147">
        <f t="shared" si="9"/>
        <v>2.3745628821851602E-2</v>
      </c>
      <c r="F214" s="170">
        <f>'Grunddaten § 2 SPU_40%_Plan'!$B$13*'bezirksw Umlage § 2_Plan'!E214</f>
        <v>3492.5070871179337</v>
      </c>
      <c r="G214" s="170">
        <f>'Grunddaten § 2 SPU_40%_Plan'!$C$13*'bezirksw Umlage § 2_Plan'!E214</f>
        <v>376277.17515617638</v>
      </c>
      <c r="H214" s="170">
        <f>'Grunddaten § 2 SPU_40%_Plan'!$D$13*'bezirksw Umlage § 2_Plan'!E214</f>
        <v>14646.560771382432</v>
      </c>
      <c r="I214" s="170">
        <f>'Grunddaten § 2 SPU_40%_Plan'!$E$13*'bezirksw Umlage § 2_Plan'!E214</f>
        <v>472468.10642359534</v>
      </c>
      <c r="J214" s="170">
        <f>'Grunddaten § 2 SPU_40%_Plan'!$F$13*'bezirksw Umlage § 2_Plan'!E214</f>
        <v>65473.347437914985</v>
      </c>
      <c r="K214" s="170">
        <f>'Grunddaten § 2 SPU_40%_Plan'!$G$13*'bezirksw Umlage § 2_Plan'!E214</f>
        <v>156607.1712058757</v>
      </c>
      <c r="L214" s="170">
        <f>'Grunddaten § 2 SPU_40%_Plan'!$H$13*'bezirksw Umlage § 2_Plan'!E214</f>
        <v>3628.3320839789249</v>
      </c>
      <c r="M214" s="170">
        <f>'Grunddaten § 2 SPU_40%_Plan'!$I$13*'bezirksw Umlage § 2_Plan'!E214</f>
        <v>1795.1695389319812</v>
      </c>
      <c r="N214" s="14"/>
      <c r="O214" s="14"/>
    </row>
    <row r="215" spans="1:15" x14ac:dyDescent="0.25">
      <c r="A215">
        <v>62132</v>
      </c>
      <c r="B215" t="s">
        <v>234</v>
      </c>
      <c r="C215" t="s">
        <v>228</v>
      </c>
      <c r="D215" s="207">
        <f>Finanzkraft!H215</f>
        <v>2105039.0699999998</v>
      </c>
      <c r="E215" s="147">
        <f t="shared" si="9"/>
        <v>1.3156858739386558E-2</v>
      </c>
      <c r="F215" s="170">
        <f>'Grunddaten § 2 SPU_40%_Plan'!$B$13*'bezirksw Umlage § 2_Plan'!E215</f>
        <v>1935.1107833889748</v>
      </c>
      <c r="G215" s="170">
        <f>'Grunddaten § 2 SPU_40%_Plan'!$C$13*'bezirksw Umlage § 2_Plan'!E215</f>
        <v>208485.76710798568</v>
      </c>
      <c r="H215" s="170">
        <f>'Grunddaten § 2 SPU_40%_Plan'!$D$13*'bezirksw Umlage § 2_Plan'!E215</f>
        <v>8115.2928201078894</v>
      </c>
      <c r="I215" s="170">
        <f>'Grunddaten § 2 SPU_40%_Plan'!$E$13*'bezirksw Umlage § 2_Plan'!E215</f>
        <v>261782.75512166374</v>
      </c>
      <c r="J215" s="170">
        <f>'Grunddaten § 2 SPU_40%_Plan'!$F$13*'bezirksw Umlage § 2_Plan'!E215</f>
        <v>36277.143464935769</v>
      </c>
      <c r="K215" s="170">
        <f>'Grunddaten § 2 SPU_40%_Plan'!$G$13*'bezirksw Umlage § 2_Plan'!E215</f>
        <v>86772.114758002223</v>
      </c>
      <c r="L215" s="170">
        <f>'Grunddaten § 2 SPU_40%_Plan'!$H$13*'bezirksw Umlage § 2_Plan'!E215</f>
        <v>2010.3680153782659</v>
      </c>
      <c r="M215" s="170">
        <f>'Grunddaten § 2 SPU_40%_Plan'!$I$13*'bezirksw Umlage § 2_Plan'!E215</f>
        <v>994.65852069762377</v>
      </c>
      <c r="N215" s="14"/>
      <c r="O215" s="14"/>
    </row>
    <row r="216" spans="1:15" x14ac:dyDescent="0.25">
      <c r="A216">
        <v>62135</v>
      </c>
      <c r="B216" t="s">
        <v>235</v>
      </c>
      <c r="C216" t="s">
        <v>228</v>
      </c>
      <c r="D216" s="207">
        <f>Finanzkraft!H216</f>
        <v>1934835.13</v>
      </c>
      <c r="E216" s="147">
        <f t="shared" si="9"/>
        <v>1.2093054638369552E-2</v>
      </c>
      <c r="F216" s="170">
        <f>'Grunddaten § 2 SPU_40%_Plan'!$B$13*'bezirksw Umlage § 2_Plan'!E216</f>
        <v>1778.6464762113937</v>
      </c>
      <c r="G216" s="170">
        <f>'Grunddaten § 2 SPU_40%_Plan'!$C$13*'bezirksw Umlage § 2_Plan'!E216</f>
        <v>191628.55077342066</v>
      </c>
      <c r="H216" s="170">
        <f>'Grunddaten § 2 SPU_40%_Plan'!$D$13*'bezirksw Umlage § 2_Plan'!E216</f>
        <v>7459.1269408512762</v>
      </c>
      <c r="I216" s="170">
        <f>'Grunddaten § 2 SPU_40%_Plan'!$E$13*'bezirksw Umlage § 2_Plan'!E216</f>
        <v>240616.18535069874</v>
      </c>
      <c r="J216" s="170">
        <f>'Grunddaten § 2 SPU_40%_Plan'!$F$13*'bezirksw Umlage § 2_Plan'!E216</f>
        <v>33343.937693283602</v>
      </c>
      <c r="K216" s="170">
        <f>'Grunddaten § 2 SPU_40%_Plan'!$G$13*'bezirksw Umlage § 2_Plan'!E216</f>
        <v>79756.113950974875</v>
      </c>
      <c r="L216" s="170">
        <f>'Grunddaten § 2 SPU_40%_Plan'!$H$13*'bezirksw Umlage § 2_Plan'!E216</f>
        <v>1847.8187487428677</v>
      </c>
      <c r="M216" s="170">
        <f>'Grunddaten § 2 SPU_40%_Plan'!$I$13*'bezirksw Umlage § 2_Plan'!E216</f>
        <v>914.2349306607382</v>
      </c>
      <c r="N216" s="14"/>
      <c r="O216" s="14"/>
    </row>
    <row r="217" spans="1:15" x14ac:dyDescent="0.25">
      <c r="A217">
        <v>62138</v>
      </c>
      <c r="B217" t="s">
        <v>236</v>
      </c>
      <c r="C217" t="s">
        <v>228</v>
      </c>
      <c r="D217" s="207">
        <f>Finanzkraft!H217</f>
        <v>3158633</v>
      </c>
      <c r="E217" s="147">
        <f t="shared" si="9"/>
        <v>1.9742003263894189E-2</v>
      </c>
      <c r="F217" s="170">
        <f>'Grunddaten § 2 SPU_40%_Plan'!$B$13*'bezirksw Umlage § 2_Plan'!E217</f>
        <v>2903.6538400535574</v>
      </c>
      <c r="G217" s="170">
        <f>'Grunddaten § 2 SPU_40%_Plan'!$C$13*'bezirksw Umlage § 2_Plan'!E217</f>
        <v>312835.06011961965</v>
      </c>
      <c r="H217" s="170">
        <f>'Grunddaten § 2 SPU_40%_Plan'!$D$13*'bezirksw Umlage § 2_Plan'!E217</f>
        <v>12177.081210305445</v>
      </c>
      <c r="I217" s="170">
        <f>'Grunddaten § 2 SPU_40%_Plan'!$E$13*'bezirksw Umlage § 2_Plan'!E217</f>
        <v>392807.74449388543</v>
      </c>
      <c r="J217" s="170">
        <f>'Grunddaten § 2 SPU_40%_Plan'!$F$13*'bezirksw Umlage § 2_Plan'!E217</f>
        <v>54434.230759470171</v>
      </c>
      <c r="K217" s="170">
        <f>'Grunddaten § 2 SPU_40%_Plan'!$G$13*'bezirksw Umlage § 2_Plan'!E217</f>
        <v>130202.45992603495</v>
      </c>
      <c r="L217" s="170">
        <f>'Grunddaten § 2 SPU_40%_Plan'!$H$13*'bezirksw Umlage § 2_Plan'!E217</f>
        <v>3016.5780987230319</v>
      </c>
      <c r="M217" s="170">
        <f>'Grunddaten § 2 SPU_40%_Plan'!$I$13*'bezirksw Umlage § 2_Plan'!E217</f>
        <v>1492.4954467504006</v>
      </c>
      <c r="N217" s="14"/>
      <c r="O217" s="14"/>
    </row>
    <row r="218" spans="1:15" x14ac:dyDescent="0.25">
      <c r="A218">
        <v>62139</v>
      </c>
      <c r="B218" t="s">
        <v>237</v>
      </c>
      <c r="C218" t="s">
        <v>228</v>
      </c>
      <c r="D218" s="207">
        <f>Finanzkraft!H218</f>
        <v>26352475.030000001</v>
      </c>
      <c r="E218" s="147">
        <f t="shared" si="9"/>
        <v>0.1647075326744038</v>
      </c>
      <c r="F218" s="170">
        <f>'Grunddaten § 2 SPU_40%_Plan'!$B$13*'bezirksw Umlage § 2_Plan'!E218</f>
        <v>24225.18390575131</v>
      </c>
      <c r="G218" s="170">
        <f>'Grunddaten § 2 SPU_40%_Plan'!$C$13*'bezirksw Umlage § 2_Plan'!E218</f>
        <v>2609982.8977633128</v>
      </c>
      <c r="H218" s="170">
        <f>'Grunddaten § 2 SPU_40%_Plan'!$D$13*'bezirksw Umlage § 2_Plan'!E218</f>
        <v>101593.3881944678</v>
      </c>
      <c r="I218" s="170">
        <f>'Grunddaten § 2 SPU_40%_Plan'!$E$13*'bezirksw Umlage § 2_Plan'!E218</f>
        <v>3277195.0012444421</v>
      </c>
      <c r="J218" s="170">
        <f>'Grunddaten § 2 SPU_40%_Plan'!$F$13*'bezirksw Umlage § 2_Plan'!E218</f>
        <v>454144.7856924801</v>
      </c>
      <c r="K218" s="170">
        <f>'Grunddaten § 2 SPU_40%_Plan'!$G$13*'bezirksw Umlage § 2_Plan'!E218</f>
        <v>1086279.1194942279</v>
      </c>
      <c r="L218" s="170">
        <f>'Grunddaten § 2 SPU_40%_Plan'!$H$13*'bezirksw Umlage § 2_Plan'!E218</f>
        <v>25167.310992648901</v>
      </c>
      <c r="M218" s="170">
        <f>'Grunddaten § 2 SPU_40%_Plan'!$I$13*'bezirksw Umlage § 2_Plan'!E218</f>
        <v>12451.889470184928</v>
      </c>
      <c r="N218" s="14"/>
      <c r="O218" s="14"/>
    </row>
    <row r="219" spans="1:15" x14ac:dyDescent="0.25">
      <c r="A219">
        <v>62140</v>
      </c>
      <c r="B219" t="s">
        <v>238</v>
      </c>
      <c r="C219" t="s">
        <v>228</v>
      </c>
      <c r="D219" s="207">
        <f>Finanzkraft!H219</f>
        <v>47861928.439999998</v>
      </c>
      <c r="E219" s="147">
        <f t="shared" si="9"/>
        <v>0.29914534150651562</v>
      </c>
      <c r="F219" s="170">
        <f>'Grunddaten § 2 SPU_40%_Plan'!$B$13*'bezirksw Umlage § 2_Plan'!E219</f>
        <v>43998.296828778315</v>
      </c>
      <c r="G219" s="170">
        <f>'Grunddaten § 2 SPU_40%_Plan'!$C$13*'bezirksw Umlage § 2_Plan'!E219</f>
        <v>4740306.7279320927</v>
      </c>
      <c r="H219" s="170">
        <f>'Grunddaten § 2 SPU_40%_Plan'!$D$13*'bezirksw Umlage § 2_Plan'!E219</f>
        <v>184516.08322198485</v>
      </c>
      <c r="I219" s="170">
        <f>'Grunddaten § 2 SPU_40%_Plan'!$E$13*'bezirksw Umlage § 2_Plan'!E219</f>
        <v>5952111.6120942654</v>
      </c>
      <c r="J219" s="170">
        <f>'Grunddaten § 2 SPU_40%_Plan'!$F$13*'bezirksw Umlage § 2_Plan'!E219</f>
        <v>824827.46722908539</v>
      </c>
      <c r="K219" s="170">
        <f>'Grunddaten § 2 SPU_40%_Plan'!$G$13*'bezirksw Umlage § 2_Plan'!E219</f>
        <v>1972923.3563037717</v>
      </c>
      <c r="L219" s="170">
        <f>'Grunddaten § 2 SPU_40%_Plan'!$H$13*'bezirksw Umlage § 2_Plan'!E219</f>
        <v>45709.408182195584</v>
      </c>
      <c r="M219" s="170">
        <f>'Grunddaten § 2 SPU_40%_Plan'!$I$13*'bezirksw Umlage § 2_Plan'!E219</f>
        <v>22615.387817892581</v>
      </c>
      <c r="N219" s="14"/>
      <c r="O219" s="14"/>
    </row>
    <row r="220" spans="1:15" x14ac:dyDescent="0.25">
      <c r="A220">
        <v>62141</v>
      </c>
      <c r="B220" t="s">
        <v>239</v>
      </c>
      <c r="C220" t="s">
        <v>228</v>
      </c>
      <c r="D220" s="207">
        <f>Finanzkraft!H220</f>
        <v>12291272.630000001</v>
      </c>
      <c r="E220" s="147">
        <f t="shared" si="9"/>
        <v>7.6822582547220047E-2</v>
      </c>
      <c r="F220" s="170">
        <f>'Grunddaten § 2 SPU_40%_Plan'!$B$13*'bezirksw Umlage § 2_Plan'!E220</f>
        <v>11299.065441045124</v>
      </c>
      <c r="G220" s="170">
        <f>'Grunddaten § 2 SPU_40%_Plan'!$C$13*'bezirksw Umlage § 2_Plan'!E220</f>
        <v>1217343.3925855537</v>
      </c>
      <c r="H220" s="170">
        <f>'Grunddaten § 2 SPU_40%_Plan'!$D$13*'bezirksw Umlage § 2_Plan'!E220</f>
        <v>47385.000091341593</v>
      </c>
      <c r="I220" s="170">
        <f>'Grunddaten § 2 SPU_40%_Plan'!$E$13*'bezirksw Umlage § 2_Plan'!E220</f>
        <v>1528543.2270066598</v>
      </c>
      <c r="J220" s="170">
        <f>'Grunddaten § 2 SPU_40%_Plan'!$F$13*'bezirksw Umlage § 2_Plan'!E220</f>
        <v>211821.37040579889</v>
      </c>
      <c r="K220" s="170">
        <f>'Grunddaten § 2 SPU_40%_Plan'!$G$13*'bezirksw Umlage § 2_Plan'!E220</f>
        <v>506660.29641542566</v>
      </c>
      <c r="L220" s="170">
        <f>'Grunddaten § 2 SPU_40%_Plan'!$H$13*'bezirksw Umlage § 2_Plan'!E220</f>
        <v>11738.490613215223</v>
      </c>
      <c r="M220" s="170">
        <f>'Grunddaten § 2 SPU_40%_Plan'!$I$13*'bezirksw Umlage § 2_Plan'!E220</f>
        <v>5807.7872405698354</v>
      </c>
      <c r="N220" s="14"/>
      <c r="O220" s="14"/>
    </row>
    <row r="221" spans="1:15" x14ac:dyDescent="0.25">
      <c r="A221">
        <v>62142</v>
      </c>
      <c r="B221" t="s">
        <v>240</v>
      </c>
      <c r="C221" t="s">
        <v>228</v>
      </c>
      <c r="D221" s="207">
        <f>Finanzkraft!H221</f>
        <v>5391352.2199999997</v>
      </c>
      <c r="E221" s="147">
        <f t="shared" si="9"/>
        <v>3.3696885052503144E-2</v>
      </c>
      <c r="F221" s="170">
        <f>'Grunddaten § 2 SPU_40%_Plan'!$B$13*'bezirksw Umlage § 2_Plan'!E221</f>
        <v>4956.137853522162</v>
      </c>
      <c r="G221" s="170">
        <f>'Grunddaten § 2 SPU_40%_Plan'!$C$13*'bezirksw Umlage § 2_Plan'!E221</f>
        <v>533966.43290617957</v>
      </c>
      <c r="H221" s="170">
        <f>'Grunddaten § 2 SPU_40%_Plan'!$D$13*'bezirksw Umlage § 2_Plan'!E221</f>
        <v>20784.603281324715</v>
      </c>
      <c r="I221" s="170">
        <f>'Grunddaten § 2 SPU_40%_Plan'!$E$13*'bezirksw Umlage § 2_Plan'!E221</f>
        <v>670468.80891521799</v>
      </c>
      <c r="J221" s="170">
        <f>'Grunddaten § 2 SPU_40%_Plan'!$F$13*'bezirksw Umlage § 2_Plan'!E221</f>
        <v>92911.747217565862</v>
      </c>
      <c r="K221" s="170">
        <f>'Grunddaten § 2 SPU_40%_Plan'!$G$13*'bezirksw Umlage § 2_Plan'!E221</f>
        <v>222237.69629826874</v>
      </c>
      <c r="L221" s="170">
        <f>'Grunddaten § 2 SPU_40%_Plan'!$H$13*'bezirksw Umlage § 2_Plan'!E221</f>
        <v>5148.8840360224804</v>
      </c>
      <c r="M221" s="170">
        <f>'Grunddaten § 2 SPU_40%_Plan'!$I$13*'bezirksw Umlage § 2_Plan'!E221</f>
        <v>2547.4845099692375</v>
      </c>
      <c r="N221" s="14"/>
      <c r="O221" s="14"/>
    </row>
    <row r="222" spans="1:15" x14ac:dyDescent="0.25">
      <c r="A222">
        <v>62143</v>
      </c>
      <c r="B222" t="s">
        <v>241</v>
      </c>
      <c r="C222" t="s">
        <v>228</v>
      </c>
      <c r="D222" s="207">
        <f>Finanzkraft!H222</f>
        <v>12560082.84</v>
      </c>
      <c r="E222" s="147">
        <f t="shared" si="9"/>
        <v>7.8502692912428063E-2</v>
      </c>
      <c r="F222" s="170">
        <f>'Grunddaten § 2 SPU_40%_Plan'!$B$13*'bezirksw Umlage § 2_Plan'!E222</f>
        <v>11546.17607355992</v>
      </c>
      <c r="G222" s="170">
        <f>'Grunddaten § 2 SPU_40%_Plan'!$C$13*'bezirksw Umlage § 2_Plan'!E222</f>
        <v>1243966.7002652106</v>
      </c>
      <c r="H222" s="170">
        <f>'Grunddaten § 2 SPU_40%_Plan'!$D$13*'bezirksw Umlage § 2_Plan'!E222</f>
        <v>48421.310342430996</v>
      </c>
      <c r="I222" s="170">
        <f>'Grunddaten § 2 SPU_40%_Plan'!$E$13*'bezirksw Umlage § 2_Plan'!E222</f>
        <v>1561972.4770293843</v>
      </c>
      <c r="J222" s="170">
        <f>'Grunddaten § 2 SPU_40%_Plan'!$F$13*'bezirksw Umlage § 2_Plan'!E222</f>
        <v>216453.90511357965</v>
      </c>
      <c r="K222" s="170">
        <f>'Grunddaten § 2 SPU_40%_Plan'!$G$13*'bezirksw Umlage § 2_Plan'!E222</f>
        <v>517740.96029604558</v>
      </c>
      <c r="L222" s="170">
        <f>'Grunddaten § 2 SPU_40%_Plan'!$H$13*'bezirksw Umlage § 2_Plan'!E222</f>
        <v>11995.211477019007</v>
      </c>
      <c r="M222" s="170">
        <f>'Grunddaten § 2 SPU_40%_Plan'!$I$13*'bezirksw Umlage § 2_Plan'!E222</f>
        <v>5934.8035841795618</v>
      </c>
      <c r="N222" s="14"/>
      <c r="O222" s="14"/>
    </row>
    <row r="223" spans="1:15" x14ac:dyDescent="0.25">
      <c r="A223">
        <v>62144</v>
      </c>
      <c r="B223" t="s">
        <v>242</v>
      </c>
      <c r="C223" t="s">
        <v>228</v>
      </c>
      <c r="D223" s="207">
        <f>Finanzkraft!H223</f>
        <v>3212272.3</v>
      </c>
      <c r="E223" s="147">
        <f t="shared" si="9"/>
        <v>2.007725817817926E-2</v>
      </c>
      <c r="F223" s="170">
        <f>'Grunddaten § 2 SPU_40%_Plan'!$B$13*'bezirksw Umlage § 2_Plan'!E223</f>
        <v>2952.9631328466057</v>
      </c>
      <c r="G223" s="170">
        <f>'Grunddaten § 2 SPU_40%_Plan'!$C$13*'bezirksw Umlage § 2_Plan'!E223</f>
        <v>318147.56513057672</v>
      </c>
      <c r="H223" s="170">
        <f>'Grunddaten § 2 SPU_40%_Plan'!$D$13*'bezirksw Umlage § 2_Plan'!E223</f>
        <v>12383.870068702079</v>
      </c>
      <c r="I223" s="170">
        <f>'Grunddaten § 2 SPU_40%_Plan'!$E$13*'bezirksw Umlage § 2_Plan'!E223</f>
        <v>399478.3302976907</v>
      </c>
      <c r="J223" s="170">
        <f>'Grunddaten § 2 SPU_40%_Plan'!$F$13*'bezirksw Umlage § 2_Plan'!E223</f>
        <v>55358.622429530107</v>
      </c>
      <c r="K223" s="170">
        <f>'Grunddaten § 2 SPU_40%_Plan'!$G$13*'bezirksw Umlage § 2_Plan'!E223</f>
        <v>132413.53313672787</v>
      </c>
      <c r="L223" s="170">
        <f>'Grunddaten § 2 SPU_40%_Plan'!$H$13*'bezirksw Umlage § 2_Plan'!E223</f>
        <v>3067.8050496257911</v>
      </c>
      <c r="M223" s="170">
        <f>'Grunddaten § 2 SPU_40%_Plan'!$I$13*'bezirksw Umlage § 2_Plan'!E223</f>
        <v>1517.840718270352</v>
      </c>
      <c r="N223" s="14"/>
      <c r="O223" s="14"/>
    </row>
    <row r="224" spans="1:15" x14ac:dyDescent="0.25">
      <c r="A224">
        <v>62145</v>
      </c>
      <c r="B224" t="s">
        <v>243</v>
      </c>
      <c r="C224" t="s">
        <v>228</v>
      </c>
      <c r="D224" s="207">
        <f>Finanzkraft!H224</f>
        <v>9734291.8100000005</v>
      </c>
      <c r="E224" s="147">
        <f t="shared" si="9"/>
        <v>6.0841009602799208E-2</v>
      </c>
      <c r="F224" s="170">
        <f>'Grunddaten § 2 SPU_40%_Plan'!$B$13*'bezirksw Umlage § 2_Plan'!E224</f>
        <v>8948.4956923797072</v>
      </c>
      <c r="G224" s="170">
        <f>'Grunddaten § 2 SPU_40%_Plan'!$C$13*'bezirksw Umlage § 2_Plan'!E224</f>
        <v>964096.73539258004</v>
      </c>
      <c r="H224" s="170">
        <f>'Grunddaten § 2 SPU_40%_Plan'!$D$13*'bezirksw Umlage § 2_Plan'!E224</f>
        <v>37527.39298778338</v>
      </c>
      <c r="I224" s="170">
        <f>'Grunddaten § 2 SPU_40%_Plan'!$E$13*'bezirksw Umlage § 2_Plan'!E224</f>
        <v>1210556.9751634337</v>
      </c>
      <c r="J224" s="170">
        <f>'Grunddaten § 2 SPU_40%_Plan'!$F$13*'bezirksw Umlage § 2_Plan'!E224</f>
        <v>167755.69895760619</v>
      </c>
      <c r="K224" s="170">
        <f>'Grunddaten § 2 SPU_40%_Plan'!$G$13*'bezirksw Umlage § 2_Plan'!E224</f>
        <v>401258.62653238134</v>
      </c>
      <c r="L224" s="170">
        <f>'Grunddaten § 2 SPU_40%_Plan'!$H$13*'bezirksw Umlage § 2_Plan'!E224</f>
        <v>9296.5062673077191</v>
      </c>
      <c r="M224" s="170">
        <f>'Grunddaten § 2 SPU_40%_Plan'!$I$13*'bezirksw Umlage § 2_Plan'!E224</f>
        <v>4599.5803259716204</v>
      </c>
      <c r="N224" s="14"/>
      <c r="O224" s="14"/>
    </row>
    <row r="225" spans="1:15" x14ac:dyDescent="0.25">
      <c r="A225">
        <v>62146</v>
      </c>
      <c r="B225" t="s">
        <v>244</v>
      </c>
      <c r="C225" t="s">
        <v>228</v>
      </c>
      <c r="D225" s="207">
        <f>Finanzkraft!H225</f>
        <v>3605524.75</v>
      </c>
      <c r="E225" s="147">
        <f t="shared" si="9"/>
        <v>2.2535154094366544E-2</v>
      </c>
      <c r="F225" s="170">
        <f>'Grunddaten § 2 SPU_40%_Plan'!$B$13*'bezirksw Umlage § 2_Plan'!E225</f>
        <v>3314.4704641994313</v>
      </c>
      <c r="G225" s="170">
        <f>'Grunddaten § 2 SPU_40%_Plan'!$C$13*'bezirksw Umlage § 2_Plan'!E225</f>
        <v>357095.79173301446</v>
      </c>
      <c r="H225" s="170">
        <f>'Grunddaten § 2 SPU_40%_Plan'!$D$13*'bezirksw Umlage § 2_Plan'!E225</f>
        <v>13899.926862828393</v>
      </c>
      <c r="I225" s="170">
        <f>'Grunddaten § 2 SPU_40%_Plan'!$E$13*'bezirksw Umlage § 2_Plan'!E225</f>
        <v>448383.22298424039</v>
      </c>
      <c r="J225" s="170">
        <f>'Grunddaten § 2 SPU_40%_Plan'!$F$13*'bezirksw Umlage § 2_Plan'!E225</f>
        <v>62135.729681314988</v>
      </c>
      <c r="K225" s="170">
        <f>'Grunddaten § 2 SPU_40%_Plan'!$G$13*'bezirksw Umlage § 2_Plan'!E225</f>
        <v>148623.84828316624</v>
      </c>
      <c r="L225" s="170">
        <f>'Grunddaten § 2 SPU_40%_Plan'!$H$13*'bezirksw Umlage § 2_Plan'!E225</f>
        <v>3443.3715456192081</v>
      </c>
      <c r="M225" s="170">
        <f>'Grunddaten § 2 SPU_40%_Plan'!$I$13*'bezirksw Umlage § 2_Plan'!E225</f>
        <v>1703.6576495341108</v>
      </c>
      <c r="N225" s="14"/>
      <c r="O225" s="14"/>
    </row>
    <row r="226" spans="1:15" x14ac:dyDescent="0.25">
      <c r="A226">
        <v>62147</v>
      </c>
      <c r="B226" t="s">
        <v>245</v>
      </c>
      <c r="C226" t="s">
        <v>228</v>
      </c>
      <c r="D226" s="207">
        <f>Finanzkraft!H226</f>
        <v>3108762.1</v>
      </c>
      <c r="E226" s="147">
        <f t="shared" si="9"/>
        <v>1.9430301502222812E-2</v>
      </c>
      <c r="F226" s="170">
        <f>'Grunddaten § 2 SPU_40%_Plan'!$B$13*'bezirksw Umlage § 2_Plan'!E226</f>
        <v>2857.8087449469313</v>
      </c>
      <c r="G226" s="170">
        <f>'Grunddaten § 2 SPU_40%_Plan'!$C$13*'bezirksw Umlage § 2_Plan'!E226</f>
        <v>307895.78227388085</v>
      </c>
      <c r="H226" s="170">
        <f>'Grunddaten § 2 SPU_40%_Plan'!$D$13*'bezirksw Umlage § 2_Plan'!E226</f>
        <v>11984.82019127252</v>
      </c>
      <c r="I226" s="170">
        <f>'Grunddaten § 2 SPU_40%_Plan'!$E$13*'bezirksw Umlage § 2_Plan'!E226</f>
        <v>386605.79708661145</v>
      </c>
      <c r="J226" s="170">
        <f>'Grunddaten § 2 SPU_40%_Plan'!$F$13*'bezirksw Umlage § 2_Plan'!E226</f>
        <v>53574.781726048917</v>
      </c>
      <c r="K226" s="170">
        <f>'Grunddaten § 2 SPU_40%_Plan'!$G$13*'bezirksw Umlage § 2_Plan'!E226</f>
        <v>128146.72446745989</v>
      </c>
      <c r="L226" s="170">
        <f>'Grunddaten § 2 SPU_40%_Plan'!$H$13*'bezirksw Umlage § 2_Plan'!E226</f>
        <v>2968.9500695396459</v>
      </c>
      <c r="M226" s="170">
        <f>'Grunddaten § 2 SPU_40%_Plan'!$I$13*'bezirksw Umlage § 2_Plan'!E226</f>
        <v>1468.9307935680447</v>
      </c>
      <c r="N226" s="14"/>
      <c r="O226" s="14"/>
    </row>
    <row r="227" spans="1:15" x14ac:dyDescent="0.25">
      <c r="A227">
        <v>62148</v>
      </c>
      <c r="B227" t="s">
        <v>246</v>
      </c>
      <c r="C227" t="s">
        <v>228</v>
      </c>
      <c r="D227" s="207">
        <f>Finanzkraft!H227</f>
        <v>2293610.06</v>
      </c>
      <c r="E227" s="147">
        <f t="shared" si="9"/>
        <v>1.4335460083719933E-2</v>
      </c>
      <c r="F227" s="170">
        <f>'Grunddaten § 2 SPU_40%_Plan'!$B$13*'bezirksw Umlage § 2_Plan'!E227</f>
        <v>2108.4594691135276</v>
      </c>
      <c r="G227" s="170">
        <f>'Grunddaten § 2 SPU_40%_Plan'!$C$13*'bezirksw Umlage § 2_Plan'!E227</f>
        <v>227162.07961199176</v>
      </c>
      <c r="H227" s="170">
        <f>'Grunddaten § 2 SPU_40%_Plan'!$D$13*'bezirksw Umlage § 2_Plan'!E227</f>
        <v>8842.2668810822724</v>
      </c>
      <c r="I227" s="170">
        <f>'Grunddaten § 2 SPU_40%_Plan'!$E$13*'bezirksw Umlage § 2_Plan'!E227</f>
        <v>285233.45207154017</v>
      </c>
      <c r="J227" s="170">
        <f>'Grunddaten § 2 SPU_40%_Plan'!$F$13*'bezirksw Umlage § 2_Plan'!E227</f>
        <v>39526.8773796393</v>
      </c>
      <c r="K227" s="170">
        <f>'Grunddaten § 2 SPU_40%_Plan'!$G$13*'bezirksw Umlage § 2_Plan'!E227</f>
        <v>94545.226344149705</v>
      </c>
      <c r="L227" s="170">
        <f>'Grunddaten § 2 SPU_40%_Plan'!$H$13*'bezirksw Umlage § 2_Plan'!E227</f>
        <v>2190.4583007924057</v>
      </c>
      <c r="M227" s="170">
        <f>'Grunddaten § 2 SPU_40%_Plan'!$I$13*'bezirksw Umlage § 2_Plan'!E227</f>
        <v>1083.7607823292269</v>
      </c>
      <c r="N227" s="14"/>
      <c r="O227" s="14"/>
    </row>
    <row r="228" spans="1:15" s="236" customFormat="1" x14ac:dyDescent="0.25">
      <c r="A228" s="236">
        <v>62202</v>
      </c>
      <c r="B228" s="236" t="s">
        <v>248</v>
      </c>
      <c r="C228" s="236" t="s">
        <v>249</v>
      </c>
      <c r="D228" s="207">
        <f>Finanzkraft!H228</f>
        <v>2621748.4900000002</v>
      </c>
      <c r="E228" s="147">
        <f>D228/SUM($D$228:$D$262)</f>
        <v>1.9658980600898414E-2</v>
      </c>
      <c r="F228" s="237">
        <f>'Grunddaten § 2 SPU_40%_Plan'!$B$14*'bezirksw Umlage § 2_Plan'!E228</f>
        <v>4179.4992757510026</v>
      </c>
      <c r="G228" s="237">
        <f>'Grunddaten § 2 SPU_40%_Plan'!$C$14*'bezirksw Umlage § 2_Plan'!E228</f>
        <v>191707.26586502968</v>
      </c>
      <c r="H228" s="237">
        <f>'Grunddaten § 2 SPU_40%_Plan'!$D$14*'bezirksw Umlage § 2_Plan'!E228</f>
        <v>14855.907569411997</v>
      </c>
      <c r="I228" s="237">
        <f>'Grunddaten § 2 SPU_40%_Plan'!$E$14*'bezirksw Umlage § 2_Plan'!E228</f>
        <v>368140.754785828</v>
      </c>
      <c r="J228" s="237">
        <f>'Grunddaten § 2 SPU_40%_Plan'!$F$14*'bezirksw Umlage § 2_Plan'!E228</f>
        <v>20822.005893247566</v>
      </c>
      <c r="K228" s="237">
        <f>'Grunddaten § 2 SPU_40%_Plan'!$G$14*'bezirksw Umlage § 2_Plan'!E228</f>
        <v>115818.91831213291</v>
      </c>
      <c r="L228" s="237">
        <f>'Grunddaten § 2 SPU_40%_Plan'!$H$14*'bezirksw Umlage § 2_Plan'!E228</f>
        <v>463.95194218120258</v>
      </c>
      <c r="M228" s="237">
        <f>'Grunddaten § 2 SPU_40%_Plan'!$I$14*'bezirksw Umlage § 2_Plan'!E228</f>
        <v>798.15461239647561</v>
      </c>
      <c r="N228" s="207"/>
      <c r="O228" s="207"/>
    </row>
    <row r="229" spans="1:15" x14ac:dyDescent="0.25">
      <c r="A229">
        <v>62205</v>
      </c>
      <c r="B229" t="s">
        <v>250</v>
      </c>
      <c r="C229" t="s">
        <v>249</v>
      </c>
      <c r="D229" s="207">
        <f>Finanzkraft!H229</f>
        <v>2611377.63</v>
      </c>
      <c r="E229" s="147">
        <f t="shared" ref="E229:E261" si="10">D229/SUM($D$228:$D$262)</f>
        <v>1.9581215500114608E-2</v>
      </c>
      <c r="F229" s="170">
        <f>'Grunddaten § 2 SPU_40%_Plan'!$B$14*'bezirksw Umlage § 2_Plan'!E229</f>
        <v>4162.9664153243657</v>
      </c>
      <c r="G229" s="170">
        <f>'Grunddaten § 2 SPU_40%_Plan'!$C$14*'bezirksw Umlage § 2_Plan'!E229</f>
        <v>190948.92873892761</v>
      </c>
      <c r="H229" s="170">
        <f>'Grunddaten § 2 SPU_40%_Plan'!$D$14*'bezirksw Umlage § 2_Plan'!E229</f>
        <v>14797.142002019484</v>
      </c>
      <c r="I229" s="170">
        <f>'Grunddaten § 2 SPU_40%_Plan'!$E$14*'bezirksw Umlage § 2_Plan'!E229</f>
        <v>366684.49906841619</v>
      </c>
      <c r="J229" s="170">
        <f>'Grunddaten § 2 SPU_40%_Plan'!$F$14*'bezirksw Umlage § 2_Plan'!E229</f>
        <v>20739.640209101388</v>
      </c>
      <c r="K229" s="170">
        <f>'Grunddaten § 2 SPU_40%_Plan'!$G$14*'bezirksw Umlage § 2_Plan'!E229</f>
        <v>115360.7729973752</v>
      </c>
      <c r="L229" s="170">
        <f>'Grunddaten § 2 SPU_40%_Plan'!$H$14*'bezirksw Umlage § 2_Plan'!E229</f>
        <v>462.11668580270475</v>
      </c>
      <c r="M229" s="170">
        <f>'Grunddaten § 2 SPU_40%_Plan'!$I$14*'bezirksw Umlage § 2_Plan'!E229</f>
        <v>794.99734930465308</v>
      </c>
      <c r="N229" s="14"/>
      <c r="O229" s="14"/>
    </row>
    <row r="230" spans="1:15" x14ac:dyDescent="0.25">
      <c r="A230">
        <v>62206</v>
      </c>
      <c r="B230" t="s">
        <v>251</v>
      </c>
      <c r="C230" t="s">
        <v>249</v>
      </c>
      <c r="D230" s="207">
        <f>Finanzkraft!H230</f>
        <v>1430800.98</v>
      </c>
      <c r="E230" s="147">
        <f t="shared" si="10"/>
        <v>1.0728751753592671E-2</v>
      </c>
      <c r="F230" s="170">
        <f>'Grunddaten § 2 SPU_40%_Plan'!$B$14*'bezirksw Umlage § 2_Plan'!E230</f>
        <v>2280.932622813802</v>
      </c>
      <c r="G230" s="170">
        <f>'Grunddaten § 2 SPU_40%_Plan'!$C$14*'bezirksw Umlage § 2_Plan'!E230</f>
        <v>104622.90525541792</v>
      </c>
      <c r="H230" s="170">
        <f>'Grunddaten § 2 SPU_40%_Plan'!$D$14*'bezirksw Umlage § 2_Plan'!E230</f>
        <v>8107.5080962873371</v>
      </c>
      <c r="I230" s="170">
        <f>'Grunddaten § 2 SPU_40%_Plan'!$E$14*'bezirksw Umlage § 2_Plan'!E230</f>
        <v>200910.25311337257</v>
      </c>
      <c r="J230" s="170">
        <f>'Grunddaten § 2 SPU_40%_Plan'!$F$14*'bezirksw Umlage § 2_Plan'!E230</f>
        <v>11363.464707335213</v>
      </c>
      <c r="K230" s="170">
        <f>'Grunddaten § 2 SPU_40%_Plan'!$G$14*'bezirksw Umlage § 2_Plan'!E230</f>
        <v>63207.368081115863</v>
      </c>
      <c r="L230" s="170">
        <f>'Grunddaten § 2 SPU_40%_Plan'!$H$14*'bezirksw Umlage § 2_Plan'!E230</f>
        <v>253.19854138478703</v>
      </c>
      <c r="M230" s="170">
        <f>'Grunddaten § 2 SPU_40%_Plan'!$I$14*'bezirksw Umlage § 2_Plan'!E230</f>
        <v>435.58732119586244</v>
      </c>
      <c r="N230" s="14"/>
      <c r="O230" s="14"/>
    </row>
    <row r="231" spans="1:15" x14ac:dyDescent="0.25">
      <c r="A231">
        <v>62209</v>
      </c>
      <c r="B231" t="s">
        <v>252</v>
      </c>
      <c r="C231" t="s">
        <v>249</v>
      </c>
      <c r="D231" s="207">
        <f>Finanzkraft!H231</f>
        <v>1663556.76</v>
      </c>
      <c r="E231" s="147">
        <f t="shared" si="10"/>
        <v>1.2474053174083613E-2</v>
      </c>
      <c r="F231" s="170">
        <f>'Grunddaten § 2 SPU_40%_Plan'!$B$14*'bezirksw Umlage § 2_Plan'!E231</f>
        <v>2651.9837048101763</v>
      </c>
      <c r="G231" s="170">
        <f>'Grunddaten § 2 SPU_40%_Plan'!$C$14*'bezirksw Umlage § 2_Plan'!E231</f>
        <v>121642.45322818414</v>
      </c>
      <c r="H231" s="170">
        <f>'Grunddaten § 2 SPU_40%_Plan'!$D$14*'bezirksw Umlage § 2_Plan'!E231</f>
        <v>9426.3982824037012</v>
      </c>
      <c r="I231" s="170">
        <f>'Grunddaten § 2 SPU_40%_Plan'!$E$14*'bezirksw Umlage § 2_Plan'!E231</f>
        <v>233593.36091596892</v>
      </c>
      <c r="J231" s="170">
        <f>'Grunddaten § 2 SPU_40%_Plan'!$F$14*'bezirksw Umlage § 2_Plan'!E231</f>
        <v>13212.018159862399</v>
      </c>
      <c r="K231" s="170">
        <f>'Grunddaten § 2 SPU_40%_Plan'!$G$14*'bezirksw Umlage § 2_Plan'!E231</f>
        <v>73489.636869796203</v>
      </c>
      <c r="L231" s="170">
        <f>'Grunddaten § 2 SPU_40%_Plan'!$H$14*'bezirksw Umlage § 2_Plan'!E231</f>
        <v>294.38765490837324</v>
      </c>
      <c r="M231" s="170">
        <f>'Grunddaten § 2 SPU_40%_Plan'!$I$14*'bezirksw Umlage § 2_Plan'!E231</f>
        <v>506.44655886779469</v>
      </c>
      <c r="N231" s="14"/>
      <c r="O231" s="14"/>
    </row>
    <row r="232" spans="1:15" x14ac:dyDescent="0.25">
      <c r="A232">
        <v>62211</v>
      </c>
      <c r="B232" t="s">
        <v>253</v>
      </c>
      <c r="C232" t="s">
        <v>249</v>
      </c>
      <c r="D232" s="207">
        <f>Finanzkraft!H232</f>
        <v>3297550.42</v>
      </c>
      <c r="E232" s="147">
        <f t="shared" si="10"/>
        <v>2.472642970312702E-2</v>
      </c>
      <c r="F232" s="170">
        <f>'Grunddaten § 2 SPU_40%_Plan'!$B$14*'bezirksw Umlage § 2_Plan'!E232</f>
        <v>5256.8389548848045</v>
      </c>
      <c r="G232" s="170">
        <f>'Grunddaten § 2 SPU_40%_Plan'!$C$14*'bezirksw Umlage § 2_Plan'!E232</f>
        <v>241123.19602033231</v>
      </c>
      <c r="H232" s="170">
        <f>'Grunddaten § 2 SPU_40%_Plan'!$D$14*'bezirksw Umlage § 2_Plan'!E232</f>
        <v>18685.279854970264</v>
      </c>
      <c r="I232" s="170">
        <f>'Grunddaten § 2 SPU_40%_Plan'!$E$14*'bezirksw Umlage § 2_Plan'!E232</f>
        <v>463035.52960685565</v>
      </c>
      <c r="J232" s="170">
        <f>'Grunddaten § 2 SPU_40%_Plan'!$F$14*'bezirksw Umlage § 2_Plan'!E232</f>
        <v>26189.245284364013</v>
      </c>
      <c r="K232" s="170">
        <f>'Grunddaten § 2 SPU_40%_Plan'!$G$14*'bezirksw Umlage § 2_Plan'!E232</f>
        <v>145673.28795300252</v>
      </c>
      <c r="L232" s="170">
        <f>'Grunddaten § 2 SPU_40%_Plan'!$H$14*'bezirksw Umlage § 2_Plan'!E232</f>
        <v>583.54374099379766</v>
      </c>
      <c r="M232" s="170">
        <f>'Grunddaten § 2 SPU_40%_Plan'!$I$14*'bezirksw Umlage § 2_Plan'!E232</f>
        <v>1003.893045946957</v>
      </c>
      <c r="N232" s="14"/>
      <c r="O232" s="14"/>
    </row>
    <row r="233" spans="1:15" x14ac:dyDescent="0.25">
      <c r="A233">
        <v>62214</v>
      </c>
      <c r="B233" t="s">
        <v>254</v>
      </c>
      <c r="C233" t="s">
        <v>249</v>
      </c>
      <c r="D233" s="207">
        <f>Finanzkraft!H233</f>
        <v>2856509.92</v>
      </c>
      <c r="E233" s="147">
        <f t="shared" si="10"/>
        <v>2.141932123456811E-2</v>
      </c>
      <c r="F233" s="170">
        <f>'Grunddaten § 2 SPU_40%_Plan'!$B$14*'bezirksw Umlage § 2_Plan'!E233</f>
        <v>4553.7476944691798</v>
      </c>
      <c r="G233" s="170">
        <f>'Grunddaten § 2 SPU_40%_Plan'!$C$14*'bezirksw Umlage § 2_Plan'!E233</f>
        <v>208873.47080327093</v>
      </c>
      <c r="H233" s="170">
        <f>'Grunddaten § 2 SPU_40%_Plan'!$D$14*'bezirksw Umlage § 2_Plan'!E233</f>
        <v>16186.162595111653</v>
      </c>
      <c r="I233" s="170">
        <f>'Grunddaten § 2 SPU_40%_Plan'!$E$14*'bezirksw Umlage § 2_Plan'!E233</f>
        <v>401105.49200774217</v>
      </c>
      <c r="J233" s="170">
        <f>'Grunddaten § 2 SPU_40%_Plan'!$F$14*'bezirksw Umlage § 2_Plan'!E233</f>
        <v>22686.488278805158</v>
      </c>
      <c r="K233" s="170">
        <f>'Grunddaten § 2 SPU_40%_Plan'!$G$14*'bezirksw Umlage § 2_Plan'!E233</f>
        <v>126189.78912133456</v>
      </c>
      <c r="L233" s="170">
        <f>'Grunddaten § 2 SPU_40%_Plan'!$H$14*'bezirksw Umlage § 2_Plan'!E233</f>
        <v>505.49598113580737</v>
      </c>
      <c r="M233" s="170">
        <f>'Grunddaten § 2 SPU_40%_Plan'!$I$14*'bezirksw Umlage § 2_Plan'!E233</f>
        <v>869.6244421234652</v>
      </c>
      <c r="N233" s="14"/>
      <c r="O233" s="14"/>
    </row>
    <row r="234" spans="1:15" x14ac:dyDescent="0.25">
      <c r="A234">
        <v>62216</v>
      </c>
      <c r="B234" t="s">
        <v>255</v>
      </c>
      <c r="C234" t="s">
        <v>249</v>
      </c>
      <c r="D234" s="207">
        <f>Finanzkraft!H234</f>
        <v>1521033.43</v>
      </c>
      <c r="E234" s="147">
        <f t="shared" si="10"/>
        <v>1.1405352881003462E-2</v>
      </c>
      <c r="F234" s="170">
        <f>'Grunddaten § 2 SPU_40%_Plan'!$B$14*'bezirksw Umlage § 2_Plan'!E234</f>
        <v>2424.7780225013362</v>
      </c>
      <c r="G234" s="170">
        <f>'Grunddaten § 2 SPU_40%_Plan'!$C$14*'bezirksw Umlage § 2_Plan'!E234</f>
        <v>111220.87464408457</v>
      </c>
      <c r="H234" s="170">
        <f>'Grunddaten § 2 SPU_40%_Plan'!$D$14*'bezirksw Umlage § 2_Plan'!E234</f>
        <v>8618.8023497500672</v>
      </c>
      <c r="I234" s="170">
        <f>'Grunddaten § 2 SPU_40%_Plan'!$E$14*'bezirksw Umlage § 2_Plan'!E234</f>
        <v>213580.51586965038</v>
      </c>
      <c r="J234" s="170">
        <f>'Grunddaten § 2 SPU_40%_Plan'!$F$14*'bezirksw Umlage § 2_Plan'!E234</f>
        <v>12080.093557443626</v>
      </c>
      <c r="K234" s="170">
        <f>'Grunddaten § 2 SPU_40%_Plan'!$G$14*'bezirksw Umlage § 2_Plan'!E234</f>
        <v>67193.495963143796</v>
      </c>
      <c r="L234" s="170">
        <f>'Grunddaten § 2 SPU_40%_Plan'!$H$14*'bezirksw Umlage § 2_Plan'!E234</f>
        <v>269.16632799168167</v>
      </c>
      <c r="M234" s="170">
        <f>'Grunddaten § 2 SPU_40%_Plan'!$I$14*'bezirksw Umlage § 2_Plan'!E234</f>
        <v>463.05732696874054</v>
      </c>
      <c r="N234" s="14"/>
      <c r="O234" s="14"/>
    </row>
    <row r="235" spans="1:15" x14ac:dyDescent="0.25">
      <c r="A235">
        <v>62219</v>
      </c>
      <c r="B235" t="s">
        <v>256</v>
      </c>
      <c r="C235" t="s">
        <v>249</v>
      </c>
      <c r="D235" s="207">
        <f>Finanzkraft!H235</f>
        <v>12668761.300000001</v>
      </c>
      <c r="E235" s="147">
        <f t="shared" si="10"/>
        <v>9.4995737990913307E-2</v>
      </c>
      <c r="F235" s="170">
        <f>'Grunddaten § 2 SPU_40%_Plan'!$B$14*'bezirksw Umlage § 2_Plan'!E235</f>
        <v>20196.093896868169</v>
      </c>
      <c r="G235" s="170">
        <f>'Grunddaten § 2 SPU_40%_Plan'!$C$14*'bezirksw Umlage § 2_Plan'!E235</f>
        <v>926364.06580697582</v>
      </c>
      <c r="H235" s="170">
        <f>'Grunddaten § 2 SPU_40%_Plan'!$D$14*'bezirksw Umlage § 2_Plan'!E235</f>
        <v>71786.423300941344</v>
      </c>
      <c r="I235" s="170">
        <f>'Grunddaten § 2 SPU_40%_Plan'!$E$14*'bezirksw Umlage § 2_Plan'!E235</f>
        <v>1778922.4881687595</v>
      </c>
      <c r="J235" s="170">
        <f>'Grunddaten § 2 SPU_40%_Plan'!$F$14*'bezirksw Umlage § 2_Plan'!E235</f>
        <v>100615.68585045573</v>
      </c>
      <c r="K235" s="170">
        <f>'Grunddaten § 2 SPU_40%_Plan'!$G$14*'bezirksw Umlage § 2_Plan'!E235</f>
        <v>559657.89079966664</v>
      </c>
      <c r="L235" s="170">
        <f>'Grunddaten § 2 SPU_40%_Plan'!$H$14*'bezirksw Umlage § 2_Plan'!E235</f>
        <v>2241.8994165855538</v>
      </c>
      <c r="M235" s="170">
        <f>'Grunddaten § 2 SPU_40%_Plan'!$I$14*'bezirksw Umlage § 2_Plan'!E235</f>
        <v>3856.8269624310801</v>
      </c>
      <c r="N235" s="14"/>
      <c r="O235" s="14"/>
    </row>
    <row r="236" spans="1:15" x14ac:dyDescent="0.25">
      <c r="A236">
        <v>62220</v>
      </c>
      <c r="B236" t="s">
        <v>257</v>
      </c>
      <c r="C236" t="s">
        <v>249</v>
      </c>
      <c r="D236" s="207">
        <f>Finanzkraft!H236</f>
        <v>3229477.2</v>
      </c>
      <c r="E236" s="147">
        <f t="shared" si="10"/>
        <v>2.421598786764009E-2</v>
      </c>
      <c r="F236" s="170">
        <f>'Grunddaten § 2 SPU_40%_Plan'!$B$14*'bezirksw Umlage § 2_Plan'!E236</f>
        <v>5148.3190206602831</v>
      </c>
      <c r="G236" s="170">
        <f>'Grunddaten § 2 SPU_40%_Plan'!$C$14*'bezirksw Umlage § 2_Plan'!E236</f>
        <v>236145.55192723754</v>
      </c>
      <c r="H236" s="170">
        <f>'Grunddaten § 2 SPU_40%_Plan'!$D$14*'bezirksw Umlage § 2_Plan'!E236</f>
        <v>18299.548932217927</v>
      </c>
      <c r="I236" s="170">
        <f>'Grunddaten § 2 SPU_40%_Plan'!$E$14*'bezirksw Umlage § 2_Plan'!E236</f>
        <v>453476.82224530331</v>
      </c>
      <c r="J236" s="170">
        <f>'Grunddaten § 2 SPU_40%_Plan'!$F$14*'bezirksw Umlage § 2_Plan'!E236</f>
        <v>25648.605709889678</v>
      </c>
      <c r="K236" s="170">
        <f>'Grunddaten § 2 SPU_40%_Plan'!$G$14*'bezirksw Umlage § 2_Plan'!E236</f>
        <v>142666.07092341484</v>
      </c>
      <c r="L236" s="170">
        <f>'Grunddaten § 2 SPU_40%_Plan'!$H$14*'bezirksw Umlage § 2_Plan'!E236</f>
        <v>571.49731367630613</v>
      </c>
      <c r="M236" s="170">
        <f>'Grunddaten § 2 SPU_40%_Plan'!$I$14*'bezirksw Umlage § 2_Plan'!E236</f>
        <v>983.16910742618768</v>
      </c>
      <c r="N236" s="14"/>
      <c r="O236" s="14"/>
    </row>
    <row r="237" spans="1:15" x14ac:dyDescent="0.25">
      <c r="A237">
        <v>62226</v>
      </c>
      <c r="B237" t="s">
        <v>258</v>
      </c>
      <c r="C237" t="s">
        <v>249</v>
      </c>
      <c r="D237" s="207">
        <f>Finanzkraft!H237</f>
        <v>2871731.95</v>
      </c>
      <c r="E237" s="147">
        <f t="shared" si="10"/>
        <v>2.1533462462690375E-2</v>
      </c>
      <c r="F237" s="170">
        <f>'Grunddaten § 2 SPU_40%_Plan'!$B$14*'bezirksw Umlage § 2_Plan'!E237</f>
        <v>4578.0141195679735</v>
      </c>
      <c r="G237" s="170">
        <f>'Grunddaten § 2 SPU_40%_Plan'!$C$14*'bezirksw Umlage § 2_Plan'!E237</f>
        <v>209986.53476167354</v>
      </c>
      <c r="H237" s="170">
        <f>'Grunddaten § 2 SPU_40%_Plan'!$D$14*'bezirksw Umlage § 2_Plan'!E237</f>
        <v>16272.416891266055</v>
      </c>
      <c r="I237" s="170">
        <f>'Grunddaten § 2 SPU_40%_Plan'!$E$14*'bezirksw Umlage § 2_Plan'!E237</f>
        <v>403242.93945357727</v>
      </c>
      <c r="J237" s="170">
        <f>'Grunddaten § 2 SPU_40%_Plan'!$F$14*'bezirksw Umlage § 2_Plan'!E237</f>
        <v>22807.382101983138</v>
      </c>
      <c r="K237" s="170">
        <f>'Grunddaten § 2 SPU_40%_Plan'!$G$14*'bezirksw Umlage § 2_Plan'!E237</f>
        <v>126862.24075269408</v>
      </c>
      <c r="L237" s="170">
        <f>'Grunddaten § 2 SPU_40%_Plan'!$H$14*'bezirksw Umlage § 2_Plan'!E237</f>
        <v>508.18971411949286</v>
      </c>
      <c r="M237" s="170">
        <f>'Grunddaten § 2 SPU_40%_Plan'!$I$14*'bezirksw Umlage § 2_Plan'!E237</f>
        <v>874.25857598522919</v>
      </c>
      <c r="N237" s="14"/>
      <c r="O237" s="14"/>
    </row>
    <row r="238" spans="1:15" x14ac:dyDescent="0.25">
      <c r="A238">
        <v>62232</v>
      </c>
      <c r="B238" t="s">
        <v>259</v>
      </c>
      <c r="C238" t="s">
        <v>249</v>
      </c>
      <c r="D238" s="207">
        <f>Finanzkraft!H238</f>
        <v>1813099.08</v>
      </c>
      <c r="E238" s="147">
        <f t="shared" si="10"/>
        <v>1.3595384827026928E-2</v>
      </c>
      <c r="F238" s="170">
        <f>'Grunddaten § 2 SPU_40%_Plan'!$B$14*'bezirksw Umlage § 2_Plan'!E238</f>
        <v>2890.378814225925</v>
      </c>
      <c r="G238" s="170">
        <f>'Grunddaten § 2 SPU_40%_Plan'!$C$14*'bezirksw Umlage § 2_Plan'!E238</f>
        <v>132577.2737907444</v>
      </c>
      <c r="H238" s="170">
        <f>'Grunddaten § 2 SPU_40%_Plan'!$D$14*'bezirksw Umlage § 2_Plan'!E238</f>
        <v>10273.766705465301</v>
      </c>
      <c r="I238" s="170">
        <f>'Grunddaten § 2 SPU_40%_Plan'!$E$14*'bezirksw Umlage § 2_Plan'!E238</f>
        <v>254591.79870174744</v>
      </c>
      <c r="J238" s="170">
        <f>'Grunddaten § 2 SPU_40%_Plan'!$F$14*'bezirksw Umlage § 2_Plan'!E238</f>
        <v>14399.687793393841</v>
      </c>
      <c r="K238" s="170">
        <f>'Grunddaten § 2 SPU_40%_Plan'!$G$14*'bezirksw Umlage § 2_Plan'!E238</f>
        <v>80095.85016994644</v>
      </c>
      <c r="L238" s="170">
        <f>'Grunddaten § 2 SPU_40%_Plan'!$H$14*'bezirksw Umlage § 2_Plan'!E238</f>
        <v>320.85108191783553</v>
      </c>
      <c r="M238" s="170">
        <f>'Grunddaten § 2 SPU_40%_Plan'!$I$14*'bezirksw Umlage § 2_Plan'!E238</f>
        <v>551.97262397729332</v>
      </c>
      <c r="N238" s="14"/>
      <c r="O238" s="14"/>
    </row>
    <row r="239" spans="1:15" x14ac:dyDescent="0.25">
      <c r="A239">
        <v>62233</v>
      </c>
      <c r="B239" t="s">
        <v>260</v>
      </c>
      <c r="C239" t="s">
        <v>249</v>
      </c>
      <c r="D239" s="207">
        <f>Finanzkraft!H239</f>
        <v>4404460.62</v>
      </c>
      <c r="E239" s="147">
        <f t="shared" si="10"/>
        <v>3.3026511206649345E-2</v>
      </c>
      <c r="F239" s="170">
        <f>'Grunddaten § 2 SPU_40%_Plan'!$B$14*'bezirksw Umlage § 2_Plan'!E239</f>
        <v>7021.4362825336511</v>
      </c>
      <c r="G239" s="170">
        <f>'Grunddaten § 2 SPU_40%_Plan'!$C$14*'bezirksw Umlage § 2_Plan'!E239</f>
        <v>322062.58773143927</v>
      </c>
      <c r="H239" s="170">
        <f>'Grunddaten § 2 SPU_40%_Plan'!$D$14*'bezirksw Umlage § 2_Plan'!E239</f>
        <v>24957.489291367936</v>
      </c>
      <c r="I239" s="170">
        <f>'Grunddaten § 2 SPU_40%_Plan'!$E$14*'bezirksw Umlage § 2_Plan'!E239</f>
        <v>618465.67786952585</v>
      </c>
      <c r="J239" s="170">
        <f>'Grunddaten § 2 SPU_40%_Plan'!$F$14*'bezirksw Umlage § 2_Plan'!E239</f>
        <v>34980.359609634717</v>
      </c>
      <c r="K239" s="170">
        <f>'Grunddaten § 2 SPU_40%_Plan'!$G$14*'bezirksw Umlage § 2_Plan'!E239</f>
        <v>194572.38812285394</v>
      </c>
      <c r="L239" s="170">
        <f>'Grunddaten § 2 SPU_40%_Plan'!$H$14*'bezirksw Umlage § 2_Plan'!E239</f>
        <v>779.42566447692457</v>
      </c>
      <c r="M239" s="170">
        <f>'Grunddaten § 2 SPU_40%_Plan'!$I$14*'bezirksw Umlage § 2_Plan'!E239</f>
        <v>1340.8763549899634</v>
      </c>
      <c r="N239" s="14"/>
      <c r="O239" s="14"/>
    </row>
    <row r="240" spans="1:15" x14ac:dyDescent="0.25">
      <c r="A240">
        <v>62235</v>
      </c>
      <c r="B240" t="s">
        <v>261</v>
      </c>
      <c r="C240" t="s">
        <v>249</v>
      </c>
      <c r="D240" s="207">
        <f>Finanzkraft!H240</f>
        <v>2558404.4300000002</v>
      </c>
      <c r="E240" s="147">
        <f t="shared" si="10"/>
        <v>1.9184000010093481E-2</v>
      </c>
      <c r="F240" s="170">
        <f>'Grunddaten § 2 SPU_40%_Plan'!$B$14*'bezirksw Umlage § 2_Plan'!E240</f>
        <v>4078.518402145874</v>
      </c>
      <c r="G240" s="170">
        <f>'Grunddaten § 2 SPU_40%_Plan'!$C$14*'bezirksw Umlage § 2_Plan'!E240</f>
        <v>187075.42699958981</v>
      </c>
      <c r="H240" s="170">
        <f>'Grunddaten § 2 SPU_40%_Plan'!$D$14*'bezirksw Umlage § 2_Plan'!E240</f>
        <v>14496.974016471804</v>
      </c>
      <c r="I240" s="170">
        <f>'Grunddaten § 2 SPU_40%_Plan'!$E$14*'bezirksw Umlage § 2_Plan'!E240</f>
        <v>359246.10674901394</v>
      </c>
      <c r="J240" s="170">
        <f>'Grunddaten § 2 SPU_40%_Plan'!$F$14*'bezirksw Umlage § 2_Plan'!E240</f>
        <v>20318.925450690611</v>
      </c>
      <c r="K240" s="170">
        <f>'Grunddaten § 2 SPU_40%_Plan'!$G$14*'bezirksw Umlage § 2_Plan'!E240</f>
        <v>113020.61765946474</v>
      </c>
      <c r="L240" s="170">
        <f>'Grunddaten § 2 SPU_40%_Plan'!$H$14*'bezirksw Umlage § 2_Plan'!E240</f>
        <v>452.74240023820613</v>
      </c>
      <c r="M240" s="170">
        <f>'Grunddaten § 2 SPU_40%_Plan'!$I$14*'bezirksw Umlage § 2_Plan'!E240</f>
        <v>778.87040040979537</v>
      </c>
      <c r="N240" s="14"/>
      <c r="O240" s="14"/>
    </row>
    <row r="241" spans="1:15" x14ac:dyDescent="0.25">
      <c r="A241">
        <v>62242</v>
      </c>
      <c r="B241" t="s">
        <v>262</v>
      </c>
      <c r="C241" t="s">
        <v>249</v>
      </c>
      <c r="D241" s="207">
        <f>Finanzkraft!H241</f>
        <v>1311802.9099999999</v>
      </c>
      <c r="E241" s="147">
        <f t="shared" si="10"/>
        <v>9.8364538239486456E-3</v>
      </c>
      <c r="F241" s="170">
        <f>'Grunddaten § 2 SPU_40%_Plan'!$B$14*'bezirksw Umlage § 2_Plan'!E241</f>
        <v>2091.2300829714823</v>
      </c>
      <c r="G241" s="170">
        <f>'Grunddaten § 2 SPU_40%_Plan'!$C$14*'bezirksw Umlage § 2_Plan'!E241</f>
        <v>95921.538694159637</v>
      </c>
      <c r="H241" s="170">
        <f>'Grunddaten § 2 SPU_40%_Plan'!$D$14*'bezirksw Umlage § 2_Plan'!E241</f>
        <v>7433.21598337058</v>
      </c>
      <c r="I241" s="170">
        <f>'Grunddaten § 2 SPU_40%_Plan'!$E$14*'bezirksw Umlage § 2_Plan'!E241</f>
        <v>184200.77870156249</v>
      </c>
      <c r="J241" s="170">
        <f>'Grunddaten § 2 SPU_40%_Plan'!$F$14*'bezirksw Umlage § 2_Plan'!E241</f>
        <v>10418.378432173447</v>
      </c>
      <c r="K241" s="170">
        <f>'Grunddaten § 2 SPU_40%_Plan'!$G$14*'bezirksw Umlage § 2_Plan'!E241</f>
        <v>57950.48405841105</v>
      </c>
      <c r="L241" s="170">
        <f>'Grunddaten § 2 SPU_40%_Plan'!$H$14*'bezirksw Umlage § 2_Plan'!E241</f>
        <v>232.14031024518803</v>
      </c>
      <c r="M241" s="170">
        <f>'Grunddaten § 2 SPU_40%_Plan'!$I$14*'bezirksw Umlage § 2_Plan'!E241</f>
        <v>399.36002525231504</v>
      </c>
      <c r="N241" s="14"/>
      <c r="O241" s="14"/>
    </row>
    <row r="242" spans="1:15" x14ac:dyDescent="0.25">
      <c r="A242">
        <v>62244</v>
      </c>
      <c r="B242" t="s">
        <v>263</v>
      </c>
      <c r="C242" t="s">
        <v>249</v>
      </c>
      <c r="D242" s="207">
        <f>Finanzkraft!H242</f>
        <v>3780703</v>
      </c>
      <c r="E242" s="147">
        <f t="shared" si="10"/>
        <v>2.8349312383797134E-2</v>
      </c>
      <c r="F242" s="170">
        <f>'Grunddaten § 2 SPU_40%_Plan'!$B$14*'bezirksw Umlage § 2_Plan'!E242</f>
        <v>6027.0638127952707</v>
      </c>
      <c r="G242" s="170">
        <f>'Grunddaten § 2 SPU_40%_Plan'!$C$14*'bezirksw Umlage § 2_Plan'!E242</f>
        <v>276452.23710139922</v>
      </c>
      <c r="H242" s="170">
        <f>'Grunddaten § 2 SPU_40%_Plan'!$D$14*'bezirksw Umlage § 2_Plan'!E242</f>
        <v>21423.021517750029</v>
      </c>
      <c r="I242" s="170">
        <f>'Grunddaten § 2 SPU_40%_Plan'!$E$14*'bezirksw Umlage § 2_Plan'!E242</f>
        <v>530878.86246519559</v>
      </c>
      <c r="J242" s="170">
        <f>'Grunddaten § 2 SPU_40%_Plan'!$F$14*'bezirksw Umlage § 2_Plan'!E242</f>
        <v>30026.457704422573</v>
      </c>
      <c r="K242" s="170">
        <f>'Grunddaten § 2 SPU_40%_Plan'!$G$14*'bezirksw Umlage § 2_Plan'!E242</f>
        <v>167017.13897790245</v>
      </c>
      <c r="L242" s="170">
        <f>'Grunddaten § 2 SPU_40%_Plan'!$H$14*'bezirksw Umlage § 2_Plan'!E242</f>
        <v>669.04377225761232</v>
      </c>
      <c r="M242" s="170">
        <f>'Grunddaten § 2 SPU_40%_Plan'!$I$14*'bezirksw Umlage § 2_Plan'!E242</f>
        <v>1150.9820827821636</v>
      </c>
      <c r="N242" s="14"/>
      <c r="O242" s="14"/>
    </row>
    <row r="243" spans="1:15" x14ac:dyDescent="0.25">
      <c r="A243">
        <v>62245</v>
      </c>
      <c r="B243" t="s">
        <v>264</v>
      </c>
      <c r="C243" t="s">
        <v>249</v>
      </c>
      <c r="D243" s="207">
        <f>Finanzkraft!H243</f>
        <v>1728426.85</v>
      </c>
      <c r="E243" s="147">
        <f t="shared" si="10"/>
        <v>1.2960476584167673E-2</v>
      </c>
      <c r="F243" s="170">
        <f>'Grunddaten § 2 SPU_40%_Plan'!$B$14*'bezirksw Umlage § 2_Plan'!E243</f>
        <v>2755.3973217940475</v>
      </c>
      <c r="G243" s="170">
        <f>'Grunddaten § 2 SPU_40%_Plan'!$C$14*'bezirksw Umlage § 2_Plan'!E243</f>
        <v>126385.87832702663</v>
      </c>
      <c r="H243" s="170">
        <f>'Grunddaten § 2 SPU_40%_Plan'!$D$14*'bezirksw Umlage § 2_Plan'!E243</f>
        <v>9793.9789503187367</v>
      </c>
      <c r="I243" s="170">
        <f>'Grunddaten § 2 SPU_40%_Plan'!$E$14*'bezirksw Umlage § 2_Plan'!E243</f>
        <v>242702.29107716246</v>
      </c>
      <c r="J243" s="170">
        <f>'Grunddaten § 2 SPU_40%_Plan'!$F$14*'bezirksw Umlage § 2_Plan'!E243</f>
        <v>13727.218378887032</v>
      </c>
      <c r="K243" s="170">
        <f>'Grunddaten § 2 SPU_40%_Plan'!$G$14*'bezirksw Umlage § 2_Plan'!E243</f>
        <v>76355.351747965426</v>
      </c>
      <c r="L243" s="170">
        <f>'Grunddaten § 2 SPU_40%_Plan'!$H$14*'bezirksw Umlage § 2_Plan'!E243</f>
        <v>305.86724738635706</v>
      </c>
      <c r="M243" s="170">
        <f>'Grunddaten § 2 SPU_40%_Plan'!$I$14*'bezirksw Umlage § 2_Plan'!E243</f>
        <v>526.1953493172075</v>
      </c>
      <c r="N243" s="14"/>
      <c r="O243" s="14"/>
    </row>
    <row r="244" spans="1:15" x14ac:dyDescent="0.25">
      <c r="A244">
        <v>62247</v>
      </c>
      <c r="B244" t="s">
        <v>265</v>
      </c>
      <c r="C244" t="s">
        <v>249</v>
      </c>
      <c r="D244" s="207">
        <f>Finanzkraft!H244</f>
        <v>1621887.98</v>
      </c>
      <c r="E244" s="147">
        <f t="shared" si="10"/>
        <v>1.2161603013128965E-2</v>
      </c>
      <c r="F244" s="170">
        <f>'Grunddaten § 2 SPU_40%_Plan'!$B$14*'bezirksw Umlage § 2_Plan'!E244</f>
        <v>2585.5568005912178</v>
      </c>
      <c r="G244" s="170">
        <f>'Grunddaten § 2 SPU_40%_Plan'!$C$14*'bezirksw Umlage § 2_Plan'!E244</f>
        <v>118595.55230835889</v>
      </c>
      <c r="H244" s="170">
        <f>'Grunddaten § 2 SPU_40%_Plan'!$D$14*'bezirksw Umlage § 2_Plan'!E244</f>
        <v>9190.2858000007218</v>
      </c>
      <c r="I244" s="170">
        <f>'Grunddaten § 2 SPU_40%_Plan'!$E$14*'bezirksw Umlage § 2_Plan'!E244</f>
        <v>227742.31296887746</v>
      </c>
      <c r="J244" s="170">
        <f>'Grunddaten § 2 SPU_40%_Plan'!$F$14*'bezirksw Umlage § 2_Plan'!E244</f>
        <v>12881.083447385674</v>
      </c>
      <c r="K244" s="170">
        <f>'Grunddaten § 2 SPU_40%_Plan'!$G$14*'bezirksw Umlage § 2_Plan'!E244</f>
        <v>71648.867991547988</v>
      </c>
      <c r="L244" s="170">
        <f>'Grunddaten § 2 SPU_40%_Plan'!$H$14*'bezirksw Umlage § 2_Plan'!E244</f>
        <v>287.01383110984358</v>
      </c>
      <c r="M244" s="170">
        <f>'Grunddaten § 2 SPU_40%_Plan'!$I$14*'bezirksw Umlage § 2_Plan'!E244</f>
        <v>493.76108233303597</v>
      </c>
      <c r="N244" s="14"/>
      <c r="O244" s="14"/>
    </row>
    <row r="245" spans="1:15" x14ac:dyDescent="0.25">
      <c r="A245">
        <v>62256</v>
      </c>
      <c r="B245" t="s">
        <v>266</v>
      </c>
      <c r="C245" t="s">
        <v>249</v>
      </c>
      <c r="D245" s="207">
        <f>Finanzkraft!H245</f>
        <v>3029517.27</v>
      </c>
      <c r="E245" s="147">
        <f t="shared" si="10"/>
        <v>2.2716603620897564E-2</v>
      </c>
      <c r="F245" s="170">
        <f>'Grunddaten § 2 SPU_40%_Plan'!$B$14*'bezirksw Umlage § 2_Plan'!E245</f>
        <v>4829.5499298028226</v>
      </c>
      <c r="G245" s="170">
        <f>'Grunddaten § 2 SPU_40%_Plan'!$C$14*'bezirksw Umlage § 2_Plan'!E245</f>
        <v>221524.09925583247</v>
      </c>
      <c r="H245" s="170">
        <f>'Grunddaten § 2 SPU_40%_Plan'!$D$14*'bezirksw Umlage § 2_Plan'!E245</f>
        <v>17166.493549904691</v>
      </c>
      <c r="I245" s="170">
        <f>'Grunddaten § 2 SPU_40%_Plan'!$E$14*'bezirksw Umlage § 2_Plan'!E245</f>
        <v>425398.84305015887</v>
      </c>
      <c r="J245" s="170">
        <f>'Grunddaten § 2 SPU_40%_Plan'!$F$14*'bezirksw Umlage § 2_Plan'!E245</f>
        <v>24060.517891109863</v>
      </c>
      <c r="K245" s="170">
        <f>'Grunddaten § 2 SPU_40%_Plan'!$G$14*'bezirksw Umlage § 2_Plan'!E245</f>
        <v>133832.5985721559</v>
      </c>
      <c r="L245" s="170">
        <f>'Grunddaten § 2 SPU_40%_Plan'!$H$14*'bezirksw Umlage § 2_Plan'!E245</f>
        <v>536.11184545318247</v>
      </c>
      <c r="M245" s="170">
        <f>'Grunddaten § 2 SPU_40%_Plan'!$I$14*'bezirksw Umlage § 2_Plan'!E245</f>
        <v>922.29410700844107</v>
      </c>
      <c r="N245" s="14"/>
      <c r="O245" s="14"/>
    </row>
    <row r="246" spans="1:15" x14ac:dyDescent="0.25">
      <c r="A246">
        <v>62262</v>
      </c>
      <c r="B246" t="s">
        <v>267</v>
      </c>
      <c r="C246" t="s">
        <v>249</v>
      </c>
      <c r="D246" s="207">
        <f>Finanzkraft!H246</f>
        <v>1803105.39</v>
      </c>
      <c r="E246" s="147">
        <f t="shared" si="10"/>
        <v>1.3520447906650789E-2</v>
      </c>
      <c r="F246" s="170">
        <f>'Grunddaten § 2 SPU_40%_Plan'!$B$14*'bezirksw Umlage § 2_Plan'!E246</f>
        <v>2874.4472249539576</v>
      </c>
      <c r="G246" s="170">
        <f>'Grunddaten § 2 SPU_40%_Plan'!$C$14*'bezirksw Umlage § 2_Plan'!E246</f>
        <v>131846.51605669392</v>
      </c>
      <c r="H246" s="170">
        <f>'Grunddaten § 2 SPU_40%_Plan'!$D$14*'bezirksw Umlage § 2_Plan'!E246</f>
        <v>10217.138338753681</v>
      </c>
      <c r="I246" s="170">
        <f>'Grunddaten § 2 SPU_40%_Plan'!$E$14*'bezirksw Umlage § 2_Plan'!E246</f>
        <v>253188.50445223093</v>
      </c>
      <c r="J246" s="170">
        <f>'Grunddaten § 2 SPU_40%_Plan'!$F$14*'bezirksw Umlage § 2_Plan'!E246</f>
        <v>14320.31760480825</v>
      </c>
      <c r="K246" s="170">
        <f>'Grunddaten § 2 SPU_40%_Plan'!$G$14*'bezirksw Umlage § 2_Plan'!E246</f>
        <v>79654.366797242459</v>
      </c>
      <c r="L246" s="170">
        <f>'Grunddaten § 2 SPU_40%_Plan'!$H$14*'bezirksw Umlage § 2_Plan'!E246</f>
        <v>319.08257059695859</v>
      </c>
      <c r="M246" s="170">
        <f>'Grunddaten § 2 SPU_40%_Plan'!$I$14*'bezirksw Umlage § 2_Plan'!E246</f>
        <v>548.930185010022</v>
      </c>
      <c r="N246" s="14"/>
      <c r="O246" s="14"/>
    </row>
    <row r="247" spans="1:15" x14ac:dyDescent="0.25">
      <c r="A247">
        <v>62264</v>
      </c>
      <c r="B247" t="s">
        <v>268</v>
      </c>
      <c r="C247" t="s">
        <v>249</v>
      </c>
      <c r="D247" s="207">
        <f>Finanzkraft!H247</f>
        <v>6029234.5099999998</v>
      </c>
      <c r="E247" s="147">
        <f t="shared" si="10"/>
        <v>4.5209753995264911E-2</v>
      </c>
      <c r="F247" s="170">
        <f>'Grunddaten § 2 SPU_40%_Plan'!$B$14*'bezirksw Umlage § 2_Plan'!E247</f>
        <v>9611.5936993933192</v>
      </c>
      <c r="G247" s="170">
        <f>'Grunddaten § 2 SPU_40%_Plan'!$C$14*'bezirksw Umlage § 2_Plan'!E247</f>
        <v>440869.16330070316</v>
      </c>
      <c r="H247" s="170">
        <f>'Grunddaten § 2 SPU_40%_Plan'!$D$14*'bezirksw Umlage § 2_Plan'!E247</f>
        <v>34164.127846935095</v>
      </c>
      <c r="I247" s="170">
        <f>'Grunddaten § 2 SPU_40%_Plan'!$E$14*'bezirksw Umlage § 2_Plan'!E247</f>
        <v>846613.22463168914</v>
      </c>
      <c r="J247" s="170">
        <f>'Grunddaten § 2 SPU_40%_Plan'!$F$14*'bezirksw Umlage § 2_Plan'!E247</f>
        <v>47884.363041624783</v>
      </c>
      <c r="K247" s="170">
        <f>'Grunddaten § 2 SPU_40%_Plan'!$G$14*'bezirksw Umlage § 2_Plan'!E247</f>
        <v>266348.74468770367</v>
      </c>
      <c r="L247" s="170">
        <f>'Grunddaten § 2 SPU_40%_Plan'!$H$14*'bezirksw Umlage § 2_Plan'!E247</f>
        <v>1066.9501942882519</v>
      </c>
      <c r="M247" s="170">
        <f>'Grunddaten § 2 SPU_40%_Plan'!$I$14*'bezirksw Umlage § 2_Plan'!E247</f>
        <v>1835.5160122077555</v>
      </c>
      <c r="N247" s="14"/>
      <c r="O247" s="14"/>
    </row>
    <row r="248" spans="1:15" x14ac:dyDescent="0.25">
      <c r="A248">
        <v>62265</v>
      </c>
      <c r="B248" t="s">
        <v>269</v>
      </c>
      <c r="C248" t="s">
        <v>249</v>
      </c>
      <c r="D248" s="207">
        <f>Finanzkraft!H248</f>
        <v>2428833.9700000002</v>
      </c>
      <c r="E248" s="147">
        <f t="shared" si="10"/>
        <v>1.8212425822369056E-2</v>
      </c>
      <c r="F248" s="170">
        <f>'Grunddaten § 2 SPU_40%_Plan'!$B$14*'bezirksw Umlage § 2_Plan'!E248</f>
        <v>3871.9617298356611</v>
      </c>
      <c r="G248" s="170">
        <f>'Grunddaten § 2 SPU_40%_Plan'!$C$14*'bezirksw Umlage § 2_Plan'!E248</f>
        <v>177600.98705303555</v>
      </c>
      <c r="H248" s="170">
        <f>'Grunddaten § 2 SPU_40%_Plan'!$D$14*'bezirksw Umlage § 2_Plan'!E248</f>
        <v>13762.774384116454</v>
      </c>
      <c r="I248" s="170">
        <f>'Grunddaten § 2 SPU_40%_Plan'!$E$14*'bezirksw Umlage § 2_Plan'!E248</f>
        <v>341052.07817446254</v>
      </c>
      <c r="J248" s="170">
        <f>'Grunddaten § 2 SPU_40%_Plan'!$F$14*'bezirksw Umlage § 2_Plan'!E248</f>
        <v>19289.872934020408</v>
      </c>
      <c r="K248" s="170">
        <f>'Grunddaten § 2 SPU_40%_Plan'!$G$14*'bezirksw Umlage § 2_Plan'!E248</f>
        <v>107296.68548990505</v>
      </c>
      <c r="L248" s="170">
        <f>'Grunddaten § 2 SPU_40%_Plan'!$H$14*'bezirksw Umlage § 2_Plan'!E248</f>
        <v>429.81324940790972</v>
      </c>
      <c r="M248" s="170">
        <f>'Grunddaten § 2 SPU_40%_Plan'!$I$14*'bezirksw Umlage § 2_Plan'!E248</f>
        <v>739.4244883881837</v>
      </c>
      <c r="N248" s="14"/>
      <c r="O248" s="14"/>
    </row>
    <row r="249" spans="1:15" x14ac:dyDescent="0.25">
      <c r="A249">
        <v>62266</v>
      </c>
      <c r="B249" t="s">
        <v>270</v>
      </c>
      <c r="C249" t="s">
        <v>249</v>
      </c>
      <c r="D249" s="207">
        <f>Finanzkraft!H249</f>
        <v>3092459.94</v>
      </c>
      <c r="E249" s="147">
        <f t="shared" si="10"/>
        <v>2.3188574419476627E-2</v>
      </c>
      <c r="F249" s="170">
        <f>'Grunddaten § 2 SPU_40%_Plan'!$B$14*'bezirksw Umlage § 2_Plan'!E249</f>
        <v>4929.8909215807307</v>
      </c>
      <c r="G249" s="170">
        <f>'Grunddaten § 2 SPU_40%_Plan'!$C$14*'bezirksw Umlage § 2_Plan'!E249</f>
        <v>226126.5877164799</v>
      </c>
      <c r="H249" s="170">
        <f>'Grunddaten § 2 SPU_40%_Plan'!$D$14*'bezirksw Umlage § 2_Plan'!E249</f>
        <v>17523.152661661061</v>
      </c>
      <c r="I249" s="170">
        <f>'Grunddaten § 2 SPU_40%_Plan'!$E$14*'bezirksw Umlage § 2_Plan'!E249</f>
        <v>434237.12869442196</v>
      </c>
      <c r="J249" s="170">
        <f>'Grunddaten § 2 SPU_40%_Plan'!$F$14*'bezirksw Umlage § 2_Plan'!E249</f>
        <v>24560.410482132866</v>
      </c>
      <c r="K249" s="170">
        <f>'Grunddaten § 2 SPU_40%_Plan'!$G$14*'bezirksw Umlage § 2_Plan'!E249</f>
        <v>136613.1673349046</v>
      </c>
      <c r="L249" s="170">
        <f>'Grunddaten § 2 SPU_40%_Plan'!$H$14*'bezirksw Umlage § 2_Plan'!E249</f>
        <v>547.25035629964839</v>
      </c>
      <c r="M249" s="170">
        <f>'Grunddaten § 2 SPU_40%_Plan'!$I$14*'bezirksw Umlage § 2_Plan'!E249</f>
        <v>941.45612143075107</v>
      </c>
      <c r="N249" s="14"/>
      <c r="O249" s="14"/>
    </row>
    <row r="250" spans="1:15" x14ac:dyDescent="0.25">
      <c r="A250">
        <v>62268</v>
      </c>
      <c r="B250" t="s">
        <v>272</v>
      </c>
      <c r="C250" t="s">
        <v>249</v>
      </c>
      <c r="D250" s="207">
        <f>Finanzkraft!H250</f>
        <v>4454292.53</v>
      </c>
      <c r="E250" s="147">
        <f t="shared" si="10"/>
        <v>3.3400171973779501E-2</v>
      </c>
      <c r="F250" s="170">
        <f>'Grunddaten § 2 SPU_40%_Plan'!$B$14*'bezirksw Umlage § 2_Plan'!E250</f>
        <v>7100.8765616255223</v>
      </c>
      <c r="G250" s="170">
        <f>'Grunddaten § 2 SPU_40%_Plan'!$C$14*'bezirksw Umlage § 2_Plan'!E250</f>
        <v>325706.39233564539</v>
      </c>
      <c r="H250" s="170">
        <f>'Grunddaten § 2 SPU_40%_Plan'!$D$14*'bezirksw Umlage § 2_Plan'!E250</f>
        <v>25239.857433007361</v>
      </c>
      <c r="I250" s="170">
        <f>'Grunddaten § 2 SPU_40%_Plan'!$E$14*'bezirksw Umlage § 2_Plan'!E250</f>
        <v>625462.976439466</v>
      </c>
      <c r="J250" s="170">
        <f>'Grunddaten § 2 SPU_40%_Plan'!$F$14*'bezirksw Umlage § 2_Plan'!E250</f>
        <v>35376.126147748299</v>
      </c>
      <c r="K250" s="170">
        <f>'Grunddaten § 2 SPU_40%_Plan'!$G$14*'bezirksw Umlage § 2_Plan'!E250</f>
        <v>196773.77316632456</v>
      </c>
      <c r="L250" s="170">
        <f>'Grunddaten § 2 SPU_40%_Plan'!$H$14*'bezirksw Umlage § 2_Plan'!E250</f>
        <v>788.24405858119621</v>
      </c>
      <c r="M250" s="170">
        <f>'Grunddaten § 2 SPU_40%_Plan'!$I$14*'bezirksw Umlage § 2_Plan'!E250</f>
        <v>1356.0469821354477</v>
      </c>
      <c r="N250" s="14"/>
      <c r="O250" s="14"/>
    </row>
    <row r="251" spans="1:15" x14ac:dyDescent="0.25">
      <c r="A251">
        <v>62269</v>
      </c>
      <c r="B251" t="s">
        <v>273</v>
      </c>
      <c r="C251" t="s">
        <v>249</v>
      </c>
      <c r="D251" s="207">
        <f>Finanzkraft!H251</f>
        <v>3517563.92</v>
      </c>
      <c r="E251" s="147">
        <f t="shared" si="10"/>
        <v>2.6376184111276128E-2</v>
      </c>
      <c r="F251" s="170">
        <f>'Grunddaten § 2 SPU_40%_Plan'!$B$14*'bezirksw Umlage § 2_Plan'!E251</f>
        <v>5607.5767420573047</v>
      </c>
      <c r="G251" s="170">
        <f>'Grunddaten § 2 SPU_40%_Plan'!$C$14*'bezirksw Umlage § 2_Plan'!E251</f>
        <v>257211.00409928185</v>
      </c>
      <c r="H251" s="170">
        <f>'Grunddaten § 2 SPU_40%_Plan'!$D$14*'bezirksw Umlage § 2_Plan'!E251</f>
        <v>19931.967030528751</v>
      </c>
      <c r="I251" s="170">
        <f>'Grunddaten § 2 SPU_40%_Plan'!$E$14*'bezirksw Umlage § 2_Plan'!E251</f>
        <v>493929.39157035458</v>
      </c>
      <c r="J251" s="170">
        <f>'Grunddaten § 2 SPU_40%_Plan'!$F$14*'bezirksw Umlage § 2_Plan'!E251</f>
        <v>27936.599163299223</v>
      </c>
      <c r="K251" s="170">
        <f>'Grunddaten § 2 SPU_40%_Plan'!$G$14*'bezirksw Umlage § 2_Plan'!E251</f>
        <v>155392.65107317216</v>
      </c>
      <c r="L251" s="170">
        <f>'Grunddaten § 2 SPU_40%_Plan'!$H$14*'bezirksw Umlage § 2_Plan'!E251</f>
        <v>622.47794502611657</v>
      </c>
      <c r="M251" s="170">
        <f>'Grunddaten § 2 SPU_40%_Plan'!$I$14*'bezirksw Umlage § 2_Plan'!E251</f>
        <v>1070.8730749178108</v>
      </c>
      <c r="N251" s="14"/>
      <c r="O251" s="14"/>
    </row>
    <row r="252" spans="1:15" x14ac:dyDescent="0.25">
      <c r="A252">
        <v>62270</v>
      </c>
      <c r="B252" t="s">
        <v>274</v>
      </c>
      <c r="C252" t="s">
        <v>249</v>
      </c>
      <c r="D252" s="207">
        <f>Finanzkraft!H252</f>
        <v>3477698.36</v>
      </c>
      <c r="E252" s="147">
        <f t="shared" si="10"/>
        <v>2.6077255257622452E-2</v>
      </c>
      <c r="F252" s="170">
        <f>'Grunddaten § 2 SPU_40%_Plan'!$B$14*'bezirksw Umlage § 2_Plan'!E252</f>
        <v>5544.0244677705332</v>
      </c>
      <c r="G252" s="170">
        <f>'Grunddaten § 2 SPU_40%_Plan'!$C$14*'bezirksw Umlage § 2_Plan'!E252</f>
        <v>254295.95807601578</v>
      </c>
      <c r="H252" s="170">
        <f>'Grunddaten § 2 SPU_40%_Plan'!$D$14*'bezirksw Umlage § 2_Plan'!E252</f>
        <v>19706.072335892022</v>
      </c>
      <c r="I252" s="170">
        <f>'Grunddaten § 2 SPU_40%_Plan'!$E$14*'bezirksw Umlage § 2_Plan'!E252</f>
        <v>488331.54822102562</v>
      </c>
      <c r="J252" s="170">
        <f>'Grunddaten § 2 SPU_40%_Plan'!$F$14*'bezirksw Umlage § 2_Plan'!E252</f>
        <v>27619.985678663397</v>
      </c>
      <c r="K252" s="170">
        <f>'Grunddaten § 2 SPU_40%_Plan'!$G$14*'bezirksw Umlage § 2_Plan'!E252</f>
        <v>153631.54162475691</v>
      </c>
      <c r="L252" s="170">
        <f>'Grunddaten § 2 SPU_40%_Plan'!$H$14*'bezirksw Umlage § 2_Plan'!E252</f>
        <v>615.42322407988991</v>
      </c>
      <c r="M252" s="170">
        <f>'Grunddaten § 2 SPU_40%_Plan'!$I$14*'bezirksw Umlage § 2_Plan'!E252</f>
        <v>1058.7365634594714</v>
      </c>
      <c r="N252" s="14"/>
      <c r="O252" s="14"/>
    </row>
    <row r="253" spans="1:15" x14ac:dyDescent="0.25">
      <c r="A253">
        <v>62271</v>
      </c>
      <c r="B253" t="s">
        <v>275</v>
      </c>
      <c r="C253" t="s">
        <v>249</v>
      </c>
      <c r="D253" s="207">
        <f>Finanzkraft!H253</f>
        <v>6965137.71</v>
      </c>
      <c r="E253" s="147">
        <f t="shared" si="10"/>
        <v>5.2227552583991761E-2</v>
      </c>
      <c r="F253" s="170">
        <f>'Grunddaten § 2 SPU_40%_Plan'!$B$14*'bezirksw Umlage § 2_Plan'!E253</f>
        <v>11103.577679356649</v>
      </c>
      <c r="G253" s="170">
        <f>'Grunddaten § 2 SPU_40%_Plan'!$C$14*'bezirksw Umlage § 2_Plan'!E253</f>
        <v>509304.19597858295</v>
      </c>
      <c r="H253" s="170">
        <f>'Grunddaten § 2 SPU_40%_Plan'!$D$14*'bezirksw Umlage § 2_Plan'!E253</f>
        <v>39467.341136138479</v>
      </c>
      <c r="I253" s="170">
        <f>'Grunddaten § 2 SPU_40%_Plan'!$E$14*'bezirksw Umlage § 2_Plan'!E253</f>
        <v>978030.90705570823</v>
      </c>
      <c r="J253" s="170">
        <f>'Grunddaten § 2 SPU_40%_Plan'!$F$14*'bezirksw Umlage § 2_Plan'!E253</f>
        <v>55317.334594860717</v>
      </c>
      <c r="K253" s="170">
        <f>'Grunddaten § 2 SPU_40%_Plan'!$G$14*'bezirksw Umlage § 2_Plan'!E253</f>
        <v>307693.40329332906</v>
      </c>
      <c r="L253" s="170">
        <f>'Grunddaten § 2 SPU_40%_Plan'!$H$14*'bezirksw Umlage § 2_Plan'!E253</f>
        <v>1232.5702409822056</v>
      </c>
      <c r="M253" s="170">
        <f>'Grunddaten § 2 SPU_40%_Plan'!$I$14*'bezirksw Umlage § 2_Plan'!E253</f>
        <v>2120.4386349100655</v>
      </c>
      <c r="N253" s="14"/>
      <c r="O253" s="14"/>
    </row>
    <row r="254" spans="1:15" x14ac:dyDescent="0.25">
      <c r="A254">
        <v>62272</v>
      </c>
      <c r="B254" t="s">
        <v>276</v>
      </c>
      <c r="C254" t="s">
        <v>249</v>
      </c>
      <c r="D254" s="207">
        <f>Finanzkraft!H254</f>
        <v>4097063.05</v>
      </c>
      <c r="E254" s="147">
        <f t="shared" si="10"/>
        <v>3.0721514030740485E-2</v>
      </c>
      <c r="F254" s="170">
        <f>'Grunddaten § 2 SPU_40%_Plan'!$B$14*'bezirksw Umlage § 2_Plan'!E254</f>
        <v>6531.3938829354274</v>
      </c>
      <c r="G254" s="170">
        <f>'Grunddaten § 2 SPU_40%_Plan'!$C$14*'bezirksw Umlage § 2_Plan'!E254</f>
        <v>299585.08925932075</v>
      </c>
      <c r="H254" s="170">
        <f>'Grunddaten § 2 SPU_40%_Plan'!$D$14*'bezirksw Umlage § 2_Plan'!E254</f>
        <v>23215.647957464142</v>
      </c>
      <c r="I254" s="170">
        <f>'Grunddaten § 2 SPU_40%_Plan'!$E$14*'bezirksw Umlage § 2_Plan'!E254</f>
        <v>575301.51705441682</v>
      </c>
      <c r="J254" s="170">
        <f>'Grunddaten § 2 SPU_40%_Plan'!$F$14*'bezirksw Umlage § 2_Plan'!E254</f>
        <v>32538.998800799091</v>
      </c>
      <c r="K254" s="170">
        <f>'Grunddaten § 2 SPU_40%_Plan'!$G$14*'bezirksw Umlage § 2_Plan'!E254</f>
        <v>180992.7277607045</v>
      </c>
      <c r="L254" s="170">
        <f>'Grunddaten § 2 SPU_40%_Plan'!$H$14*'bezirksw Umlage § 2_Plan'!E254</f>
        <v>725.0277311254755</v>
      </c>
      <c r="M254" s="170">
        <f>'Grunddaten § 2 SPU_40%_Plan'!$I$14*'bezirksw Umlage § 2_Plan'!E254</f>
        <v>1247.2934696480636</v>
      </c>
      <c r="N254" s="14"/>
      <c r="O254" s="14"/>
    </row>
    <row r="255" spans="1:15" x14ac:dyDescent="0.25">
      <c r="A255">
        <v>62273</v>
      </c>
      <c r="B255" t="s">
        <v>277</v>
      </c>
      <c r="C255" t="s">
        <v>249</v>
      </c>
      <c r="D255" s="207">
        <f>Finanzkraft!H255</f>
        <v>2990987.45</v>
      </c>
      <c r="E255" s="147">
        <f t="shared" si="10"/>
        <v>2.2427690711507044E-2</v>
      </c>
      <c r="F255" s="170">
        <f>'Grunddaten § 2 SPU_40%_Plan'!$B$14*'bezirksw Umlage § 2_Plan'!E255</f>
        <v>4768.1270452663975</v>
      </c>
      <c r="G255" s="170">
        <f>'Grunddaten § 2 SPU_40%_Plan'!$C$14*'bezirksw Umlage § 2_Plan'!E255</f>
        <v>218706.72509708101</v>
      </c>
      <c r="H255" s="170">
        <f>'Grunddaten § 2 SPU_40%_Plan'!$D$14*'bezirksw Umlage § 2_Plan'!E255</f>
        <v>16948.167708669604</v>
      </c>
      <c r="I255" s="170">
        <f>'Grunddaten § 2 SPU_40%_Plan'!$E$14*'bezirksw Umlage § 2_Plan'!E255</f>
        <v>419988.56167852285</v>
      </c>
      <c r="J255" s="170">
        <f>'Grunddaten § 2 SPU_40%_Plan'!$F$14*'bezirksw Umlage § 2_Plan'!E255</f>
        <v>23754.512893999799</v>
      </c>
      <c r="K255" s="170">
        <f>'Grunddaten § 2 SPU_40%_Plan'!$G$14*'bezirksw Umlage § 2_Plan'!E255</f>
        <v>132130.49705777259</v>
      </c>
      <c r="L255" s="170">
        <f>'Grunddaten § 2 SPU_40%_Plan'!$H$14*'bezirksw Umlage § 2_Plan'!E255</f>
        <v>529.2935007915662</v>
      </c>
      <c r="M255" s="170">
        <f>'Grunddaten § 2 SPU_40%_Plan'!$I$14*'bezirksw Umlage § 2_Plan'!E255</f>
        <v>910.56424288718597</v>
      </c>
      <c r="N255" s="14"/>
      <c r="O255" s="14"/>
    </row>
    <row r="256" spans="1:15" x14ac:dyDescent="0.25">
      <c r="A256">
        <v>62274</v>
      </c>
      <c r="B256" t="s">
        <v>278</v>
      </c>
      <c r="C256" t="s">
        <v>249</v>
      </c>
      <c r="D256" s="207">
        <f>Finanzkraft!H256</f>
        <v>1808519.04</v>
      </c>
      <c r="E256" s="147">
        <f t="shared" si="10"/>
        <v>1.3561041747263644E-2</v>
      </c>
      <c r="F256" s="170">
        <f>'Grunddaten § 2 SPU_40%_Plan'!$B$14*'bezirksw Umlage § 2_Plan'!E256</f>
        <v>2883.0774754682507</v>
      </c>
      <c r="G256" s="170">
        <f>'Grunddaten § 2 SPU_40%_Plan'!$C$14*'bezirksw Umlage § 2_Plan'!E256</f>
        <v>132242.37250280567</v>
      </c>
      <c r="H256" s="170">
        <f>'Grunddaten § 2 SPU_40%_Plan'!$D$14*'bezirksw Umlage § 2_Plan'!E256</f>
        <v>10247.814311037027</v>
      </c>
      <c r="I256" s="170">
        <f>'Grunddaten § 2 SPU_40%_Plan'!$E$14*'bezirksw Umlage § 2_Plan'!E256</f>
        <v>253948.67851345308</v>
      </c>
      <c r="J256" s="170">
        <f>'Grunddaten § 2 SPU_40%_Plan'!$F$14*'bezirksw Umlage § 2_Plan'!E256</f>
        <v>14363.312977031761</v>
      </c>
      <c r="K256" s="170">
        <f>'Grunddaten § 2 SPU_40%_Plan'!$G$14*'bezirksw Umlage § 2_Plan'!E256</f>
        <v>79893.52134982904</v>
      </c>
      <c r="L256" s="170">
        <f>'Grunddaten § 2 SPU_40%_Plan'!$H$14*'bezirksw Umlage § 2_Plan'!E256</f>
        <v>320.04058523542199</v>
      </c>
      <c r="M256" s="170">
        <f>'Grunddaten § 2 SPU_40%_Plan'!$I$14*'bezirksw Umlage § 2_Plan'!E256</f>
        <v>550.57829493890392</v>
      </c>
      <c r="N256" s="14"/>
      <c r="O256" s="14"/>
    </row>
    <row r="257" spans="1:15" x14ac:dyDescent="0.25">
      <c r="A257">
        <v>62275</v>
      </c>
      <c r="B257" t="s">
        <v>279</v>
      </c>
      <c r="C257" t="s">
        <v>249</v>
      </c>
      <c r="D257" s="207">
        <f>Finanzkraft!H257</f>
        <v>8003442.6100000003</v>
      </c>
      <c r="E257" s="147">
        <f t="shared" si="10"/>
        <v>6.001320249082847E-2</v>
      </c>
      <c r="F257" s="170">
        <f>'Grunddaten § 2 SPU_40%_Plan'!$B$14*'bezirksw Umlage § 2_Plan'!E257</f>
        <v>12758.806849550132</v>
      </c>
      <c r="G257" s="170">
        <f>'Grunddaten § 2 SPU_40%_Plan'!$C$14*'bezirksw Umlage § 2_Plan'!E257</f>
        <v>585227.03688894934</v>
      </c>
      <c r="H257" s="170">
        <f>'Grunddaten § 2 SPU_40%_Plan'!$D$14*'bezirksw Umlage § 2_Plan'!E257</f>
        <v>45350.804665192547</v>
      </c>
      <c r="I257" s="170">
        <f>'Grunddaten § 2 SPU_40%_Plan'!$E$14*'bezirksw Umlage § 2_Plan'!E257</f>
        <v>1123827.6343321009</v>
      </c>
      <c r="J257" s="170">
        <f>'Grunddaten § 2 SPU_40%_Plan'!$F$14*'bezirksw Umlage § 2_Plan'!E257</f>
        <v>63563.583550185882</v>
      </c>
      <c r="K257" s="170">
        <f>'Grunddaten § 2 SPU_40%_Plan'!$G$14*'bezirksw Umlage § 2_Plan'!E257</f>
        <v>353561.78115446685</v>
      </c>
      <c r="L257" s="170">
        <f>'Grunddaten § 2 SPU_40%_Plan'!$H$14*'bezirksw Umlage § 2_Plan'!E257</f>
        <v>1416.3115787835518</v>
      </c>
      <c r="M257" s="170">
        <f>'Grunddaten § 2 SPU_40%_Plan'!$I$14*'bezirksw Umlage § 2_Plan'!E257</f>
        <v>2436.5360211276356</v>
      </c>
      <c r="N257" s="14"/>
      <c r="O257" s="14"/>
    </row>
    <row r="258" spans="1:15" x14ac:dyDescent="0.25">
      <c r="A258">
        <v>62276</v>
      </c>
      <c r="B258" t="s">
        <v>280</v>
      </c>
      <c r="C258" t="s">
        <v>249</v>
      </c>
      <c r="D258" s="207">
        <f>Finanzkraft!H258</f>
        <v>1720995.87</v>
      </c>
      <c r="E258" s="147">
        <f t="shared" si="10"/>
        <v>1.2904755948789081E-2</v>
      </c>
      <c r="F258" s="170">
        <f>'Grunddaten § 2 SPU_40%_Plan'!$B$14*'bezirksw Umlage § 2_Plan'!E258</f>
        <v>2743.5511147125585</v>
      </c>
      <c r="G258" s="170">
        <f>'Grunddaten § 2 SPU_40%_Plan'!$C$14*'bezirksw Umlage § 2_Plan'!E258</f>
        <v>125842.51085149212</v>
      </c>
      <c r="H258" s="170">
        <f>'Grunddaten § 2 SPU_40%_Plan'!$D$14*'bezirksw Umlage § 2_Plan'!E258</f>
        <v>9751.8719547578676</v>
      </c>
      <c r="I258" s="170">
        <f>'Grunddaten § 2 SPU_40%_Plan'!$E$14*'bezirksw Umlage § 2_Plan'!E258</f>
        <v>241658.84751404691</v>
      </c>
      <c r="J258" s="170">
        <f>'Grunddaten § 2 SPU_40%_Plan'!$F$14*'bezirksw Umlage § 2_Plan'!E258</f>
        <v>13668.201310719443</v>
      </c>
      <c r="K258" s="170">
        <f>'Grunddaten § 2 SPU_40%_Plan'!$G$14*'bezirksw Umlage § 2_Plan'!E258</f>
        <v>76027.079196695995</v>
      </c>
      <c r="L258" s="170">
        <f>'Grunddaten § 2 SPU_40%_Plan'!$H$14*'bezirksw Umlage § 2_Plan'!E258</f>
        <v>304.55224039142229</v>
      </c>
      <c r="M258" s="170">
        <f>'Grunddaten § 2 SPU_40%_Plan'!$I$14*'bezirksw Umlage § 2_Plan'!E258</f>
        <v>523.93309152083668</v>
      </c>
      <c r="N258" s="14"/>
      <c r="O258" s="14"/>
    </row>
    <row r="259" spans="1:15" x14ac:dyDescent="0.25">
      <c r="A259">
        <v>62277</v>
      </c>
      <c r="B259" t="s">
        <v>281</v>
      </c>
      <c r="C259" t="s">
        <v>249</v>
      </c>
      <c r="D259" s="207">
        <f>Finanzkraft!H259</f>
        <v>3781723.3</v>
      </c>
      <c r="E259" s="147">
        <f t="shared" si="10"/>
        <v>2.8356963025337922E-2</v>
      </c>
      <c r="F259" s="170">
        <f>'Grunddaten § 2 SPU_40%_Plan'!$B$14*'bezirksw Umlage § 2_Plan'!E259</f>
        <v>6028.6903391868418</v>
      </c>
      <c r="G259" s="170">
        <f>'Grunddaten § 2 SPU_40%_Plan'!$C$14*'bezirksw Umlage § 2_Plan'!E259</f>
        <v>276526.84338957217</v>
      </c>
      <c r="H259" s="170">
        <f>'Grunddaten § 2 SPU_40%_Plan'!$D$14*'bezirksw Umlage § 2_Plan'!E259</f>
        <v>21428.802958094471</v>
      </c>
      <c r="I259" s="170">
        <f>'Grunddaten § 2 SPU_40%_Plan'!$E$14*'bezirksw Umlage § 2_Plan'!E259</f>
        <v>531022.13097990653</v>
      </c>
      <c r="J259" s="170">
        <f>'Grunddaten § 2 SPU_40%_Plan'!$F$14*'bezirksw Umlage § 2_Plan'!E259</f>
        <v>30034.560957916914</v>
      </c>
      <c r="K259" s="170">
        <f>'Grunddaten § 2 SPU_40%_Plan'!$G$14*'bezirksw Umlage § 2_Plan'!E259</f>
        <v>167062.21196747583</v>
      </c>
      <c r="L259" s="170">
        <f>'Grunddaten § 2 SPU_40%_Plan'!$H$14*'bezirksw Umlage § 2_Plan'!E259</f>
        <v>669.224327397975</v>
      </c>
      <c r="M259" s="170">
        <f>'Grunddaten § 2 SPU_40%_Plan'!$I$14*'bezirksw Umlage § 2_Plan'!E259</f>
        <v>1151.2926988287197</v>
      </c>
      <c r="N259" s="14"/>
      <c r="O259" s="14"/>
    </row>
    <row r="260" spans="1:15" x14ac:dyDescent="0.25">
      <c r="A260">
        <v>62278</v>
      </c>
      <c r="B260" t="s">
        <v>282</v>
      </c>
      <c r="C260" t="s">
        <v>249</v>
      </c>
      <c r="D260" s="207">
        <f>Finanzkraft!H260</f>
        <v>5882647.0800000001</v>
      </c>
      <c r="E260" s="147">
        <f t="shared" si="10"/>
        <v>4.4110579359064185E-2</v>
      </c>
      <c r="F260" s="170">
        <f>'Grunddaten § 2 SPU_40%_Plan'!$B$14*'bezirksw Umlage § 2_Plan'!E260</f>
        <v>9377.9091717370466</v>
      </c>
      <c r="G260" s="170">
        <f>'Grunddaten § 2 SPU_40%_Plan'!$C$14*'bezirksw Umlage § 2_Plan'!E260</f>
        <v>430150.40994862956</v>
      </c>
      <c r="H260" s="170">
        <f>'Grunddaten § 2 SPU_40%_Plan'!$D$14*'bezirksw Umlage § 2_Plan'!E260</f>
        <v>33333.503048551916</v>
      </c>
      <c r="I260" s="170">
        <f>'Grunddaten § 2 SPU_40%_Plan'!$E$14*'bezirksw Umlage § 2_Plan'!E260</f>
        <v>826029.70667481807</v>
      </c>
      <c r="J260" s="170">
        <f>'Grunddaten § 2 SPU_40%_Plan'!$F$14*'bezirksw Umlage § 2_Plan'!E260</f>
        <v>46720.161233946419</v>
      </c>
      <c r="K260" s="170">
        <f>'Grunddaten § 2 SPU_40%_Plan'!$G$14*'bezirksw Umlage § 2_Plan'!E260</f>
        <v>259873.06723599075</v>
      </c>
      <c r="L260" s="170">
        <f>'Grunddaten § 2 SPU_40%_Plan'!$H$14*'bezirksw Umlage § 2_Plan'!E260</f>
        <v>1041.0096728739147</v>
      </c>
      <c r="M260" s="170">
        <f>'Grunddaten § 2 SPU_40%_Plan'!$I$14*'bezirksw Umlage § 2_Plan'!E260</f>
        <v>1790.8895219780059</v>
      </c>
      <c r="N260" s="14"/>
      <c r="O260" s="14"/>
    </row>
    <row r="261" spans="1:15" x14ac:dyDescent="0.25">
      <c r="A261">
        <v>62279</v>
      </c>
      <c r="B261" t="s">
        <v>283</v>
      </c>
      <c r="C261" t="s">
        <v>249</v>
      </c>
      <c r="D261" s="207">
        <f>Finanzkraft!H261</f>
        <v>1887572.12</v>
      </c>
      <c r="E261" s="147">
        <f t="shared" si="10"/>
        <v>1.4153815223471988E-2</v>
      </c>
      <c r="F261" s="170">
        <f>'Grunddaten § 2 SPU_40%_Plan'!$B$14*'bezirksw Umlage § 2_Plan'!E261</f>
        <v>3009.1011165101445</v>
      </c>
      <c r="G261" s="170">
        <f>'Grunddaten § 2 SPU_40%_Plan'!$C$14*'bezirksw Umlage § 2_Plan'!E261</f>
        <v>138022.88496722191</v>
      </c>
      <c r="H261" s="170">
        <f>'Grunddaten § 2 SPU_40%_Plan'!$D$14*'bezirksw Umlage § 2_Plan'!E261</f>
        <v>10695.761646197821</v>
      </c>
      <c r="I261" s="170">
        <f>'Grunddaten § 2 SPU_40%_Plan'!$E$14*'bezirksw Umlage § 2_Plan'!E261</f>
        <v>265049.15617191244</v>
      </c>
      <c r="J261" s="170">
        <f>'Grunddaten § 2 SPU_40%_Plan'!$F$14*'bezirksw Umlage § 2_Plan'!E261</f>
        <v>14991.15493209259</v>
      </c>
      <c r="K261" s="170">
        <f>'Grunddaten § 2 SPU_40%_Plan'!$G$14*'bezirksw Umlage § 2_Plan'!E261</f>
        <v>83385.787007562874</v>
      </c>
      <c r="L261" s="170">
        <f>'Grunddaten § 2 SPU_40%_Plan'!$H$14*'bezirksw Umlage § 2_Plan'!E261</f>
        <v>334.03003927393888</v>
      </c>
      <c r="M261" s="170">
        <f>'Grunddaten § 2 SPU_40%_Plan'!$I$14*'bezirksw Umlage § 2_Plan'!E261</f>
        <v>574.64489807296275</v>
      </c>
      <c r="N261" s="14"/>
      <c r="O261" s="14"/>
    </row>
    <row r="262" spans="1:15" s="236" customFormat="1" x14ac:dyDescent="0.25">
      <c r="A262" s="236">
        <v>62280</v>
      </c>
      <c r="B262" s="236" t="s">
        <v>271</v>
      </c>
      <c r="C262" s="236" t="s">
        <v>249</v>
      </c>
      <c r="D262" s="207">
        <f>Finanzkraft!H262</f>
        <v>16399238.060000001</v>
      </c>
      <c r="E262" s="147">
        <f>D262/SUM($D$228:$D$262)</f>
        <v>0.12296843275422462</v>
      </c>
      <c r="F262" s="237">
        <f>'Grunddaten § 2 SPU_40%_Plan'!$B$14*'bezirksw Umlage § 2_Plan'!E262</f>
        <v>26143.088803548155</v>
      </c>
      <c r="G262" s="237">
        <f>'Grunddaten § 2 SPU_40%_Plan'!$C$14*'bezirksw Umlage § 2_Plan'!E262</f>
        <v>1199143.6641400845</v>
      </c>
      <c r="H262" s="237">
        <f>'Grunddaten § 2 SPU_40%_Plan'!$D$14*'bezirksw Umlage § 2_Plan'!E262</f>
        <v>92924.842240738086</v>
      </c>
      <c r="I262" s="237">
        <f>'Grunddaten § 2 SPU_40%_Plan'!$E$14*'bezirksw Umlage § 2_Plan'!E262</f>
        <v>2302748.6810227465</v>
      </c>
      <c r="J262" s="237">
        <f>'Grunddaten § 2 SPU_40%_Plan'!$F$14*'bezirksw Umlage § 2_Plan'!E262</f>
        <v>130243.24523596454</v>
      </c>
      <c r="K262" s="237">
        <f>'Grunddaten § 2 SPU_40%_Plan'!$G$14*'bezirksw Umlage § 2_Plan'!E262</f>
        <v>724456.22472823889</v>
      </c>
      <c r="L262" s="237">
        <f>'Grunddaten § 2 SPU_40%_Plan'!$H$14*'bezirksw Umlage § 2_Plan'!E262</f>
        <v>2902.0550129997009</v>
      </c>
      <c r="M262" s="237">
        <f>'Grunddaten § 2 SPU_40%_Plan'!$I$14*'bezirksw Umlage § 2_Plan'!E262</f>
        <v>4992.5183698215196</v>
      </c>
      <c r="N262" s="207"/>
      <c r="O262" s="207"/>
    </row>
    <row r="263" spans="1:15" x14ac:dyDescent="0.25">
      <c r="A263">
        <v>62311</v>
      </c>
      <c r="B263" t="s">
        <v>285</v>
      </c>
      <c r="C263" t="s">
        <v>286</v>
      </c>
      <c r="D263" s="207">
        <f>Finanzkraft!H263</f>
        <v>1777591.9</v>
      </c>
      <c r="E263" s="147">
        <f>D263/SUM($D$263:$D$287)</f>
        <v>1.4915618564235202E-2</v>
      </c>
      <c r="F263" s="170">
        <f>'Grunddaten § 2 SPU_40%_Plan'!$B$15*'bezirksw Umlage § 2_Plan'!E263</f>
        <v>1467.6968667207439</v>
      </c>
      <c r="G263" s="170">
        <f>'Grunddaten § 2 SPU_40%_Plan'!$C$15*'bezirksw Umlage § 2_Plan'!E263</f>
        <v>171531.20810558138</v>
      </c>
      <c r="H263" s="170">
        <f>'Grunddaten § 2 SPU_40%_Plan'!$D$15*'bezirksw Umlage § 2_Plan'!E263</f>
        <v>8379.7729174546257</v>
      </c>
      <c r="I263" s="170">
        <f>'Grunddaten § 2 SPU_40%_Plan'!$E$15*'bezirksw Umlage § 2_Plan'!E263</f>
        <v>250609.53830493829</v>
      </c>
      <c r="J263" s="170">
        <f>'Grunddaten § 2 SPU_40%_Plan'!$F$15*'bezirksw Umlage § 2_Plan'!E263</f>
        <v>20815.640643504077</v>
      </c>
      <c r="K263" s="170">
        <f>'Grunddaten § 2 SPU_40%_Plan'!$G$15*'bezirksw Umlage § 2_Plan'!E263</f>
        <v>105230.28559542193</v>
      </c>
      <c r="L263" s="170">
        <f>'Grunddaten § 2 SPU_40%_Plan'!$H$15*'bezirksw Umlage § 2_Plan'!E263</f>
        <v>792.91428287474332</v>
      </c>
      <c r="M263" s="170">
        <f>'Grunddaten § 2 SPU_40%_Plan'!$I$15*'bezirksw Umlage § 2_Plan'!E263</f>
        <v>761.88979626113417</v>
      </c>
      <c r="N263" s="14"/>
      <c r="O263" s="14"/>
    </row>
    <row r="264" spans="1:15" x14ac:dyDescent="0.25">
      <c r="A264">
        <v>62314</v>
      </c>
      <c r="B264" t="s">
        <v>287</v>
      </c>
      <c r="C264" t="s">
        <v>286</v>
      </c>
      <c r="D264" s="207">
        <f>Finanzkraft!H264</f>
        <v>1549588.61</v>
      </c>
      <c r="E264" s="147">
        <f t="shared" ref="E264:E287" si="11">D264/SUM($D$263:$D$287)</f>
        <v>1.3002462847768053E-2</v>
      </c>
      <c r="F264" s="170">
        <f>'Grunddaten § 2 SPU_40%_Plan'!$B$15*'bezirksw Umlage § 2_Plan'!E264</f>
        <v>1279.4423442203765</v>
      </c>
      <c r="G264" s="170">
        <f>'Grunddaten § 2 SPU_40%_Plan'!$C$15*'bezirksw Umlage § 2_Plan'!E264</f>
        <v>149529.7128322584</v>
      </c>
      <c r="H264" s="170">
        <f>'Grunddaten § 2 SPU_40%_Plan'!$D$15*'bezirksw Umlage § 2_Plan'!E264</f>
        <v>7304.9391523859658</v>
      </c>
      <c r="I264" s="170">
        <f>'Grunddaten § 2 SPU_40%_Plan'!$E$15*'bezirksw Umlage § 2_Plan'!E264</f>
        <v>218465.04032488624</v>
      </c>
      <c r="J264" s="170">
        <f>'Grunddaten § 2 SPU_40%_Plan'!$F$15*'bezirksw Umlage § 2_Plan'!E264</f>
        <v>18145.717051831183</v>
      </c>
      <c r="K264" s="170">
        <f>'Grunddaten § 2 SPU_40%_Plan'!$G$15*'bezirksw Umlage § 2_Plan'!E264</f>
        <v>91732.895489517527</v>
      </c>
      <c r="L264" s="170">
        <f>'Grunddaten § 2 SPU_40%_Plan'!$H$15*'bezirksw Umlage § 2_Plan'!E264</f>
        <v>691.2109249873497</v>
      </c>
      <c r="M264" s="170">
        <f>'Grunddaten § 2 SPU_40%_Plan'!$I$15*'bezirksw Umlage § 2_Plan'!E264</f>
        <v>664.16580226399219</v>
      </c>
      <c r="N264" s="14"/>
      <c r="O264" s="14"/>
    </row>
    <row r="265" spans="1:15" x14ac:dyDescent="0.25">
      <c r="A265">
        <v>62326</v>
      </c>
      <c r="B265" t="s">
        <v>288</v>
      </c>
      <c r="C265" t="s">
        <v>286</v>
      </c>
      <c r="D265" s="207">
        <f>Finanzkraft!H265</f>
        <v>2291771.81</v>
      </c>
      <c r="E265" s="147">
        <f t="shared" si="11"/>
        <v>1.9230057334434811E-2</v>
      </c>
      <c r="F265" s="170">
        <f>'Grunddaten § 2 SPU_40%_Plan'!$B$15*'bezirksw Umlage § 2_Plan'!E265</f>
        <v>1892.2376417083854</v>
      </c>
      <c r="G265" s="170">
        <f>'Grunddaten § 2 SPU_40%_Plan'!$C$15*'bezirksw Umlage § 2_Plan'!E265</f>
        <v>221147.71521608243</v>
      </c>
      <c r="H265" s="170">
        <f>'Grunddaten § 2 SPU_40%_Plan'!$D$15*'bezirksw Umlage § 2_Plan'!E265</f>
        <v>10803.676224235702</v>
      </c>
      <c r="I265" s="170">
        <f>'Grunddaten § 2 SPU_40%_Plan'!$E$15*'bezirksw Umlage § 2_Plan'!E265</f>
        <v>323099.96192285349</v>
      </c>
      <c r="J265" s="170">
        <f>'Grunddaten § 2 SPU_40%_Plan'!$F$15*'bezirksw Umlage § 2_Plan'!E265</f>
        <v>26836.698813643845</v>
      </c>
      <c r="K265" s="170">
        <f>'Grunddaten § 2 SPU_40%_Plan'!$G$15*'bezirksw Umlage § 2_Plan'!E265</f>
        <v>135668.82369673098</v>
      </c>
      <c r="L265" s="170">
        <f>'Grunddaten § 2 SPU_40%_Plan'!$H$15*'bezirksw Umlage § 2_Plan'!E265</f>
        <v>1022.2698478985545</v>
      </c>
      <c r="M265" s="170">
        <f>'Grunddaten § 2 SPU_40%_Plan'!$I$15*'bezirksw Umlage § 2_Plan'!E265</f>
        <v>982.27132864293014</v>
      </c>
      <c r="N265" s="14"/>
      <c r="O265" s="14"/>
    </row>
    <row r="266" spans="1:15" x14ac:dyDescent="0.25">
      <c r="A266">
        <v>62330</v>
      </c>
      <c r="B266" t="s">
        <v>289</v>
      </c>
      <c r="C266" t="s">
        <v>286</v>
      </c>
      <c r="D266" s="207">
        <f>Finanzkraft!H266</f>
        <v>2108203.89</v>
      </c>
      <c r="E266" s="147">
        <f t="shared" si="11"/>
        <v>1.7689754931307276E-2</v>
      </c>
      <c r="F266" s="170">
        <f>'Grunddaten § 2 SPU_40%_Plan'!$B$15*'bezirksw Umlage § 2_Plan'!E266</f>
        <v>1740.6718852406359</v>
      </c>
      <c r="G266" s="170">
        <f>'Grunddaten § 2 SPU_40%_Plan'!$C$15*'bezirksw Umlage § 2_Plan'!E266</f>
        <v>203434.07290761519</v>
      </c>
      <c r="H266" s="170">
        <f>'Grunddaten § 2 SPU_40%_Plan'!$D$15*'bezirksw Umlage § 2_Plan'!E266</f>
        <v>9938.3159103585531</v>
      </c>
      <c r="I266" s="170">
        <f>'Grunddaten § 2 SPU_40%_Plan'!$E$15*'bezirksw Umlage § 2_Plan'!E266</f>
        <v>297220.07819993724</v>
      </c>
      <c r="J266" s="170">
        <f>'Grunddaten § 2 SPU_40%_Plan'!$F$15*'bezirksw Umlage § 2_Plan'!E266</f>
        <v>24687.114391935182</v>
      </c>
      <c r="K266" s="170">
        <f>'Grunddaten § 2 SPU_40%_Plan'!$G$15*'bezirksw Umlage § 2_Plan'!E266</f>
        <v>124801.92863057008</v>
      </c>
      <c r="L266" s="170">
        <f>'Grunddaten § 2 SPU_40%_Plan'!$H$15*'bezirksw Umlage § 2_Plan'!E266</f>
        <v>940.38737214829484</v>
      </c>
      <c r="M266" s="170">
        <f>'Grunddaten § 2 SPU_40%_Plan'!$I$15*'bezirksw Umlage § 2_Plan'!E266</f>
        <v>903.59268189117563</v>
      </c>
      <c r="N266" s="14"/>
      <c r="O266" s="14"/>
    </row>
    <row r="267" spans="1:15" x14ac:dyDescent="0.25">
      <c r="A267">
        <v>62332</v>
      </c>
      <c r="B267" t="s">
        <v>290</v>
      </c>
      <c r="C267" t="s">
        <v>286</v>
      </c>
      <c r="D267" s="207">
        <f>Finanzkraft!H267</f>
        <v>1994246.17</v>
      </c>
      <c r="E267" s="147">
        <f t="shared" si="11"/>
        <v>1.6733545643916891E-2</v>
      </c>
      <c r="F267" s="170">
        <f>'Grunddaten § 2 SPU_40%_Plan'!$B$15*'bezirksw Umlage § 2_Plan'!E267</f>
        <v>1646.5808913614221</v>
      </c>
      <c r="G267" s="170">
        <f>'Grunddaten § 2 SPU_40%_Plan'!$C$15*'bezirksw Umlage § 2_Plan'!E267</f>
        <v>192437.56387505398</v>
      </c>
      <c r="H267" s="170">
        <f>'Grunddaten § 2 SPU_40%_Plan'!$D$15*'bezirksw Umlage § 2_Plan'!E267</f>
        <v>9401.1060953324613</v>
      </c>
      <c r="I267" s="170">
        <f>'Grunddaten § 2 SPU_40%_Plan'!$E$15*'bezirksw Umlage § 2_Plan'!E267</f>
        <v>281154.02187087567</v>
      </c>
      <c r="J267" s="170">
        <f>'Grunddaten § 2 SPU_40%_Plan'!$F$15*'bezirksw Umlage § 2_Plan'!E267</f>
        <v>23352.666958824655</v>
      </c>
      <c r="K267" s="170">
        <f>'Grunddaten § 2 SPU_40%_Plan'!$G$15*'bezirksw Umlage § 2_Plan'!E267</f>
        <v>118055.83385965943</v>
      </c>
      <c r="L267" s="170">
        <f>'Grunddaten § 2 SPU_40%_Plan'!$H$15*'bezirksw Umlage § 2_Plan'!E267</f>
        <v>889.55528643062189</v>
      </c>
      <c r="M267" s="170">
        <f>'Grunddaten § 2 SPU_40%_Plan'!$I$15*'bezirksw Umlage § 2_Plan'!E267</f>
        <v>854.7495114912748</v>
      </c>
      <c r="N267" s="14"/>
      <c r="O267" s="14"/>
    </row>
    <row r="268" spans="1:15" x14ac:dyDescent="0.25">
      <c r="A268">
        <v>62335</v>
      </c>
      <c r="B268" t="s">
        <v>291</v>
      </c>
      <c r="C268" t="s">
        <v>286</v>
      </c>
      <c r="D268" s="207">
        <f>Finanzkraft!H268</f>
        <v>1621482.94</v>
      </c>
      <c r="E268" s="147">
        <f t="shared" si="11"/>
        <v>1.3605721899078565E-2</v>
      </c>
      <c r="F268" s="170">
        <f>'Grunddaten § 2 SPU_40%_Plan'!$B$15*'bezirksw Umlage § 2_Plan'!E268</f>
        <v>1338.8030348693308</v>
      </c>
      <c r="G268" s="170">
        <f>'Grunddaten § 2 SPU_40%_Plan'!$C$15*'bezirksw Umlage § 2_Plan'!E268</f>
        <v>156467.25641627298</v>
      </c>
      <c r="H268" s="170">
        <f>'Grunddaten § 2 SPU_40%_Plan'!$D$15*'bezirksw Umlage § 2_Plan'!E268</f>
        <v>7643.8573030889165</v>
      </c>
      <c r="I268" s="170">
        <f>'Grunddaten § 2 SPU_40%_Plan'!$E$15*'bezirksw Umlage § 2_Plan'!E268</f>
        <v>228600.89031837622</v>
      </c>
      <c r="J268" s="170">
        <f>'Grunddaten § 2 SPU_40%_Plan'!$F$15*'bezirksw Umlage § 2_Plan'!E268</f>
        <v>18987.601253478082</v>
      </c>
      <c r="K268" s="170">
        <f>'Grunddaten § 2 SPU_40%_Plan'!$G$15*'bezirksw Umlage § 2_Plan'!E268</f>
        <v>95988.91222687524</v>
      </c>
      <c r="L268" s="170">
        <f>'Grunddaten § 2 SPU_40%_Plan'!$H$15*'bezirksw Umlage § 2_Plan'!E268</f>
        <v>723.28017615501653</v>
      </c>
      <c r="M268" s="170">
        <f>'Grunddaten § 2 SPU_40%_Plan'!$I$15*'bezirksw Umlage § 2_Plan'!E268</f>
        <v>694.98027460493313</v>
      </c>
      <c r="N268" s="14"/>
      <c r="O268" s="14"/>
    </row>
    <row r="269" spans="1:15" x14ac:dyDescent="0.25">
      <c r="A269">
        <v>62343</v>
      </c>
      <c r="B269" t="s">
        <v>292</v>
      </c>
      <c r="C269" t="s">
        <v>286</v>
      </c>
      <c r="D269" s="207">
        <f>Finanzkraft!H269</f>
        <v>2132234.71</v>
      </c>
      <c r="E269" s="147">
        <f t="shared" si="11"/>
        <v>1.7891395445592807E-2</v>
      </c>
      <c r="F269" s="170">
        <f>'Grunddaten § 2 SPU_40%_Plan'!$B$15*'bezirksw Umlage § 2_Plan'!E269</f>
        <v>1760.5133118463323</v>
      </c>
      <c r="G269" s="170">
        <f>'Grunddaten § 2 SPU_40%_Plan'!$C$15*'bezirksw Umlage § 2_Plan'!E269</f>
        <v>205752.96037912523</v>
      </c>
      <c r="H269" s="170">
        <f>'Grunddaten § 2 SPU_40%_Plan'!$D$15*'bezirksw Umlage § 2_Plan'!E269</f>
        <v>10051.599963138175</v>
      </c>
      <c r="I269" s="170">
        <f>'Grunddaten § 2 SPU_40%_Plan'!$E$15*'bezirksw Umlage § 2_Plan'!E269</f>
        <v>300608.00582567014</v>
      </c>
      <c r="J269" s="170">
        <f>'Grunddaten § 2 SPU_40%_Plan'!$F$15*'bezirksw Umlage § 2_Plan'!E269</f>
        <v>24968.515828051499</v>
      </c>
      <c r="K269" s="170">
        <f>'Grunddaten § 2 SPU_40%_Plan'!$G$15*'bezirksw Umlage § 2_Plan'!E269</f>
        <v>126224.51052447507</v>
      </c>
      <c r="L269" s="170">
        <f>'Grunddaten § 2 SPU_40%_Plan'!$H$15*'bezirksw Umlage § 2_Plan'!E269</f>
        <v>951.10658188771356</v>
      </c>
      <c r="M269" s="170">
        <f>'Grunddaten § 2 SPU_40%_Plan'!$I$15*'bezirksw Umlage § 2_Plan'!E269</f>
        <v>913.89247936088054</v>
      </c>
      <c r="N269" s="14"/>
      <c r="O269" s="14"/>
    </row>
    <row r="270" spans="1:15" x14ac:dyDescent="0.25">
      <c r="A270">
        <v>62368</v>
      </c>
      <c r="B270" t="s">
        <v>293</v>
      </c>
      <c r="C270" t="s">
        <v>286</v>
      </c>
      <c r="D270" s="207">
        <f>Finanzkraft!H270</f>
        <v>1528521.6</v>
      </c>
      <c r="E270" s="147">
        <f t="shared" si="11"/>
        <v>1.2825691404643831E-2</v>
      </c>
      <c r="F270" s="170">
        <f>'Grunddaten § 2 SPU_40%_Plan'!$B$15*'bezirksw Umlage § 2_Plan'!E270</f>
        <v>1262.0480342169531</v>
      </c>
      <c r="G270" s="170">
        <f>'Grunddaten § 2 SPU_40%_Plan'!$C$15*'bezirksw Umlage § 2_Plan'!E270</f>
        <v>147496.82233783594</v>
      </c>
      <c r="H270" s="170">
        <f>'Grunddaten § 2 SPU_40%_Plan'!$D$15*'bezirksw Umlage § 2_Plan'!E270</f>
        <v>7205.626841247652</v>
      </c>
      <c r="I270" s="170">
        <f>'Grunddaten § 2 SPU_40%_Plan'!$E$15*'bezirksw Umlage § 2_Plan'!E270</f>
        <v>215494.95835637281</v>
      </c>
      <c r="J270" s="170">
        <f>'Grunddaten § 2 SPU_40%_Plan'!$F$15*'bezirksw Umlage § 2_Plan'!E270</f>
        <v>17899.021896664744</v>
      </c>
      <c r="K270" s="170">
        <f>'Grunddaten § 2 SPU_40%_Plan'!$G$15*'bezirksw Umlage § 2_Plan'!E270</f>
        <v>90485.765887418413</v>
      </c>
      <c r="L270" s="170">
        <f>'Grunddaten § 2 SPU_40%_Plan'!$H$15*'bezirksw Umlage § 2_Plan'!E270</f>
        <v>681.81375507086602</v>
      </c>
      <c r="M270" s="170">
        <f>'Grunddaten § 2 SPU_40%_Plan'!$I$15*'bezirksw Umlage § 2_Plan'!E270</f>
        <v>655.13631694920684</v>
      </c>
      <c r="N270" s="14"/>
      <c r="O270" s="14"/>
    </row>
    <row r="271" spans="1:15" x14ac:dyDescent="0.25">
      <c r="A271">
        <v>62372</v>
      </c>
      <c r="B271" t="s">
        <v>294</v>
      </c>
      <c r="C271" t="s">
        <v>286</v>
      </c>
      <c r="D271" s="207">
        <f>Finanzkraft!H271</f>
        <v>1499106.59</v>
      </c>
      <c r="E271" s="147">
        <f t="shared" si="11"/>
        <v>1.2578872621759433E-2</v>
      </c>
      <c r="F271" s="170">
        <f>'Grunddaten § 2 SPU_40%_Plan'!$B$15*'bezirksw Umlage § 2_Plan'!E271</f>
        <v>1237.7610659811282</v>
      </c>
      <c r="G271" s="170">
        <f>'Grunddaten § 2 SPU_40%_Plan'!$C$15*'bezirksw Umlage § 2_Plan'!E271</f>
        <v>144658.37994746628</v>
      </c>
      <c r="H271" s="170">
        <f>'Grunddaten § 2 SPU_40%_Plan'!$D$15*'bezirksw Umlage § 2_Plan'!E271</f>
        <v>7066.9610967847884</v>
      </c>
      <c r="I271" s="170">
        <f>'Grunddaten § 2 SPU_40%_Plan'!$E$15*'bezirksw Umlage § 2_Plan'!E271</f>
        <v>211347.95359373008</v>
      </c>
      <c r="J271" s="170">
        <f>'Grunddaten § 2 SPU_40%_Plan'!$F$15*'bezirksw Umlage § 2_Plan'!E271</f>
        <v>17554.571476022596</v>
      </c>
      <c r="K271" s="170">
        <f>'Grunddaten § 2 SPU_40%_Plan'!$G$15*'bezirksw Umlage § 2_Plan'!E271</f>
        <v>88744.449501417679</v>
      </c>
      <c r="L271" s="170">
        <f>'Grunddaten § 2 SPU_40%_Plan'!$H$15*'bezirksw Umlage § 2_Plan'!E271</f>
        <v>668.69286857273153</v>
      </c>
      <c r="M271" s="170">
        <f>'Grunddaten § 2 SPU_40%_Plan'!$I$15*'bezirksw Umlage § 2_Plan'!E271</f>
        <v>642.5288135194719</v>
      </c>
      <c r="N271" s="14"/>
      <c r="O271" s="14"/>
    </row>
    <row r="272" spans="1:15" x14ac:dyDescent="0.25">
      <c r="A272">
        <v>62375</v>
      </c>
      <c r="B272" t="s">
        <v>295</v>
      </c>
      <c r="C272" t="s">
        <v>286</v>
      </c>
      <c r="D272" s="207">
        <f>Finanzkraft!H272</f>
        <v>8322154.5499999998</v>
      </c>
      <c r="E272" s="147">
        <f t="shared" si="11"/>
        <v>6.9830472843859417E-2</v>
      </c>
      <c r="F272" s="170">
        <f>'Grunddaten § 2 SPU_40%_Plan'!$B$15*'bezirksw Umlage § 2_Plan'!E272</f>
        <v>6871.3185278357669</v>
      </c>
      <c r="G272" s="170">
        <f>'Grunddaten § 2 SPU_40%_Plan'!$C$15*'bezirksw Umlage § 2_Plan'!E272</f>
        <v>803057.90322450327</v>
      </c>
      <c r="H272" s="170">
        <f>'Grunddaten § 2 SPU_40%_Plan'!$D$15*'bezirksw Umlage § 2_Plan'!E272</f>
        <v>39231.594896984956</v>
      </c>
      <c r="I272" s="170">
        <f>'Grunddaten § 2 SPU_40%_Plan'!$E$15*'bezirksw Umlage § 2_Plan'!E272</f>
        <v>1173279.0352374141</v>
      </c>
      <c r="J272" s="170">
        <f>'Grunddaten § 2 SPU_40%_Plan'!$F$15*'bezirksw Umlage § 2_Plan'!E272</f>
        <v>97452.614681976454</v>
      </c>
      <c r="K272" s="170">
        <f>'Grunddaten § 2 SPU_40%_Plan'!$G$15*'bezirksw Umlage § 2_Plan'!E272</f>
        <v>492656.77913234197</v>
      </c>
      <c r="L272" s="170">
        <f>'Grunddaten § 2 SPU_40%_Plan'!$H$15*'bezirksw Umlage § 2_Plan'!E272</f>
        <v>3712.1879363795665</v>
      </c>
      <c r="M272" s="170">
        <f>'Grunddaten § 2 SPU_40%_Plan'!$I$15*'bezirksw Umlage § 2_Plan'!E272</f>
        <v>3566.9405528643392</v>
      </c>
      <c r="N272" s="14"/>
      <c r="O272" s="14"/>
    </row>
    <row r="273" spans="1:16" x14ac:dyDescent="0.25">
      <c r="A273">
        <v>62376</v>
      </c>
      <c r="B273" t="s">
        <v>296</v>
      </c>
      <c r="C273" t="s">
        <v>286</v>
      </c>
      <c r="D273" s="207">
        <f>Finanzkraft!H273</f>
        <v>6051141.7599999998</v>
      </c>
      <c r="E273" s="147">
        <f t="shared" si="11"/>
        <v>5.0774602635326405E-2</v>
      </c>
      <c r="F273" s="170">
        <f>'Grunddaten § 2 SPU_40%_Plan'!$B$15*'bezirksw Umlage § 2_Plan'!E273</f>
        <v>4996.2208993161184</v>
      </c>
      <c r="G273" s="170">
        <f>'Grunddaten § 2 SPU_40%_Plan'!$C$15*'bezirksw Umlage § 2_Plan'!E273</f>
        <v>583913.35857849813</v>
      </c>
      <c r="H273" s="170">
        <f>'Grunddaten § 2 SPU_40%_Plan'!$D$15*'bezirksw Umlage § 2_Plan'!E273</f>
        <v>28525.779083560581</v>
      </c>
      <c r="I273" s="170">
        <f>'Grunddaten § 2 SPU_40%_Plan'!$E$15*'bezirksw Umlage § 2_Plan'!E273</f>
        <v>853105.73405027995</v>
      </c>
      <c r="J273" s="170">
        <f>'Grunddaten § 2 SPU_40%_Plan'!$F$15*'bezirksw Umlage § 2_Plan'!E273</f>
        <v>70859.004453756119</v>
      </c>
      <c r="K273" s="170">
        <f>'Grunddaten § 2 SPU_40%_Plan'!$G$15*'bezirksw Umlage § 2_Plan'!E273</f>
        <v>358216.85257633321</v>
      </c>
      <c r="L273" s="170">
        <f>'Grunddaten § 2 SPU_40%_Plan'!$H$15*'bezirksw Umlage § 2_Plan'!E273</f>
        <v>2699.1778760939515</v>
      </c>
      <c r="M273" s="170">
        <f>'Grunddaten § 2 SPU_40%_Plan'!$I$15*'bezirksw Umlage § 2_Plan'!E273</f>
        <v>2593.5667026124729</v>
      </c>
      <c r="N273" s="14"/>
      <c r="O273" s="14"/>
    </row>
    <row r="274" spans="1:16" x14ac:dyDescent="0.25">
      <c r="A274">
        <v>62377</v>
      </c>
      <c r="B274" t="s">
        <v>297</v>
      </c>
      <c r="C274" t="s">
        <v>286</v>
      </c>
      <c r="D274" s="207">
        <f>Finanzkraft!H274</f>
        <v>2763835.01</v>
      </c>
      <c r="E274" s="147">
        <f t="shared" si="11"/>
        <v>2.3191098465085932E-2</v>
      </c>
      <c r="F274" s="170">
        <f>'Grunddaten § 2 SPU_40%_Plan'!$B$15*'bezirksw Umlage § 2_Plan'!E274</f>
        <v>2282.0040889644556</v>
      </c>
      <c r="G274" s="170">
        <f>'Grunddaten § 2 SPU_40%_Plan'!$C$15*'bezirksw Umlage § 2_Plan'!E274</f>
        <v>266700.11169031629</v>
      </c>
      <c r="H274" s="170">
        <f>'Grunddaten § 2 SPU_40%_Plan'!$D$15*'bezirksw Umlage § 2_Plan'!E274</f>
        <v>13029.036510073507</v>
      </c>
      <c r="I274" s="170">
        <f>'Grunddaten § 2 SPU_40%_Plan'!$E$15*'bezirksw Umlage § 2_Plan'!E274</f>
        <v>389652.66201265011</v>
      </c>
      <c r="J274" s="170">
        <f>'Grunddaten § 2 SPU_40%_Plan'!$F$15*'bezirksw Umlage § 2_Plan'!E274</f>
        <v>32364.569373935323</v>
      </c>
      <c r="K274" s="170">
        <f>'Grunddaten § 2 SPU_40%_Plan'!$G$15*'bezirksw Umlage § 2_Plan'!E274</f>
        <v>163614.12731511984</v>
      </c>
      <c r="L274" s="170">
        <f>'Grunddaten § 2 SPU_40%_Plan'!$H$15*'bezirksw Umlage § 2_Plan'!E274</f>
        <v>1232.8387944039682</v>
      </c>
      <c r="M274" s="170">
        <f>'Grunddaten § 2 SPU_40%_Plan'!$I$15*'bezirksw Umlage § 2_Plan'!E274</f>
        <v>1184.6013095965893</v>
      </c>
      <c r="N274" s="14"/>
      <c r="O274" s="14"/>
    </row>
    <row r="275" spans="1:16" x14ac:dyDescent="0.25">
      <c r="A275">
        <v>62378</v>
      </c>
      <c r="B275" t="s">
        <v>298</v>
      </c>
      <c r="C275" t="s">
        <v>286</v>
      </c>
      <c r="D275" s="207">
        <f>Finanzkraft!H275</f>
        <v>9824994.2599999998</v>
      </c>
      <c r="E275" s="147">
        <f t="shared" si="11"/>
        <v>8.2440669749879208E-2</v>
      </c>
      <c r="F275" s="170">
        <f>'Grunddaten § 2 SPU_40%_Plan'!$B$15*'bezirksw Umlage § 2_Plan'!E275</f>
        <v>8112.1619033881143</v>
      </c>
      <c r="G275" s="170">
        <f>'Grunddaten § 2 SPU_40%_Plan'!$C$15*'bezirksw Umlage § 2_Plan'!E275</f>
        <v>948076.5157898179</v>
      </c>
      <c r="H275" s="170">
        <f>'Grunddaten § 2 SPU_40%_Plan'!$D$15*'bezirksw Umlage § 2_Plan'!E275</f>
        <v>46316.154351341916</v>
      </c>
      <c r="I275" s="170">
        <f>'Grunddaten § 2 SPU_40%_Plan'!$E$15*'bezirksw Umlage § 2_Plan'!E275</f>
        <v>1385153.2938169155</v>
      </c>
      <c r="J275" s="170">
        <f>'Grunddaten § 2 SPU_40%_Plan'!$F$15*'bezirksw Umlage § 2_Plan'!E275</f>
        <v>115050.90107614142</v>
      </c>
      <c r="K275" s="170">
        <f>'Grunddaten § 2 SPU_40%_Plan'!$G$15*'bezirksw Umlage § 2_Plan'!E275</f>
        <v>581622.22271218779</v>
      </c>
      <c r="L275" s="170">
        <f>'Grunddaten § 2 SPU_40%_Plan'!$H$15*'bezirksw Umlage § 2_Plan'!E275</f>
        <v>4382.5460039035788</v>
      </c>
      <c r="M275" s="170">
        <f>'Grunddaten § 2 SPU_40%_Plan'!$I$15*'bezirksw Umlage § 2_Plan'!E275</f>
        <v>4211.0694108238304</v>
      </c>
      <c r="N275" s="14"/>
      <c r="O275" s="14"/>
    </row>
    <row r="276" spans="1:16" x14ac:dyDescent="0.25">
      <c r="A276">
        <v>62379</v>
      </c>
      <c r="B276" t="s">
        <v>299</v>
      </c>
      <c r="C276" t="s">
        <v>286</v>
      </c>
      <c r="D276" s="207">
        <f>Finanzkraft!H276</f>
        <v>21961682.949999999</v>
      </c>
      <c r="E276" s="147">
        <f t="shared" si="11"/>
        <v>0.18427856580065857</v>
      </c>
      <c r="F276" s="170">
        <f>'Grunddaten § 2 SPU_40%_Plan'!$B$15*'bezirksw Umlage § 2_Plan'!E276</f>
        <v>18133.010874784803</v>
      </c>
      <c r="G276" s="170">
        <f>'Grunddaten § 2 SPU_40%_Plan'!$C$15*'bezirksw Umlage § 2_Plan'!E276</f>
        <v>2119223.2077819705</v>
      </c>
      <c r="H276" s="170">
        <f>'Grunddaten § 2 SPU_40%_Plan'!$D$15*'bezirksw Umlage § 2_Plan'!E276</f>
        <v>103529.90245181415</v>
      </c>
      <c r="I276" s="170">
        <f>'Grunddaten § 2 SPU_40%_Plan'!$E$15*'bezirksw Umlage § 2_Plan'!E276</f>
        <v>3096215.2924408214</v>
      </c>
      <c r="J276" s="170">
        <f>'Grunddaten § 2 SPU_40%_Plan'!$F$15*'bezirksw Umlage § 2_Plan'!E276</f>
        <v>257171.79528876708</v>
      </c>
      <c r="K276" s="170">
        <f>'Grunddaten § 2 SPU_40%_Plan'!$G$15*'bezirksw Umlage § 2_Plan'!E276</f>
        <v>1300092.6528662783</v>
      </c>
      <c r="L276" s="170">
        <f>'Grunddaten § 2 SPU_40%_Plan'!$H$15*'bezirksw Umlage § 2_Plan'!E276</f>
        <v>9796.2485579630102</v>
      </c>
      <c r="M276" s="170">
        <f>'Grunddaten § 2 SPU_40%_Plan'!$I$15*'bezirksw Umlage § 2_Plan'!E276</f>
        <v>9412.9491410976407</v>
      </c>
      <c r="N276" s="14"/>
      <c r="O276" s="14"/>
    </row>
    <row r="277" spans="1:16" x14ac:dyDescent="0.25">
      <c r="A277">
        <v>62380</v>
      </c>
      <c r="B277" t="s">
        <v>300</v>
      </c>
      <c r="C277" t="s">
        <v>286</v>
      </c>
      <c r="D277" s="207">
        <f>Finanzkraft!H277</f>
        <v>7790486.0999999996</v>
      </c>
      <c r="E277" s="147">
        <f t="shared" si="11"/>
        <v>6.5369289260136867E-2</v>
      </c>
      <c r="F277" s="170">
        <f>'Grunddaten § 2 SPU_40%_Plan'!$B$15*'bezirksw Umlage § 2_Plan'!E277</f>
        <v>6432.3380631974678</v>
      </c>
      <c r="G277" s="170">
        <f>'Grunddaten § 2 SPU_40%_Plan'!$C$15*'bezirksw Umlage § 2_Plan'!E277</f>
        <v>751753.81507011747</v>
      </c>
      <c r="H277" s="170">
        <f>'Grunddaten § 2 SPU_40%_Plan'!$D$15*'bezirksw Umlage § 2_Plan'!E277</f>
        <v>36725.248598728816</v>
      </c>
      <c r="I277" s="170">
        <f>'Grunddaten § 2 SPU_40%_Plan'!$E$15*'bezirksw Umlage § 2_Plan'!E277</f>
        <v>1098323.0316767527</v>
      </c>
      <c r="J277" s="170">
        <f>'Grunddaten § 2 SPU_40%_Plan'!$F$15*'bezirksw Umlage § 2_Plan'!E277</f>
        <v>91226.765319876606</v>
      </c>
      <c r="K277" s="170">
        <f>'Grunddaten § 2 SPU_40%_Plan'!$G$15*'bezirksw Umlage § 2_Plan'!E277</f>
        <v>461182.95050183602</v>
      </c>
      <c r="L277" s="170">
        <f>'Grunddaten § 2 SPU_40%_Plan'!$H$15*'bezirksw Umlage § 2_Plan'!E277</f>
        <v>3475.0314170688757</v>
      </c>
      <c r="M277" s="170">
        <f>'Grunddaten § 2 SPU_40%_Plan'!$I$15*'bezirksw Umlage § 2_Plan'!E277</f>
        <v>3339.063295407791</v>
      </c>
      <c r="N277" s="14"/>
      <c r="O277" s="14"/>
    </row>
    <row r="278" spans="1:16" x14ac:dyDescent="0.25">
      <c r="A278">
        <v>62381</v>
      </c>
      <c r="B278" t="s">
        <v>301</v>
      </c>
      <c r="C278" t="s">
        <v>286</v>
      </c>
      <c r="D278" s="207">
        <f>Finanzkraft!H278</f>
        <v>4456455.59</v>
      </c>
      <c r="E278" s="147">
        <f t="shared" si="11"/>
        <v>3.7393730095695049E-2</v>
      </c>
      <c r="F278" s="170">
        <f>'Grunddaten § 2 SPU_40%_Plan'!$B$15*'bezirksw Umlage § 2_Plan'!E278</f>
        <v>3679.543041416393</v>
      </c>
      <c r="G278" s="170">
        <f>'Grunddaten § 2 SPU_40%_Plan'!$C$15*'bezirksw Umlage § 2_Plan'!E278</f>
        <v>430031.89383433363</v>
      </c>
      <c r="H278" s="170">
        <f>'Grunddaten § 2 SPU_40%_Plan'!$D$15*'bezirksw Umlage § 2_Plan'!E278</f>
        <v>21008.244840067779</v>
      </c>
      <c r="I278" s="170">
        <f>'Grunddaten § 2 SPU_40%_Plan'!$E$15*'bezirksw Umlage § 2_Plan'!E278</f>
        <v>628282.72219645104</v>
      </c>
      <c r="J278" s="170">
        <f>'Grunddaten § 2 SPU_40%_Plan'!$F$15*'bezirksw Umlage § 2_Plan'!E278</f>
        <v>52185.193972348185</v>
      </c>
      <c r="K278" s="170">
        <f>'Grunddaten § 2 SPU_40%_Plan'!$G$15*'bezirksw Umlage § 2_Plan'!E278</f>
        <v>263814.26157433243</v>
      </c>
      <c r="L278" s="170">
        <f>'Grunddaten § 2 SPU_40%_Plan'!$H$15*'bezirksw Umlage § 2_Plan'!E278</f>
        <v>1987.8506918871487</v>
      </c>
      <c r="M278" s="170">
        <f>'Grunddaten § 2 SPU_40%_Plan'!$I$15*'bezirksw Umlage § 2_Plan'!E278</f>
        <v>1910.0717332881031</v>
      </c>
      <c r="N278" s="14"/>
      <c r="O278" s="14"/>
    </row>
    <row r="279" spans="1:16" x14ac:dyDescent="0.25">
      <c r="A279">
        <v>62382</v>
      </c>
      <c r="B279" t="s">
        <v>302</v>
      </c>
      <c r="C279" t="s">
        <v>286</v>
      </c>
      <c r="D279" s="207">
        <f>Finanzkraft!H279</f>
        <v>6538365.7800000003</v>
      </c>
      <c r="E279" s="147">
        <f t="shared" si="11"/>
        <v>5.4862856884039683E-2</v>
      </c>
      <c r="F279" s="170">
        <f>'Grunddaten § 2 SPU_40%_Plan'!$B$15*'bezirksw Umlage § 2_Plan'!E279</f>
        <v>5398.5051173895044</v>
      </c>
      <c r="G279" s="170">
        <f>'Grunddaten § 2 SPU_40%_Plan'!$C$15*'bezirksw Umlage § 2_Plan'!E279</f>
        <v>630928.71951069974</v>
      </c>
      <c r="H279" s="170">
        <f>'Grunddaten § 2 SPU_40%_Plan'!$D$15*'bezirksw Umlage § 2_Plan'!E279</f>
        <v>30822.609220741884</v>
      </c>
      <c r="I279" s="170">
        <f>'Grunddaten § 2 SPU_40%_Plan'!$E$15*'bezirksw Umlage § 2_Plan'!E279</f>
        <v>921795.84605139564</v>
      </c>
      <c r="J279" s="170">
        <f>'Grunddaten § 2 SPU_40%_Plan'!$F$15*'bezirksw Umlage § 2_Plan'!E279</f>
        <v>76564.408553090427</v>
      </c>
      <c r="K279" s="170">
        <f>'Grunddaten § 2 SPU_40%_Plan'!$G$15*'bezirksw Umlage § 2_Plan'!E279</f>
        <v>387059.64983117534</v>
      </c>
      <c r="L279" s="170">
        <f>'Grunddaten § 2 SPU_40%_Plan'!$H$15*'bezirksw Umlage § 2_Plan'!E279</f>
        <v>2916.5094719555495</v>
      </c>
      <c r="M279" s="170">
        <f>'Grunddaten § 2 SPU_40%_Plan'!$I$15*'bezirksw Umlage § 2_Plan'!E279</f>
        <v>2802.3947296367469</v>
      </c>
      <c r="N279" s="14"/>
      <c r="O279" s="14"/>
    </row>
    <row r="280" spans="1:16" x14ac:dyDescent="0.25">
      <c r="A280">
        <v>62383</v>
      </c>
      <c r="B280" t="s">
        <v>303</v>
      </c>
      <c r="C280" t="s">
        <v>286</v>
      </c>
      <c r="D280" s="207">
        <f>Finanzkraft!H280</f>
        <v>4780379.53</v>
      </c>
      <c r="E280" s="147">
        <f t="shared" si="11"/>
        <v>4.01117476186508E-2</v>
      </c>
      <c r="F280" s="170">
        <f>'Grunddaten § 2 SPU_40%_Plan'!$B$15*'bezirksw Umlage § 2_Plan'!E280</f>
        <v>3946.9959656752389</v>
      </c>
      <c r="G280" s="170">
        <f>'Grunddaten § 2 SPU_40%_Plan'!$C$15*'bezirksw Umlage § 2_Plan'!E280</f>
        <v>461289.38592940889</v>
      </c>
      <c r="H280" s="170">
        <f>'Grunddaten § 2 SPU_40%_Plan'!$D$15*'bezirksw Umlage § 2_Plan'!E280</f>
        <v>22535.259595100804</v>
      </c>
      <c r="I280" s="170">
        <f>'Grunddaten § 2 SPU_40%_Plan'!$E$15*'bezirksw Umlage § 2_Plan'!E280</f>
        <v>673950.36337399937</v>
      </c>
      <c r="J280" s="170">
        <f>'Grunddaten § 2 SPU_40%_Plan'!$F$15*'bezirksw Umlage § 2_Plan'!E280</f>
        <v>55978.350506684314</v>
      </c>
      <c r="K280" s="170">
        <f>'Grunddaten § 2 SPU_40%_Plan'!$G$15*'bezirksw Umlage § 2_Plan'!E280</f>
        <v>282989.98391948617</v>
      </c>
      <c r="L280" s="170">
        <f>'Grunddaten § 2 SPU_40%_Plan'!$H$15*'bezirksw Umlage § 2_Plan'!E280</f>
        <v>2132.3405034074767</v>
      </c>
      <c r="M280" s="170">
        <f>'Grunddaten § 2 SPU_40%_Plan'!$I$15*'bezirksw Umlage § 2_Plan'!E280</f>
        <v>2048.908068360683</v>
      </c>
      <c r="N280" s="14"/>
      <c r="O280" s="14"/>
    </row>
    <row r="281" spans="1:16" x14ac:dyDescent="0.25">
      <c r="A281">
        <v>62384</v>
      </c>
      <c r="B281" t="s">
        <v>304</v>
      </c>
      <c r="C281" t="s">
        <v>286</v>
      </c>
      <c r="D281" s="207">
        <f>Finanzkraft!H281</f>
        <v>4081963.02</v>
      </c>
      <c r="E281" s="147">
        <f t="shared" si="11"/>
        <v>3.4251395609776122E-2</v>
      </c>
      <c r="F281" s="170">
        <f>'Grunddaten § 2 SPU_40%_Plan'!$B$15*'bezirksw Umlage § 2_Plan'!E281</f>
        <v>3370.3373280019705</v>
      </c>
      <c r="G281" s="170">
        <f>'Grunddaten § 2 SPU_40%_Plan'!$C$15*'bezirksw Umlage § 2_Plan'!E281</f>
        <v>393894.71130179398</v>
      </c>
      <c r="H281" s="170">
        <f>'Grunddaten § 2 SPU_40%_Plan'!$D$15*'bezirksw Umlage § 2_Plan'!E281</f>
        <v>19242.843739919885</v>
      </c>
      <c r="I281" s="170">
        <f>'Grunddaten § 2 SPU_40%_Plan'!$E$15*'bezirksw Umlage § 2_Plan'!E281</f>
        <v>575485.78378424863</v>
      </c>
      <c r="J281" s="170">
        <f>'Grunddaten § 2 SPU_40%_Plan'!$F$15*'bezirksw Umlage § 2_Plan'!E281</f>
        <v>47799.877657179168</v>
      </c>
      <c r="K281" s="170">
        <f>'Grunddaten § 2 SPU_40%_Plan'!$G$15*'bezirksw Umlage § 2_Plan'!E281</f>
        <v>241644.96608279494</v>
      </c>
      <c r="L281" s="170">
        <f>'Grunddaten § 2 SPU_40%_Plan'!$H$15*'bezirksw Umlage § 2_Plan'!E281</f>
        <v>1820.8041906156986</v>
      </c>
      <c r="M281" s="170">
        <f>'Grunddaten § 2 SPU_40%_Plan'!$I$15*'bezirksw Umlage § 2_Plan'!E281</f>
        <v>1749.5612877473643</v>
      </c>
      <c r="N281" s="14"/>
      <c r="O281" s="14"/>
    </row>
    <row r="282" spans="1:16" x14ac:dyDescent="0.25">
      <c r="A282">
        <v>62385</v>
      </c>
      <c r="B282" t="s">
        <v>305</v>
      </c>
      <c r="C282" t="s">
        <v>286</v>
      </c>
      <c r="D282" s="207">
        <f>Finanzkraft!H282</f>
        <v>3016365.6</v>
      </c>
      <c r="E282" s="147">
        <f t="shared" si="11"/>
        <v>2.5310060616208059E-2</v>
      </c>
      <c r="F282" s="170">
        <f>'Grunddaten § 2 SPU_40%_Plan'!$B$15*'bezirksw Umlage § 2_Plan'!E282</f>
        <v>2490.5099646348731</v>
      </c>
      <c r="G282" s="170">
        <f>'Grunddaten § 2 SPU_40%_Plan'!$C$15*'bezirksw Umlage § 2_Plan'!E282</f>
        <v>291068.40296477318</v>
      </c>
      <c r="H282" s="170">
        <f>'Grunddaten § 2 SPU_40%_Plan'!$D$15*'bezirksw Umlage § 2_Plan'!E282</f>
        <v>14219.494791814574</v>
      </c>
      <c r="I282" s="170">
        <f>'Grunddaten § 2 SPU_40%_Plan'!$E$15*'bezirksw Umlage § 2_Plan'!E282</f>
        <v>425255.08266261691</v>
      </c>
      <c r="J282" s="170">
        <f>'Grunddaten § 2 SPU_40%_Plan'!$F$15*'bezirksw Umlage § 2_Plan'!E282</f>
        <v>35321.708193555321</v>
      </c>
      <c r="K282" s="170">
        <f>'Grunddaten § 2 SPU_40%_Plan'!$G$15*'bezirksw Umlage § 2_Plan'!E282</f>
        <v>178563.49004977252</v>
      </c>
      <c r="L282" s="170">
        <f>'Grunddaten § 2 SPU_40%_Plan'!$H$15*'bezirksw Umlage § 2_Plan'!E282</f>
        <v>1345.4828223576203</v>
      </c>
      <c r="M282" s="170">
        <f>'Grunddaten § 2 SPU_40%_Plan'!$I$15*'bezirksw Umlage § 2_Plan'!E282</f>
        <v>1292.8378962759077</v>
      </c>
      <c r="N282" s="14"/>
      <c r="O282" s="14"/>
    </row>
    <row r="283" spans="1:16" x14ac:dyDescent="0.25">
      <c r="A283">
        <v>62386</v>
      </c>
      <c r="B283" t="s">
        <v>306</v>
      </c>
      <c r="C283" t="s">
        <v>286</v>
      </c>
      <c r="D283" s="207">
        <f>Finanzkraft!H283</f>
        <v>6327936.21</v>
      </c>
      <c r="E283" s="147">
        <f t="shared" si="11"/>
        <v>5.3097160719044766E-2</v>
      </c>
      <c r="F283" s="170">
        <f>'Grunddaten § 2 SPU_40%_Plan'!$B$15*'bezirksw Umlage § 2_Plan'!E283</f>
        <v>5224.7606147540046</v>
      </c>
      <c r="G283" s="170">
        <f>'Grunddaten § 2 SPU_40%_Plan'!$C$15*'bezirksw Umlage § 2_Plan'!E283</f>
        <v>610623.02484409045</v>
      </c>
      <c r="H283" s="170">
        <f>'Grunddaten § 2 SPU_40%_Plan'!$D$15*'bezirksw Umlage § 2_Plan'!E283</f>
        <v>29830.619995477289</v>
      </c>
      <c r="I283" s="170">
        <f>'Grunddaten § 2 SPU_40%_Plan'!$E$15*'bezirksw Umlage § 2_Plan'!E283</f>
        <v>892128.93691246072</v>
      </c>
      <c r="J283" s="170">
        <f>'Grunddaten § 2 SPU_40%_Plan'!$F$15*'bezirksw Umlage § 2_Plan'!E283</f>
        <v>74100.273613070109</v>
      </c>
      <c r="K283" s="170">
        <f>'Grunddaten § 2 SPU_40%_Plan'!$G$15*'bezirksw Umlage § 2_Plan'!E283</f>
        <v>374602.5927592896</v>
      </c>
      <c r="L283" s="170">
        <f>'Grunddaten § 2 SPU_40%_Plan'!$H$15*'bezirksw Umlage § 2_Plan'!E283</f>
        <v>2822.6450638244196</v>
      </c>
      <c r="M283" s="170">
        <f>'Grunddaten § 2 SPU_40%_Plan'!$I$15*'bezirksw Umlage § 2_Plan'!E283</f>
        <v>2712.2029695288065</v>
      </c>
      <c r="N283" s="14"/>
      <c r="O283" s="14"/>
    </row>
    <row r="284" spans="1:16" x14ac:dyDescent="0.25">
      <c r="A284">
        <v>62387</v>
      </c>
      <c r="B284" t="s">
        <v>307</v>
      </c>
      <c r="C284" t="s">
        <v>286</v>
      </c>
      <c r="D284" s="207">
        <f>Finanzkraft!H284</f>
        <v>2788141.58</v>
      </c>
      <c r="E284" s="147">
        <f t="shared" si="11"/>
        <v>2.3395052773566346E-2</v>
      </c>
      <c r="F284" s="170">
        <f>'Grunddaten § 2 SPU_40%_Plan'!$B$15*'bezirksw Umlage § 2_Plan'!E284</f>
        <v>2302.0731929189283</v>
      </c>
      <c r="G284" s="170">
        <f>'Grunddaten § 2 SPU_40%_Plan'!$C$15*'bezirksw Umlage § 2_Plan'!E284</f>
        <v>269045.60804243339</v>
      </c>
      <c r="H284" s="170">
        <f>'Grunddaten § 2 SPU_40%_Plan'!$D$15*'bezirksw Umlage § 2_Plan'!E284</f>
        <v>13143.620480107471</v>
      </c>
      <c r="I284" s="170">
        <f>'Grunddaten § 2 SPU_40%_Plan'!$E$15*'bezirksw Umlage § 2_Plan'!E284</f>
        <v>393079.46559196251</v>
      </c>
      <c r="J284" s="170">
        <f>'Grunddaten § 2 SPU_40%_Plan'!$F$15*'bezirksw Umlage § 2_Plan'!E284</f>
        <v>32649.19984867825</v>
      </c>
      <c r="K284" s="170">
        <f>'Grunddaten § 2 SPU_40%_Plan'!$G$15*'bezirksw Umlage § 2_Plan'!E284</f>
        <v>165053.03311962151</v>
      </c>
      <c r="L284" s="170">
        <f>'Grunddaten § 2 SPU_40%_Plan'!$H$15*'bezirksw Umlage § 2_Plan'!E284</f>
        <v>1243.681005442787</v>
      </c>
      <c r="M284" s="170">
        <f>'Grunddaten § 2 SPU_40%_Plan'!$I$15*'bezirksw Umlage § 2_Plan'!E284</f>
        <v>1195.019295673769</v>
      </c>
      <c r="N284" s="14"/>
      <c r="O284" s="14"/>
    </row>
    <row r="285" spans="1:16" x14ac:dyDescent="0.25">
      <c r="A285">
        <v>62388</v>
      </c>
      <c r="B285" t="s">
        <v>308</v>
      </c>
      <c r="C285" t="s">
        <v>286</v>
      </c>
      <c r="D285" s="207">
        <f>Finanzkraft!H285</f>
        <v>3677989.3</v>
      </c>
      <c r="E285" s="147">
        <f t="shared" si="11"/>
        <v>3.0861687366002533E-2</v>
      </c>
      <c r="F285" s="170">
        <f>'Grunddaten § 2 SPU_40%_Plan'!$B$15*'bezirksw Umlage § 2_Plan'!E285</f>
        <v>3036.7900368146493</v>
      </c>
      <c r="G285" s="170">
        <f>'Grunddaten § 2 SPU_40%_Plan'!$C$15*'bezirksw Umlage § 2_Plan'!E285</f>
        <v>354912.70410739467</v>
      </c>
      <c r="H285" s="170">
        <f>'Grunddaten § 2 SPU_40%_Plan'!$D$15*'bezirksw Umlage § 2_Plan'!E285</f>
        <v>17338.465103732695</v>
      </c>
      <c r="I285" s="170">
        <f>'Grunddaten § 2 SPU_40%_Plan'!$E$15*'bezirksw Umlage § 2_Plan'!E285</f>
        <v>518532.5160198487</v>
      </c>
      <c r="J285" s="170">
        <f>'Grunddaten § 2 SPU_40%_Plan'!$F$15*'bezirksw Umlage § 2_Plan'!E285</f>
        <v>43069.336420498497</v>
      </c>
      <c r="K285" s="170">
        <f>'Grunddaten § 2 SPU_40%_Plan'!$G$15*'bezirksw Umlage § 2_Plan'!E285</f>
        <v>217730.4388346425</v>
      </c>
      <c r="L285" s="170">
        <f>'Grunddaten § 2 SPU_40%_Plan'!$H$15*'bezirksw Umlage § 2_Plan'!E285</f>
        <v>1640.6073003766946</v>
      </c>
      <c r="M285" s="170">
        <f>'Grunddaten § 2 SPU_40%_Plan'!$I$15*'bezirksw Umlage § 2_Plan'!E285</f>
        <v>1576.4149906554094</v>
      </c>
      <c r="N285" s="14"/>
      <c r="O285" s="14"/>
    </row>
    <row r="286" spans="1:16" x14ac:dyDescent="0.25">
      <c r="A286">
        <v>62389</v>
      </c>
      <c r="B286" t="s">
        <v>309</v>
      </c>
      <c r="C286" t="s">
        <v>286</v>
      </c>
      <c r="D286" s="207">
        <f>Finanzkraft!H286</f>
        <v>5413270.3700000001</v>
      </c>
      <c r="E286" s="147">
        <f t="shared" si="11"/>
        <v>4.5422279446703358E-2</v>
      </c>
      <c r="F286" s="170">
        <f>'Grunddaten § 2 SPU_40%_Plan'!$B$15*'bezirksw Umlage § 2_Plan'!E286</f>
        <v>4469.5522975556105</v>
      </c>
      <c r="G286" s="170">
        <f>'Grunddaten § 2 SPU_40%_Plan'!$C$15*'bezirksw Umlage § 2_Plan'!E286</f>
        <v>522361.06969673274</v>
      </c>
      <c r="H286" s="170">
        <f>'Grunddaten § 2 SPU_40%_Plan'!$D$15*'bezirksw Umlage § 2_Plan'!E286</f>
        <v>25518.779896209915</v>
      </c>
      <c r="I286" s="170">
        <f>'Grunddaten § 2 SPU_40%_Plan'!$E$15*'bezirksw Umlage § 2_Plan'!E286</f>
        <v>763176.96325320937</v>
      </c>
      <c r="J286" s="170">
        <f>'Grunddaten § 2 SPU_40%_Plan'!$F$15*'bezirksw Umlage § 2_Plan'!E286</f>
        <v>63389.516304641336</v>
      </c>
      <c r="K286" s="170">
        <f>'Grunddaten § 2 SPU_40%_Plan'!$G$15*'bezirksw Umlage § 2_Plan'!E286</f>
        <v>320455.99838767009</v>
      </c>
      <c r="L286" s="170">
        <f>'Grunddaten § 2 SPU_40%_Plan'!$H$15*'bezirksw Umlage § 2_Plan'!E286</f>
        <v>2414.6483753867506</v>
      </c>
      <c r="M286" s="170">
        <f>'Grunddaten § 2 SPU_40%_Plan'!$I$15*'bezirksw Umlage § 2_Plan'!E286</f>
        <v>2320.1700341376077</v>
      </c>
      <c r="N286" s="14"/>
      <c r="O286" s="14"/>
    </row>
    <row r="287" spans="1:16" ht="15.75" thickBot="1" x14ac:dyDescent="0.3">
      <c r="A287" s="56">
        <v>62390</v>
      </c>
      <c r="B287" s="56" t="s">
        <v>310</v>
      </c>
      <c r="C287" s="56" t="s">
        <v>286</v>
      </c>
      <c r="D287" s="208">
        <f>Finanzkraft!H287</f>
        <v>4878636.04</v>
      </c>
      <c r="E287" s="174">
        <f t="shared" si="11"/>
        <v>4.0936209422630085E-2</v>
      </c>
      <c r="F287" s="122">
        <f>'Grunddaten § 2 SPU_40%_Plan'!$B$15*'bezirksw Umlage § 2_Plan'!E287</f>
        <v>4028.1230071868004</v>
      </c>
      <c r="G287" s="175">
        <f>'Grunddaten § 2 SPU_40%_Plan'!$C$15*'bezirksw Umlage § 2_Plan'!E287</f>
        <v>470770.78481772414</v>
      </c>
      <c r="H287" s="175">
        <f>'Grunddaten § 2 SPU_40%_Plan'!$D$15*'bezirksw Umlage § 2_Plan'!E287</f>
        <v>22998.452098094102</v>
      </c>
      <c r="I287" s="175">
        <f>'Grunddaten § 2 SPU_40%_Plan'!$E$15*'bezirksw Umlage § 2_Plan'!E287</f>
        <v>687802.82220133464</v>
      </c>
      <c r="J287" s="175">
        <f>'Grunddaten § 2 SPU_40%_Plan'!$F$15*'bezirksw Umlage § 2_Plan'!E287</f>
        <v>57128.936421845639</v>
      </c>
      <c r="K287" s="175">
        <f>'Grunddaten § 2 SPU_40%_Plan'!$G$15*'bezirksw Umlage § 2_Plan'!E287</f>
        <v>288806.59492503217</v>
      </c>
      <c r="L287" s="175">
        <f>'Grunddaten § 2 SPU_40%_Plan'!$H$15*'bezirksw Umlage § 2_Plan'!E287</f>
        <v>2176.1688929070151</v>
      </c>
      <c r="M287" s="175">
        <f>'Grunddaten § 2 SPU_40%_Plan'!$I$15*'bezirksw Umlage § 2_Plan'!E287</f>
        <v>2091.0215773079449</v>
      </c>
      <c r="N287" s="14"/>
      <c r="O287" s="14"/>
    </row>
    <row r="288" spans="1:16" x14ac:dyDescent="0.25">
      <c r="B288" s="7" t="s">
        <v>311</v>
      </c>
      <c r="D288" s="24">
        <f>SUM(D3:D287)</f>
        <v>2139953786.0899994</v>
      </c>
      <c r="E288" s="14"/>
      <c r="F288" s="26">
        <f>SUM(F3:F287)</f>
        <v>2000240.0000000016</v>
      </c>
      <c r="G288" s="26">
        <f>SUM(G3:G287)</f>
        <v>155886291.39595309</v>
      </c>
      <c r="H288" s="26">
        <f t="shared" ref="H288:M288" si="12">SUM(H3:H287)</f>
        <v>7199999.9999999916</v>
      </c>
      <c r="I288" s="26">
        <f t="shared" si="12"/>
        <v>243714255.99999988</v>
      </c>
      <c r="J288" s="26">
        <f t="shared" si="12"/>
        <v>41594080.000000045</v>
      </c>
      <c r="K288" s="26">
        <f t="shared" si="12"/>
        <v>73911440.000000015</v>
      </c>
      <c r="L288" s="26">
        <f t="shared" si="12"/>
        <v>1050720.0000000002</v>
      </c>
      <c r="M288" s="26">
        <f t="shared" si="12"/>
        <v>739199.99999999965</v>
      </c>
      <c r="N288" s="24"/>
      <c r="O288" s="14"/>
      <c r="P288" s="156">
        <f>SUM(F288:M288)</f>
        <v>526096227.395953</v>
      </c>
    </row>
    <row r="289" spans="4:17" x14ac:dyDescent="0.25">
      <c r="D289" s="14">
        <f>'landesw Umlage § 2_Plan'!D289</f>
        <v>2139953786.0899994</v>
      </c>
      <c r="E289" s="14"/>
      <c r="N289" s="14"/>
      <c r="O289" s="14"/>
    </row>
    <row r="290" spans="4:17" x14ac:dyDescent="0.25">
      <c r="D290" s="14"/>
      <c r="E290" s="158" t="s">
        <v>426</v>
      </c>
      <c r="F290" s="176">
        <f>'Grunddaten § 2 SPU_40%_Plan'!B16</f>
        <v>2000240</v>
      </c>
      <c r="G290" s="176">
        <f>'Grunddaten § 2 SPU_40%_Plan'!C16</f>
        <v>155886291.39595309</v>
      </c>
      <c r="H290" s="176">
        <f>'Grunddaten § 2 SPU_40%_Plan'!D16</f>
        <v>7199999.9999999925</v>
      </c>
      <c r="I290" s="176">
        <f>'Grunddaten § 2 SPU_40%_Plan'!E16</f>
        <v>243714256</v>
      </c>
      <c r="J290" s="176">
        <f>'Grunddaten § 2 SPU_40%_Plan'!F16</f>
        <v>41594080</v>
      </c>
      <c r="K290" s="176">
        <f>'Grunddaten § 2 SPU_40%_Plan'!G16</f>
        <v>73911440</v>
      </c>
      <c r="L290" s="176">
        <f>'Grunddaten § 2 SPU_40%_Plan'!H16</f>
        <v>1050720</v>
      </c>
      <c r="M290" s="176">
        <f>'Grunddaten § 2 SPU_40%_Plan'!I16</f>
        <v>739200</v>
      </c>
      <c r="N290" s="14"/>
      <c r="O290" s="14"/>
      <c r="P290" s="24">
        <f>P288*'Umlage Gesamt § 2_mtlAufte_Plan'!M1</f>
        <v>394572170.54696476</v>
      </c>
      <c r="Q290" t="s">
        <v>427</v>
      </c>
    </row>
  </sheetData>
  <mergeCells count="3">
    <mergeCell ref="A1:C1"/>
    <mergeCell ref="G1:H1"/>
    <mergeCell ref="I1:M1"/>
  </mergeCells>
  <pageMargins left="0.7" right="0.7" top="0.78740157499999996" bottom="0.78740157499999996" header="0.3" footer="0.3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6BE06-26FB-49EE-B1C2-2D0BCFCAE508}">
  <sheetPr>
    <tabColor rgb="FFFFFF00"/>
  </sheetPr>
  <dimension ref="A1:AR2780"/>
  <sheetViews>
    <sheetView workbookViewId="0">
      <selection activeCell="B3" sqref="B3"/>
    </sheetView>
  </sheetViews>
  <sheetFormatPr baseColWidth="10" defaultRowHeight="15" x14ac:dyDescent="0.25"/>
  <cols>
    <col min="2" max="2" width="29.28515625" customWidth="1"/>
    <col min="3" max="3" width="24.28515625" customWidth="1"/>
    <col min="4" max="4" width="27.5703125" style="14" bestFit="1" customWidth="1"/>
    <col min="5" max="5" width="30.5703125" style="14" customWidth="1"/>
    <col min="6" max="7" width="27.7109375" style="14" customWidth="1"/>
    <col min="8" max="8" width="26.7109375" style="14" customWidth="1"/>
    <col min="9" max="9" width="23.7109375" style="14" customWidth="1"/>
    <col min="10" max="10" width="26.28515625" style="136" customWidth="1"/>
    <col min="11" max="11" width="22.7109375" style="14" customWidth="1"/>
    <col min="12" max="12" width="19.140625" style="14" customWidth="1"/>
    <col min="13" max="13" width="27.5703125" style="14" bestFit="1" customWidth="1"/>
    <col min="14" max="14" width="32.28515625" style="14" customWidth="1"/>
    <col min="15" max="15" width="28.140625" style="14" bestFit="1" customWidth="1"/>
    <col min="16" max="16" width="26" style="14" customWidth="1"/>
    <col min="17" max="17" width="26.28515625" style="14" customWidth="1"/>
    <col min="18" max="18" width="22.85546875" style="14" customWidth="1"/>
    <col min="19" max="19" width="23.85546875" style="14" customWidth="1"/>
    <col min="20" max="20" width="23.7109375" style="14" customWidth="1"/>
    <col min="21" max="21" width="14" style="14" bestFit="1" customWidth="1"/>
    <col min="22" max="23" width="21.28515625" style="14" customWidth="1"/>
    <col min="24" max="25" width="23.7109375" style="14" customWidth="1"/>
    <col min="26" max="27" width="23.28515625" style="14" customWidth="1"/>
    <col min="28" max="29" width="21.85546875" style="14" customWidth="1"/>
    <col min="30" max="30" width="17.7109375" style="14" bestFit="1" customWidth="1"/>
    <col min="31" max="31" width="17.7109375" style="14" customWidth="1"/>
    <col min="32" max="33" width="19.85546875" style="14" customWidth="1"/>
    <col min="34" max="35" width="19.7109375" style="14" customWidth="1"/>
    <col min="36" max="37" width="18.85546875" style="14" customWidth="1"/>
    <col min="38" max="38" width="8.42578125" style="14" customWidth="1"/>
    <col min="39" max="39" width="16.42578125" style="14" customWidth="1"/>
    <col min="40" max="40" width="14.7109375" style="14" customWidth="1"/>
    <col min="41" max="41" width="14.140625" style="14" customWidth="1"/>
    <col min="42" max="42" width="22.7109375" style="14" customWidth="1"/>
    <col min="43" max="44" width="18" style="14" customWidth="1"/>
  </cols>
  <sheetData>
    <row r="1" spans="1:44" s="47" customFormat="1" ht="42" customHeight="1" x14ac:dyDescent="0.25">
      <c r="A1" s="263" t="s">
        <v>428</v>
      </c>
      <c r="B1" s="263"/>
      <c r="C1"/>
      <c r="D1" s="177">
        <f>2/8</f>
        <v>0.25</v>
      </c>
      <c r="E1" s="177">
        <f t="shared" ref="E1:K1" si="0">2/8</f>
        <v>0.25</v>
      </c>
      <c r="F1" s="177">
        <f t="shared" si="0"/>
        <v>0.25</v>
      </c>
      <c r="G1" s="177">
        <f t="shared" si="0"/>
        <v>0.25</v>
      </c>
      <c r="H1" s="177">
        <f t="shared" si="0"/>
        <v>0.25</v>
      </c>
      <c r="I1" s="177">
        <f t="shared" si="0"/>
        <v>0.25</v>
      </c>
      <c r="J1" s="177">
        <f t="shared" si="0"/>
        <v>0.25</v>
      </c>
      <c r="K1" s="177">
        <f t="shared" si="0"/>
        <v>0.25</v>
      </c>
      <c r="L1" s="34"/>
      <c r="M1" s="178">
        <f>6/8</f>
        <v>0.75</v>
      </c>
      <c r="N1" s="178">
        <f t="shared" ref="N1:T1" si="1">6/8</f>
        <v>0.75</v>
      </c>
      <c r="O1" s="178">
        <f t="shared" si="1"/>
        <v>0.75</v>
      </c>
      <c r="P1" s="178">
        <f t="shared" si="1"/>
        <v>0.75</v>
      </c>
      <c r="Q1" s="178">
        <f t="shared" si="1"/>
        <v>0.75</v>
      </c>
      <c r="R1" s="178">
        <f t="shared" si="1"/>
        <v>0.75</v>
      </c>
      <c r="S1" s="178">
        <f t="shared" si="1"/>
        <v>0.75</v>
      </c>
      <c r="T1" s="178">
        <f t="shared" si="1"/>
        <v>0.75</v>
      </c>
      <c r="U1" s="179"/>
      <c r="V1" s="259" t="s">
        <v>429</v>
      </c>
      <c r="W1" s="259"/>
      <c r="X1" s="259"/>
      <c r="Y1" s="259"/>
      <c r="Z1" s="259"/>
      <c r="AA1" s="259"/>
      <c r="AB1" s="259"/>
      <c r="AC1" s="259"/>
      <c r="AD1" s="259"/>
      <c r="AE1" s="259"/>
      <c r="AF1" s="259"/>
      <c r="AG1" s="259"/>
      <c r="AH1" s="259"/>
      <c r="AI1" s="259"/>
      <c r="AJ1" s="259"/>
      <c r="AK1" s="104"/>
      <c r="AL1" s="14"/>
      <c r="AM1" s="14"/>
      <c r="AN1" s="14"/>
      <c r="AO1" s="14"/>
      <c r="AP1" s="179"/>
      <c r="AQ1" s="179"/>
      <c r="AR1" s="179"/>
    </row>
    <row r="2" spans="1:44" s="146" customFormat="1" ht="47.25" x14ac:dyDescent="0.25">
      <c r="A2" s="5" t="s">
        <v>1</v>
      </c>
      <c r="B2" s="5" t="s">
        <v>2</v>
      </c>
      <c r="C2" s="5" t="s">
        <v>3</v>
      </c>
      <c r="D2" s="132" t="s">
        <v>430</v>
      </c>
      <c r="E2" s="60" t="s">
        <v>431</v>
      </c>
      <c r="F2" s="133" t="s">
        <v>432</v>
      </c>
      <c r="G2" s="62" t="s">
        <v>320</v>
      </c>
      <c r="H2" s="63" t="s">
        <v>433</v>
      </c>
      <c r="I2" s="64" t="s">
        <v>323</v>
      </c>
      <c r="J2" s="65" t="s">
        <v>434</v>
      </c>
      <c r="K2" s="134" t="s">
        <v>419</v>
      </c>
      <c r="L2" s="180"/>
      <c r="M2" s="132" t="s">
        <v>430</v>
      </c>
      <c r="N2" s="60" t="s">
        <v>431</v>
      </c>
      <c r="O2" s="133" t="s">
        <v>425</v>
      </c>
      <c r="P2" s="62" t="s">
        <v>435</v>
      </c>
      <c r="Q2" s="63" t="s">
        <v>322</v>
      </c>
      <c r="R2" s="64" t="s">
        <v>323</v>
      </c>
      <c r="S2" s="65" t="s">
        <v>418</v>
      </c>
      <c r="T2" s="134" t="s">
        <v>436</v>
      </c>
      <c r="U2" s="181"/>
      <c r="V2" s="132" t="s">
        <v>430</v>
      </c>
      <c r="W2" s="132" t="s">
        <v>437</v>
      </c>
      <c r="X2" s="60" t="s">
        <v>431</v>
      </c>
      <c r="Y2" s="60" t="s">
        <v>438</v>
      </c>
      <c r="Z2" s="133" t="s">
        <v>425</v>
      </c>
      <c r="AA2" s="144" t="s">
        <v>439</v>
      </c>
      <c r="AB2" s="62" t="s">
        <v>435</v>
      </c>
      <c r="AC2" s="62" t="s">
        <v>439</v>
      </c>
      <c r="AD2" s="63" t="s">
        <v>322</v>
      </c>
      <c r="AE2" s="63" t="s">
        <v>439</v>
      </c>
      <c r="AF2" s="64" t="s">
        <v>323</v>
      </c>
      <c r="AG2" s="64" t="s">
        <v>439</v>
      </c>
      <c r="AH2" s="65" t="s">
        <v>418</v>
      </c>
      <c r="AI2" s="65" t="s">
        <v>439</v>
      </c>
      <c r="AJ2" s="134" t="s">
        <v>436</v>
      </c>
      <c r="AK2" s="134" t="s">
        <v>439</v>
      </c>
      <c r="AL2" s="14"/>
      <c r="AM2" s="182" t="s">
        <v>440</v>
      </c>
      <c r="AN2" s="1" t="s">
        <v>441</v>
      </c>
      <c r="AO2" s="3" t="s">
        <v>442</v>
      </c>
      <c r="AP2" s="183"/>
      <c r="AQ2" s="183"/>
      <c r="AR2" s="183"/>
    </row>
    <row r="3" spans="1:44" x14ac:dyDescent="0.25">
      <c r="A3">
        <v>60101</v>
      </c>
      <c r="B3" s="236" t="s">
        <v>9</v>
      </c>
      <c r="C3" t="s">
        <v>9</v>
      </c>
      <c r="D3" s="55">
        <f>'landesw Umlage § 2_Plan'!F3*'Umlage Gesamt § 2_mtlAufte_Plan'!$D$1</f>
        <v>153501.7169156661</v>
      </c>
      <c r="E3" s="14">
        <f>'landesw Umlage § 2_Plan'!G3*'Umlage Gesamt § 2_mtlAufte_Plan'!$E$1</f>
        <v>11962971.129911724</v>
      </c>
      <c r="F3" s="55">
        <f>'landesw Umlage § 2_Plan'!H3*'Umlage Gesamt § 2_mtlAufte_Plan'!$F$1</f>
        <v>552539.87611126411</v>
      </c>
      <c r="G3" s="14">
        <f>'landesw Umlage § 2_Plan'!I3*'Umlage Gesamt § 2_mtlAufte_Plan'!$G$1</f>
        <v>18703034.002331808</v>
      </c>
      <c r="H3" s="14">
        <f>'landesw Umlage § 2_Plan'!J3*'Umlage Gesamt § 2_mtlAufte_Plan'!$H$1</f>
        <v>3191998.3069669488</v>
      </c>
      <c r="I3" s="14">
        <f>'landesw Umlage § 2_Plan'!K3*'Umlage Gesamt § 2_mtlAufte_Plan'!$I$1</f>
        <v>5672085.8195562735</v>
      </c>
      <c r="J3" s="55">
        <f>'landesw Umlage § 2_Plan'!L3*'Umlage Gesamt § 2_mtlAufte_Plan'!$J$1</f>
        <v>80633.985920503881</v>
      </c>
      <c r="K3" s="55">
        <f>'landesw Umlage § 2_Plan'!M3*'Umlage Gesamt § 2_mtlAufte_Plan'!$K$1</f>
        <v>56727.427280756499</v>
      </c>
      <c r="M3" s="55">
        <f>'bezirksw Umlage § 2_Plan'!F3*'Umlage Gesamt § 2_mtlAufte_Plan'!$M$1</f>
        <v>273960</v>
      </c>
      <c r="N3" s="14">
        <f>'bezirksw Umlage § 2_Plan'!G3*'Umlage Gesamt § 2_mtlAufte_Plan'!$N$1</f>
        <v>24572723.625375077</v>
      </c>
      <c r="O3" s="55">
        <f>'bezirksw Umlage § 2_Plan'!H3*'Umlage Gesamt § 2_mtlAufte_Plan'!$O$1</f>
        <v>812908.75570892275</v>
      </c>
      <c r="P3" s="14">
        <f>'bezirksw Umlage § 2_Plan'!I3*'Umlage Gesamt § 2_mtlAufte_Plan'!$P$1</f>
        <v>39199755</v>
      </c>
      <c r="Q3" s="14">
        <f>'bezirksw Umlage § 2_Plan'!J3*'Umlage Gesamt § 2_mtlAufte_Plan'!$Q$1</f>
        <v>19029300</v>
      </c>
      <c r="R3" s="14">
        <f>'bezirksw Umlage § 2_Plan'!K3*'Umlage Gesamt § 2_mtlAufte_Plan'!$R$1</f>
        <v>8828250</v>
      </c>
      <c r="S3" s="55">
        <f>'bezirksw Umlage § 2_Plan'!L3*'Umlage Gesamt § 2_mtlAufte_Plan'!$S$1</f>
        <v>285720</v>
      </c>
      <c r="T3" s="55">
        <f>'bezirksw Umlage § 2_Plan'!M3*'Umlage Gesamt § 2_mtlAufte_Plan'!$T$1</f>
        <v>130110</v>
      </c>
      <c r="V3" s="55">
        <f>D3+M3</f>
        <v>427461.71691566613</v>
      </c>
      <c r="W3" s="184">
        <f>ROUND(V3/12,2)</f>
        <v>35621.81</v>
      </c>
      <c r="X3" s="78">
        <f t="shared" ref="X3:X66" si="2">E3+N3</f>
        <v>36535694.755286798</v>
      </c>
      <c r="Y3" s="185"/>
      <c r="Z3" s="55">
        <f t="shared" ref="Z3:Z66" si="3">F3+O3</f>
        <v>1365448.631820187</v>
      </c>
      <c r="AA3" s="184">
        <f>ROUND(Z3/12,2)</f>
        <v>113787.39</v>
      </c>
      <c r="AB3" s="78">
        <f t="shared" ref="AB3:AB66" si="4">G3+P3</f>
        <v>57902789.002331808</v>
      </c>
      <c r="AC3" s="185"/>
      <c r="AD3" s="78">
        <f t="shared" ref="AD3:AD66" si="5">H3+Q3</f>
        <v>22221298.306966949</v>
      </c>
      <c r="AE3" s="185"/>
      <c r="AF3" s="78">
        <f t="shared" ref="AF3:AF66" si="6">I3+R3</f>
        <v>14500335.819556274</v>
      </c>
      <c r="AG3" s="185"/>
      <c r="AH3" s="55">
        <f t="shared" ref="AH3:AH66" si="7">J3+S3</f>
        <v>366353.98592050385</v>
      </c>
      <c r="AI3" s="184">
        <f>ROUND(AH3/12,2)</f>
        <v>30529.5</v>
      </c>
      <c r="AJ3" s="55">
        <f t="shared" ref="AJ3:AJ66" si="8">K3+T3</f>
        <v>186837.4272807565</v>
      </c>
      <c r="AK3" s="184">
        <f>ROUND(AJ3/12,2)</f>
        <v>15569.79</v>
      </c>
      <c r="AM3" s="55">
        <f>V3+AH3+AJ3+Z3</f>
        <v>2346101.7619371135</v>
      </c>
      <c r="AN3" s="14">
        <f>ROUND(AM3/12,2)</f>
        <v>195508.48000000001</v>
      </c>
      <c r="AO3" s="14">
        <f>ROUND(AM3/12,2)</f>
        <v>195508.48000000001</v>
      </c>
      <c r="AP3" s="186" t="s">
        <v>443</v>
      </c>
      <c r="AQ3" s="187">
        <f>X3+AB3+AD3+AF3</f>
        <v>131160117.88414183</v>
      </c>
    </row>
    <row r="4" spans="1:44" x14ac:dyDescent="0.25">
      <c r="A4">
        <v>60305</v>
      </c>
      <c r="B4" t="s">
        <v>11</v>
      </c>
      <c r="C4" t="s">
        <v>12</v>
      </c>
      <c r="D4" s="14">
        <f>'landesw Umlage § 2_Plan'!F4*'Umlage Gesamt § 2_mtlAufte_Plan'!$D$1</f>
        <v>1223.5513311158397</v>
      </c>
      <c r="E4" s="14">
        <f>'landesw Umlage § 2_Plan'!G4*'Umlage Gesamt § 2_mtlAufte_Plan'!$E$1</f>
        <v>95355.996950480985</v>
      </c>
      <c r="F4" s="14">
        <f>'landesw Umlage § 2_Plan'!H4*'Umlage Gesamt § 2_mtlAufte_Plan'!$F$1</f>
        <v>4404.2562812632668</v>
      </c>
      <c r="G4" s="14">
        <f>'landesw Umlage § 2_Plan'!I4*'Umlage Gesamt § 2_mtlAufte_Plan'!$G$1</f>
        <v>149080.56150297291</v>
      </c>
      <c r="H4" s="14">
        <f>'landesw Umlage § 2_Plan'!J4*'Umlage Gesamt § 2_mtlAufte_Plan'!$H$1</f>
        <v>25443.192792134309</v>
      </c>
      <c r="I4" s="14">
        <f>'landesw Umlage § 2_Plan'!K4*'Umlage Gesamt § 2_mtlAufte_Plan'!$I$1</f>
        <v>45211.79498294631</v>
      </c>
      <c r="J4" s="14">
        <f>'landesw Umlage § 2_Plan'!L4*'Umlage Gesamt § 2_mtlAufte_Plan'!$J$1</f>
        <v>642.72779997902012</v>
      </c>
      <c r="K4" s="14">
        <f>'landesw Umlage § 2_Plan'!M4*'Umlage Gesamt § 2_mtlAufte_Plan'!$K$1</f>
        <v>452.17031154302924</v>
      </c>
      <c r="M4" s="14">
        <f>'bezirksw Umlage § 2_Plan'!F4*'Umlage Gesamt § 2_mtlAufte_Plan'!$M$1</f>
        <v>9406.4610881449298</v>
      </c>
      <c r="N4" s="14">
        <f>'bezirksw Umlage § 2_Plan'!G4*'Umlage Gesamt § 2_mtlAufte_Plan'!$N$1</f>
        <v>314115.59640774131</v>
      </c>
      <c r="O4" s="14">
        <f>'bezirksw Umlage § 2_Plan'!H4*'Umlage Gesamt § 2_mtlAufte_Plan'!$O$1</f>
        <v>16806.216603876885</v>
      </c>
      <c r="P4" s="14">
        <f>'bezirksw Umlage § 2_Plan'!I4*'Umlage Gesamt § 2_mtlAufte_Plan'!$P$1</f>
        <v>554451.74573809339</v>
      </c>
      <c r="Q4" s="14">
        <f>'bezirksw Umlage § 2_Plan'!J4*'Umlage Gesamt § 2_mtlAufte_Plan'!$Q$1</f>
        <v>36456.519027910799</v>
      </c>
      <c r="R4" s="14">
        <f>'bezirksw Umlage § 2_Plan'!K4*'Umlage Gesamt § 2_mtlAufte_Plan'!$R$1</f>
        <v>178224.25002131824</v>
      </c>
      <c r="S4" s="14">
        <f>'bezirksw Umlage § 2_Plan'!L4*'Umlage Gesamt § 2_mtlAufte_Plan'!$S$1</f>
        <v>920.0699979512201</v>
      </c>
      <c r="T4" s="14">
        <f>'bezirksw Umlage § 2_Plan'!M4*'Umlage Gesamt § 2_mtlAufte_Plan'!$T$1</f>
        <v>1002.0398704959653</v>
      </c>
      <c r="V4" s="14">
        <f t="shared" ref="V4:V67" si="9">D4+M4</f>
        <v>10630.012419260769</v>
      </c>
      <c r="W4" s="184">
        <f t="shared" ref="W4:W67" si="10">ROUND(V4/12,2)</f>
        <v>885.83</v>
      </c>
      <c r="X4" s="14">
        <f t="shared" si="2"/>
        <v>409471.59335822228</v>
      </c>
      <c r="Y4" s="184">
        <f>ROUND(X4/12,2)</f>
        <v>34122.629999999997</v>
      </c>
      <c r="Z4" s="14">
        <f t="shared" si="3"/>
        <v>21210.472885140152</v>
      </c>
      <c r="AA4" s="184">
        <f>ROUND(Z4/12,2)</f>
        <v>1767.54</v>
      </c>
      <c r="AB4" s="14">
        <f t="shared" si="4"/>
        <v>703532.30724106636</v>
      </c>
      <c r="AC4" s="184">
        <f>ROUND(AB4/12,2)</f>
        <v>58627.69</v>
      </c>
      <c r="AD4" s="14">
        <f t="shared" si="5"/>
        <v>61899.711820045108</v>
      </c>
      <c r="AE4" s="184">
        <f>ROUND(AD4/12,2)</f>
        <v>5158.3100000000004</v>
      </c>
      <c r="AF4" s="14">
        <f t="shared" si="6"/>
        <v>223436.04500426454</v>
      </c>
      <c r="AG4" s="184">
        <f>ROUND(AF4/12,2)</f>
        <v>18619.669999999998</v>
      </c>
      <c r="AH4" s="14">
        <f t="shared" si="7"/>
        <v>1562.7977979302402</v>
      </c>
      <c r="AI4" s="184">
        <f t="shared" ref="AI4:AI67" si="11">ROUND(AH4/12,2)</f>
        <v>130.22999999999999</v>
      </c>
      <c r="AJ4" s="14">
        <f t="shared" si="8"/>
        <v>1454.2101820389944</v>
      </c>
      <c r="AK4" s="184">
        <f t="shared" ref="AK4:AK67" si="12">ROUND(AJ4/12,2)</f>
        <v>121.18</v>
      </c>
      <c r="AM4" s="14">
        <f>SUM(V4+X4+Z4+AB4+AD4+AF4+AH4+AJ4)</f>
        <v>1433197.1507079683</v>
      </c>
      <c r="AN4" s="14">
        <f t="shared" ref="AN4:AN67" si="13">ROUND(AM4/12,2)</f>
        <v>119433.1</v>
      </c>
      <c r="AO4" s="14">
        <f t="shared" ref="AO4:AO67" si="14">ROUND(AM4/12,2)</f>
        <v>119433.1</v>
      </c>
    </row>
    <row r="5" spans="1:44" x14ac:dyDescent="0.25">
      <c r="A5">
        <v>60318</v>
      </c>
      <c r="B5" t="s">
        <v>13</v>
      </c>
      <c r="C5" t="s">
        <v>12</v>
      </c>
      <c r="D5" s="14">
        <f>'landesw Umlage § 2_Plan'!F5*'Umlage Gesamt § 2_mtlAufte_Plan'!$D$1</f>
        <v>2534.6588596907586</v>
      </c>
      <c r="E5" s="14">
        <f>'landesw Umlage § 2_Plan'!G5*'Umlage Gesamt § 2_mtlAufte_Plan'!$E$1</f>
        <v>197535.5805258808</v>
      </c>
      <c r="F5" s="14">
        <f>'landesw Umlage § 2_Plan'!H5*'Umlage Gesamt § 2_mtlAufte_Plan'!$F$1</f>
        <v>9123.6770536402855</v>
      </c>
      <c r="G5" s="14">
        <f>'landesw Umlage § 2_Plan'!I5*'Umlage Gesamt § 2_mtlAufte_Plan'!$G$1</f>
        <v>308829.18959891895</v>
      </c>
      <c r="H5" s="14">
        <f>'landesw Umlage § 2_Plan'!J5*'Umlage Gesamt § 2_mtlAufte_Plan'!$H$1</f>
        <v>52707.076842122042</v>
      </c>
      <c r="I5" s="14">
        <f>'landesw Umlage § 2_Plan'!K5*'Umlage Gesamt § 2_mtlAufte_Plan'!$I$1</f>
        <v>93658.904045765477</v>
      </c>
      <c r="J5" s="14">
        <f>'landesw Umlage § 2_Plan'!L5*'Umlage Gesamt § 2_mtlAufte_Plan'!$J$1</f>
        <v>1331.4486046945738</v>
      </c>
      <c r="K5" s="14">
        <f>'landesw Umlage § 2_Plan'!M5*'Umlage Gesamt § 2_mtlAufte_Plan'!$K$1</f>
        <v>936.69751084040365</v>
      </c>
      <c r="M5" s="14">
        <f>'bezirksw Umlage § 2_Plan'!F5*'Umlage Gesamt § 2_mtlAufte_Plan'!$M$1</f>
        <v>19486.039799948252</v>
      </c>
      <c r="N5" s="14">
        <f>'bezirksw Umlage § 2_Plan'!G5*'Umlage Gesamt § 2_mtlAufte_Plan'!$N$1</f>
        <v>650709.01330787735</v>
      </c>
      <c r="O5" s="14">
        <f>'bezirksw Umlage § 2_Plan'!H5*'Umlage Gesamt § 2_mtlAufte_Plan'!$O$1</f>
        <v>34815.070467088975</v>
      </c>
      <c r="P5" s="14">
        <f>'bezirksw Umlage § 2_Plan'!I5*'Umlage Gesamt § 2_mtlAufte_Plan'!$P$1</f>
        <v>1148579.5437159431</v>
      </c>
      <c r="Q5" s="14">
        <f>'bezirksw Umlage § 2_Plan'!J5*'Umlage Gesamt § 2_mtlAufte_Plan'!$Q$1</f>
        <v>75521.832715680634</v>
      </c>
      <c r="R5" s="14">
        <f>'bezirksw Umlage § 2_Plan'!K5*'Umlage Gesamt § 2_mtlAufte_Plan'!$R$1</f>
        <v>369202.06193254248</v>
      </c>
      <c r="S5" s="14">
        <f>'bezirksw Umlage § 2_Plan'!L5*'Umlage Gesamt § 2_mtlAufte_Plan'!$S$1</f>
        <v>1905.9793508752514</v>
      </c>
      <c r="T5" s="14">
        <f>'bezirksw Umlage § 2_Plan'!M5*'Umlage Gesamt § 2_mtlAufte_Plan'!$T$1</f>
        <v>2075.7847839532278</v>
      </c>
      <c r="V5" s="14">
        <f t="shared" si="9"/>
        <v>22020.698659639012</v>
      </c>
      <c r="W5" s="184">
        <f t="shared" si="10"/>
        <v>1835.06</v>
      </c>
      <c r="X5" s="14">
        <f t="shared" si="2"/>
        <v>848244.59383375815</v>
      </c>
      <c r="Y5" s="184">
        <f t="shared" ref="Y5:Y68" si="15">ROUND(X5/12,2)</f>
        <v>70687.05</v>
      </c>
      <c r="Z5" s="14">
        <f t="shared" si="3"/>
        <v>43938.747520729259</v>
      </c>
      <c r="AA5" s="184">
        <f t="shared" ref="AA5:AA68" si="16">ROUND(Z5/12,2)</f>
        <v>3661.56</v>
      </c>
      <c r="AB5" s="14">
        <f t="shared" si="4"/>
        <v>1457408.733314862</v>
      </c>
      <c r="AC5" s="184">
        <f t="shared" ref="AC5:AC68" si="17">ROUND(AB5/12,2)</f>
        <v>121450.73</v>
      </c>
      <c r="AD5" s="14">
        <f t="shared" si="5"/>
        <v>128228.90955780268</v>
      </c>
      <c r="AE5" s="184">
        <f t="shared" ref="AE5:AE68" si="18">ROUND(AD5/12,2)</f>
        <v>10685.74</v>
      </c>
      <c r="AF5" s="14">
        <f t="shared" si="6"/>
        <v>462860.96597830794</v>
      </c>
      <c r="AG5" s="184">
        <f t="shared" ref="AG5:AG68" si="19">ROUND(AF5/12,2)</f>
        <v>38571.75</v>
      </c>
      <c r="AH5" s="14">
        <f t="shared" si="7"/>
        <v>3237.4279555698249</v>
      </c>
      <c r="AI5" s="184">
        <f t="shared" si="11"/>
        <v>269.79000000000002</v>
      </c>
      <c r="AJ5" s="14">
        <f t="shared" si="8"/>
        <v>3012.4822947936314</v>
      </c>
      <c r="AK5" s="184">
        <f t="shared" si="12"/>
        <v>251.04</v>
      </c>
      <c r="AM5" s="14">
        <f t="shared" ref="AM5:AM68" si="20">SUM(V5+X5+Z5+AB5+AD5+AF5+AH5+AJ5)</f>
        <v>2968952.5591154625</v>
      </c>
      <c r="AN5" s="14">
        <f t="shared" si="13"/>
        <v>247412.71</v>
      </c>
      <c r="AO5" s="14">
        <f t="shared" si="14"/>
        <v>247412.71</v>
      </c>
    </row>
    <row r="6" spans="1:44" x14ac:dyDescent="0.25">
      <c r="A6">
        <v>60323</v>
      </c>
      <c r="B6" t="s">
        <v>14</v>
      </c>
      <c r="C6" t="s">
        <v>12</v>
      </c>
      <c r="D6" s="14">
        <f>'landesw Umlage § 2_Plan'!F6*'Umlage Gesamt § 2_mtlAufte_Plan'!$D$1</f>
        <v>507.07888715899742</v>
      </c>
      <c r="E6" s="14">
        <f>'landesw Umlage § 2_Plan'!G6*'Umlage Gesamt § 2_mtlAufte_Plan'!$E$1</f>
        <v>39518.581352439251</v>
      </c>
      <c r="F6" s="14">
        <f>'landesw Umlage § 2_Plan'!H6*'Umlage Gesamt § 2_mtlAufte_Plan'!$F$1</f>
        <v>1825.2649619769516</v>
      </c>
      <c r="G6" s="14">
        <f>'landesw Umlage § 2_Plan'!I6*'Umlage Gesamt § 2_mtlAufte_Plan'!$G$1</f>
        <v>61783.762807094652</v>
      </c>
      <c r="H6" s="14">
        <f>'landesw Umlage § 2_Plan'!J6*'Umlage Gesamt § 2_mtlAufte_Plan'!$H$1</f>
        <v>10544.474562453661</v>
      </c>
      <c r="I6" s="14">
        <f>'landesw Umlage § 2_Plan'!K6*'Umlage Gesamt § 2_mtlAufte_Plan'!$I$1</f>
        <v>18737.216905730817</v>
      </c>
      <c r="J6" s="14">
        <f>'landesw Umlage § 2_Plan'!L6*'Umlage Gesamt § 2_mtlAufte_Plan'!$J$1</f>
        <v>266.36700011783677</v>
      </c>
      <c r="K6" s="14">
        <f>'landesw Umlage § 2_Plan'!M6*'Umlage Gesamt § 2_mtlAufte_Plan'!$K$1</f>
        <v>187.3938694296339</v>
      </c>
      <c r="M6" s="14">
        <f>'bezirksw Umlage § 2_Plan'!F6*'Umlage Gesamt § 2_mtlAufte_Plan'!$M$1</f>
        <v>3898.3389575744395</v>
      </c>
      <c r="N6" s="14">
        <f>'bezirksw Umlage § 2_Plan'!G6*'Umlage Gesamt § 2_mtlAufte_Plan'!$N$1</f>
        <v>130179.57074221206</v>
      </c>
      <c r="O6" s="14">
        <f>'bezirksw Umlage § 2_Plan'!H6*'Umlage Gesamt § 2_mtlAufte_Plan'!$O$1</f>
        <v>6965.0348098392333</v>
      </c>
      <c r="P6" s="14">
        <f>'bezirksw Umlage § 2_Plan'!I6*'Umlage Gesamt § 2_mtlAufte_Plan'!$P$1</f>
        <v>229782.57394059241</v>
      </c>
      <c r="Q6" s="14">
        <f>'bezirksw Umlage § 2_Plan'!J6*'Umlage Gesamt § 2_mtlAufte_Plan'!$Q$1</f>
        <v>15108.74993818598</v>
      </c>
      <c r="R6" s="14">
        <f>'bezirksw Umlage § 2_Plan'!K6*'Umlage Gesamt § 2_mtlAufte_Plan'!$R$1</f>
        <v>73861.841401569138</v>
      </c>
      <c r="S6" s="14">
        <f>'bezirksw Umlage § 2_Plan'!L6*'Umlage Gesamt § 2_mtlAufte_Plan'!$S$1</f>
        <v>381.30649593916803</v>
      </c>
      <c r="T6" s="14">
        <f>'bezirksw Umlage § 2_Plan'!M6*'Umlage Gesamt § 2_mtlAufte_Plan'!$T$1</f>
        <v>415.27743830465749</v>
      </c>
      <c r="V6" s="14">
        <f t="shared" si="9"/>
        <v>4405.4178447334371</v>
      </c>
      <c r="W6" s="184">
        <f t="shared" si="10"/>
        <v>367.12</v>
      </c>
      <c r="X6" s="14">
        <f t="shared" si="2"/>
        <v>169698.1520946513</v>
      </c>
      <c r="Y6" s="184">
        <f t="shared" si="15"/>
        <v>14141.51</v>
      </c>
      <c r="Z6" s="14">
        <f t="shared" si="3"/>
        <v>8790.2997718161841</v>
      </c>
      <c r="AA6" s="184">
        <f t="shared" si="16"/>
        <v>732.52</v>
      </c>
      <c r="AB6" s="14">
        <f t="shared" si="4"/>
        <v>291566.33674768708</v>
      </c>
      <c r="AC6" s="184">
        <f t="shared" si="17"/>
        <v>24297.19</v>
      </c>
      <c r="AD6" s="14">
        <f t="shared" si="5"/>
        <v>25653.224500639641</v>
      </c>
      <c r="AE6" s="184">
        <f t="shared" si="18"/>
        <v>2137.77</v>
      </c>
      <c r="AF6" s="14">
        <f t="shared" si="6"/>
        <v>92599.058307299958</v>
      </c>
      <c r="AG6" s="184">
        <f t="shared" si="19"/>
        <v>7716.59</v>
      </c>
      <c r="AH6" s="14">
        <f t="shared" si="7"/>
        <v>647.67349605700474</v>
      </c>
      <c r="AI6" s="184">
        <f t="shared" si="11"/>
        <v>53.97</v>
      </c>
      <c r="AJ6" s="14">
        <f t="shared" si="8"/>
        <v>602.67130773429142</v>
      </c>
      <c r="AK6" s="184">
        <f t="shared" si="12"/>
        <v>50.22</v>
      </c>
      <c r="AM6" s="14">
        <f t="shared" si="20"/>
        <v>593962.83407061896</v>
      </c>
      <c r="AN6" s="14">
        <f t="shared" si="13"/>
        <v>49496.9</v>
      </c>
      <c r="AO6" s="14">
        <f t="shared" si="14"/>
        <v>49496.9</v>
      </c>
    </row>
    <row r="7" spans="1:44" x14ac:dyDescent="0.25">
      <c r="A7">
        <v>60324</v>
      </c>
      <c r="B7" t="s">
        <v>15</v>
      </c>
      <c r="C7" t="s">
        <v>12</v>
      </c>
      <c r="D7" s="14">
        <f>'landesw Umlage § 2_Plan'!F7*'Umlage Gesamt § 2_mtlAufte_Plan'!$D$1</f>
        <v>618.75055725680659</v>
      </c>
      <c r="E7" s="14">
        <f>'landesw Umlage § 2_Plan'!G7*'Umlage Gesamt § 2_mtlAufte_Plan'!$E$1</f>
        <v>48221.578245581979</v>
      </c>
      <c r="F7" s="14">
        <f>'landesw Umlage § 2_Plan'!H7*'Umlage Gesamt § 2_mtlAufte_Plan'!$F$1</f>
        <v>2227.2347379559465</v>
      </c>
      <c r="G7" s="14">
        <f>'landesw Umlage § 2_Plan'!I7*'Umlage Gesamt § 2_mtlAufte_Plan'!$G$1</f>
        <v>75390.119041429032</v>
      </c>
      <c r="H7" s="14">
        <f>'landesw Umlage § 2_Plan'!J7*'Umlage Gesamt § 2_mtlAufte_Plan'!$H$1</f>
        <v>12866.636092960942</v>
      </c>
      <c r="I7" s="14">
        <f>'landesw Umlage § 2_Plan'!K7*'Umlage Gesamt § 2_mtlAufte_Plan'!$I$1</f>
        <v>22863.628708381504</v>
      </c>
      <c r="J7" s="14">
        <f>'landesw Umlage § 2_Plan'!L7*'Umlage Gesamt § 2_mtlAufte_Plan'!$J$1</f>
        <v>325.02778942570478</v>
      </c>
      <c r="K7" s="14">
        <f>'landesw Umlage § 2_Plan'!M7*'Umlage Gesamt § 2_mtlAufte_Plan'!$K$1</f>
        <v>228.66276643014407</v>
      </c>
      <c r="M7" s="14">
        <f>'bezirksw Umlage § 2_Plan'!F7*'Umlage Gesamt § 2_mtlAufte_Plan'!$M$1</f>
        <v>4756.8523625373819</v>
      </c>
      <c r="N7" s="14">
        <f>'bezirksw Umlage § 2_Plan'!G7*'Umlage Gesamt § 2_mtlAufte_Plan'!$N$1</f>
        <v>158848.42374622292</v>
      </c>
      <c r="O7" s="14">
        <f>'bezirksw Umlage § 2_Plan'!H7*'Umlage Gesamt § 2_mtlAufte_Plan'!$O$1</f>
        <v>8498.9126525194406</v>
      </c>
      <c r="P7" s="14">
        <f>'bezirksw Umlage § 2_Plan'!I7*'Umlage Gesamt § 2_mtlAufte_Plan'!$P$1</f>
        <v>280386.54196435551</v>
      </c>
      <c r="Q7" s="14">
        <f>'bezirksw Umlage § 2_Plan'!J7*'Umlage Gesamt § 2_mtlAufte_Plan'!$Q$1</f>
        <v>18436.081013120605</v>
      </c>
      <c r="R7" s="14">
        <f>'bezirksw Umlage § 2_Plan'!K7*'Umlage Gesamt § 2_mtlAufte_Plan'!$R$1</f>
        <v>90128.097786300932</v>
      </c>
      <c r="S7" s="14">
        <f>'bezirksw Umlage § 2_Plan'!L7*'Umlage Gesamt § 2_mtlAufte_Plan'!$S$1</f>
        <v>465.27988607425931</v>
      </c>
      <c r="T7" s="14">
        <f>'bezirksw Umlage § 2_Plan'!M7*'Umlage Gesamt § 2_mtlAufte_Plan'!$T$1</f>
        <v>506.73209410632961</v>
      </c>
      <c r="V7" s="14">
        <f t="shared" si="9"/>
        <v>5375.602919794188</v>
      </c>
      <c r="W7" s="184">
        <f t="shared" si="10"/>
        <v>447.97</v>
      </c>
      <c r="X7" s="14">
        <f t="shared" si="2"/>
        <v>207070.00199180489</v>
      </c>
      <c r="Y7" s="184">
        <f t="shared" si="15"/>
        <v>17255.830000000002</v>
      </c>
      <c r="Z7" s="14">
        <f t="shared" si="3"/>
        <v>10726.147390475388</v>
      </c>
      <c r="AA7" s="184">
        <f t="shared" si="16"/>
        <v>893.85</v>
      </c>
      <c r="AB7" s="14">
        <f t="shared" si="4"/>
        <v>355776.66100578452</v>
      </c>
      <c r="AC7" s="184">
        <f t="shared" si="17"/>
        <v>29648.06</v>
      </c>
      <c r="AD7" s="14">
        <f t="shared" si="5"/>
        <v>31302.717106081545</v>
      </c>
      <c r="AE7" s="184">
        <f t="shared" si="18"/>
        <v>2608.56</v>
      </c>
      <c r="AF7" s="14">
        <f t="shared" si="6"/>
        <v>112991.72649468243</v>
      </c>
      <c r="AG7" s="184">
        <f t="shared" si="19"/>
        <v>9415.98</v>
      </c>
      <c r="AH7" s="14">
        <f t="shared" si="7"/>
        <v>790.30767549996403</v>
      </c>
      <c r="AI7" s="184">
        <f t="shared" si="11"/>
        <v>65.86</v>
      </c>
      <c r="AJ7" s="14">
        <f t="shared" si="8"/>
        <v>735.39486053647374</v>
      </c>
      <c r="AK7" s="184">
        <f t="shared" si="12"/>
        <v>61.28</v>
      </c>
      <c r="AM7" s="14">
        <f t="shared" si="20"/>
        <v>724768.55944465927</v>
      </c>
      <c r="AN7" s="14">
        <f t="shared" si="13"/>
        <v>60397.38</v>
      </c>
      <c r="AO7" s="14">
        <f t="shared" si="14"/>
        <v>60397.38</v>
      </c>
    </row>
    <row r="8" spans="1:44" x14ac:dyDescent="0.25">
      <c r="A8">
        <v>60326</v>
      </c>
      <c r="B8" t="s">
        <v>16</v>
      </c>
      <c r="C8" t="s">
        <v>12</v>
      </c>
      <c r="D8" s="14">
        <f>'landesw Umlage § 2_Plan'!F8*'Umlage Gesamt § 2_mtlAufte_Plan'!$D$1</f>
        <v>470.82000602485277</v>
      </c>
      <c r="E8" s="14">
        <f>'landesw Umlage § 2_Plan'!G8*'Umlage Gesamt § 2_mtlAufte_Plan'!$E$1</f>
        <v>36692.789192414202</v>
      </c>
      <c r="F8" s="14">
        <f>'landesw Umlage § 2_Plan'!H8*'Umlage Gesamt § 2_mtlAufte_Plan'!$F$1</f>
        <v>1694.748651851246</v>
      </c>
      <c r="G8" s="14">
        <f>'landesw Umlage § 2_Plan'!I8*'Umlage Gesamt § 2_mtlAufte_Plan'!$G$1</f>
        <v>57365.889832351371</v>
      </c>
      <c r="H8" s="14">
        <f>'landesw Umlage § 2_Plan'!J8*'Umlage Gesamt § 2_mtlAufte_Plan'!$H$1</f>
        <v>9790.4876395823539</v>
      </c>
      <c r="I8" s="14">
        <f>'landesw Umlage § 2_Plan'!K8*'Umlage Gesamt § 2_mtlAufte_Plan'!$I$1</f>
        <v>17397.404624497831</v>
      </c>
      <c r="J8" s="14">
        <f>'landesw Umlage § 2_Plan'!L8*'Umlage Gesamt § 2_mtlAufte_Plan'!$J$1</f>
        <v>247.32031992682542</v>
      </c>
      <c r="K8" s="14">
        <f>'landesw Umlage § 2_Plan'!M8*'Umlage Gesamt § 2_mtlAufte_Plan'!$K$1</f>
        <v>173.99419492339479</v>
      </c>
      <c r="M8" s="14">
        <f>'bezirksw Umlage § 2_Plan'!F8*'Umlage Gesamt § 2_mtlAufte_Plan'!$M$1</f>
        <v>3619.5866520402205</v>
      </c>
      <c r="N8" s="14">
        <f>'bezirksw Umlage § 2_Plan'!G8*'Umlage Gesamt § 2_mtlAufte_Plan'!$N$1</f>
        <v>120871.02782873872</v>
      </c>
      <c r="O8" s="14">
        <f>'bezirksw Umlage § 2_Plan'!H8*'Umlage Gesamt § 2_mtlAufte_Plan'!$O$1</f>
        <v>6466.9971757344756</v>
      </c>
      <c r="P8" s="14">
        <f>'bezirksw Umlage § 2_Plan'!I8*'Umlage Gesamt § 2_mtlAufte_Plan'!$P$1</f>
        <v>213351.87795581308</v>
      </c>
      <c r="Q8" s="14">
        <f>'bezirksw Umlage § 2_Plan'!J8*'Umlage Gesamt § 2_mtlAufte_Plan'!$Q$1</f>
        <v>14028.392656573453</v>
      </c>
      <c r="R8" s="14">
        <f>'bezirksw Umlage § 2_Plan'!K8*'Umlage Gesamt § 2_mtlAufte_Plan'!$R$1</f>
        <v>68580.320526714044</v>
      </c>
      <c r="S8" s="14">
        <f>'bezirksw Umlage § 2_Plan'!L8*'Umlage Gesamt § 2_mtlAufte_Plan'!$S$1</f>
        <v>354.0410205623549</v>
      </c>
      <c r="T8" s="14">
        <f>'bezirksw Umlage § 2_Plan'!M8*'Umlage Gesamt § 2_mtlAufte_Plan'!$T$1</f>
        <v>385.58285693972834</v>
      </c>
      <c r="V8" s="14">
        <f t="shared" si="9"/>
        <v>4090.4066580650733</v>
      </c>
      <c r="W8" s="184">
        <f t="shared" si="10"/>
        <v>340.87</v>
      </c>
      <c r="X8" s="14">
        <f t="shared" si="2"/>
        <v>157563.81702115294</v>
      </c>
      <c r="Y8" s="184">
        <f t="shared" si="15"/>
        <v>13130.32</v>
      </c>
      <c r="Z8" s="14">
        <f t="shared" si="3"/>
        <v>8161.7458275857216</v>
      </c>
      <c r="AA8" s="184">
        <f t="shared" si="16"/>
        <v>680.15</v>
      </c>
      <c r="AB8" s="14">
        <f t="shared" si="4"/>
        <v>270717.76778816443</v>
      </c>
      <c r="AC8" s="184">
        <f t="shared" si="17"/>
        <v>22559.81</v>
      </c>
      <c r="AD8" s="14">
        <f t="shared" si="5"/>
        <v>23818.880296155807</v>
      </c>
      <c r="AE8" s="184">
        <f t="shared" si="18"/>
        <v>1984.91</v>
      </c>
      <c r="AF8" s="14">
        <f t="shared" si="6"/>
        <v>85977.725151211867</v>
      </c>
      <c r="AG8" s="184">
        <f t="shared" si="19"/>
        <v>7164.81</v>
      </c>
      <c r="AH8" s="14">
        <f t="shared" si="7"/>
        <v>601.36134048918029</v>
      </c>
      <c r="AI8" s="184">
        <f t="shared" si="11"/>
        <v>50.11</v>
      </c>
      <c r="AJ8" s="14">
        <f t="shared" si="8"/>
        <v>559.57705186312319</v>
      </c>
      <c r="AK8" s="184">
        <f t="shared" si="12"/>
        <v>46.63</v>
      </c>
      <c r="AM8" s="14">
        <f t="shared" si="20"/>
        <v>551491.28113468806</v>
      </c>
      <c r="AN8" s="14">
        <f t="shared" si="13"/>
        <v>45957.61</v>
      </c>
      <c r="AO8" s="14">
        <f t="shared" si="14"/>
        <v>45957.61</v>
      </c>
    </row>
    <row r="9" spans="1:44" x14ac:dyDescent="0.25">
      <c r="A9">
        <v>60329</v>
      </c>
      <c r="B9" t="s">
        <v>17</v>
      </c>
      <c r="C9" t="s">
        <v>12</v>
      </c>
      <c r="D9" s="14">
        <f>'landesw Umlage § 2_Plan'!F9*'Umlage Gesamt § 2_mtlAufte_Plan'!$D$1</f>
        <v>407.20115318170338</v>
      </c>
      <c r="E9" s="14">
        <f>'landesw Umlage § 2_Plan'!G9*'Umlage Gesamt § 2_mtlAufte_Plan'!$E$1</f>
        <v>31734.730643148396</v>
      </c>
      <c r="F9" s="14">
        <f>'landesw Umlage § 2_Plan'!H9*'Umlage Gesamt § 2_mtlAufte_Plan'!$F$1</f>
        <v>1465.7482616627312</v>
      </c>
      <c r="G9" s="14">
        <f>'landesw Umlage § 2_Plan'!I9*'Umlage Gesamt § 2_mtlAufte_Plan'!$G$1</f>
        <v>49614.409315892532</v>
      </c>
      <c r="H9" s="14">
        <f>'landesw Umlage § 2_Plan'!J9*'Umlage Gesamt § 2_mtlAufte_Plan'!$H$1</f>
        <v>8467.5625632584215</v>
      </c>
      <c r="I9" s="14">
        <f>'landesw Umlage § 2_Plan'!K9*'Umlage Gesamt § 2_mtlAufte_Plan'!$I$1</f>
        <v>15046.606207915189</v>
      </c>
      <c r="J9" s="14">
        <f>'landesw Umlage § 2_Plan'!L9*'Umlage Gesamt § 2_mtlAufte_Plan'!$J$1</f>
        <v>213.90152965198146</v>
      </c>
      <c r="K9" s="14">
        <f>'landesw Umlage § 2_Plan'!M9*'Umlage Gesamt § 2_mtlAufte_Plan'!$K$1</f>
        <v>150.48348819737387</v>
      </c>
      <c r="M9" s="14">
        <f>'bezirksw Umlage § 2_Plan'!F9*'Umlage Gesamt § 2_mtlAufte_Plan'!$M$1</f>
        <v>3130.4953907886347</v>
      </c>
      <c r="N9" s="14">
        <f>'bezirksw Umlage § 2_Plan'!G9*'Umlage Gesamt § 2_mtlAufte_Plan'!$N$1</f>
        <v>104538.51002143288</v>
      </c>
      <c r="O9" s="14">
        <f>'bezirksw Umlage § 2_Plan'!H9*'Umlage Gesamt § 2_mtlAufte_Plan'!$O$1</f>
        <v>5593.1538037550863</v>
      </c>
      <c r="P9" s="14">
        <f>'bezirksw Umlage § 2_Plan'!I9*'Umlage Gesamt § 2_mtlAufte_Plan'!$P$1</f>
        <v>184523.02286513968</v>
      </c>
      <c r="Q9" s="14">
        <f>'bezirksw Umlage § 2_Plan'!J9*'Umlage Gesamt § 2_mtlAufte_Plan'!$Q$1</f>
        <v>12132.826969848251</v>
      </c>
      <c r="R9" s="14">
        <f>'bezirksw Umlage § 2_Plan'!K9*'Umlage Gesamt § 2_mtlAufte_Plan'!$R$1</f>
        <v>59313.506747151041</v>
      </c>
      <c r="S9" s="14">
        <f>'bezirksw Umlage § 2_Plan'!L9*'Umlage Gesamt § 2_mtlAufte_Plan'!$S$1</f>
        <v>306.20175438978288</v>
      </c>
      <c r="T9" s="14">
        <f>'bezirksw Umlage § 2_Plan'!M9*'Umlage Gesamt § 2_mtlAufte_Plan'!$T$1</f>
        <v>333.48154705359991</v>
      </c>
      <c r="V9" s="14">
        <f t="shared" si="9"/>
        <v>3537.6965439703381</v>
      </c>
      <c r="W9" s="184">
        <f t="shared" si="10"/>
        <v>294.81</v>
      </c>
      <c r="X9" s="14">
        <f t="shared" si="2"/>
        <v>136273.24066458127</v>
      </c>
      <c r="Y9" s="184">
        <f t="shared" si="15"/>
        <v>11356.1</v>
      </c>
      <c r="Z9" s="14">
        <f t="shared" si="3"/>
        <v>7058.9020654178175</v>
      </c>
      <c r="AA9" s="184">
        <f t="shared" si="16"/>
        <v>588.24</v>
      </c>
      <c r="AB9" s="14">
        <f t="shared" si="4"/>
        <v>234137.4321810322</v>
      </c>
      <c r="AC9" s="184">
        <f t="shared" si="17"/>
        <v>19511.45</v>
      </c>
      <c r="AD9" s="14">
        <f t="shared" si="5"/>
        <v>20600.389533106674</v>
      </c>
      <c r="AE9" s="184">
        <f t="shared" si="18"/>
        <v>1716.7</v>
      </c>
      <c r="AF9" s="14">
        <f t="shared" si="6"/>
        <v>74360.11295506623</v>
      </c>
      <c r="AG9" s="184">
        <f t="shared" si="19"/>
        <v>6196.68</v>
      </c>
      <c r="AH9" s="14">
        <f t="shared" si="7"/>
        <v>520.10328404176437</v>
      </c>
      <c r="AI9" s="184">
        <f t="shared" si="11"/>
        <v>43.34</v>
      </c>
      <c r="AJ9" s="14">
        <f t="shared" si="8"/>
        <v>483.96503525097376</v>
      </c>
      <c r="AK9" s="184">
        <f t="shared" si="12"/>
        <v>40.33</v>
      </c>
      <c r="AM9" s="14">
        <f t="shared" si="20"/>
        <v>476971.84226246737</v>
      </c>
      <c r="AN9" s="14">
        <f t="shared" si="13"/>
        <v>39747.65</v>
      </c>
      <c r="AO9" s="14">
        <f t="shared" si="14"/>
        <v>39747.65</v>
      </c>
    </row>
    <row r="10" spans="1:44" x14ac:dyDescent="0.25">
      <c r="A10">
        <v>60341</v>
      </c>
      <c r="B10" t="s">
        <v>18</v>
      </c>
      <c r="C10" t="s">
        <v>12</v>
      </c>
      <c r="D10" s="14">
        <f>'landesw Umlage § 2_Plan'!F10*'Umlage Gesamt § 2_mtlAufte_Plan'!$D$1</f>
        <v>603.78964238700587</v>
      </c>
      <c r="E10" s="14">
        <f>'landesw Umlage § 2_Plan'!G10*'Umlage Gesamt § 2_mtlAufte_Plan'!$E$1</f>
        <v>47055.617393412336</v>
      </c>
      <c r="F10" s="14">
        <f>'landesw Umlage § 2_Plan'!H10*'Umlage Gesamt § 2_mtlAufte_Plan'!$F$1</f>
        <v>2173.3819067644072</v>
      </c>
      <c r="G10" s="14">
        <f>'landesw Umlage § 2_Plan'!I10*'Umlage Gesamt § 2_mtlAufte_Plan'!$G$1</f>
        <v>73567.24366818741</v>
      </c>
      <c r="H10" s="14">
        <f>'landesw Umlage § 2_Plan'!J10*'Umlage Gesamt § 2_mtlAufte_Plan'!$H$1</f>
        <v>12555.53068062658</v>
      </c>
      <c r="I10" s="14">
        <f>'landesw Umlage § 2_Plan'!K10*'Umlage Gesamt § 2_mtlAufte_Plan'!$I$1</f>
        <v>22310.803666514337</v>
      </c>
      <c r="J10" s="14">
        <f>'landesw Umlage § 2_Plan'!L10*'Umlage Gesamt § 2_mtlAufte_Plan'!$J$1</f>
        <v>317.16886626048614</v>
      </c>
      <c r="K10" s="14">
        <f>'landesw Umlage § 2_Plan'!M10*'Umlage Gesamt § 2_mtlAufte_Plan'!$K$1</f>
        <v>223.13387576114602</v>
      </c>
      <c r="M10" s="14">
        <f>'bezirksw Umlage § 2_Plan'!F10*'Umlage Gesamt § 2_mtlAufte_Plan'!$M$1</f>
        <v>4641.8353134059098</v>
      </c>
      <c r="N10" s="14">
        <f>'bezirksw Umlage § 2_Plan'!G10*'Umlage Gesamt § 2_mtlAufte_Plan'!$N$1</f>
        <v>155007.59044595828</v>
      </c>
      <c r="O10" s="14">
        <f>'bezirksw Umlage § 2_Plan'!H10*'Umlage Gesamt § 2_mtlAufte_Plan'!$O$1</f>
        <v>8293.4154498277239</v>
      </c>
      <c r="P10" s="14">
        <f>'bezirksw Umlage § 2_Plan'!I10*'Umlage Gesamt § 2_mtlAufte_Plan'!$P$1</f>
        <v>273607.00999340409</v>
      </c>
      <c r="Q10" s="14">
        <f>'bezirksw Umlage § 2_Plan'!J10*'Umlage Gesamt § 2_mtlAufte_Plan'!$Q$1</f>
        <v>17990.310685586872</v>
      </c>
      <c r="R10" s="14">
        <f>'bezirksw Umlage § 2_Plan'!K10*'Umlage Gesamt § 2_mtlAufte_Plan'!$R$1</f>
        <v>87948.869367766703</v>
      </c>
      <c r="S10" s="14">
        <f>'bezirksw Umlage § 2_Plan'!L10*'Umlage Gesamt § 2_mtlAufte_Plan'!$S$1</f>
        <v>454.02977456397832</v>
      </c>
      <c r="T10" s="14">
        <f>'bezirksw Umlage § 2_Plan'!M10*'Umlage Gesamt § 2_mtlAufte_Plan'!$T$1</f>
        <v>494.47969993422373</v>
      </c>
      <c r="V10" s="14">
        <f t="shared" si="9"/>
        <v>5245.6249557929159</v>
      </c>
      <c r="W10" s="184">
        <f t="shared" si="10"/>
        <v>437.14</v>
      </c>
      <c r="X10" s="14">
        <f t="shared" si="2"/>
        <v>202063.20783937062</v>
      </c>
      <c r="Y10" s="184">
        <f t="shared" si="15"/>
        <v>16838.599999999999</v>
      </c>
      <c r="Z10" s="14">
        <f t="shared" si="3"/>
        <v>10466.797356592131</v>
      </c>
      <c r="AA10" s="184">
        <f t="shared" si="16"/>
        <v>872.23</v>
      </c>
      <c r="AB10" s="14">
        <f t="shared" si="4"/>
        <v>347174.2536615915</v>
      </c>
      <c r="AC10" s="184">
        <f t="shared" si="17"/>
        <v>28931.19</v>
      </c>
      <c r="AD10" s="14">
        <f t="shared" si="5"/>
        <v>30545.841366213452</v>
      </c>
      <c r="AE10" s="184">
        <f t="shared" si="18"/>
        <v>2545.4899999999998</v>
      </c>
      <c r="AF10" s="14">
        <f t="shared" si="6"/>
        <v>110259.67303428103</v>
      </c>
      <c r="AG10" s="184">
        <f t="shared" si="19"/>
        <v>9188.31</v>
      </c>
      <c r="AH10" s="14">
        <f t="shared" si="7"/>
        <v>771.19864082446452</v>
      </c>
      <c r="AI10" s="184">
        <f t="shared" si="11"/>
        <v>64.27</v>
      </c>
      <c r="AJ10" s="14">
        <f t="shared" si="8"/>
        <v>717.61357569536972</v>
      </c>
      <c r="AK10" s="184">
        <f t="shared" si="12"/>
        <v>59.8</v>
      </c>
      <c r="AM10" s="14">
        <f t="shared" si="20"/>
        <v>707244.21043036133</v>
      </c>
      <c r="AN10" s="14">
        <f t="shared" si="13"/>
        <v>58937.02</v>
      </c>
      <c r="AO10" s="14">
        <f t="shared" si="14"/>
        <v>58937.02</v>
      </c>
    </row>
    <row r="11" spans="1:44" x14ac:dyDescent="0.25">
      <c r="A11">
        <v>60344</v>
      </c>
      <c r="B11" t="s">
        <v>12</v>
      </c>
      <c r="C11" t="s">
        <v>12</v>
      </c>
      <c r="D11" s="14">
        <f>'landesw Umlage § 2_Plan'!F11*'Umlage Gesamt § 2_mtlAufte_Plan'!$D$1</f>
        <v>4859.539411849637</v>
      </c>
      <c r="E11" s="14">
        <f>'landesw Umlage § 2_Plan'!G11*'Umlage Gesamt § 2_mtlAufte_Plan'!$E$1</f>
        <v>378722.34172184893</v>
      </c>
      <c r="F11" s="14">
        <f>'landesw Umlage § 2_Plan'!H11*'Umlage Gesamt § 2_mtlAufte_Plan'!$F$1</f>
        <v>17492.242813521054</v>
      </c>
      <c r="G11" s="14">
        <f>'landesw Umlage § 2_Plan'!I11*'Umlage Gesamt § 2_mtlAufte_Plan'!$G$1</f>
        <v>592098.46431508812</v>
      </c>
      <c r="H11" s="14">
        <f>'landesw Umlage § 2_Plan'!J11*'Umlage Gesamt § 2_mtlAufte_Plan'!$H$1</f>
        <v>101051.9093006973</v>
      </c>
      <c r="I11" s="14">
        <f>'landesw Umlage § 2_Plan'!K11*'Umlage Gesamt § 2_mtlAufte_Plan'!$I$1</f>
        <v>179566.22988569361</v>
      </c>
      <c r="J11" s="14">
        <f>'landesw Umlage § 2_Plan'!L11*'Umlage Gesamt § 2_mtlAufte_Plan'!$J$1</f>
        <v>2552.7013012531752</v>
      </c>
      <c r="K11" s="14">
        <f>'landesw Umlage § 2_Plan'!M11*'Umlage Gesamt § 2_mtlAufte_Plan'!$K$1</f>
        <v>1795.8702621881635</v>
      </c>
      <c r="M11" s="14">
        <f>'bezirksw Umlage § 2_Plan'!F11*'Umlage Gesamt § 2_mtlAufte_Plan'!$M$1</f>
        <v>37359.33852663399</v>
      </c>
      <c r="N11" s="14">
        <f>'bezirksw Umlage § 2_Plan'!G11*'Umlage Gesamt § 2_mtlAufte_Plan'!$N$1</f>
        <v>1247562.7967549125</v>
      </c>
      <c r="O11" s="14">
        <f>'bezirksw Umlage § 2_Plan'!H11*'Umlage Gesamt § 2_mtlAufte_Plan'!$O$1</f>
        <v>66748.709166243643</v>
      </c>
      <c r="P11" s="14">
        <f>'bezirksw Umlage § 2_Plan'!I11*'Umlage Gesamt § 2_mtlAufte_Plan'!$P$1</f>
        <v>2202098.1399496412</v>
      </c>
      <c r="Q11" s="14">
        <f>'bezirksw Umlage § 2_Plan'!J11*'Umlage Gesamt § 2_mtlAufte_Plan'!$Q$1</f>
        <v>144793.18237790052</v>
      </c>
      <c r="R11" s="14">
        <f>'bezirksw Umlage § 2_Plan'!K11*'Umlage Gesamt § 2_mtlAufte_Plan'!$R$1</f>
        <v>707847.51330056181</v>
      </c>
      <c r="S11" s="14">
        <f>'bezirksw Umlage § 2_Plan'!L11*'Umlage Gesamt § 2_mtlAufte_Plan'!$S$1</f>
        <v>3654.2123758934194</v>
      </c>
      <c r="T11" s="14">
        <f>'bezirksw Umlage § 2_Plan'!M11*'Umlage Gesamt § 2_mtlAufte_Plan'!$T$1</f>
        <v>3979.7694784730147</v>
      </c>
      <c r="V11" s="14">
        <f t="shared" si="9"/>
        <v>42218.877938483623</v>
      </c>
      <c r="W11" s="184">
        <f t="shared" si="10"/>
        <v>3518.24</v>
      </c>
      <c r="X11" s="14">
        <f t="shared" si="2"/>
        <v>1626285.1384767615</v>
      </c>
      <c r="Y11" s="184">
        <f t="shared" si="15"/>
        <v>135523.76</v>
      </c>
      <c r="Z11" s="14">
        <f t="shared" si="3"/>
        <v>84240.951979764694</v>
      </c>
      <c r="AA11" s="184">
        <f t="shared" si="16"/>
        <v>7020.08</v>
      </c>
      <c r="AB11" s="14">
        <f t="shared" si="4"/>
        <v>2794196.6042647292</v>
      </c>
      <c r="AC11" s="184">
        <f t="shared" si="17"/>
        <v>232849.72</v>
      </c>
      <c r="AD11" s="14">
        <f t="shared" si="5"/>
        <v>245845.09167859782</v>
      </c>
      <c r="AE11" s="184">
        <f t="shared" si="18"/>
        <v>20487.09</v>
      </c>
      <c r="AF11" s="14">
        <f t="shared" si="6"/>
        <v>887413.74318625545</v>
      </c>
      <c r="AG11" s="184">
        <f t="shared" si="19"/>
        <v>73951.149999999994</v>
      </c>
      <c r="AH11" s="14">
        <f t="shared" si="7"/>
        <v>6206.9136771465946</v>
      </c>
      <c r="AI11" s="184">
        <f t="shared" si="11"/>
        <v>517.24</v>
      </c>
      <c r="AJ11" s="14">
        <f t="shared" si="8"/>
        <v>5775.6397406611777</v>
      </c>
      <c r="AK11" s="184">
        <f t="shared" si="12"/>
        <v>481.3</v>
      </c>
      <c r="AM11" s="14">
        <f t="shared" si="20"/>
        <v>5692182.9609424006</v>
      </c>
      <c r="AN11" s="14">
        <f t="shared" si="13"/>
        <v>474348.58</v>
      </c>
      <c r="AO11" s="14">
        <f t="shared" si="14"/>
        <v>474348.58</v>
      </c>
    </row>
    <row r="12" spans="1:44" x14ac:dyDescent="0.25">
      <c r="A12">
        <v>60345</v>
      </c>
      <c r="B12" t="s">
        <v>19</v>
      </c>
      <c r="C12" t="s">
        <v>12</v>
      </c>
      <c r="D12" s="14">
        <f>'landesw Umlage § 2_Plan'!F12*'Umlage Gesamt § 2_mtlAufte_Plan'!$D$1</f>
        <v>1950.8014785316625</v>
      </c>
      <c r="E12" s="14">
        <f>'landesw Umlage § 2_Plan'!G12*'Umlage Gesamt § 2_mtlAufte_Plan'!$E$1</f>
        <v>152033.35986583753</v>
      </c>
      <c r="F12" s="14">
        <f>'landesw Umlage § 2_Plan'!H12*'Umlage Gesamt § 2_mtlAufte_Plan'!$F$1</f>
        <v>7022.0426775926671</v>
      </c>
      <c r="G12" s="14">
        <f>'landesw Umlage § 2_Plan'!I12*'Umlage Gesamt § 2_mtlAufte_Plan'!$G$1</f>
        <v>237690.54260690924</v>
      </c>
      <c r="H12" s="14">
        <f>'landesw Umlage § 2_Plan'!J12*'Umlage Gesamt § 2_mtlAufte_Plan'!$H$1</f>
        <v>40566.028457667206</v>
      </c>
      <c r="I12" s="14">
        <f>'landesw Umlage § 2_Plan'!K12*'Umlage Gesamt § 2_mtlAufte_Plan'!$I$1</f>
        <v>72084.623061434759</v>
      </c>
      <c r="J12" s="14">
        <f>'landesw Umlage § 2_Plan'!L12*'Umlage Gesamt § 2_mtlAufte_Plan'!$J$1</f>
        <v>1024.7500947500243</v>
      </c>
      <c r="K12" s="14">
        <f>'landesw Umlage § 2_Plan'!M12*'Umlage Gesamt § 2_mtlAufte_Plan'!$K$1</f>
        <v>720.92971489951458</v>
      </c>
      <c r="M12" s="14">
        <f>'bezirksw Umlage § 2_Plan'!F12*'Umlage Gesamt § 2_mtlAufte_Plan'!$M$1</f>
        <v>14997.440427586262</v>
      </c>
      <c r="N12" s="14">
        <f>'bezirksw Umlage § 2_Plan'!G12*'Umlage Gesamt § 2_mtlAufte_Plan'!$N$1</f>
        <v>500818.52254064695</v>
      </c>
      <c r="O12" s="14">
        <f>'bezirksw Umlage § 2_Plan'!H12*'Umlage Gesamt § 2_mtlAufte_Plan'!$O$1</f>
        <v>26795.436665061687</v>
      </c>
      <c r="P12" s="14">
        <f>'bezirksw Umlage § 2_Plan'!I12*'Umlage Gesamt § 2_mtlAufte_Plan'!$P$1</f>
        <v>884004.82910179684</v>
      </c>
      <c r="Q12" s="14">
        <f>'bezirksw Umlage § 2_Plan'!J12*'Umlage Gesamt § 2_mtlAufte_Plan'!$Q$1</f>
        <v>58125.416901722805</v>
      </c>
      <c r="R12" s="14">
        <f>'bezirksw Umlage § 2_Plan'!K12*'Umlage Gesamt § 2_mtlAufte_Plan'!$R$1</f>
        <v>284156.55445751606</v>
      </c>
      <c r="S12" s="14">
        <f>'bezirksw Umlage § 2_Plan'!L12*'Umlage Gesamt § 2_mtlAufte_Plan'!$S$1</f>
        <v>1466.9379753107671</v>
      </c>
      <c r="T12" s="14">
        <f>'bezirksw Umlage § 2_Plan'!M12*'Umlage Gesamt § 2_mtlAufte_Plan'!$T$1</f>
        <v>1597.6288131111808</v>
      </c>
      <c r="V12" s="14">
        <f t="shared" si="9"/>
        <v>16948.241906117924</v>
      </c>
      <c r="W12" s="184">
        <f t="shared" si="10"/>
        <v>1412.35</v>
      </c>
      <c r="X12" s="14">
        <f t="shared" si="2"/>
        <v>652851.88240648445</v>
      </c>
      <c r="Y12" s="184">
        <f t="shared" si="15"/>
        <v>54404.32</v>
      </c>
      <c r="Z12" s="14">
        <f t="shared" si="3"/>
        <v>33817.479342654355</v>
      </c>
      <c r="AA12" s="184">
        <f t="shared" si="16"/>
        <v>2818.12</v>
      </c>
      <c r="AB12" s="14">
        <f t="shared" si="4"/>
        <v>1121695.371708706</v>
      </c>
      <c r="AC12" s="184">
        <f t="shared" si="17"/>
        <v>93474.61</v>
      </c>
      <c r="AD12" s="14">
        <f t="shared" si="5"/>
        <v>98691.445359390011</v>
      </c>
      <c r="AE12" s="184">
        <f t="shared" si="18"/>
        <v>8224.2900000000009</v>
      </c>
      <c r="AF12" s="14">
        <f t="shared" si="6"/>
        <v>356241.17751895083</v>
      </c>
      <c r="AG12" s="184">
        <f t="shared" si="19"/>
        <v>29686.76</v>
      </c>
      <c r="AH12" s="14">
        <f t="shared" si="7"/>
        <v>2491.6880700607917</v>
      </c>
      <c r="AI12" s="184">
        <f t="shared" si="11"/>
        <v>207.64</v>
      </c>
      <c r="AJ12" s="14">
        <f t="shared" si="8"/>
        <v>2318.5585280106952</v>
      </c>
      <c r="AK12" s="184">
        <f t="shared" si="12"/>
        <v>193.21</v>
      </c>
      <c r="AM12" s="14">
        <f t="shared" si="20"/>
        <v>2285055.8448403752</v>
      </c>
      <c r="AN12" s="14">
        <f t="shared" si="13"/>
        <v>190421.32</v>
      </c>
      <c r="AO12" s="14">
        <f t="shared" si="14"/>
        <v>190421.32</v>
      </c>
    </row>
    <row r="13" spans="1:44" x14ac:dyDescent="0.25">
      <c r="A13">
        <v>60346</v>
      </c>
      <c r="B13" t="s">
        <v>20</v>
      </c>
      <c r="C13" t="s">
        <v>12</v>
      </c>
      <c r="D13" s="14">
        <f>'landesw Umlage § 2_Plan'!F13*'Umlage Gesamt § 2_mtlAufte_Plan'!$D$1</f>
        <v>1303.0786488691601</v>
      </c>
      <c r="E13" s="14">
        <f>'landesw Umlage § 2_Plan'!G13*'Umlage Gesamt § 2_mtlAufte_Plan'!$E$1</f>
        <v>101553.86252122882</v>
      </c>
      <c r="F13" s="14">
        <f>'landesw Umlage § 2_Plan'!H13*'Umlage Gesamt § 2_mtlAufte_Plan'!$F$1</f>
        <v>4690.5202734961522</v>
      </c>
      <c r="G13" s="14">
        <f>'landesw Umlage § 2_Plan'!I13*'Umlage Gesamt § 2_mtlAufte_Plan'!$G$1</f>
        <v>158770.3692650045</v>
      </c>
      <c r="H13" s="14">
        <f>'landesw Umlage § 2_Plan'!J13*'Umlage Gesamt § 2_mtlAufte_Plan'!$H$1</f>
        <v>27096.927152419586</v>
      </c>
      <c r="I13" s="14">
        <f>'landesw Umlage § 2_Plan'!K13*'Umlage Gesamt § 2_mtlAufte_Plan'!$I$1</f>
        <v>48150.43163379094</v>
      </c>
      <c r="J13" s="14">
        <f>'landesw Umlage § 2_Plan'!L13*'Umlage Gesamt § 2_mtlAufte_Plan'!$J$1</f>
        <v>684.50325857887242</v>
      </c>
      <c r="K13" s="14">
        <f>'landesw Umlage § 2_Plan'!M13*'Umlage Gesamt § 2_mtlAufte_Plan'!$K$1</f>
        <v>481.5600814122721</v>
      </c>
      <c r="M13" s="14">
        <f>'bezirksw Umlage § 2_Plan'!F13*'Umlage Gesamt § 2_mtlAufte_Plan'!$M$1</f>
        <v>10017.854007156284</v>
      </c>
      <c r="N13" s="14">
        <f>'bezirksw Umlage § 2_Plan'!G13*'Umlage Gesamt § 2_mtlAufte_Plan'!$N$1</f>
        <v>334532.20681999956</v>
      </c>
      <c r="O13" s="14">
        <f>'bezirksw Umlage § 2_Plan'!H13*'Umlage Gesamt § 2_mtlAufte_Plan'!$O$1</f>
        <v>17898.572350708324</v>
      </c>
      <c r="P13" s="14">
        <f>'bezirksw Umlage § 2_Plan'!I13*'Umlage Gesamt § 2_mtlAufte_Plan'!$P$1</f>
        <v>590489.5146823551</v>
      </c>
      <c r="Q13" s="14">
        <f>'bezirksw Umlage § 2_Plan'!J13*'Umlage Gesamt § 2_mtlAufte_Plan'!$Q$1</f>
        <v>38826.087920675243</v>
      </c>
      <c r="R13" s="14">
        <f>'bezirksw Umlage § 2_Plan'!K13*'Umlage Gesamt § 2_mtlAufte_Plan'!$R$1</f>
        <v>189808.31372371037</v>
      </c>
      <c r="S13" s="14">
        <f>'bezirksw Umlage § 2_Plan'!L13*'Umlage Gesamt § 2_mtlAufte_Plan'!$S$1</f>
        <v>979.87190182037284</v>
      </c>
      <c r="T13" s="14">
        <f>'bezirksw Umlage § 2_Plan'!M13*'Umlage Gesamt § 2_mtlAufte_Plan'!$T$1</f>
        <v>1067.1695803461878</v>
      </c>
      <c r="V13" s="14">
        <f t="shared" si="9"/>
        <v>11320.932656025445</v>
      </c>
      <c r="W13" s="184">
        <f t="shared" si="10"/>
        <v>943.41</v>
      </c>
      <c r="X13" s="14">
        <f t="shared" si="2"/>
        <v>436086.06934122834</v>
      </c>
      <c r="Y13" s="184">
        <f t="shared" si="15"/>
        <v>36340.51</v>
      </c>
      <c r="Z13" s="14">
        <f t="shared" si="3"/>
        <v>22589.092624204477</v>
      </c>
      <c r="AA13" s="184">
        <f t="shared" si="16"/>
        <v>1882.42</v>
      </c>
      <c r="AB13" s="14">
        <f t="shared" si="4"/>
        <v>749259.88394735963</v>
      </c>
      <c r="AC13" s="184">
        <f t="shared" si="17"/>
        <v>62438.32</v>
      </c>
      <c r="AD13" s="14">
        <f t="shared" si="5"/>
        <v>65923.015073094837</v>
      </c>
      <c r="AE13" s="184">
        <f t="shared" si="18"/>
        <v>5493.58</v>
      </c>
      <c r="AF13" s="14">
        <f t="shared" si="6"/>
        <v>237958.74535750132</v>
      </c>
      <c r="AG13" s="184">
        <f t="shared" si="19"/>
        <v>19829.900000000001</v>
      </c>
      <c r="AH13" s="14">
        <f t="shared" si="7"/>
        <v>1664.3751603992453</v>
      </c>
      <c r="AI13" s="184">
        <f t="shared" si="11"/>
        <v>138.69999999999999</v>
      </c>
      <c r="AJ13" s="14">
        <f t="shared" si="8"/>
        <v>1548.7296617584598</v>
      </c>
      <c r="AK13" s="184">
        <f t="shared" si="12"/>
        <v>129.06</v>
      </c>
      <c r="AM13" s="14">
        <f t="shared" si="20"/>
        <v>1526350.8438215719</v>
      </c>
      <c r="AN13" s="14">
        <f t="shared" si="13"/>
        <v>127195.9</v>
      </c>
      <c r="AO13" s="14">
        <f t="shared" si="14"/>
        <v>127195.9</v>
      </c>
    </row>
    <row r="14" spans="1:44" x14ac:dyDescent="0.25">
      <c r="A14">
        <v>60347</v>
      </c>
      <c r="B14" t="s">
        <v>21</v>
      </c>
      <c r="C14" t="s">
        <v>12</v>
      </c>
      <c r="D14" s="14">
        <f>'landesw Umlage § 2_Plan'!F14*'Umlage Gesamt § 2_mtlAufte_Plan'!$D$1</f>
        <v>1041.0108050962881</v>
      </c>
      <c r="E14" s="14">
        <f>'landesw Umlage § 2_Plan'!G14*'Umlage Gesamt § 2_mtlAufte_Plan'!$E$1</f>
        <v>81129.921264236138</v>
      </c>
      <c r="F14" s="14">
        <f>'landesw Umlage § 2_Plan'!H14*'Umlage Gesamt § 2_mtlAufte_Plan'!$F$1</f>
        <v>3747.1892356383569</v>
      </c>
      <c r="G14" s="14">
        <f>'landesw Umlage § 2_Plan'!I14*'Umlage Gesamt § 2_mtlAufte_Plan'!$G$1</f>
        <v>126839.36620205719</v>
      </c>
      <c r="H14" s="14">
        <f>'landesw Umlage § 2_Plan'!J14*'Umlage Gesamt § 2_mtlAufte_Plan'!$H$1</f>
        <v>21647.345672539002</v>
      </c>
      <c r="I14" s="14">
        <f>'landesw Umlage § 2_Plan'!K14*'Umlage Gesamt § 2_mtlAufte_Plan'!$I$1</f>
        <v>38466.687827573689</v>
      </c>
      <c r="J14" s="14">
        <f>'landesw Umlage § 2_Plan'!L14*'Umlage Gesamt § 2_mtlAufte_Plan'!$J$1</f>
        <v>546.83981578749137</v>
      </c>
      <c r="K14" s="14">
        <f>'landesw Umlage § 2_Plan'!M14*'Umlage Gesamt § 2_mtlAufte_Plan'!$K$1</f>
        <v>384.71142819220501</v>
      </c>
      <c r="M14" s="14">
        <f>'bezirksw Umlage § 2_Plan'!F14*'Umlage Gesamt § 2_mtlAufte_Plan'!$M$1</f>
        <v>8003.1195924951171</v>
      </c>
      <c r="N14" s="14">
        <f>'bezirksw Umlage § 2_Plan'!G14*'Umlage Gesamt § 2_mtlAufte_Plan'!$N$1</f>
        <v>267252.97222431359</v>
      </c>
      <c r="O14" s="14">
        <f>'bezirksw Umlage § 2_Plan'!H14*'Umlage Gesamt § 2_mtlAufte_Plan'!$O$1</f>
        <v>14298.912217658399</v>
      </c>
      <c r="P14" s="14">
        <f>'bezirksw Umlage § 2_Plan'!I14*'Umlage Gesamt § 2_mtlAufte_Plan'!$P$1</f>
        <v>471733.58692804154</v>
      </c>
      <c r="Q14" s="14">
        <f>'bezirksw Umlage § 2_Plan'!J14*'Umlage Gesamt § 2_mtlAufte_Plan'!$Q$1</f>
        <v>31017.603642049806</v>
      </c>
      <c r="R14" s="14">
        <f>'bezirksw Umlage § 2_Plan'!K14*'Umlage Gesamt § 2_mtlAufte_Plan'!$R$1</f>
        <v>151635.13396137953</v>
      </c>
      <c r="S14" s="14">
        <f>'bezirksw Umlage § 2_Plan'!L14*'Umlage Gesamt § 2_mtlAufte_Plan'!$S$1</f>
        <v>782.80557991682622</v>
      </c>
      <c r="T14" s="14">
        <f>'bezirksw Umlage § 2_Plan'!M14*'Umlage Gesamt § 2_mtlAufte_Plan'!$T$1</f>
        <v>852.54644067305253</v>
      </c>
      <c r="V14" s="14">
        <f t="shared" si="9"/>
        <v>9044.1303975914052</v>
      </c>
      <c r="W14" s="184">
        <f t="shared" si="10"/>
        <v>753.68</v>
      </c>
      <c r="X14" s="14">
        <f t="shared" si="2"/>
        <v>348382.89348854974</v>
      </c>
      <c r="Y14" s="184">
        <f t="shared" si="15"/>
        <v>29031.91</v>
      </c>
      <c r="Z14" s="14">
        <f t="shared" si="3"/>
        <v>18046.101453296757</v>
      </c>
      <c r="AA14" s="184">
        <f t="shared" si="16"/>
        <v>1503.84</v>
      </c>
      <c r="AB14" s="14">
        <f t="shared" si="4"/>
        <v>598572.95313009876</v>
      </c>
      <c r="AC14" s="184">
        <f t="shared" si="17"/>
        <v>49881.08</v>
      </c>
      <c r="AD14" s="14">
        <f t="shared" si="5"/>
        <v>52664.949314588812</v>
      </c>
      <c r="AE14" s="184">
        <f t="shared" si="18"/>
        <v>4388.75</v>
      </c>
      <c r="AF14" s="14">
        <f t="shared" si="6"/>
        <v>190101.82178895321</v>
      </c>
      <c r="AG14" s="184">
        <f t="shared" si="19"/>
        <v>15841.82</v>
      </c>
      <c r="AH14" s="14">
        <f t="shared" si="7"/>
        <v>1329.6453957043177</v>
      </c>
      <c r="AI14" s="184">
        <f t="shared" si="11"/>
        <v>110.8</v>
      </c>
      <c r="AJ14" s="14">
        <f t="shared" si="8"/>
        <v>1237.2578688652575</v>
      </c>
      <c r="AK14" s="184">
        <f t="shared" si="12"/>
        <v>103.1</v>
      </c>
      <c r="AM14" s="14">
        <f t="shared" si="20"/>
        <v>1219379.7528376484</v>
      </c>
      <c r="AN14" s="14">
        <f t="shared" si="13"/>
        <v>101614.98</v>
      </c>
      <c r="AO14" s="14">
        <f t="shared" si="14"/>
        <v>101614.98</v>
      </c>
    </row>
    <row r="15" spans="1:44" x14ac:dyDescent="0.25">
      <c r="A15">
        <v>60348</v>
      </c>
      <c r="B15" t="s">
        <v>22</v>
      </c>
      <c r="C15" t="s">
        <v>12</v>
      </c>
      <c r="D15" s="14">
        <f>'landesw Umlage § 2_Plan'!F15*'Umlage Gesamt § 2_mtlAufte_Plan'!$D$1</f>
        <v>1028.8511256056647</v>
      </c>
      <c r="E15" s="14">
        <f>'landesw Umlage § 2_Plan'!G15*'Umlage Gesamt § 2_mtlAufte_Plan'!$E$1</f>
        <v>80182.271312052049</v>
      </c>
      <c r="F15" s="14">
        <f>'landesw Umlage § 2_Plan'!H15*'Umlage Gesamt § 2_mtlAufte_Plan'!$F$1</f>
        <v>3703.4196418233705</v>
      </c>
      <c r="G15" s="14">
        <f>'landesw Umlage § 2_Plan'!I15*'Umlage Gesamt § 2_mtlAufte_Plan'!$G$1</f>
        <v>125357.80036982919</v>
      </c>
      <c r="H15" s="14">
        <f>'landesw Umlage § 2_Plan'!J15*'Umlage Gesamt § 2_mtlAufte_Plan'!$H$1</f>
        <v>21394.49067438511</v>
      </c>
      <c r="I15" s="14">
        <f>'landesw Umlage § 2_Plan'!K15*'Umlage Gesamt § 2_mtlAufte_Plan'!$I$1</f>
        <v>38017.372034923588</v>
      </c>
      <c r="J15" s="14">
        <f>'landesw Umlage § 2_Plan'!L15*'Umlage Gesamt § 2_mtlAufte_Plan'!$J$1</f>
        <v>540.45237306342449</v>
      </c>
      <c r="K15" s="14">
        <f>'landesw Umlage § 2_Plan'!M15*'Umlage Gesamt § 2_mtlAufte_Plan'!$K$1</f>
        <v>380.21774989386643</v>
      </c>
      <c r="M15" s="14">
        <f>'bezirksw Umlage § 2_Plan'!F15*'Umlage Gesamt § 2_mtlAufte_Plan'!$M$1</f>
        <v>7909.6379795344637</v>
      </c>
      <c r="N15" s="14">
        <f>'bezirksw Umlage § 2_Plan'!G15*'Umlage Gesamt § 2_mtlAufte_Plan'!$N$1</f>
        <v>264131.28465944389</v>
      </c>
      <c r="O15" s="14">
        <f>'bezirksw Umlage § 2_Plan'!H15*'Umlage Gesamt § 2_mtlAufte_Plan'!$O$1</f>
        <v>14131.891674951159</v>
      </c>
      <c r="P15" s="14">
        <f>'bezirksw Umlage § 2_Plan'!I15*'Umlage Gesamt § 2_mtlAufte_Plan'!$P$1</f>
        <v>466223.43353297043</v>
      </c>
      <c r="Q15" s="14">
        <f>'bezirksw Umlage § 2_Plan'!J15*'Umlage Gesamt § 2_mtlAufte_Plan'!$Q$1</f>
        <v>30655.297970477426</v>
      </c>
      <c r="R15" s="14">
        <f>'bezirksw Umlage § 2_Plan'!K15*'Umlage Gesamt § 2_mtlAufte_Plan'!$R$1</f>
        <v>149863.93752474163</v>
      </c>
      <c r="S15" s="14">
        <f>'bezirksw Umlage § 2_Plan'!L15*'Umlage Gesamt § 2_mtlAufte_Plan'!$S$1</f>
        <v>773.66190445384234</v>
      </c>
      <c r="T15" s="14">
        <f>'bezirksw Umlage § 2_Plan'!M15*'Umlage Gesamt § 2_mtlAufte_Plan'!$T$1</f>
        <v>842.58814685063908</v>
      </c>
      <c r="V15" s="14">
        <f t="shared" si="9"/>
        <v>8938.4891051401282</v>
      </c>
      <c r="W15" s="184">
        <f t="shared" si="10"/>
        <v>744.87</v>
      </c>
      <c r="X15" s="14">
        <f t="shared" si="2"/>
        <v>344313.55597149592</v>
      </c>
      <c r="Y15" s="184">
        <f t="shared" si="15"/>
        <v>28692.799999999999</v>
      </c>
      <c r="Z15" s="14">
        <f t="shared" si="3"/>
        <v>17835.311316774529</v>
      </c>
      <c r="AA15" s="184">
        <f t="shared" si="16"/>
        <v>1486.28</v>
      </c>
      <c r="AB15" s="14">
        <f t="shared" si="4"/>
        <v>591581.23390279966</v>
      </c>
      <c r="AC15" s="184">
        <f t="shared" si="17"/>
        <v>49298.44</v>
      </c>
      <c r="AD15" s="14">
        <f t="shared" si="5"/>
        <v>52049.788644862536</v>
      </c>
      <c r="AE15" s="184">
        <f t="shared" si="18"/>
        <v>4337.4799999999996</v>
      </c>
      <c r="AF15" s="14">
        <f t="shared" si="6"/>
        <v>187881.30955966521</v>
      </c>
      <c r="AG15" s="184">
        <f t="shared" si="19"/>
        <v>15656.78</v>
      </c>
      <c r="AH15" s="14">
        <f t="shared" si="7"/>
        <v>1314.1142775172668</v>
      </c>
      <c r="AI15" s="184">
        <f t="shared" si="11"/>
        <v>109.51</v>
      </c>
      <c r="AJ15" s="14">
        <f t="shared" si="8"/>
        <v>1222.8058967445054</v>
      </c>
      <c r="AK15" s="184">
        <f t="shared" si="12"/>
        <v>101.9</v>
      </c>
      <c r="AM15" s="14">
        <f t="shared" si="20"/>
        <v>1205136.6086749998</v>
      </c>
      <c r="AN15" s="14">
        <f t="shared" si="13"/>
        <v>100428.05</v>
      </c>
      <c r="AO15" s="14">
        <f t="shared" si="14"/>
        <v>100428.05</v>
      </c>
    </row>
    <row r="16" spans="1:44" x14ac:dyDescent="0.25">
      <c r="A16">
        <v>60349</v>
      </c>
      <c r="B16" t="s">
        <v>23</v>
      </c>
      <c r="C16" t="s">
        <v>12</v>
      </c>
      <c r="D16" s="14">
        <f>'landesw Umlage § 2_Plan'!F16*'Umlage Gesamt § 2_mtlAufte_Plan'!$D$1</f>
        <v>1356.8508856825772</v>
      </c>
      <c r="E16" s="14">
        <f>'landesw Umlage § 2_Plan'!G16*'Umlage Gesamt § 2_mtlAufte_Plan'!$E$1</f>
        <v>105744.53692875417</v>
      </c>
      <c r="F16" s="14">
        <f>'landesw Umlage § 2_Plan'!H16*'Umlage Gesamt § 2_mtlAufte_Plan'!$F$1</f>
        <v>4884.0770992053676</v>
      </c>
      <c r="G16" s="14">
        <f>'landesw Umlage § 2_Plan'!I16*'Umlage Gesamt § 2_mtlAufte_Plan'!$G$1</f>
        <v>165322.11339992718</v>
      </c>
      <c r="H16" s="14">
        <f>'landesw Umlage § 2_Plan'!J16*'Umlage Gesamt § 2_mtlAufte_Plan'!$H$1</f>
        <v>28215.096332016143</v>
      </c>
      <c r="I16" s="14">
        <f>'landesw Umlage § 2_Plan'!K16*'Umlage Gesamt § 2_mtlAufte_Plan'!$I$1</f>
        <v>50137.384926846105</v>
      </c>
      <c r="J16" s="14">
        <f>'landesw Umlage § 2_Plan'!L16*'Umlage Gesamt § 2_mtlAufte_Plan'!$J$1</f>
        <v>712.74965134403737</v>
      </c>
      <c r="K16" s="14">
        <f>'landesw Umlage § 2_Plan'!M16*'Umlage Gesamt § 2_mtlAufte_Plan'!$K$1</f>
        <v>501.43191551841829</v>
      </c>
      <c r="M16" s="14">
        <f>'bezirksw Umlage § 2_Plan'!F16*'Umlage Gesamt § 2_mtlAufte_Plan'!$M$1</f>
        <v>10431.246106322767</v>
      </c>
      <c r="N16" s="14">
        <f>'bezirksw Umlage § 2_Plan'!G16*'Umlage Gesamt § 2_mtlAufte_Plan'!$N$1</f>
        <v>348336.85710910597</v>
      </c>
      <c r="O16" s="14">
        <f>'bezirksw Umlage § 2_Plan'!H16*'Umlage Gesamt § 2_mtlAufte_Plan'!$O$1</f>
        <v>18637.166503793094</v>
      </c>
      <c r="P16" s="14">
        <f>'bezirksw Umlage § 2_Plan'!I16*'Umlage Gesamt § 2_mtlAufte_Plan'!$P$1</f>
        <v>614856.38006449782</v>
      </c>
      <c r="Q16" s="14">
        <f>'bezirksw Umlage § 2_Plan'!J16*'Umlage Gesamt § 2_mtlAufte_Plan'!$Q$1</f>
        <v>40428.267187460799</v>
      </c>
      <c r="R16" s="14">
        <f>'bezirksw Umlage § 2_Plan'!K16*'Umlage Gesamt § 2_mtlAufte_Plan'!$R$1</f>
        <v>197640.85522346103</v>
      </c>
      <c r="S16" s="14">
        <f>'bezirksw Umlage § 2_Plan'!L16*'Umlage Gesamt § 2_mtlAufte_Plan'!$S$1</f>
        <v>1020.3068394944909</v>
      </c>
      <c r="T16" s="14">
        <f>'bezirksw Umlage § 2_Plan'!M16*'Umlage Gesamt § 2_mtlAufte_Plan'!$T$1</f>
        <v>1111.2069033767273</v>
      </c>
      <c r="V16" s="14">
        <f t="shared" si="9"/>
        <v>11788.096992005345</v>
      </c>
      <c r="W16" s="184">
        <f t="shared" si="10"/>
        <v>982.34</v>
      </c>
      <c r="X16" s="14">
        <f t="shared" si="2"/>
        <v>454081.39403786015</v>
      </c>
      <c r="Y16" s="184">
        <f t="shared" si="15"/>
        <v>37840.120000000003</v>
      </c>
      <c r="Z16" s="14">
        <f t="shared" si="3"/>
        <v>23521.24360299846</v>
      </c>
      <c r="AA16" s="184">
        <f t="shared" si="16"/>
        <v>1960.1</v>
      </c>
      <c r="AB16" s="14">
        <f t="shared" si="4"/>
        <v>780178.49346442497</v>
      </c>
      <c r="AC16" s="184">
        <f t="shared" si="17"/>
        <v>65014.87</v>
      </c>
      <c r="AD16" s="14">
        <f t="shared" si="5"/>
        <v>68643.363519476945</v>
      </c>
      <c r="AE16" s="184">
        <f t="shared" si="18"/>
        <v>5720.28</v>
      </c>
      <c r="AF16" s="14">
        <f t="shared" si="6"/>
        <v>247778.24015030713</v>
      </c>
      <c r="AG16" s="184">
        <f t="shared" si="19"/>
        <v>20648.189999999999</v>
      </c>
      <c r="AH16" s="14">
        <f t="shared" si="7"/>
        <v>1733.0564908385281</v>
      </c>
      <c r="AI16" s="184">
        <f t="shared" si="11"/>
        <v>144.41999999999999</v>
      </c>
      <c r="AJ16" s="14">
        <f t="shared" si="8"/>
        <v>1612.6388188951455</v>
      </c>
      <c r="AK16" s="184">
        <f t="shared" si="12"/>
        <v>134.38999999999999</v>
      </c>
      <c r="AM16" s="14">
        <f t="shared" si="20"/>
        <v>1589336.5270768066</v>
      </c>
      <c r="AN16" s="14">
        <f t="shared" si="13"/>
        <v>132444.71</v>
      </c>
      <c r="AO16" s="14">
        <f t="shared" si="14"/>
        <v>132444.71</v>
      </c>
    </row>
    <row r="17" spans="1:41" x14ac:dyDescent="0.25">
      <c r="A17">
        <v>60350</v>
      </c>
      <c r="B17" t="s">
        <v>24</v>
      </c>
      <c r="C17" t="s">
        <v>12</v>
      </c>
      <c r="D17" s="14">
        <f>'landesw Umlage § 2_Plan'!F17*'Umlage Gesamt § 2_mtlAufte_Plan'!$D$1</f>
        <v>2659.7046919712443</v>
      </c>
      <c r="E17" s="14">
        <f>'landesw Umlage § 2_Plan'!G17*'Umlage Gesamt § 2_mtlAufte_Plan'!$E$1</f>
        <v>207280.87661471276</v>
      </c>
      <c r="F17" s="14">
        <f>'landesw Umlage § 2_Plan'!H17*'Umlage Gesamt § 2_mtlAufte_Plan'!$F$1</f>
        <v>9573.7880365320852</v>
      </c>
      <c r="G17" s="14">
        <f>'landesw Umlage § 2_Plan'!I17*'Umlage Gesamt § 2_mtlAufte_Plan'!$G$1</f>
        <v>324065.08728126675</v>
      </c>
      <c r="H17" s="14">
        <f>'landesw Umlage § 2_Plan'!J17*'Umlage Gesamt § 2_mtlAufte_Plan'!$H$1</f>
        <v>55307.347985355402</v>
      </c>
      <c r="I17" s="14">
        <f>'landesw Umlage § 2_Plan'!K17*'Umlage Gesamt § 2_mtlAufte_Plan'!$I$1</f>
        <v>98279.508338174972</v>
      </c>
      <c r="J17" s="14">
        <f>'landesw Umlage § 2_Plan'!L17*'Umlage Gesamt § 2_mtlAufte_Plan'!$J$1</f>
        <v>1397.134800797917</v>
      </c>
      <c r="K17" s="14">
        <f>'landesw Umlage § 2_Plan'!M17*'Umlage Gesamt § 2_mtlAufte_Plan'!$K$1</f>
        <v>982.90890508396183</v>
      </c>
      <c r="M17" s="14">
        <f>'bezirksw Umlage § 2_Plan'!F17*'Umlage Gesamt § 2_mtlAufte_Plan'!$M$1</f>
        <v>20447.371560756677</v>
      </c>
      <c r="N17" s="14">
        <f>'bezirksw Umlage § 2_Plan'!G17*'Umlage Gesamt § 2_mtlAufte_Plan'!$N$1</f>
        <v>682811.34133139078</v>
      </c>
      <c r="O17" s="14">
        <f>'bezirksw Umlage § 2_Plan'!H17*'Umlage Gesamt § 2_mtlAufte_Plan'!$O$1</f>
        <v>36532.650505844977</v>
      </c>
      <c r="P17" s="14">
        <f>'bezirksw Umlage § 2_Plan'!I17*'Umlage Gesamt § 2_mtlAufte_Plan'!$P$1</f>
        <v>1205244.0074307262</v>
      </c>
      <c r="Q17" s="14">
        <f>'bezirksw Umlage § 2_Plan'!J17*'Umlage Gesamt § 2_mtlAufte_Plan'!$Q$1</f>
        <v>79247.655775132545</v>
      </c>
      <c r="R17" s="14">
        <f>'bezirksw Umlage § 2_Plan'!K17*'Umlage Gesamt § 2_mtlAufte_Plan'!$R$1</f>
        <v>387416.41805289983</v>
      </c>
      <c r="S17" s="14">
        <f>'bezirksw Umlage § 2_Plan'!L17*'Umlage Gesamt § 2_mtlAufte_Plan'!$S$1</f>
        <v>2000.0096671556416</v>
      </c>
      <c r="T17" s="14">
        <f>'bezirksw Umlage § 2_Plan'!M17*'Umlage Gesamt § 2_mtlAufte_Plan'!$T$1</f>
        <v>2178.1923465931441</v>
      </c>
      <c r="V17" s="14">
        <f t="shared" si="9"/>
        <v>23107.076252727922</v>
      </c>
      <c r="W17" s="184">
        <f t="shared" si="10"/>
        <v>1925.59</v>
      </c>
      <c r="X17" s="14">
        <f t="shared" si="2"/>
        <v>890092.21794610354</v>
      </c>
      <c r="Y17" s="184">
        <f t="shared" si="15"/>
        <v>74174.350000000006</v>
      </c>
      <c r="Z17" s="14">
        <f t="shared" si="3"/>
        <v>46106.438542377058</v>
      </c>
      <c r="AA17" s="184">
        <f t="shared" si="16"/>
        <v>3842.2</v>
      </c>
      <c r="AB17" s="14">
        <f t="shared" si="4"/>
        <v>1529309.0947119929</v>
      </c>
      <c r="AC17" s="184">
        <f t="shared" si="17"/>
        <v>127442.42</v>
      </c>
      <c r="AD17" s="14">
        <f t="shared" si="5"/>
        <v>134555.00376048795</v>
      </c>
      <c r="AE17" s="184">
        <f t="shared" si="18"/>
        <v>11212.92</v>
      </c>
      <c r="AF17" s="14">
        <f t="shared" si="6"/>
        <v>485695.92639107478</v>
      </c>
      <c r="AG17" s="184">
        <f t="shared" si="19"/>
        <v>40474.660000000003</v>
      </c>
      <c r="AH17" s="14">
        <f t="shared" si="7"/>
        <v>3397.1444679535589</v>
      </c>
      <c r="AI17" s="184">
        <f t="shared" si="11"/>
        <v>283.10000000000002</v>
      </c>
      <c r="AJ17" s="14">
        <f t="shared" si="8"/>
        <v>3161.1012516771061</v>
      </c>
      <c r="AK17" s="184">
        <f t="shared" si="12"/>
        <v>263.43</v>
      </c>
      <c r="AM17" s="14">
        <f t="shared" si="20"/>
        <v>3115424.003324395</v>
      </c>
      <c r="AN17" s="14">
        <f t="shared" si="13"/>
        <v>259618.67</v>
      </c>
      <c r="AO17" s="14">
        <f t="shared" si="14"/>
        <v>259618.67</v>
      </c>
    </row>
    <row r="18" spans="1:41" x14ac:dyDescent="0.25">
      <c r="A18">
        <v>60351</v>
      </c>
      <c r="B18" t="s">
        <v>25</v>
      </c>
      <c r="C18" t="s">
        <v>12</v>
      </c>
      <c r="D18" s="14">
        <f>'landesw Umlage § 2_Plan'!F18*'Umlage Gesamt § 2_mtlAufte_Plan'!$D$1</f>
        <v>1376.7701637639439</v>
      </c>
      <c r="E18" s="14">
        <f>'landesw Umlage § 2_Plan'!G18*'Umlage Gesamt § 2_mtlAufte_Plan'!$E$1</f>
        <v>107296.92183625975</v>
      </c>
      <c r="F18" s="14">
        <f>'landesw Umlage § 2_Plan'!H18*'Umlage Gesamt § 2_mtlAufte_Plan'!$F$1</f>
        <v>4955.7778962026478</v>
      </c>
      <c r="G18" s="14">
        <f>'landesw Umlage § 2_Plan'!I18*'Umlage Gesamt § 2_mtlAufte_Plan'!$G$1</f>
        <v>167749.12817698263</v>
      </c>
      <c r="H18" s="14">
        <f>'landesw Umlage § 2_Plan'!J18*'Umlage Gesamt § 2_mtlAufte_Plan'!$H$1</f>
        <v>28629.308649567341</v>
      </c>
      <c r="I18" s="14">
        <f>'landesw Umlage § 2_Plan'!K18*'Umlage Gesamt § 2_mtlAufte_Plan'!$I$1</f>
        <v>50873.42786507064</v>
      </c>
      <c r="J18" s="14">
        <f>'landesw Umlage § 2_Plan'!L18*'Umlage Gesamt § 2_mtlAufte_Plan'!$J$1</f>
        <v>723.21318765250714</v>
      </c>
      <c r="K18" s="14">
        <f>'landesw Umlage § 2_Plan'!M18*'Umlage Gesamt § 2_mtlAufte_Plan'!$K$1</f>
        <v>508.7931973434724</v>
      </c>
      <c r="M18" s="14">
        <f>'bezirksw Umlage § 2_Plan'!F18*'Umlage Gesamt § 2_mtlAufte_Plan'!$M$1</f>
        <v>10584.382235074667</v>
      </c>
      <c r="N18" s="14">
        <f>'bezirksw Umlage § 2_Plan'!G18*'Umlage Gesamt § 2_mtlAufte_Plan'!$N$1</f>
        <v>353450.62369610643</v>
      </c>
      <c r="O18" s="14">
        <f>'bezirksw Umlage § 2_Plan'!H18*'Umlage Gesamt § 2_mtlAufte_Plan'!$O$1</f>
        <v>18910.76982023345</v>
      </c>
      <c r="P18" s="14">
        <f>'bezirksw Umlage § 2_Plan'!I18*'Umlage Gesamt § 2_mtlAufte_Plan'!$P$1</f>
        <v>623882.79213662911</v>
      </c>
      <c r="Q18" s="14">
        <f>'bezirksw Umlage § 2_Plan'!J18*'Umlage Gesamt § 2_mtlAufte_Plan'!$Q$1</f>
        <v>41021.775217674236</v>
      </c>
      <c r="R18" s="14">
        <f>'bezirksw Umlage § 2_Plan'!K18*'Umlage Gesamt § 2_mtlAufte_Plan'!$R$1</f>
        <v>200542.32597236702</v>
      </c>
      <c r="S18" s="14">
        <f>'bezirksw Umlage § 2_Plan'!L18*'Umlage Gesamt § 2_mtlAufte_Plan'!$S$1</f>
        <v>1035.2854755986248</v>
      </c>
      <c r="T18" s="14">
        <f>'bezirksw Umlage § 2_Plan'!M18*'Umlage Gesamt § 2_mtlAufte_Plan'!$T$1</f>
        <v>1127.5199997883203</v>
      </c>
      <c r="V18" s="14">
        <f t="shared" si="9"/>
        <v>11961.152398838611</v>
      </c>
      <c r="W18" s="184">
        <f t="shared" si="10"/>
        <v>996.76</v>
      </c>
      <c r="X18" s="14">
        <f t="shared" si="2"/>
        <v>460747.54553236614</v>
      </c>
      <c r="Y18" s="184">
        <f t="shared" si="15"/>
        <v>38395.629999999997</v>
      </c>
      <c r="Z18" s="14">
        <f t="shared" si="3"/>
        <v>23866.5477164361</v>
      </c>
      <c r="AA18" s="184">
        <f t="shared" si="16"/>
        <v>1988.88</v>
      </c>
      <c r="AB18" s="14">
        <f t="shared" si="4"/>
        <v>791631.92031361174</v>
      </c>
      <c r="AC18" s="184">
        <f t="shared" si="17"/>
        <v>65969.33</v>
      </c>
      <c r="AD18" s="14">
        <f t="shared" si="5"/>
        <v>69651.08386724157</v>
      </c>
      <c r="AE18" s="184">
        <f t="shared" si="18"/>
        <v>5804.26</v>
      </c>
      <c r="AF18" s="14">
        <f t="shared" si="6"/>
        <v>251415.75383743766</v>
      </c>
      <c r="AG18" s="184">
        <f t="shared" si="19"/>
        <v>20951.310000000001</v>
      </c>
      <c r="AH18" s="14">
        <f t="shared" si="7"/>
        <v>1758.4986632511318</v>
      </c>
      <c r="AI18" s="184">
        <f t="shared" si="11"/>
        <v>146.54</v>
      </c>
      <c r="AJ18" s="14">
        <f t="shared" si="8"/>
        <v>1636.3131971317928</v>
      </c>
      <c r="AK18" s="184">
        <f t="shared" si="12"/>
        <v>136.36000000000001</v>
      </c>
      <c r="AM18" s="14">
        <f t="shared" si="20"/>
        <v>1612668.8155263145</v>
      </c>
      <c r="AN18" s="14">
        <f t="shared" si="13"/>
        <v>134389.07</v>
      </c>
      <c r="AO18" s="14">
        <f t="shared" si="14"/>
        <v>134389.07</v>
      </c>
    </row>
    <row r="19" spans="1:41" x14ac:dyDescent="0.25">
      <c r="A19">
        <v>60608</v>
      </c>
      <c r="B19" t="s">
        <v>27</v>
      </c>
      <c r="C19" t="s">
        <v>28</v>
      </c>
      <c r="D19" s="14">
        <f>'landesw Umlage § 2_Plan'!F19*'Umlage Gesamt § 2_mtlAufte_Plan'!$D$1</f>
        <v>2759.3622709475931</v>
      </c>
      <c r="E19" s="14">
        <f>'landesw Umlage § 2_Plan'!G19*'Umlage Gesamt § 2_mtlAufte_Plan'!$E$1</f>
        <v>215047.56980959052</v>
      </c>
      <c r="F19" s="14">
        <f>'landesw Umlage § 2_Plan'!H19*'Umlage Gesamt § 2_mtlAufte_Plan'!$F$1</f>
        <v>9932.5122739384515</v>
      </c>
      <c r="G19" s="14">
        <f>'landesw Umlage § 2_Plan'!I19*'Umlage Gesamt § 2_mtlAufte_Plan'!$G$1</f>
        <v>336207.6165352473</v>
      </c>
      <c r="H19" s="14">
        <f>'landesw Umlage § 2_Plan'!J19*'Umlage Gesamt § 2_mtlAufte_Plan'!$H$1</f>
        <v>57379.681961552546</v>
      </c>
      <c r="I19" s="14">
        <f>'landesw Umlage § 2_Plan'!K19*'Umlage Gesamt § 2_mtlAufte_Plan'!$I$1</f>
        <v>101961.98402562032</v>
      </c>
      <c r="J19" s="14">
        <f>'landesw Umlage § 2_Plan'!L19*'Umlage Gesamt § 2_mtlAufte_Plan'!$J$1</f>
        <v>1449.4846245100862</v>
      </c>
      <c r="K19" s="14">
        <f>'landesw Umlage § 2_Plan'!M19*'Umlage Gesamt § 2_mtlAufte_Plan'!$K$1</f>
        <v>1019.7379267910155</v>
      </c>
      <c r="M19" s="14">
        <f>'bezirksw Umlage § 2_Plan'!F19*'Umlage Gesamt § 2_mtlAufte_Plan'!$M$1</f>
        <v>4841.8535960619292</v>
      </c>
      <c r="N19" s="14">
        <f>'bezirksw Umlage § 2_Plan'!G19*'Umlage Gesamt § 2_mtlAufte_Plan'!$N$1</f>
        <v>472375.18741891615</v>
      </c>
      <c r="O19" s="14">
        <f>'bezirksw Umlage § 2_Plan'!H19*'Umlage Gesamt § 2_mtlAufte_Plan'!$O$1</f>
        <v>34526.459223476602</v>
      </c>
      <c r="P19" s="14">
        <f>'bezirksw Umlage § 2_Plan'!I19*'Umlage Gesamt § 2_mtlAufte_Plan'!$P$1</f>
        <v>967981.90571453422</v>
      </c>
      <c r="Q19" s="14">
        <f>'bezirksw Umlage § 2_Plan'!J19*'Umlage Gesamt § 2_mtlAufte_Plan'!$Q$1</f>
        <v>45349.586666169031</v>
      </c>
      <c r="R19" s="14">
        <f>'bezirksw Umlage § 2_Plan'!K19*'Umlage Gesamt § 2_mtlAufte_Plan'!$R$1</f>
        <v>284687.67135601758</v>
      </c>
      <c r="S19" s="14">
        <f>'bezirksw Umlage § 2_Plan'!L19*'Umlage Gesamt § 2_mtlAufte_Plan'!$S$1</f>
        <v>3706.9817215516773</v>
      </c>
      <c r="T19" s="14">
        <f>'bezirksw Umlage § 2_Plan'!M19*'Umlage Gesamt § 2_mtlAufte_Plan'!$T$1</f>
        <v>2578.7698932533408</v>
      </c>
      <c r="V19" s="14">
        <f t="shared" si="9"/>
        <v>7601.2158670095223</v>
      </c>
      <c r="W19" s="184">
        <f t="shared" si="10"/>
        <v>633.42999999999995</v>
      </c>
      <c r="X19" s="14">
        <f t="shared" si="2"/>
        <v>687422.75722850673</v>
      </c>
      <c r="Y19" s="184">
        <f t="shared" si="15"/>
        <v>57285.23</v>
      </c>
      <c r="Z19" s="14">
        <f t="shared" si="3"/>
        <v>44458.971497415056</v>
      </c>
      <c r="AA19" s="184">
        <f t="shared" si="16"/>
        <v>3704.91</v>
      </c>
      <c r="AB19" s="14">
        <f t="shared" si="4"/>
        <v>1304189.5222497815</v>
      </c>
      <c r="AC19" s="184">
        <f t="shared" si="17"/>
        <v>108682.46</v>
      </c>
      <c r="AD19" s="14">
        <f t="shared" si="5"/>
        <v>102729.26862772158</v>
      </c>
      <c r="AE19" s="184">
        <f t="shared" si="18"/>
        <v>8560.77</v>
      </c>
      <c r="AF19" s="14">
        <f t="shared" si="6"/>
        <v>386649.65538163792</v>
      </c>
      <c r="AG19" s="184">
        <f t="shared" si="19"/>
        <v>32220.799999999999</v>
      </c>
      <c r="AH19" s="14">
        <f t="shared" si="7"/>
        <v>5156.466346061763</v>
      </c>
      <c r="AI19" s="184">
        <f t="shared" si="11"/>
        <v>429.71</v>
      </c>
      <c r="AJ19" s="14">
        <f t="shared" si="8"/>
        <v>3598.5078200443563</v>
      </c>
      <c r="AK19" s="184">
        <f t="shared" si="12"/>
        <v>299.88</v>
      </c>
      <c r="AM19" s="14">
        <f t="shared" si="20"/>
        <v>2541806.3650181787</v>
      </c>
      <c r="AN19" s="14">
        <f t="shared" si="13"/>
        <v>211817.2</v>
      </c>
      <c r="AO19" s="14">
        <f t="shared" si="14"/>
        <v>211817.2</v>
      </c>
    </row>
    <row r="20" spans="1:41" x14ac:dyDescent="0.25">
      <c r="A20">
        <v>60611</v>
      </c>
      <c r="B20" t="s">
        <v>29</v>
      </c>
      <c r="C20" t="s">
        <v>28</v>
      </c>
      <c r="D20" s="14">
        <f>'landesw Umlage § 2_Plan'!F20*'Umlage Gesamt § 2_mtlAufte_Plan'!$D$1</f>
        <v>1523.9069063481397</v>
      </c>
      <c r="E20" s="14">
        <f>'landesw Umlage § 2_Plan'!G20*'Umlage Gesamt § 2_mtlAufte_Plan'!$E$1</f>
        <v>118763.84637008134</v>
      </c>
      <c r="F20" s="14">
        <f>'landesw Umlage § 2_Plan'!H20*'Umlage Gesamt § 2_mtlAufte_Plan'!$F$1</f>
        <v>5485.4066140596105</v>
      </c>
      <c r="G20" s="14">
        <f>'landesw Umlage § 2_Plan'!I20*'Umlage Gesamt § 2_mtlAufte_Plan'!$G$1</f>
        <v>185676.63775041924</v>
      </c>
      <c r="H20" s="14">
        <f>'landesw Umlage § 2_Plan'!J20*'Umlage Gesamt § 2_mtlAufte_Plan'!$H$1</f>
        <v>31688.950213572887</v>
      </c>
      <c r="I20" s="14">
        <f>'landesw Umlage § 2_Plan'!K20*'Umlage Gesamt § 2_mtlAufte_Plan'!$I$1</f>
        <v>56310.319698704232</v>
      </c>
      <c r="J20" s="14">
        <f>'landesw Umlage § 2_Plan'!L20*'Umlage Gesamt § 2_mtlAufte_Plan'!$J$1</f>
        <v>800.50367187843324</v>
      </c>
      <c r="K20" s="14">
        <f>'landesw Umlage § 2_Plan'!M20*'Umlage Gesamt § 2_mtlAufte_Plan'!$K$1</f>
        <v>563.16841237678727</v>
      </c>
      <c r="M20" s="14">
        <f>'bezirksw Umlage § 2_Plan'!F20*'Umlage Gesamt § 2_mtlAufte_Plan'!$M$1</f>
        <v>2673.9997905499686</v>
      </c>
      <c r="N20" s="14">
        <f>'bezirksw Umlage § 2_Plan'!G20*'Umlage Gesamt § 2_mtlAufte_Plan'!$N$1</f>
        <v>260877.60134807433</v>
      </c>
      <c r="O20" s="14">
        <f>'bezirksw Umlage § 2_Plan'!H20*'Umlage Gesamt § 2_mtlAufte_Plan'!$O$1</f>
        <v>19067.851371445642</v>
      </c>
      <c r="P20" s="14">
        <f>'bezirksw Umlage § 2_Plan'!I20*'Umlage Gesamt § 2_mtlAufte_Plan'!$P$1</f>
        <v>534585.22893836745</v>
      </c>
      <c r="Q20" s="14">
        <f>'bezirksw Umlage § 2_Plan'!J20*'Umlage Gesamt § 2_mtlAufte_Plan'!$Q$1</f>
        <v>25045.116057514235</v>
      </c>
      <c r="R20" s="14">
        <f>'bezirksw Umlage § 2_Plan'!K20*'Umlage Gesamt § 2_mtlAufte_Plan'!$R$1</f>
        <v>157223.8314263174</v>
      </c>
      <c r="S20" s="14">
        <f>'bezirksw Umlage § 2_Plan'!L20*'Umlage Gesamt § 2_mtlAufte_Plan'!$S$1</f>
        <v>2047.2466071803476</v>
      </c>
      <c r="T20" s="14">
        <f>'bezirksw Umlage § 2_Plan'!M20*'Umlage Gesamt § 2_mtlAufte_Plan'!$T$1</f>
        <v>1424.1715528211112</v>
      </c>
      <c r="V20" s="14">
        <f t="shared" si="9"/>
        <v>4197.9066968981078</v>
      </c>
      <c r="W20" s="184">
        <f t="shared" si="10"/>
        <v>349.83</v>
      </c>
      <c r="X20" s="14">
        <f t="shared" si="2"/>
        <v>379641.44771815569</v>
      </c>
      <c r="Y20" s="184">
        <f t="shared" si="15"/>
        <v>31636.79</v>
      </c>
      <c r="Z20" s="14">
        <f t="shared" si="3"/>
        <v>24553.257985505254</v>
      </c>
      <c r="AA20" s="184">
        <f t="shared" si="16"/>
        <v>2046.1</v>
      </c>
      <c r="AB20" s="14">
        <f t="shared" si="4"/>
        <v>720261.86668878666</v>
      </c>
      <c r="AC20" s="184">
        <f t="shared" si="17"/>
        <v>60021.82</v>
      </c>
      <c r="AD20" s="14">
        <f t="shared" si="5"/>
        <v>56734.066271087126</v>
      </c>
      <c r="AE20" s="184">
        <f t="shared" si="18"/>
        <v>4727.84</v>
      </c>
      <c r="AF20" s="14">
        <f t="shared" si="6"/>
        <v>213534.15112502163</v>
      </c>
      <c r="AG20" s="184">
        <f t="shared" si="19"/>
        <v>17794.509999999998</v>
      </c>
      <c r="AH20" s="14">
        <f t="shared" si="7"/>
        <v>2847.750279058781</v>
      </c>
      <c r="AI20" s="184">
        <f t="shared" si="11"/>
        <v>237.31</v>
      </c>
      <c r="AJ20" s="14">
        <f t="shared" si="8"/>
        <v>1987.3399651978984</v>
      </c>
      <c r="AK20" s="184">
        <f t="shared" si="12"/>
        <v>165.61</v>
      </c>
      <c r="AM20" s="14">
        <f t="shared" si="20"/>
        <v>1403757.7867297113</v>
      </c>
      <c r="AN20" s="14">
        <f t="shared" si="13"/>
        <v>116979.82</v>
      </c>
      <c r="AO20" s="14">
        <f t="shared" si="14"/>
        <v>116979.82</v>
      </c>
    </row>
    <row r="21" spans="1:41" x14ac:dyDescent="0.25">
      <c r="A21">
        <v>60613</v>
      </c>
      <c r="B21" t="s">
        <v>30</v>
      </c>
      <c r="C21" t="s">
        <v>28</v>
      </c>
      <c r="D21" s="14">
        <f>'landesw Umlage § 2_Plan'!F21*'Umlage Gesamt § 2_mtlAufte_Plan'!$D$1</f>
        <v>3963.8528964718753</v>
      </c>
      <c r="E21" s="14">
        <f>'landesw Umlage § 2_Plan'!G21*'Umlage Gesamt § 2_mtlAufte_Plan'!$E$1</f>
        <v>308918.09366381407</v>
      </c>
      <c r="F21" s="14">
        <f>'landesw Umlage § 2_Plan'!H21*'Umlage Gesamt § 2_mtlAufte_Plan'!$F$1</f>
        <v>14268.158248308939</v>
      </c>
      <c r="G21" s="14">
        <f>'landesw Umlage § 2_Plan'!I21*'Umlage Gesamt § 2_mtlAufte_Plan'!$G$1</f>
        <v>482965.7738856778</v>
      </c>
      <c r="H21" s="14">
        <f>'landesw Umlage § 2_Plan'!J21*'Umlage Gesamt § 2_mtlAufte_Plan'!$H$1</f>
        <v>82426.516060114242</v>
      </c>
      <c r="I21" s="14">
        <f>'landesw Umlage § 2_Plan'!K21*'Umlage Gesamt § 2_mtlAufte_Plan'!$I$1</f>
        <v>146469.46142783228</v>
      </c>
      <c r="J21" s="14">
        <f>'landesw Umlage § 2_Plan'!L21*'Umlage Gesamt § 2_mtlAufte_Plan'!$J$1</f>
        <v>2082.1998937032199</v>
      </c>
      <c r="K21" s="14">
        <f>'landesw Umlage § 2_Plan'!M21*'Umlage Gesamt § 2_mtlAufte_Plan'!$K$1</f>
        <v>1464.8642468263859</v>
      </c>
      <c r="M21" s="14">
        <f>'bezirksw Umlage § 2_Plan'!F21*'Umlage Gesamt § 2_mtlAufte_Plan'!$M$1</f>
        <v>6955.3735669698708</v>
      </c>
      <c r="N21" s="14">
        <f>'bezirksw Umlage § 2_Plan'!G21*'Umlage Gesamt § 2_mtlAufte_Plan'!$N$1</f>
        <v>678571.92025348148</v>
      </c>
      <c r="O21" s="14">
        <f>'bezirksw Umlage § 2_Plan'!H21*'Umlage Gesamt § 2_mtlAufte_Plan'!$O$1</f>
        <v>49597.621464505079</v>
      </c>
      <c r="P21" s="14">
        <f>'bezirksw Umlage § 2_Plan'!I21*'Umlage Gesamt § 2_mtlAufte_Plan'!$P$1</f>
        <v>1390516.1787188163</v>
      </c>
      <c r="Q21" s="14">
        <f>'bezirksw Umlage § 2_Plan'!J21*'Umlage Gesamt § 2_mtlAufte_Plan'!$Q$1</f>
        <v>65145.157760950817</v>
      </c>
      <c r="R21" s="14">
        <f>'bezirksw Umlage § 2_Plan'!K21*'Umlage Gesamt § 2_mtlAufte_Plan'!$R$1</f>
        <v>408956.83128509938</v>
      </c>
      <c r="S21" s="14">
        <f>'bezirksw Umlage § 2_Plan'!L21*'Umlage Gesamt § 2_mtlAufte_Plan'!$S$1</f>
        <v>5325.1181944641403</v>
      </c>
      <c r="T21" s="14">
        <f>'bezirksw Umlage § 2_Plan'!M21*'Umlage Gesamt § 2_mtlAufte_Plan'!$T$1</f>
        <v>3704.4300483228803</v>
      </c>
      <c r="V21" s="14">
        <f t="shared" si="9"/>
        <v>10919.226463441746</v>
      </c>
      <c r="W21" s="184">
        <f t="shared" si="10"/>
        <v>909.94</v>
      </c>
      <c r="X21" s="14">
        <f t="shared" si="2"/>
        <v>987490.0139172955</v>
      </c>
      <c r="Y21" s="184">
        <f t="shared" si="15"/>
        <v>82290.83</v>
      </c>
      <c r="Z21" s="14">
        <f t="shared" si="3"/>
        <v>63865.779712814016</v>
      </c>
      <c r="AA21" s="184">
        <f t="shared" si="16"/>
        <v>5322.15</v>
      </c>
      <c r="AB21" s="14">
        <f t="shared" si="4"/>
        <v>1873481.9526044941</v>
      </c>
      <c r="AC21" s="184">
        <f t="shared" si="17"/>
        <v>156123.5</v>
      </c>
      <c r="AD21" s="14">
        <f t="shared" si="5"/>
        <v>147571.67382106505</v>
      </c>
      <c r="AE21" s="184">
        <f t="shared" si="18"/>
        <v>12297.64</v>
      </c>
      <c r="AF21" s="14">
        <f t="shared" si="6"/>
        <v>555426.29271293164</v>
      </c>
      <c r="AG21" s="184">
        <f t="shared" si="19"/>
        <v>46285.52</v>
      </c>
      <c r="AH21" s="14">
        <f t="shared" si="7"/>
        <v>7407.3180881673597</v>
      </c>
      <c r="AI21" s="184">
        <f t="shared" si="11"/>
        <v>617.28</v>
      </c>
      <c r="AJ21" s="14">
        <f t="shared" si="8"/>
        <v>5169.294295149266</v>
      </c>
      <c r="AK21" s="184">
        <f t="shared" si="12"/>
        <v>430.77</v>
      </c>
      <c r="AM21" s="14">
        <f t="shared" si="20"/>
        <v>3651331.5516153583</v>
      </c>
      <c r="AN21" s="14">
        <f t="shared" si="13"/>
        <v>304277.63</v>
      </c>
      <c r="AO21" s="14">
        <f t="shared" si="14"/>
        <v>304277.63</v>
      </c>
    </row>
    <row r="22" spans="1:41" x14ac:dyDescent="0.25">
      <c r="A22">
        <v>60617</v>
      </c>
      <c r="B22" t="s">
        <v>31</v>
      </c>
      <c r="C22" t="s">
        <v>28</v>
      </c>
      <c r="D22" s="14">
        <f>'landesw Umlage § 2_Plan'!F22*'Umlage Gesamt § 2_mtlAufte_Plan'!$D$1</f>
        <v>3069.3368225041481</v>
      </c>
      <c r="E22" s="14">
        <f>'landesw Umlage § 2_Plan'!G22*'Umlage Gesamt § 2_mtlAufte_Plan'!$E$1</f>
        <v>239205.06254509979</v>
      </c>
      <c r="F22" s="14">
        <f>'landesw Umlage § 2_Plan'!H22*'Umlage Gesamt § 2_mtlAufte_Plan'!$F$1</f>
        <v>11048.286766602931</v>
      </c>
      <c r="G22" s="14">
        <f>'landesw Umlage § 2_Plan'!I22*'Umlage Gesamt § 2_mtlAufte_Plan'!$G$1</f>
        <v>373975.69297184463</v>
      </c>
      <c r="H22" s="14">
        <f>'landesw Umlage § 2_Plan'!J22*'Umlage Gesamt § 2_mtlAufte_Plan'!$H$1</f>
        <v>63825.461615697786</v>
      </c>
      <c r="I22" s="14">
        <f>'landesw Umlage § 2_Plan'!K22*'Umlage Gesamt § 2_mtlAufte_Plan'!$I$1</f>
        <v>113415.9422850788</v>
      </c>
      <c r="J22" s="14">
        <f>'landesw Umlage § 2_Plan'!L22*'Umlage Gesamt § 2_mtlAufte_Plan'!$J$1</f>
        <v>1612.3133154729226</v>
      </c>
      <c r="K22" s="14">
        <f>'landesw Umlage § 2_Plan'!M22*'Umlage Gesamt § 2_mtlAufte_Plan'!$K$1</f>
        <v>1134.2907747045688</v>
      </c>
      <c r="M22" s="14">
        <f>'bezirksw Umlage § 2_Plan'!F22*'Umlage Gesamt § 2_mtlAufte_Plan'!$M$1</f>
        <v>5385.7660112397962</v>
      </c>
      <c r="N22" s="14">
        <f>'bezirksw Umlage § 2_Plan'!G22*'Umlage Gesamt § 2_mtlAufte_Plan'!$N$1</f>
        <v>525439.72643515002</v>
      </c>
      <c r="O22" s="14">
        <f>'bezirksw Umlage § 2_Plan'!H22*'Umlage Gesamt § 2_mtlAufte_Plan'!$O$1</f>
        <v>38405.008925816903</v>
      </c>
      <c r="P22" s="14">
        <f>'bezirksw Umlage § 2_Plan'!I22*'Umlage Gesamt § 2_mtlAufte_Plan'!$P$1</f>
        <v>1076720.7111616647</v>
      </c>
      <c r="Q22" s="14">
        <f>'bezirksw Umlage § 2_Plan'!J22*'Umlage Gesamt § 2_mtlAufte_Plan'!$Q$1</f>
        <v>50443.958629620392</v>
      </c>
      <c r="R22" s="14">
        <f>'bezirksw Umlage § 2_Plan'!K22*'Umlage Gesamt § 2_mtlAufte_Plan'!$R$1</f>
        <v>316668.22504821437</v>
      </c>
      <c r="S22" s="14">
        <f>'bezirksw Umlage § 2_Plan'!L22*'Umlage Gesamt § 2_mtlAufte_Plan'!$S$1</f>
        <v>4123.4076504210052</v>
      </c>
      <c r="T22" s="14">
        <f>'bezirksw Umlage § 2_Plan'!M22*'Umlage Gesamt § 2_mtlAufte_Plan'!$T$1</f>
        <v>2868.457495945047</v>
      </c>
      <c r="V22" s="14">
        <f t="shared" si="9"/>
        <v>8455.1028337439438</v>
      </c>
      <c r="W22" s="184">
        <f t="shared" si="10"/>
        <v>704.59</v>
      </c>
      <c r="X22" s="14">
        <f t="shared" si="2"/>
        <v>764644.78898024978</v>
      </c>
      <c r="Y22" s="184">
        <f t="shared" si="15"/>
        <v>63720.4</v>
      </c>
      <c r="Z22" s="14">
        <f t="shared" si="3"/>
        <v>49453.295692419837</v>
      </c>
      <c r="AA22" s="184">
        <f t="shared" si="16"/>
        <v>4121.1099999999997</v>
      </c>
      <c r="AB22" s="14">
        <f t="shared" si="4"/>
        <v>1450696.4041335094</v>
      </c>
      <c r="AC22" s="184">
        <f t="shared" si="17"/>
        <v>120891.37</v>
      </c>
      <c r="AD22" s="14">
        <f t="shared" si="5"/>
        <v>114269.42024531818</v>
      </c>
      <c r="AE22" s="184">
        <f t="shared" si="18"/>
        <v>9522.4500000000007</v>
      </c>
      <c r="AF22" s="14">
        <f t="shared" si="6"/>
        <v>430084.16733329318</v>
      </c>
      <c r="AG22" s="184">
        <f t="shared" si="19"/>
        <v>35840.35</v>
      </c>
      <c r="AH22" s="14">
        <f t="shared" si="7"/>
        <v>5735.7209658939282</v>
      </c>
      <c r="AI22" s="184">
        <f t="shared" si="11"/>
        <v>477.98</v>
      </c>
      <c r="AJ22" s="14">
        <f t="shared" si="8"/>
        <v>4002.7482706496157</v>
      </c>
      <c r="AK22" s="184">
        <f t="shared" si="12"/>
        <v>333.56</v>
      </c>
      <c r="AM22" s="14">
        <f t="shared" si="20"/>
        <v>2827341.6484550778</v>
      </c>
      <c r="AN22" s="14">
        <f t="shared" si="13"/>
        <v>235611.8</v>
      </c>
      <c r="AO22" s="14">
        <f t="shared" si="14"/>
        <v>235611.8</v>
      </c>
    </row>
    <row r="23" spans="1:41" x14ac:dyDescent="0.25">
      <c r="A23">
        <v>60618</v>
      </c>
      <c r="B23" t="s">
        <v>32</v>
      </c>
      <c r="C23" t="s">
        <v>28</v>
      </c>
      <c r="D23" s="14">
        <f>'landesw Umlage § 2_Plan'!F23*'Umlage Gesamt § 2_mtlAufte_Plan'!$D$1</f>
        <v>463.32219683425501</v>
      </c>
      <c r="E23" s="14">
        <f>'landesw Umlage § 2_Plan'!G23*'Umlage Gesamt § 2_mtlAufte_Plan'!$E$1</f>
        <v>36108.456478181528</v>
      </c>
      <c r="F23" s="14">
        <f>'landesw Umlage § 2_Plan'!H23*'Umlage Gesamt § 2_mtlAufte_Plan'!$F$1</f>
        <v>1667.7597774300248</v>
      </c>
      <c r="G23" s="14">
        <f>'landesw Umlage § 2_Plan'!I23*'Umlage Gesamt § 2_mtlAufte_Plan'!$G$1</f>
        <v>56452.337964317288</v>
      </c>
      <c r="H23" s="14">
        <f>'landesw Umlage § 2_Plan'!J23*'Umlage Gesamt § 2_mtlAufte_Plan'!$H$1</f>
        <v>9634.5741115564888</v>
      </c>
      <c r="I23" s="14">
        <f>'landesw Umlage § 2_Plan'!K23*'Umlage Gesamt § 2_mtlAufte_Plan'!$I$1</f>
        <v>17120.350933879548</v>
      </c>
      <c r="J23" s="14">
        <f>'landesw Umlage § 2_Plan'!L23*'Umlage Gesamt § 2_mtlAufte_Plan'!$J$1</f>
        <v>243.38174351962186</v>
      </c>
      <c r="K23" s="14">
        <f>'landesw Umlage § 2_Plan'!M23*'Umlage Gesamt § 2_mtlAufte_Plan'!$K$1</f>
        <v>171.22333714948272</v>
      </c>
      <c r="M23" s="14">
        <f>'bezirksw Umlage § 2_Plan'!F23*'Umlage Gesamt § 2_mtlAufte_Plan'!$M$1</f>
        <v>812.99156275948701</v>
      </c>
      <c r="N23" s="14">
        <f>'bezirksw Umlage § 2_Plan'!G23*'Umlage Gesamt § 2_mtlAufte_Plan'!$N$1</f>
        <v>79316.120202573395</v>
      </c>
      <c r="O23" s="14">
        <f>'bezirksw Umlage § 2_Plan'!H23*'Umlage Gesamt § 2_mtlAufte_Plan'!$O$1</f>
        <v>5797.3087132325036</v>
      </c>
      <c r="P23" s="14">
        <f>'bezirksw Umlage § 2_Plan'!I23*'Umlage Gesamt § 2_mtlAufte_Plan'!$P$1</f>
        <v>162533.02720467059</v>
      </c>
      <c r="Q23" s="14">
        <f>'bezirksw Umlage § 2_Plan'!J23*'Umlage Gesamt § 2_mtlAufte_Plan'!$Q$1</f>
        <v>7614.610934170425</v>
      </c>
      <c r="R23" s="14">
        <f>'bezirksw Umlage § 2_Plan'!K23*'Umlage Gesamt § 2_mtlAufte_Plan'!$R$1</f>
        <v>47801.667324748189</v>
      </c>
      <c r="S23" s="14">
        <f>'bezirksw Umlage § 2_Plan'!L23*'Umlage Gesamt § 2_mtlAufte_Plan'!$S$1</f>
        <v>622.43618133690575</v>
      </c>
      <c r="T23" s="14">
        <f>'bezirksw Umlage § 2_Plan'!M23*'Umlage Gesamt § 2_mtlAufte_Plan'!$T$1</f>
        <v>432.99908266915179</v>
      </c>
      <c r="V23" s="14">
        <f t="shared" si="9"/>
        <v>1276.3137595937419</v>
      </c>
      <c r="W23" s="184">
        <f t="shared" si="10"/>
        <v>106.36</v>
      </c>
      <c r="X23" s="14">
        <f t="shared" si="2"/>
        <v>115424.57668075492</v>
      </c>
      <c r="Y23" s="184">
        <f t="shared" si="15"/>
        <v>9618.7099999999991</v>
      </c>
      <c r="Z23" s="14">
        <f t="shared" si="3"/>
        <v>7465.0684906625283</v>
      </c>
      <c r="AA23" s="184">
        <f t="shared" si="16"/>
        <v>622.09</v>
      </c>
      <c r="AB23" s="14">
        <f t="shared" si="4"/>
        <v>218985.36516898789</v>
      </c>
      <c r="AC23" s="184">
        <f t="shared" si="17"/>
        <v>18248.78</v>
      </c>
      <c r="AD23" s="14">
        <f t="shared" si="5"/>
        <v>17249.185045726914</v>
      </c>
      <c r="AE23" s="184">
        <f t="shared" si="18"/>
        <v>1437.43</v>
      </c>
      <c r="AF23" s="14">
        <f t="shared" si="6"/>
        <v>64922.018258627737</v>
      </c>
      <c r="AG23" s="184">
        <f t="shared" si="19"/>
        <v>5410.17</v>
      </c>
      <c r="AH23" s="14">
        <f t="shared" si="7"/>
        <v>865.81792485652761</v>
      </c>
      <c r="AI23" s="184">
        <f t="shared" si="11"/>
        <v>72.150000000000006</v>
      </c>
      <c r="AJ23" s="14">
        <f t="shared" si="8"/>
        <v>604.22241981863453</v>
      </c>
      <c r="AK23" s="184">
        <f t="shared" si="12"/>
        <v>50.35</v>
      </c>
      <c r="AM23" s="14">
        <f t="shared" si="20"/>
        <v>426792.56774902885</v>
      </c>
      <c r="AN23" s="14">
        <f t="shared" si="13"/>
        <v>35566.050000000003</v>
      </c>
      <c r="AO23" s="14">
        <f t="shared" si="14"/>
        <v>35566.050000000003</v>
      </c>
    </row>
    <row r="24" spans="1:41" x14ac:dyDescent="0.25">
      <c r="A24">
        <v>60619</v>
      </c>
      <c r="B24" t="s">
        <v>33</v>
      </c>
      <c r="C24" t="s">
        <v>28</v>
      </c>
      <c r="D24" s="14">
        <f>'landesw Umlage § 2_Plan'!F24*'Umlage Gesamt § 2_mtlAufte_Plan'!$D$1</f>
        <v>1166.7929051677145</v>
      </c>
      <c r="E24" s="14">
        <f>'landesw Umlage § 2_Plan'!G24*'Umlage Gesamt § 2_mtlAufte_Plan'!$E$1</f>
        <v>90932.597495153081</v>
      </c>
      <c r="F24" s="14">
        <f>'landesw Umlage § 2_Plan'!H24*'Umlage Gesamt § 2_mtlAufte_Plan'!$F$1</f>
        <v>4199.950464548022</v>
      </c>
      <c r="G24" s="14">
        <f>'landesw Umlage § 2_Plan'!I24*'Umlage Gesamt § 2_mtlAufte_Plan'!$G$1</f>
        <v>142164.97259780232</v>
      </c>
      <c r="H24" s="14">
        <f>'landesw Umlage § 2_Plan'!J24*'Umlage Gesamt § 2_mtlAufte_Plan'!$H$1</f>
        <v>24262.927169228857</v>
      </c>
      <c r="I24" s="14">
        <f>'landesw Umlage § 2_Plan'!K24*'Umlage Gesamt § 2_mtlAufte_Plan'!$I$1</f>
        <v>43114.498161585223</v>
      </c>
      <c r="J24" s="14">
        <f>'landesw Umlage § 2_Plan'!L24*'Umlage Gesamt § 2_mtlAufte_Plan'!$J$1</f>
        <v>612.91277112637533</v>
      </c>
      <c r="K24" s="14">
        <f>'landesw Umlage § 2_Plan'!M24*'Umlage Gesamt § 2_mtlAufte_Plan'!$K$1</f>
        <v>431.19491436026408</v>
      </c>
      <c r="M24" s="14">
        <f>'bezirksw Umlage § 2_Plan'!F24*'Umlage Gesamt § 2_mtlAufte_Plan'!$M$1</f>
        <v>2047.3717725385036</v>
      </c>
      <c r="N24" s="14">
        <f>'bezirksw Umlage § 2_Plan'!G24*'Umlage Gesamt § 2_mtlAufte_Plan'!$N$1</f>
        <v>199743.26062970539</v>
      </c>
      <c r="O24" s="14">
        <f>'bezirksw Umlage § 2_Plan'!H24*'Umlage Gesamt § 2_mtlAufte_Plan'!$O$1</f>
        <v>14599.470351053449</v>
      </c>
      <c r="P24" s="14">
        <f>'bezirksw Umlage § 2_Plan'!I24*'Umlage Gesamt § 2_mtlAufte_Plan'!$P$1</f>
        <v>409309.94520360057</v>
      </c>
      <c r="Q24" s="14">
        <f>'bezirksw Umlage § 2_Plan'!J24*'Umlage Gesamt § 2_mtlAufte_Plan'!$Q$1</f>
        <v>19176.016332282226</v>
      </c>
      <c r="R24" s="14">
        <f>'bezirksw Umlage § 2_Plan'!K24*'Umlage Gesamt § 2_mtlAufte_Plan'!$R$1</f>
        <v>120379.82784074533</v>
      </c>
      <c r="S24" s="14">
        <f>'bezirksw Umlage § 2_Plan'!L24*'Umlage Gesamt § 2_mtlAufte_Plan'!$S$1</f>
        <v>1567.4926115473604</v>
      </c>
      <c r="T24" s="14">
        <f>'bezirksw Umlage § 2_Plan'!M24*'Umlage Gesamt § 2_mtlAufte_Plan'!$T$1</f>
        <v>1090.4296428155551</v>
      </c>
      <c r="V24" s="14">
        <f t="shared" si="9"/>
        <v>3214.1646777062178</v>
      </c>
      <c r="W24" s="184">
        <f t="shared" si="10"/>
        <v>267.85000000000002</v>
      </c>
      <c r="X24" s="14">
        <f t="shared" si="2"/>
        <v>290675.85812485847</v>
      </c>
      <c r="Y24" s="184">
        <f t="shared" si="15"/>
        <v>24222.99</v>
      </c>
      <c r="Z24" s="14">
        <f t="shared" si="3"/>
        <v>18799.420815601472</v>
      </c>
      <c r="AA24" s="184">
        <f t="shared" si="16"/>
        <v>1566.62</v>
      </c>
      <c r="AB24" s="14">
        <f t="shared" si="4"/>
        <v>551474.91780140286</v>
      </c>
      <c r="AC24" s="184">
        <f t="shared" si="17"/>
        <v>45956.24</v>
      </c>
      <c r="AD24" s="14">
        <f t="shared" si="5"/>
        <v>43438.943501511079</v>
      </c>
      <c r="AE24" s="184">
        <f t="shared" si="18"/>
        <v>3619.91</v>
      </c>
      <c r="AF24" s="14">
        <f t="shared" si="6"/>
        <v>163494.32600233055</v>
      </c>
      <c r="AG24" s="184">
        <f t="shared" si="19"/>
        <v>13624.53</v>
      </c>
      <c r="AH24" s="14">
        <f t="shared" si="7"/>
        <v>2180.4053826737359</v>
      </c>
      <c r="AI24" s="184">
        <f t="shared" si="11"/>
        <v>181.7</v>
      </c>
      <c r="AJ24" s="14">
        <f t="shared" si="8"/>
        <v>1521.6245571758191</v>
      </c>
      <c r="AK24" s="184">
        <f t="shared" si="12"/>
        <v>126.8</v>
      </c>
      <c r="AM24" s="14">
        <f t="shared" si="20"/>
        <v>1074799.6608632603</v>
      </c>
      <c r="AN24" s="14">
        <f t="shared" si="13"/>
        <v>89566.64</v>
      </c>
      <c r="AO24" s="14">
        <f t="shared" si="14"/>
        <v>89566.64</v>
      </c>
    </row>
    <row r="25" spans="1:41" x14ac:dyDescent="0.25">
      <c r="A25">
        <v>60623</v>
      </c>
      <c r="B25" t="s">
        <v>34</v>
      </c>
      <c r="C25" t="s">
        <v>28</v>
      </c>
      <c r="D25" s="14">
        <f>'landesw Umlage § 2_Plan'!F25*'Umlage Gesamt § 2_mtlAufte_Plan'!$D$1</f>
        <v>753.28344998886109</v>
      </c>
      <c r="E25" s="14">
        <f>'landesw Umlage § 2_Plan'!G25*'Umlage Gesamt § 2_mtlAufte_Plan'!$E$1</f>
        <v>58706.236945922712</v>
      </c>
      <c r="F25" s="14">
        <f>'landesw Umlage § 2_Plan'!H25*'Umlage Gesamt § 2_mtlAufte_Plan'!$F$1</f>
        <v>2711.4950405550303</v>
      </c>
      <c r="G25" s="14">
        <f>'landesw Umlage § 2_Plan'!I25*'Umlage Gesamt § 2_mtlAufte_Plan'!$G$1</f>
        <v>91781.94395229996</v>
      </c>
      <c r="H25" s="14">
        <f>'landesw Umlage § 2_Plan'!J25*'Umlage Gesamt § 2_mtlAufte_Plan'!$H$1</f>
        <v>15664.186338395735</v>
      </c>
      <c r="I25" s="14">
        <f>'landesw Umlage § 2_Plan'!K25*'Umlage Gesamt § 2_mtlAufte_Plan'!$I$1</f>
        <v>27834.792083372347</v>
      </c>
      <c r="J25" s="14">
        <f>'landesw Umlage § 2_Plan'!L25*'Umlage Gesamt § 2_mtlAufte_Plan'!$J$1</f>
        <v>395.69750958499787</v>
      </c>
      <c r="K25" s="14">
        <f>'landesw Umlage § 2_Plan'!M25*'Umlage Gesamt § 2_mtlAufte_Plan'!$K$1</f>
        <v>278.38015749698343</v>
      </c>
      <c r="M25" s="14">
        <f>'bezirksw Umlage § 2_Plan'!F25*'Umlage Gesamt § 2_mtlAufte_Plan'!$M$1</f>
        <v>1321.7866387402578</v>
      </c>
      <c r="N25" s="14">
        <f>'bezirksw Umlage § 2_Plan'!G25*'Umlage Gesamt § 2_mtlAufte_Plan'!$N$1</f>
        <v>128954.58295364006</v>
      </c>
      <c r="O25" s="14">
        <f>'bezirksw Umlage § 2_Plan'!H25*'Umlage Gesamt § 2_mtlAufte_Plan'!$O$1</f>
        <v>9425.442463134319</v>
      </c>
      <c r="P25" s="14">
        <f>'bezirksw Umlage § 2_Plan'!I25*'Umlage Gesamt § 2_mtlAufte_Plan'!$P$1</f>
        <v>264251.18482649769</v>
      </c>
      <c r="Q25" s="14">
        <f>'bezirksw Umlage § 2_Plan'!J25*'Umlage Gesamt § 2_mtlAufte_Plan'!$Q$1</f>
        <v>12380.068198776014</v>
      </c>
      <c r="R25" s="14">
        <f>'bezirksw Umlage § 2_Plan'!K25*'Umlage Gesamt § 2_mtlAufte_Plan'!$R$1</f>
        <v>77717.418081066789</v>
      </c>
      <c r="S25" s="14">
        <f>'bezirksw Umlage § 2_Plan'!L25*'Umlage Gesamt § 2_mtlAufte_Plan'!$S$1</f>
        <v>1011.9758502377269</v>
      </c>
      <c r="T25" s="14">
        <f>'bezirksw Umlage § 2_Plan'!M25*'Umlage Gesamt § 2_mtlAufte_Plan'!$T$1</f>
        <v>703.98320016537525</v>
      </c>
      <c r="V25" s="14">
        <f t="shared" si="9"/>
        <v>2075.0700887291187</v>
      </c>
      <c r="W25" s="184">
        <f t="shared" si="10"/>
        <v>172.92</v>
      </c>
      <c r="X25" s="14">
        <f t="shared" si="2"/>
        <v>187660.81989956278</v>
      </c>
      <c r="Y25" s="184">
        <f t="shared" si="15"/>
        <v>15638.4</v>
      </c>
      <c r="Z25" s="14">
        <f t="shared" si="3"/>
        <v>12136.937503689349</v>
      </c>
      <c r="AA25" s="184">
        <f t="shared" si="16"/>
        <v>1011.41</v>
      </c>
      <c r="AB25" s="14">
        <f t="shared" si="4"/>
        <v>356033.12877879763</v>
      </c>
      <c r="AC25" s="184">
        <f t="shared" si="17"/>
        <v>29669.43</v>
      </c>
      <c r="AD25" s="14">
        <f t="shared" si="5"/>
        <v>28044.25453717175</v>
      </c>
      <c r="AE25" s="184">
        <f t="shared" si="18"/>
        <v>2337.02</v>
      </c>
      <c r="AF25" s="14">
        <f t="shared" si="6"/>
        <v>105552.21016443914</v>
      </c>
      <c r="AG25" s="184">
        <f t="shared" si="19"/>
        <v>8796.02</v>
      </c>
      <c r="AH25" s="14">
        <f t="shared" si="7"/>
        <v>1407.6733598227247</v>
      </c>
      <c r="AI25" s="184">
        <f t="shared" si="11"/>
        <v>117.31</v>
      </c>
      <c r="AJ25" s="14">
        <f t="shared" si="8"/>
        <v>982.36335766235868</v>
      </c>
      <c r="AK25" s="184">
        <f t="shared" si="12"/>
        <v>81.86</v>
      </c>
      <c r="AM25" s="14">
        <f t="shared" si="20"/>
        <v>693892.45768987492</v>
      </c>
      <c r="AN25" s="14">
        <f t="shared" si="13"/>
        <v>57824.37</v>
      </c>
      <c r="AO25" s="14">
        <f t="shared" si="14"/>
        <v>57824.37</v>
      </c>
    </row>
    <row r="26" spans="1:41" x14ac:dyDescent="0.25">
      <c r="A26">
        <v>60624</v>
      </c>
      <c r="B26" t="s">
        <v>35</v>
      </c>
      <c r="C26" t="s">
        <v>28</v>
      </c>
      <c r="D26" s="14">
        <f>'landesw Umlage § 2_Plan'!F26*'Umlage Gesamt § 2_mtlAufte_Plan'!$D$1</f>
        <v>3912.8123221035062</v>
      </c>
      <c r="E26" s="14">
        <f>'landesw Umlage § 2_Plan'!G26*'Umlage Gesamt § 2_mtlAufte_Plan'!$E$1</f>
        <v>304940.30807358265</v>
      </c>
      <c r="F26" s="14">
        <f>'landesw Umlage § 2_Plan'!H26*'Umlage Gesamt § 2_mtlAufte_Plan'!$F$1</f>
        <v>14084.434227465312</v>
      </c>
      <c r="G26" s="14">
        <f>'landesw Umlage § 2_Plan'!I26*'Umlage Gesamt § 2_mtlAufte_Plan'!$G$1</f>
        <v>476746.86235106201</v>
      </c>
      <c r="H26" s="14">
        <f>'landesw Umlage § 2_Plan'!J26*'Umlage Gesamt § 2_mtlAufte_Plan'!$H$1</f>
        <v>81365.150557212633</v>
      </c>
      <c r="I26" s="14">
        <f>'landesw Umlage § 2_Plan'!K26*'Umlage Gesamt § 2_mtlAufte_Plan'!$I$1</f>
        <v>144583.44657461802</v>
      </c>
      <c r="J26" s="14">
        <f>'landesw Umlage § 2_Plan'!L26*'Umlage Gesamt § 2_mtlAufte_Plan'!$J$1</f>
        <v>2055.3884349281066</v>
      </c>
      <c r="K26" s="14">
        <f>'landesw Umlage § 2_Plan'!M26*'Umlage Gesamt § 2_mtlAufte_Plan'!$K$1</f>
        <v>1446.0019140197735</v>
      </c>
      <c r="M26" s="14">
        <f>'bezirksw Umlage § 2_Plan'!F26*'Umlage Gesamt § 2_mtlAufte_Plan'!$M$1</f>
        <v>6865.8126596716465</v>
      </c>
      <c r="N26" s="14">
        <f>'bezirksw Umlage § 2_Plan'!G26*'Umlage Gesamt § 2_mtlAufte_Plan'!$N$1</f>
        <v>669834.28506252565</v>
      </c>
      <c r="O26" s="14">
        <f>'bezirksw Umlage § 2_Plan'!H26*'Umlage Gesamt § 2_mtlAufte_Plan'!$O$1</f>
        <v>48958.977409599189</v>
      </c>
      <c r="P26" s="14">
        <f>'bezirksw Umlage § 2_Plan'!I26*'Umlage Gesamt § 2_mtlAufte_Plan'!$P$1</f>
        <v>1372611.1892340933</v>
      </c>
      <c r="Q26" s="14">
        <f>'bezirksw Umlage § 2_Plan'!J26*'Umlage Gesamt § 2_mtlAufte_Plan'!$Q$1</f>
        <v>64306.315766487183</v>
      </c>
      <c r="R26" s="14">
        <f>'bezirksw Umlage § 2_Plan'!K26*'Umlage Gesamt § 2_mtlAufte_Plan'!$R$1</f>
        <v>403690.89632085327</v>
      </c>
      <c r="S26" s="14">
        <f>'bezirksw Umlage § 2_Plan'!L26*'Umlage Gesamt § 2_mtlAufte_Plan'!$S$1</f>
        <v>5256.549279743107</v>
      </c>
      <c r="T26" s="14">
        <f>'bezirksw Umlage § 2_Plan'!M26*'Umlage Gesamt § 2_mtlAufte_Plan'!$T$1</f>
        <v>3656.7299337343356</v>
      </c>
      <c r="V26" s="14">
        <f t="shared" si="9"/>
        <v>10778.624981775152</v>
      </c>
      <c r="W26" s="184">
        <f t="shared" si="10"/>
        <v>898.22</v>
      </c>
      <c r="X26" s="14">
        <f t="shared" si="2"/>
        <v>974774.59313610825</v>
      </c>
      <c r="Y26" s="184">
        <f t="shared" si="15"/>
        <v>81231.22</v>
      </c>
      <c r="Z26" s="14">
        <f t="shared" si="3"/>
        <v>63043.411637064499</v>
      </c>
      <c r="AA26" s="184">
        <f t="shared" si="16"/>
        <v>5253.62</v>
      </c>
      <c r="AB26" s="14">
        <f t="shared" si="4"/>
        <v>1849358.0515851553</v>
      </c>
      <c r="AC26" s="184">
        <f t="shared" si="17"/>
        <v>154113.17000000001</v>
      </c>
      <c r="AD26" s="14">
        <f t="shared" si="5"/>
        <v>145671.4663236998</v>
      </c>
      <c r="AE26" s="184">
        <f t="shared" si="18"/>
        <v>12139.29</v>
      </c>
      <c r="AF26" s="14">
        <f t="shared" si="6"/>
        <v>548274.34289547126</v>
      </c>
      <c r="AG26" s="184">
        <f t="shared" si="19"/>
        <v>45689.53</v>
      </c>
      <c r="AH26" s="14">
        <f t="shared" si="7"/>
        <v>7311.9377146712141</v>
      </c>
      <c r="AI26" s="184">
        <f t="shared" si="11"/>
        <v>609.33000000000004</v>
      </c>
      <c r="AJ26" s="14">
        <f t="shared" si="8"/>
        <v>5102.7318477541094</v>
      </c>
      <c r="AK26" s="184">
        <f t="shared" si="12"/>
        <v>425.23</v>
      </c>
      <c r="AM26" s="14">
        <f t="shared" si="20"/>
        <v>3604315.1601216998</v>
      </c>
      <c r="AN26" s="14">
        <f t="shared" si="13"/>
        <v>300359.59999999998</v>
      </c>
      <c r="AO26" s="14">
        <f t="shared" si="14"/>
        <v>300359.59999999998</v>
      </c>
    </row>
    <row r="27" spans="1:41" x14ac:dyDescent="0.25">
      <c r="A27">
        <v>60626</v>
      </c>
      <c r="B27" t="s">
        <v>36</v>
      </c>
      <c r="C27" t="s">
        <v>28</v>
      </c>
      <c r="D27" s="14">
        <f>'landesw Umlage § 2_Plan'!F27*'Umlage Gesamt § 2_mtlAufte_Plan'!$D$1</f>
        <v>1091.9899852585518</v>
      </c>
      <c r="E27" s="14">
        <f>'landesw Umlage § 2_Plan'!G27*'Umlage Gesamt § 2_mtlAufte_Plan'!$E$1</f>
        <v>85102.922171078026</v>
      </c>
      <c r="F27" s="14">
        <f>'landesw Umlage § 2_Plan'!H27*'Umlage Gesamt § 2_mtlAufte_Plan'!$F$1</f>
        <v>3930.6922638591191</v>
      </c>
      <c r="G27" s="14">
        <f>'landesw Umlage § 2_Plan'!I27*'Umlage Gesamt § 2_mtlAufte_Plan'!$G$1</f>
        <v>133050.79731269192</v>
      </c>
      <c r="H27" s="14">
        <f>'landesw Umlage § 2_Plan'!J27*'Umlage Gesamt § 2_mtlAufte_Plan'!$H$1</f>
        <v>22707.434510880204</v>
      </c>
      <c r="I27" s="14">
        <f>'landesw Umlage § 2_Plan'!K27*'Umlage Gesamt § 2_mtlAufte_Plan'!$I$1</f>
        <v>40350.43408592885</v>
      </c>
      <c r="J27" s="14">
        <f>'landesw Umlage § 2_Plan'!L27*'Umlage Gesamt § 2_mtlAufte_Plan'!$J$1</f>
        <v>573.61902437250808</v>
      </c>
      <c r="K27" s="14">
        <f>'landesw Umlage § 2_Plan'!M27*'Umlage Gesamt § 2_mtlAufte_Plan'!$K$1</f>
        <v>403.55107242286999</v>
      </c>
      <c r="M27" s="14">
        <f>'bezirksw Umlage § 2_Plan'!F27*'Umlage Gesamt § 2_mtlAufte_Plan'!$M$1</f>
        <v>1916.1150721873259</v>
      </c>
      <c r="N27" s="14">
        <f>'bezirksw Umlage § 2_Plan'!G27*'Umlage Gesamt § 2_mtlAufte_Plan'!$N$1</f>
        <v>186937.7498478831</v>
      </c>
      <c r="O27" s="14">
        <f>'bezirksw Umlage § 2_Plan'!H27*'Umlage Gesamt § 2_mtlAufte_Plan'!$O$1</f>
        <v>13663.500474523325</v>
      </c>
      <c r="P27" s="14">
        <f>'bezirksw Umlage § 2_Plan'!I27*'Umlage Gesamt § 2_mtlAufte_Plan'!$P$1</f>
        <v>383069.14538944</v>
      </c>
      <c r="Q27" s="14">
        <f>'bezirksw Umlage § 2_Plan'!J27*'Umlage Gesamt § 2_mtlAufte_Plan'!$Q$1</f>
        <v>17946.644772404317</v>
      </c>
      <c r="R27" s="14">
        <f>'bezirksw Umlage § 2_Plan'!K27*'Umlage Gesamt § 2_mtlAufte_Plan'!$R$1</f>
        <v>112662.29495143131</v>
      </c>
      <c r="S27" s="14">
        <f>'bezirksw Umlage § 2_Plan'!L27*'Umlage Gesamt § 2_mtlAufte_Plan'!$S$1</f>
        <v>1467.0008929566238</v>
      </c>
      <c r="T27" s="14">
        <f>'bezirksw Umlage § 2_Plan'!M27*'Umlage Gesamt § 2_mtlAufte_Plan'!$T$1</f>
        <v>1020.5223603176514</v>
      </c>
      <c r="V27" s="14">
        <f t="shared" si="9"/>
        <v>3008.1050574458777</v>
      </c>
      <c r="W27" s="184">
        <f t="shared" si="10"/>
        <v>250.68</v>
      </c>
      <c r="X27" s="14">
        <f t="shared" si="2"/>
        <v>272040.67201896111</v>
      </c>
      <c r="Y27" s="184">
        <f t="shared" si="15"/>
        <v>22670.06</v>
      </c>
      <c r="Z27" s="14">
        <f t="shared" si="3"/>
        <v>17594.192738382444</v>
      </c>
      <c r="AA27" s="184">
        <f t="shared" si="16"/>
        <v>1466.18</v>
      </c>
      <c r="AB27" s="14">
        <f t="shared" si="4"/>
        <v>516119.94270213193</v>
      </c>
      <c r="AC27" s="184">
        <f t="shared" si="17"/>
        <v>43010</v>
      </c>
      <c r="AD27" s="14">
        <f t="shared" si="5"/>
        <v>40654.079283284518</v>
      </c>
      <c r="AE27" s="184">
        <f t="shared" si="18"/>
        <v>3387.84</v>
      </c>
      <c r="AF27" s="14">
        <f t="shared" si="6"/>
        <v>153012.72903736017</v>
      </c>
      <c r="AG27" s="184">
        <f t="shared" si="19"/>
        <v>12751.06</v>
      </c>
      <c r="AH27" s="14">
        <f t="shared" si="7"/>
        <v>2040.619917329132</v>
      </c>
      <c r="AI27" s="184">
        <f t="shared" si="11"/>
        <v>170.05</v>
      </c>
      <c r="AJ27" s="14">
        <f t="shared" si="8"/>
        <v>1424.0734327405214</v>
      </c>
      <c r="AK27" s="184">
        <f t="shared" si="12"/>
        <v>118.67</v>
      </c>
      <c r="AM27" s="14">
        <f t="shared" si="20"/>
        <v>1005894.4141876356</v>
      </c>
      <c r="AN27" s="14">
        <f t="shared" si="13"/>
        <v>83824.53</v>
      </c>
      <c r="AO27" s="14">
        <f t="shared" si="14"/>
        <v>83824.53</v>
      </c>
    </row>
    <row r="28" spans="1:41" x14ac:dyDescent="0.25">
      <c r="A28">
        <v>60628</v>
      </c>
      <c r="B28" t="s">
        <v>37</v>
      </c>
      <c r="C28" t="s">
        <v>28</v>
      </c>
      <c r="D28" s="14">
        <f>'landesw Umlage § 2_Plan'!F28*'Umlage Gesamt § 2_mtlAufte_Plan'!$D$1</f>
        <v>971.22513524046269</v>
      </c>
      <c r="E28" s="14">
        <f>'landesw Umlage § 2_Plan'!G28*'Umlage Gesamt § 2_mtlAufte_Plan'!$E$1</f>
        <v>75691.259270471899</v>
      </c>
      <c r="F28" s="14">
        <f>'landesw Umlage § 2_Plan'!H28*'Umlage Gesamt § 2_mtlAufte_Plan'!$F$1</f>
        <v>3495.9909679495081</v>
      </c>
      <c r="G28" s="14">
        <f>'landesw Umlage § 2_Plan'!I28*'Umlage Gesamt § 2_mtlAufte_Plan'!$G$1</f>
        <v>118336.50524118544</v>
      </c>
      <c r="H28" s="14">
        <f>'landesw Umlage § 2_Plan'!J28*'Umlage Gesamt § 2_mtlAufte_Plan'!$H$1</f>
        <v>20196.184444467977</v>
      </c>
      <c r="I28" s="14">
        <f>'landesw Umlage § 2_Plan'!K28*'Umlage Gesamt § 2_mtlAufte_Plan'!$I$1</f>
        <v>35888.017592797536</v>
      </c>
      <c r="J28" s="14">
        <f>'landesw Umlage § 2_Plan'!L28*'Umlage Gesamt § 2_mtlAufte_Plan'!$J$1</f>
        <v>510.18161525609878</v>
      </c>
      <c r="K28" s="14">
        <f>'landesw Umlage § 2_Plan'!M28*'Umlage Gesamt § 2_mtlAufte_Plan'!$K$1</f>
        <v>358.9217393761499</v>
      </c>
      <c r="M28" s="14">
        <f>'bezirksw Umlage § 2_Plan'!F28*'Umlage Gesamt § 2_mtlAufte_Plan'!$M$1</f>
        <v>1704.2089627596711</v>
      </c>
      <c r="N28" s="14">
        <f>'bezirksw Umlage § 2_Plan'!G28*'Umlage Gesamt § 2_mtlAufte_Plan'!$N$1</f>
        <v>166264.01691272858</v>
      </c>
      <c r="O28" s="14">
        <f>'bezirksw Umlage § 2_Plan'!H28*'Umlage Gesamt § 2_mtlAufte_Plan'!$O$1</f>
        <v>12152.432966759317</v>
      </c>
      <c r="P28" s="14">
        <f>'bezirksw Umlage § 2_Plan'!I28*'Umlage Gesamt § 2_mtlAufte_Plan'!$P$1</f>
        <v>340704.94011830847</v>
      </c>
      <c r="Q28" s="14">
        <f>'bezirksw Umlage § 2_Plan'!J28*'Umlage Gesamt § 2_mtlAufte_Plan'!$Q$1</f>
        <v>15961.89775684065</v>
      </c>
      <c r="R28" s="14">
        <f>'bezirksw Umlage § 2_Plan'!K28*'Umlage Gesamt § 2_mtlAufte_Plan'!$R$1</f>
        <v>100202.79867749626</v>
      </c>
      <c r="S28" s="14">
        <f>'bezirksw Umlage § 2_Plan'!L28*'Umlage Gesamt § 2_mtlAufte_Plan'!$S$1</f>
        <v>1304.7630105530027</v>
      </c>
      <c r="T28" s="14">
        <f>'bezirksw Umlage § 2_Plan'!M28*'Umlage Gesamt § 2_mtlAufte_Plan'!$T$1</f>
        <v>907.66122473252346</v>
      </c>
      <c r="V28" s="14">
        <f t="shared" si="9"/>
        <v>2675.4340980001339</v>
      </c>
      <c r="W28" s="184">
        <f t="shared" si="10"/>
        <v>222.95</v>
      </c>
      <c r="X28" s="14">
        <f t="shared" si="2"/>
        <v>241955.27618320048</v>
      </c>
      <c r="Y28" s="184">
        <f t="shared" si="15"/>
        <v>20162.939999999999</v>
      </c>
      <c r="Z28" s="14">
        <f t="shared" si="3"/>
        <v>15648.423934708826</v>
      </c>
      <c r="AA28" s="184">
        <f t="shared" si="16"/>
        <v>1304.04</v>
      </c>
      <c r="AB28" s="14">
        <f t="shared" si="4"/>
        <v>459041.4453594939</v>
      </c>
      <c r="AC28" s="184">
        <f t="shared" si="17"/>
        <v>38253.449999999997</v>
      </c>
      <c r="AD28" s="14">
        <f t="shared" si="5"/>
        <v>36158.082201308629</v>
      </c>
      <c r="AE28" s="184">
        <f t="shared" si="18"/>
        <v>3013.17</v>
      </c>
      <c r="AF28" s="14">
        <f t="shared" si="6"/>
        <v>136090.81627029378</v>
      </c>
      <c r="AG28" s="184">
        <f t="shared" si="19"/>
        <v>11340.9</v>
      </c>
      <c r="AH28" s="14">
        <f t="shared" si="7"/>
        <v>1814.9446258091016</v>
      </c>
      <c r="AI28" s="184">
        <f t="shared" si="11"/>
        <v>151.25</v>
      </c>
      <c r="AJ28" s="14">
        <f t="shared" si="8"/>
        <v>1266.5829641086734</v>
      </c>
      <c r="AK28" s="184">
        <f t="shared" si="12"/>
        <v>105.55</v>
      </c>
      <c r="AM28" s="14">
        <f t="shared" si="20"/>
        <v>894651.00563692348</v>
      </c>
      <c r="AN28" s="14">
        <f t="shared" si="13"/>
        <v>74554.25</v>
      </c>
      <c r="AO28" s="14">
        <f t="shared" si="14"/>
        <v>74554.25</v>
      </c>
    </row>
    <row r="29" spans="1:41" x14ac:dyDescent="0.25">
      <c r="A29">
        <v>60629</v>
      </c>
      <c r="B29" t="s">
        <v>38</v>
      </c>
      <c r="C29" t="s">
        <v>28</v>
      </c>
      <c r="D29" s="14">
        <f>'landesw Umlage § 2_Plan'!F29*'Umlage Gesamt § 2_mtlAufte_Plan'!$D$1</f>
        <v>2250.434206097319</v>
      </c>
      <c r="E29" s="14">
        <f>'landesw Umlage § 2_Plan'!G29*'Umlage Gesamt § 2_mtlAufte_Plan'!$E$1</f>
        <v>175384.87502455057</v>
      </c>
      <c r="F29" s="14">
        <f>'landesw Umlage § 2_Plan'!H29*'Umlage Gesamt § 2_mtlAufte_Plan'!$F$1</f>
        <v>8100.5910710218177</v>
      </c>
      <c r="G29" s="14">
        <f>'landesw Umlage § 2_Plan'!I29*'Umlage Gesamt § 2_mtlAufte_Plan'!$G$1</f>
        <v>274198.5452825455</v>
      </c>
      <c r="H29" s="14">
        <f>'landesw Umlage § 2_Plan'!J29*'Umlage Gesamt § 2_mtlAufte_Plan'!$H$1</f>
        <v>46796.754591023266</v>
      </c>
      <c r="I29" s="14">
        <f>'landesw Umlage § 2_Plan'!K29*'Umlage Gesamt § 2_mtlAufte_Plan'!$I$1</f>
        <v>83156.437626439641</v>
      </c>
      <c r="J29" s="14">
        <f>'landesw Umlage § 2_Plan'!L29*'Umlage Gesamt § 2_mtlAufte_Plan'!$J$1</f>
        <v>1182.1462569644518</v>
      </c>
      <c r="K29" s="14">
        <f>'landesw Umlage § 2_Plan'!M29*'Umlage Gesamt § 2_mtlAufte_Plan'!$K$1</f>
        <v>831.66068329157417</v>
      </c>
      <c r="M29" s="14">
        <f>'bezirksw Umlage § 2_Plan'!F29*'Umlage Gesamt § 2_mtlAufte_Plan'!$M$1</f>
        <v>3948.8374064602931</v>
      </c>
      <c r="N29" s="14">
        <f>'bezirksw Umlage § 2_Plan'!G29*'Umlage Gesamt § 2_mtlAufte_Plan'!$N$1</f>
        <v>385251.79932756675</v>
      </c>
      <c r="O29" s="14">
        <f>'bezirksw Umlage § 2_Plan'!H29*'Umlage Gesamt § 2_mtlAufte_Plan'!$O$1</f>
        <v>28158.508098051665</v>
      </c>
      <c r="P29" s="14">
        <f>'bezirksw Umlage § 2_Plan'!I29*'Umlage Gesamt § 2_mtlAufte_Plan'!$P$1</f>
        <v>789450.379328112</v>
      </c>
      <c r="Q29" s="14">
        <f>'bezirksw Umlage § 2_Plan'!J29*'Umlage Gesamt § 2_mtlAufte_Plan'!$Q$1</f>
        <v>36985.452088128513</v>
      </c>
      <c r="R29" s="14">
        <f>'bezirksw Umlage § 2_Plan'!K29*'Umlage Gesamt § 2_mtlAufte_Plan'!$R$1</f>
        <v>232180.77612323122</v>
      </c>
      <c r="S29" s="14">
        <f>'bezirksw Umlage § 2_Plan'!L29*'Umlage Gesamt § 2_mtlAufte_Plan'!$S$1</f>
        <v>3023.2777172431902</v>
      </c>
      <c r="T29" s="14">
        <f>'bezirksw Umlage § 2_Plan'!M29*'Umlage Gesamt § 2_mtlAufte_Plan'!$T$1</f>
        <v>2103.1497163430886</v>
      </c>
      <c r="V29" s="14">
        <f t="shared" si="9"/>
        <v>6199.2716125576117</v>
      </c>
      <c r="W29" s="184">
        <f t="shared" si="10"/>
        <v>516.61</v>
      </c>
      <c r="X29" s="14">
        <f t="shared" si="2"/>
        <v>560636.67435211735</v>
      </c>
      <c r="Y29" s="184">
        <f t="shared" si="15"/>
        <v>46719.72</v>
      </c>
      <c r="Z29" s="14">
        <f t="shared" si="3"/>
        <v>36259.099169073481</v>
      </c>
      <c r="AA29" s="184">
        <f t="shared" si="16"/>
        <v>3021.59</v>
      </c>
      <c r="AB29" s="14">
        <f t="shared" si="4"/>
        <v>1063648.9246106576</v>
      </c>
      <c r="AC29" s="184">
        <f t="shared" si="17"/>
        <v>88637.41</v>
      </c>
      <c r="AD29" s="14">
        <f t="shared" si="5"/>
        <v>83782.206679151772</v>
      </c>
      <c r="AE29" s="184">
        <f t="shared" si="18"/>
        <v>6981.85</v>
      </c>
      <c r="AF29" s="14">
        <f t="shared" si="6"/>
        <v>315337.21374967089</v>
      </c>
      <c r="AG29" s="184">
        <f t="shared" si="19"/>
        <v>26278.1</v>
      </c>
      <c r="AH29" s="14">
        <f t="shared" si="7"/>
        <v>4205.4239742076425</v>
      </c>
      <c r="AI29" s="184">
        <f t="shared" si="11"/>
        <v>350.45</v>
      </c>
      <c r="AJ29" s="14">
        <f t="shared" si="8"/>
        <v>2934.8103996346626</v>
      </c>
      <c r="AK29" s="184">
        <f t="shared" si="12"/>
        <v>244.57</v>
      </c>
      <c r="AM29" s="14">
        <f t="shared" si="20"/>
        <v>2073003.6245470713</v>
      </c>
      <c r="AN29" s="14">
        <f t="shared" si="13"/>
        <v>172750.3</v>
      </c>
      <c r="AO29" s="14">
        <f t="shared" si="14"/>
        <v>172750.3</v>
      </c>
    </row>
    <row r="30" spans="1:41" x14ac:dyDescent="0.25">
      <c r="A30">
        <v>60632</v>
      </c>
      <c r="B30" t="s">
        <v>39</v>
      </c>
      <c r="C30" t="s">
        <v>28</v>
      </c>
      <c r="D30" s="14">
        <f>'landesw Umlage § 2_Plan'!F30*'Umlage Gesamt § 2_mtlAufte_Plan'!$D$1</f>
        <v>1093.526184059371</v>
      </c>
      <c r="E30" s="14">
        <f>'landesw Umlage § 2_Plan'!G30*'Umlage Gesamt § 2_mtlAufte_Plan'!$E$1</f>
        <v>85222.643971415295</v>
      </c>
      <c r="F30" s="14">
        <f>'landesw Umlage § 2_Plan'!H30*'Umlage Gesamt § 2_mtlAufte_Plan'!$F$1</f>
        <v>3936.2219159838132</v>
      </c>
      <c r="G30" s="14">
        <f>'landesw Umlage § 2_Plan'!I30*'Umlage Gesamt § 2_mtlAufte_Plan'!$G$1</f>
        <v>133237.97162567923</v>
      </c>
      <c r="H30" s="14">
        <f>'landesw Umlage § 2_Plan'!J30*'Umlage Gesamt § 2_mtlAufte_Plan'!$H$1</f>
        <v>22739.379065442245</v>
      </c>
      <c r="I30" s="14">
        <f>'landesw Umlage § 2_Plan'!K30*'Umlage Gesamt § 2_mtlAufte_Plan'!$I$1</f>
        <v>40407.198606933744</v>
      </c>
      <c r="J30" s="14">
        <f>'landesw Umlage § 2_Plan'!L30*'Umlage Gesamt § 2_mtlAufte_Plan'!$J$1</f>
        <v>574.42598493923833</v>
      </c>
      <c r="K30" s="14">
        <f>'landesw Umlage § 2_Plan'!M30*'Umlage Gesamt § 2_mtlAufte_Plan'!$K$1</f>
        <v>404.11878337433853</v>
      </c>
      <c r="M30" s="14">
        <f>'bezirksw Umlage § 2_Plan'!F30*'Umlage Gesamt § 2_mtlAufte_Plan'!$M$1</f>
        <v>1918.8106405678627</v>
      </c>
      <c r="N30" s="14">
        <f>'bezirksw Umlage § 2_Plan'!G30*'Umlage Gesamt § 2_mtlAufte_Plan'!$N$1</f>
        <v>187200.73169846865</v>
      </c>
      <c r="O30" s="14">
        <f>'bezirksw Umlage § 2_Plan'!H30*'Umlage Gesamt § 2_mtlAufte_Plan'!$O$1</f>
        <v>13682.722127951754</v>
      </c>
      <c r="P30" s="14">
        <f>'bezirksw Umlage § 2_Plan'!I30*'Umlage Gesamt § 2_mtlAufte_Plan'!$P$1</f>
        <v>383608.04260436166</v>
      </c>
      <c r="Q30" s="14">
        <f>'bezirksw Umlage § 2_Plan'!J30*'Umlage Gesamt § 2_mtlAufte_Plan'!$Q$1</f>
        <v>17971.891903376469</v>
      </c>
      <c r="R30" s="14">
        <f>'bezirksw Umlage § 2_Plan'!K30*'Umlage Gesamt § 2_mtlAufte_Plan'!$R$1</f>
        <v>112820.78695661298</v>
      </c>
      <c r="S30" s="14">
        <f>'bezirksw Umlage § 2_Plan'!L30*'Umlage Gesamt § 2_mtlAufte_Plan'!$S$1</f>
        <v>1469.0646527373763</v>
      </c>
      <c r="T30" s="14">
        <f>'bezirksw Umlage § 2_Plan'!M30*'Umlage Gesamt § 2_mtlAufte_Plan'!$T$1</f>
        <v>1021.9580192955661</v>
      </c>
      <c r="V30" s="14">
        <f t="shared" si="9"/>
        <v>3012.3368246272339</v>
      </c>
      <c r="W30" s="184">
        <f t="shared" si="10"/>
        <v>251.03</v>
      </c>
      <c r="X30" s="14">
        <f t="shared" si="2"/>
        <v>272423.37566988391</v>
      </c>
      <c r="Y30" s="184">
        <f t="shared" si="15"/>
        <v>22701.95</v>
      </c>
      <c r="Z30" s="14">
        <f t="shared" si="3"/>
        <v>17618.944043935568</v>
      </c>
      <c r="AA30" s="184">
        <f t="shared" si="16"/>
        <v>1468.25</v>
      </c>
      <c r="AB30" s="14">
        <f t="shared" si="4"/>
        <v>516846.01423004089</v>
      </c>
      <c r="AC30" s="184">
        <f t="shared" si="17"/>
        <v>43070.5</v>
      </c>
      <c r="AD30" s="14">
        <f t="shared" si="5"/>
        <v>40711.270968818717</v>
      </c>
      <c r="AE30" s="184">
        <f t="shared" si="18"/>
        <v>3392.61</v>
      </c>
      <c r="AF30" s="14">
        <f t="shared" si="6"/>
        <v>153227.98556354671</v>
      </c>
      <c r="AG30" s="184">
        <f t="shared" si="19"/>
        <v>12769</v>
      </c>
      <c r="AH30" s="14">
        <f t="shared" si="7"/>
        <v>2043.4906376766146</v>
      </c>
      <c r="AI30" s="184">
        <f t="shared" si="11"/>
        <v>170.29</v>
      </c>
      <c r="AJ30" s="14">
        <f t="shared" si="8"/>
        <v>1426.0768026699047</v>
      </c>
      <c r="AK30" s="184">
        <f t="shared" si="12"/>
        <v>118.84</v>
      </c>
      <c r="AM30" s="14">
        <f t="shared" si="20"/>
        <v>1007309.4947411994</v>
      </c>
      <c r="AN30" s="14">
        <f t="shared" si="13"/>
        <v>83942.46</v>
      </c>
      <c r="AO30" s="14">
        <f t="shared" si="14"/>
        <v>83942.46</v>
      </c>
    </row>
    <row r="31" spans="1:41" x14ac:dyDescent="0.25">
      <c r="A31">
        <v>60639</v>
      </c>
      <c r="B31" t="s">
        <v>40</v>
      </c>
      <c r="C31" t="s">
        <v>28</v>
      </c>
      <c r="D31" s="14">
        <f>'landesw Umlage § 2_Plan'!F31*'Umlage Gesamt § 2_mtlAufte_Plan'!$D$1</f>
        <v>447.92695645469735</v>
      </c>
      <c r="E31" s="14">
        <f>'landesw Umlage § 2_Plan'!G31*'Umlage Gesamt § 2_mtlAufte_Plan'!$E$1</f>
        <v>34908.646991360707</v>
      </c>
      <c r="F31" s="14">
        <f>'landesw Umlage § 2_Plan'!H31*'Umlage Gesamt § 2_mtlAufte_Plan'!$F$1</f>
        <v>1612.3435620094676</v>
      </c>
      <c r="G31" s="14">
        <f>'landesw Umlage § 2_Plan'!I31*'Umlage Gesamt § 2_mtlAufte_Plan'!$G$1</f>
        <v>54576.543282156621</v>
      </c>
      <c r="H31" s="14">
        <f>'landesw Umlage § 2_Plan'!J31*'Umlage Gesamt § 2_mtlAufte_Plan'!$H$1</f>
        <v>9314.4370980148378</v>
      </c>
      <c r="I31" s="14">
        <f>'landesw Umlage § 2_Plan'!K31*'Umlage Gesamt § 2_mtlAufte_Plan'!$I$1</f>
        <v>16551.477005951274</v>
      </c>
      <c r="J31" s="14">
        <f>'landesw Umlage § 2_Plan'!L31*'Umlage Gesamt § 2_mtlAufte_Plan'!$J$1</f>
        <v>235.29467048258189</v>
      </c>
      <c r="K31" s="14">
        <f>'landesw Umlage § 2_Plan'!M31*'Umlage Gesamt § 2_mtlAufte_Plan'!$K$1</f>
        <v>165.5339390329722</v>
      </c>
      <c r="M31" s="14">
        <f>'bezirksw Umlage § 2_Plan'!F31*'Umlage Gesamt § 2_mtlAufte_Plan'!$M$1</f>
        <v>785.97753101062199</v>
      </c>
      <c r="N31" s="14">
        <f>'bezirksw Umlage § 2_Plan'!G31*'Umlage Gesamt § 2_mtlAufte_Plan'!$N$1</f>
        <v>76680.609223742984</v>
      </c>
      <c r="O31" s="14">
        <f>'bezirksw Umlage § 2_Plan'!H31*'Umlage Gesamt § 2_mtlAufte_Plan'!$O$1</f>
        <v>5604.6761093889054</v>
      </c>
      <c r="P31" s="14">
        <f>'bezirksw Umlage § 2_Plan'!I31*'Umlage Gesamt § 2_mtlAufte_Plan'!$P$1</f>
        <v>157132.39015224762</v>
      </c>
      <c r="Q31" s="14">
        <f>'bezirksw Umlage § 2_Plan'!J31*'Umlage Gesamt § 2_mtlAufte_Plan'!$Q$1</f>
        <v>7361.5931281396506</v>
      </c>
      <c r="R31" s="14">
        <f>'bezirksw Umlage § 2_Plan'!K31*'Umlage Gesamt § 2_mtlAufte_Plan'!$R$1</f>
        <v>46213.316574370896</v>
      </c>
      <c r="S31" s="14">
        <f>'bezirksw Umlage § 2_Plan'!L31*'Umlage Gesamt § 2_mtlAufte_Plan'!$S$1</f>
        <v>601.75391163756831</v>
      </c>
      <c r="T31" s="14">
        <f>'bezirksw Umlage § 2_Plan'!M31*'Umlage Gesamt § 2_mtlAufte_Plan'!$T$1</f>
        <v>418.61141679135187</v>
      </c>
      <c r="V31" s="14">
        <f t="shared" si="9"/>
        <v>1233.9044874653193</v>
      </c>
      <c r="W31" s="184">
        <f t="shared" si="10"/>
        <v>102.83</v>
      </c>
      <c r="X31" s="14">
        <f t="shared" si="2"/>
        <v>111589.2562151037</v>
      </c>
      <c r="Y31" s="184">
        <f t="shared" si="15"/>
        <v>9299.1</v>
      </c>
      <c r="Z31" s="14">
        <f t="shared" si="3"/>
        <v>7217.0196713983732</v>
      </c>
      <c r="AA31" s="184">
        <f t="shared" si="16"/>
        <v>601.41999999999996</v>
      </c>
      <c r="AB31" s="14">
        <f t="shared" si="4"/>
        <v>211708.93343440426</v>
      </c>
      <c r="AC31" s="184">
        <f t="shared" si="17"/>
        <v>17642.41</v>
      </c>
      <c r="AD31" s="14">
        <f t="shared" si="5"/>
        <v>16676.030226154489</v>
      </c>
      <c r="AE31" s="184">
        <f t="shared" si="18"/>
        <v>1389.67</v>
      </c>
      <c r="AF31" s="14">
        <f t="shared" si="6"/>
        <v>62764.79358032217</v>
      </c>
      <c r="AG31" s="184">
        <f t="shared" si="19"/>
        <v>5230.3999999999996</v>
      </c>
      <c r="AH31" s="14">
        <f t="shared" si="7"/>
        <v>837.04858212015017</v>
      </c>
      <c r="AI31" s="184">
        <f t="shared" si="11"/>
        <v>69.75</v>
      </c>
      <c r="AJ31" s="14">
        <f t="shared" si="8"/>
        <v>584.14535582432404</v>
      </c>
      <c r="AK31" s="184">
        <f t="shared" si="12"/>
        <v>48.68</v>
      </c>
      <c r="AM31" s="14">
        <f t="shared" si="20"/>
        <v>412611.13155279279</v>
      </c>
      <c r="AN31" s="14">
        <f t="shared" si="13"/>
        <v>34384.26</v>
      </c>
      <c r="AO31" s="14">
        <f t="shared" si="14"/>
        <v>34384.26</v>
      </c>
    </row>
    <row r="32" spans="1:41" x14ac:dyDescent="0.25">
      <c r="A32">
        <v>60641</v>
      </c>
      <c r="B32" t="s">
        <v>41</v>
      </c>
      <c r="C32" t="s">
        <v>28</v>
      </c>
      <c r="D32" s="14">
        <f>'landesw Umlage § 2_Plan'!F32*'Umlage Gesamt § 2_mtlAufte_Plan'!$D$1</f>
        <v>331.68341478003708</v>
      </c>
      <c r="E32" s="14">
        <f>'landesw Umlage § 2_Plan'!G32*'Umlage Gesamt § 2_mtlAufte_Plan'!$E$1</f>
        <v>25849.346802186552</v>
      </c>
      <c r="F32" s="14">
        <f>'landesw Umlage § 2_Plan'!H32*'Umlage Gesamt § 2_mtlAufte_Plan'!$F$1</f>
        <v>1193.9170231653525</v>
      </c>
      <c r="G32" s="14">
        <f>'landesw Umlage § 2_Plan'!I32*'Umlage Gesamt § 2_mtlAufte_Plan'!$G$1</f>
        <v>40413.138753677631</v>
      </c>
      <c r="H32" s="14">
        <f>'landesw Umlage § 2_Plan'!J32*'Umlage Gesamt § 2_mtlAufte_Plan'!$H$1</f>
        <v>6897.2055798474403</v>
      </c>
      <c r="I32" s="14">
        <f>'landesw Umlage § 2_Plan'!K32*'Umlage Gesamt § 2_mtlAufte_Plan'!$I$1</f>
        <v>12256.128669814534</v>
      </c>
      <c r="J32" s="14">
        <f>'landesw Umlage § 2_Plan'!L32*'Umlage Gesamt § 2_mtlAufte_Plan'!$J$1</f>
        <v>174.2322909139306</v>
      </c>
      <c r="K32" s="14">
        <f>'landesw Umlage § 2_Plan'!M32*'Umlage Gesamt § 2_mtlAufte_Plan'!$K$1</f>
        <v>122.5754810449763</v>
      </c>
      <c r="M32" s="14">
        <f>'bezirksw Umlage § 2_Plan'!F32*'Umlage Gesamt § 2_mtlAufte_Plan'!$M$1</f>
        <v>582.00496234781053</v>
      </c>
      <c r="N32" s="14">
        <f>'bezirksw Umlage § 2_Plan'!G32*'Umlage Gesamt § 2_mtlAufte_Plan'!$N$1</f>
        <v>56780.878998777116</v>
      </c>
      <c r="O32" s="14">
        <f>'bezirksw Umlage § 2_Plan'!H32*'Umlage Gesamt § 2_mtlAufte_Plan'!$O$1</f>
        <v>4150.1813720072878</v>
      </c>
      <c r="P32" s="14">
        <f>'bezirksw Umlage § 2_Plan'!I32*'Umlage Gesamt § 2_mtlAufte_Plan'!$P$1</f>
        <v>116354.25595002723</v>
      </c>
      <c r="Q32" s="14">
        <f>'bezirksw Umlage § 2_Plan'!J32*'Umlage Gesamt § 2_mtlAufte_Plan'!$Q$1</f>
        <v>5451.1529430793835</v>
      </c>
      <c r="R32" s="14">
        <f>'bezirksw Umlage § 2_Plan'!K32*'Umlage Gesamt § 2_mtlAufte_Plan'!$R$1</f>
        <v>34220.29067198703</v>
      </c>
      <c r="S32" s="14">
        <f>'bezirksw Umlage § 2_Plan'!L32*'Umlage Gesamt § 2_mtlAufte_Plan'!$S$1</f>
        <v>445.59004407536634</v>
      </c>
      <c r="T32" s="14">
        <f>'bezirksw Umlage § 2_Plan'!M32*'Umlage Gesamt § 2_mtlAufte_Plan'!$T$1</f>
        <v>309.97568283503745</v>
      </c>
      <c r="V32" s="14">
        <f t="shared" si="9"/>
        <v>913.68837712784762</v>
      </c>
      <c r="W32" s="184">
        <f t="shared" si="10"/>
        <v>76.14</v>
      </c>
      <c r="X32" s="14">
        <f t="shared" si="2"/>
        <v>82630.225800963672</v>
      </c>
      <c r="Y32" s="184">
        <f t="shared" si="15"/>
        <v>6885.85</v>
      </c>
      <c r="Z32" s="14">
        <f t="shared" si="3"/>
        <v>5344.0983951726403</v>
      </c>
      <c r="AA32" s="184">
        <f t="shared" si="16"/>
        <v>445.34</v>
      </c>
      <c r="AB32" s="14">
        <f t="shared" si="4"/>
        <v>156767.39470370486</v>
      </c>
      <c r="AC32" s="184">
        <f t="shared" si="17"/>
        <v>13063.95</v>
      </c>
      <c r="AD32" s="14">
        <f t="shared" si="5"/>
        <v>12348.358522926825</v>
      </c>
      <c r="AE32" s="184">
        <f t="shared" si="18"/>
        <v>1029.03</v>
      </c>
      <c r="AF32" s="14">
        <f t="shared" si="6"/>
        <v>46476.419341801564</v>
      </c>
      <c r="AG32" s="184">
        <f t="shared" si="19"/>
        <v>3873.03</v>
      </c>
      <c r="AH32" s="14">
        <f t="shared" si="7"/>
        <v>619.82233498929691</v>
      </c>
      <c r="AI32" s="184">
        <f t="shared" si="11"/>
        <v>51.65</v>
      </c>
      <c r="AJ32" s="14">
        <f t="shared" si="8"/>
        <v>432.55116388001375</v>
      </c>
      <c r="AK32" s="184">
        <f t="shared" si="12"/>
        <v>36.049999999999997</v>
      </c>
      <c r="AM32" s="14">
        <f t="shared" si="20"/>
        <v>305532.55864056677</v>
      </c>
      <c r="AN32" s="14">
        <f t="shared" si="13"/>
        <v>25461.05</v>
      </c>
      <c r="AO32" s="14">
        <f t="shared" si="14"/>
        <v>25461.05</v>
      </c>
    </row>
    <row r="33" spans="1:41" x14ac:dyDescent="0.25">
      <c r="A33">
        <v>60642</v>
      </c>
      <c r="B33" t="s">
        <v>42</v>
      </c>
      <c r="C33" t="s">
        <v>28</v>
      </c>
      <c r="D33" s="14">
        <f>'landesw Umlage § 2_Plan'!F33*'Umlage Gesamt § 2_mtlAufte_Plan'!$D$1</f>
        <v>672.54007689092771</v>
      </c>
      <c r="E33" s="14">
        <f>'landesw Umlage § 2_Plan'!G33*'Umlage Gesamt § 2_mtlAufte_Plan'!$E$1</f>
        <v>52413.599568889658</v>
      </c>
      <c r="F33" s="14">
        <f>'landesw Umlage § 2_Plan'!H33*'Umlage Gesamt § 2_mtlAufte_Plan'!$F$1</f>
        <v>2420.8537743544148</v>
      </c>
      <c r="G33" s="14">
        <f>'landesw Umlage § 2_Plan'!I33*'Umlage Gesamt § 2_mtlAufte_Plan'!$G$1</f>
        <v>81943.968958552592</v>
      </c>
      <c r="H33" s="14">
        <f>'landesw Umlage § 2_Plan'!J33*'Umlage Gesamt § 2_mtlAufte_Plan'!$H$1</f>
        <v>13985.164660944385</v>
      </c>
      <c r="I33" s="14">
        <f>'landesw Umlage § 2_Plan'!K33*'Umlage Gesamt § 2_mtlAufte_Plan'!$I$1</f>
        <v>24851.220623884728</v>
      </c>
      <c r="J33" s="14">
        <f>'landesw Umlage § 2_Plan'!L33*'Umlage Gesamt § 2_mtlAufte_Plan'!$J$1</f>
        <v>353.28326080412126</v>
      </c>
      <c r="K33" s="14">
        <f>'landesw Umlage § 2_Plan'!M33*'Umlage Gesamt § 2_mtlAufte_Plan'!$K$1</f>
        <v>248.54098750038682</v>
      </c>
      <c r="M33" s="14">
        <f>'bezirksw Umlage § 2_Plan'!F33*'Umlage Gesamt § 2_mtlAufte_Plan'!$M$1</f>
        <v>1180.1062238456439</v>
      </c>
      <c r="N33" s="14">
        <f>'bezirksw Umlage § 2_Plan'!G33*'Umlage Gesamt § 2_mtlAufte_Plan'!$N$1</f>
        <v>115132.12607599574</v>
      </c>
      <c r="O33" s="14">
        <f>'bezirksw Umlage § 2_Plan'!H33*'Umlage Gesamt § 2_mtlAufte_Plan'!$O$1</f>
        <v>8415.1427978154898</v>
      </c>
      <c r="P33" s="14">
        <f>'bezirksw Umlage § 2_Plan'!I33*'Umlage Gesamt § 2_mtlAufte_Plan'!$P$1</f>
        <v>235926.47915516986</v>
      </c>
      <c r="Q33" s="14">
        <f>'bezirksw Umlage § 2_Plan'!J33*'Umlage Gesamt § 2_mtlAufte_Plan'!$Q$1</f>
        <v>11053.066436602143</v>
      </c>
      <c r="R33" s="14">
        <f>'bezirksw Umlage § 2_Plan'!K33*'Umlage Gesamt § 2_mtlAufte_Plan'!$R$1</f>
        <v>69386.999452567194</v>
      </c>
      <c r="S33" s="14">
        <f>'bezirksw Umlage § 2_Plan'!L33*'Umlage Gesamt § 2_mtlAufte_Plan'!$S$1</f>
        <v>903.50360961827414</v>
      </c>
      <c r="T33" s="14">
        <f>'bezirksw Umlage § 2_Plan'!M33*'Umlage Gesamt § 2_mtlAufte_Plan'!$T$1</f>
        <v>628.52425016923416</v>
      </c>
      <c r="V33" s="14">
        <f t="shared" si="9"/>
        <v>1852.6463007365714</v>
      </c>
      <c r="W33" s="184">
        <f t="shared" si="10"/>
        <v>154.38999999999999</v>
      </c>
      <c r="X33" s="14">
        <f t="shared" si="2"/>
        <v>167545.72564488539</v>
      </c>
      <c r="Y33" s="184">
        <f t="shared" si="15"/>
        <v>13962.14</v>
      </c>
      <c r="Z33" s="14">
        <f t="shared" si="3"/>
        <v>10835.996572169905</v>
      </c>
      <c r="AA33" s="184">
        <f t="shared" si="16"/>
        <v>903</v>
      </c>
      <c r="AB33" s="14">
        <f t="shared" si="4"/>
        <v>317870.44811372244</v>
      </c>
      <c r="AC33" s="184">
        <f t="shared" si="17"/>
        <v>26489.200000000001</v>
      </c>
      <c r="AD33" s="14">
        <f t="shared" si="5"/>
        <v>25038.23109754653</v>
      </c>
      <c r="AE33" s="184">
        <f t="shared" si="18"/>
        <v>2086.52</v>
      </c>
      <c r="AF33" s="14">
        <f t="shared" si="6"/>
        <v>94238.220076451922</v>
      </c>
      <c r="AG33" s="184">
        <f t="shared" si="19"/>
        <v>7853.19</v>
      </c>
      <c r="AH33" s="14">
        <f t="shared" si="7"/>
        <v>1256.7868704223954</v>
      </c>
      <c r="AI33" s="184">
        <f t="shared" si="11"/>
        <v>104.73</v>
      </c>
      <c r="AJ33" s="14">
        <f t="shared" si="8"/>
        <v>877.06523766962096</v>
      </c>
      <c r="AK33" s="184">
        <f t="shared" si="12"/>
        <v>73.09</v>
      </c>
      <c r="AM33" s="14">
        <f t="shared" si="20"/>
        <v>619515.11991360481</v>
      </c>
      <c r="AN33" s="14">
        <f t="shared" si="13"/>
        <v>51626.26</v>
      </c>
      <c r="AO33" s="14">
        <f t="shared" si="14"/>
        <v>51626.26</v>
      </c>
    </row>
    <row r="34" spans="1:41" x14ac:dyDescent="0.25">
      <c r="A34">
        <v>60645</v>
      </c>
      <c r="B34" t="s">
        <v>43</v>
      </c>
      <c r="C34" t="s">
        <v>28</v>
      </c>
      <c r="D34" s="14">
        <f>'landesw Umlage § 2_Plan'!F34*'Umlage Gesamt § 2_mtlAufte_Plan'!$D$1</f>
        <v>960.49225121105303</v>
      </c>
      <c r="E34" s="14">
        <f>'landesw Umlage § 2_Plan'!G34*'Umlage Gesamt § 2_mtlAufte_Plan'!$E$1</f>
        <v>74854.804901332434</v>
      </c>
      <c r="F34" s="14">
        <f>'landesw Umlage § 2_Plan'!H34*'Umlage Gesamt § 2_mtlAufte_Plan'!$F$1</f>
        <v>3457.3572214932083</v>
      </c>
      <c r="G34" s="14">
        <f>'landesw Umlage § 2_Plan'!I34*'Umlage Gesamt § 2_mtlAufte_Plan'!$G$1</f>
        <v>117028.78374478407</v>
      </c>
      <c r="H34" s="14">
        <f>'landesw Umlage § 2_Plan'!J34*'Umlage Gesamt § 2_mtlAufte_Plan'!$H$1</f>
        <v>19972.99900824533</v>
      </c>
      <c r="I34" s="14">
        <f>'landesw Umlage § 2_Plan'!K34*'Umlage Gesamt § 2_mtlAufte_Plan'!$I$1</f>
        <v>35491.423727078087</v>
      </c>
      <c r="J34" s="14">
        <f>'landesw Umlage § 2_Plan'!L34*'Umlage Gesamt § 2_mtlAufte_Plan'!$J$1</f>
        <v>504.54366385657607</v>
      </c>
      <c r="K34" s="14">
        <f>'landesw Umlage § 2_Plan'!M34*'Umlage Gesamt § 2_mtlAufte_Plan'!$K$1</f>
        <v>354.95534140663642</v>
      </c>
      <c r="M34" s="14">
        <f>'bezirksw Umlage § 2_Plan'!F34*'Umlage Gesamt § 2_mtlAufte_Plan'!$M$1</f>
        <v>1685.3759687446927</v>
      </c>
      <c r="N34" s="14">
        <f>'bezirksw Umlage § 2_Plan'!G34*'Umlage Gesamt § 2_mtlAufte_Plan'!$N$1</f>
        <v>164426.65465032554</v>
      </c>
      <c r="O34" s="14">
        <f>'bezirksw Umlage § 2_Plan'!H34*'Umlage Gesamt § 2_mtlAufte_Plan'!$O$1</f>
        <v>12018.137993354301</v>
      </c>
      <c r="P34" s="14">
        <f>'bezirksw Umlage § 2_Plan'!I34*'Umlage Gesamt § 2_mtlAufte_Plan'!$P$1</f>
        <v>336939.8536539519</v>
      </c>
      <c r="Q34" s="14">
        <f>'bezirksw Umlage § 2_Plan'!J34*'Umlage Gesamt § 2_mtlAufte_Plan'!$Q$1</f>
        <v>15785.504878096785</v>
      </c>
      <c r="R34" s="14">
        <f>'bezirksw Umlage § 2_Plan'!K34*'Umlage Gesamt § 2_mtlAufte_Plan'!$R$1</f>
        <v>99095.470439577912</v>
      </c>
      <c r="S34" s="14">
        <f>'bezirksw Umlage § 2_Plan'!L34*'Umlage Gesamt § 2_mtlAufte_Plan'!$S$1</f>
        <v>1290.3442423704209</v>
      </c>
      <c r="T34" s="14">
        <f>'bezirksw Umlage § 2_Plan'!M34*'Umlage Gesamt § 2_mtlAufte_Plan'!$T$1</f>
        <v>897.63077730116242</v>
      </c>
      <c r="V34" s="14">
        <f t="shared" si="9"/>
        <v>2645.8682199557456</v>
      </c>
      <c r="W34" s="184">
        <f t="shared" si="10"/>
        <v>220.49</v>
      </c>
      <c r="X34" s="14">
        <f t="shared" si="2"/>
        <v>239281.45955165796</v>
      </c>
      <c r="Y34" s="184">
        <f t="shared" si="15"/>
        <v>19940.12</v>
      </c>
      <c r="Z34" s="14">
        <f t="shared" si="3"/>
        <v>15475.495214847509</v>
      </c>
      <c r="AA34" s="184">
        <f t="shared" si="16"/>
        <v>1289.6199999999999</v>
      </c>
      <c r="AB34" s="14">
        <f t="shared" si="4"/>
        <v>453968.63739873597</v>
      </c>
      <c r="AC34" s="184">
        <f t="shared" si="17"/>
        <v>37830.720000000001</v>
      </c>
      <c r="AD34" s="14">
        <f t="shared" si="5"/>
        <v>35758.503886342114</v>
      </c>
      <c r="AE34" s="184">
        <f t="shared" si="18"/>
        <v>2979.88</v>
      </c>
      <c r="AF34" s="14">
        <f t="shared" si="6"/>
        <v>134586.89416665601</v>
      </c>
      <c r="AG34" s="184">
        <f t="shared" si="19"/>
        <v>11215.57</v>
      </c>
      <c r="AH34" s="14">
        <f t="shared" si="7"/>
        <v>1794.8879062269971</v>
      </c>
      <c r="AI34" s="184">
        <f t="shared" si="11"/>
        <v>149.57</v>
      </c>
      <c r="AJ34" s="14">
        <f t="shared" si="8"/>
        <v>1252.586118707799</v>
      </c>
      <c r="AK34" s="184">
        <f t="shared" si="12"/>
        <v>104.38</v>
      </c>
      <c r="AM34" s="14">
        <f t="shared" si="20"/>
        <v>884764.33246313024</v>
      </c>
      <c r="AN34" s="14">
        <f t="shared" si="13"/>
        <v>73730.36</v>
      </c>
      <c r="AO34" s="14">
        <f t="shared" si="14"/>
        <v>73730.36</v>
      </c>
    </row>
    <row r="35" spans="1:41" x14ac:dyDescent="0.25">
      <c r="A35">
        <v>60646</v>
      </c>
      <c r="B35" t="s">
        <v>44</v>
      </c>
      <c r="C35" t="s">
        <v>28</v>
      </c>
      <c r="D35" s="14">
        <f>'landesw Umlage § 2_Plan'!F35*'Umlage Gesamt § 2_mtlAufte_Plan'!$D$1</f>
        <v>799.21858658478084</v>
      </c>
      <c r="E35" s="14">
        <f>'landesw Umlage § 2_Plan'!G35*'Umlage Gesamt § 2_mtlAufte_Plan'!$E$1</f>
        <v>62286.136402340177</v>
      </c>
      <c r="F35" s="14">
        <f>'landesw Umlage § 2_Plan'!H35*'Umlage Gesamt § 2_mtlAufte_Plan'!$F$1</f>
        <v>2876.8416907023238</v>
      </c>
      <c r="G35" s="14">
        <f>'landesw Umlage § 2_Plan'!I35*'Umlage Gesamt § 2_mtlAufte_Plan'!$G$1</f>
        <v>97378.79614990273</v>
      </c>
      <c r="H35" s="14">
        <f>'landesw Umlage § 2_Plan'!J35*'Umlage Gesamt § 2_mtlAufte_Plan'!$H$1</f>
        <v>16619.386587556644</v>
      </c>
      <c r="I35" s="14">
        <f>'landesw Umlage § 2_Plan'!K35*'Umlage Gesamt § 2_mtlAufte_Plan'!$I$1</f>
        <v>29532.154446089386</v>
      </c>
      <c r="J35" s="14">
        <f>'landesw Umlage § 2_Plan'!L35*'Umlage Gesamt § 2_mtlAufte_Plan'!$J$1</f>
        <v>419.82709739649289</v>
      </c>
      <c r="K35" s="14">
        <f>'landesw Umlage § 2_Plan'!M35*'Umlage Gesamt § 2_mtlAufte_Plan'!$K$1</f>
        <v>295.35574691210553</v>
      </c>
      <c r="M35" s="14">
        <f>'bezirksw Umlage § 2_Plan'!F35*'Umlage Gesamt § 2_mtlAufte_Plan'!$M$1</f>
        <v>1402.3890332334506</v>
      </c>
      <c r="N35" s="14">
        <f>'bezirksw Umlage § 2_Plan'!G35*'Umlage Gesamt § 2_mtlAufte_Plan'!$N$1</f>
        <v>136818.21832586671</v>
      </c>
      <c r="O35" s="14">
        <f>'bezirksw Umlage § 2_Plan'!H35*'Umlage Gesamt § 2_mtlAufte_Plan'!$O$1</f>
        <v>10000.20484113089</v>
      </c>
      <c r="P35" s="14">
        <f>'bezirksw Umlage § 2_Plan'!I35*'Umlage Gesamt § 2_mtlAufte_Plan'!$P$1</f>
        <v>280365.19114220573</v>
      </c>
      <c r="Q35" s="14">
        <f>'bezirksw Umlage § 2_Plan'!J35*'Umlage Gesamt § 2_mtlAufte_Plan'!$Q$1</f>
        <v>13135.003308243759</v>
      </c>
      <c r="R35" s="14">
        <f>'bezirksw Umlage § 2_Plan'!K35*'Umlage Gesamt § 2_mtlAufte_Plan'!$R$1</f>
        <v>82456.617137529276</v>
      </c>
      <c r="S35" s="14">
        <f>'bezirksw Umlage § 2_Plan'!L35*'Umlage Gesamt § 2_mtlAufte_Plan'!$S$1</f>
        <v>1073.6860191165592</v>
      </c>
      <c r="T35" s="14">
        <f>'bezirksw Umlage § 2_Plan'!M35*'Umlage Gesamt § 2_mtlAufte_Plan'!$T$1</f>
        <v>746.91201329847604</v>
      </c>
      <c r="V35" s="14">
        <f t="shared" si="9"/>
        <v>2201.6076198182313</v>
      </c>
      <c r="W35" s="184">
        <f t="shared" si="10"/>
        <v>183.47</v>
      </c>
      <c r="X35" s="14">
        <f t="shared" si="2"/>
        <v>199104.35472820688</v>
      </c>
      <c r="Y35" s="184">
        <f t="shared" si="15"/>
        <v>16592.03</v>
      </c>
      <c r="Z35" s="14">
        <f t="shared" si="3"/>
        <v>12877.046531833214</v>
      </c>
      <c r="AA35" s="184">
        <f t="shared" si="16"/>
        <v>1073.0899999999999</v>
      </c>
      <c r="AB35" s="14">
        <f t="shared" si="4"/>
        <v>377743.98729210848</v>
      </c>
      <c r="AC35" s="184">
        <f t="shared" si="17"/>
        <v>31478.67</v>
      </c>
      <c r="AD35" s="14">
        <f t="shared" si="5"/>
        <v>29754.389895800403</v>
      </c>
      <c r="AE35" s="184">
        <f t="shared" si="18"/>
        <v>2479.5300000000002</v>
      </c>
      <c r="AF35" s="14">
        <f t="shared" si="6"/>
        <v>111988.77158361865</v>
      </c>
      <c r="AG35" s="184">
        <f t="shared" si="19"/>
        <v>9332.4</v>
      </c>
      <c r="AH35" s="14">
        <f t="shared" si="7"/>
        <v>1493.5131165130522</v>
      </c>
      <c r="AI35" s="184">
        <f t="shared" si="11"/>
        <v>124.46</v>
      </c>
      <c r="AJ35" s="14">
        <f t="shared" si="8"/>
        <v>1042.2677602105816</v>
      </c>
      <c r="AK35" s="184">
        <f t="shared" si="12"/>
        <v>86.86</v>
      </c>
      <c r="AM35" s="14">
        <f t="shared" si="20"/>
        <v>736205.93852810934</v>
      </c>
      <c r="AN35" s="14">
        <f t="shared" si="13"/>
        <v>61350.49</v>
      </c>
      <c r="AO35" s="14">
        <f t="shared" si="14"/>
        <v>61350.49</v>
      </c>
    </row>
    <row r="36" spans="1:41" x14ac:dyDescent="0.25">
      <c r="A36">
        <v>60647</v>
      </c>
      <c r="B36" t="s">
        <v>45</v>
      </c>
      <c r="C36" t="s">
        <v>28</v>
      </c>
      <c r="D36" s="14">
        <f>'landesw Umlage § 2_Plan'!F36*'Umlage Gesamt § 2_mtlAufte_Plan'!$D$1</f>
        <v>183.93481454203982</v>
      </c>
      <c r="E36" s="14">
        <f>'landesw Umlage § 2_Plan'!G36*'Umlage Gesamt § 2_mtlAufte_Plan'!$E$1</f>
        <v>14334.737880234876</v>
      </c>
      <c r="F36" s="14">
        <f>'landesw Umlage § 2_Plan'!H36*'Umlage Gesamt § 2_mtlAufte_Plan'!$F$1</f>
        <v>662.08588204549721</v>
      </c>
      <c r="G36" s="14">
        <f>'landesw Umlage § 2_Plan'!I36*'Umlage Gesamt § 2_mtlAufte_Plan'!$G$1</f>
        <v>22411.078909836426</v>
      </c>
      <c r="H36" s="14">
        <f>'landesw Umlage § 2_Plan'!J36*'Umlage Gesamt § 2_mtlAufte_Plan'!$H$1</f>
        <v>3824.8407145376391</v>
      </c>
      <c r="I36" s="14">
        <f>'landesw Umlage § 2_Plan'!K36*'Umlage Gesamt § 2_mtlAufte_Plan'!$I$1</f>
        <v>6796.6279091184579</v>
      </c>
      <c r="J36" s="14">
        <f>'landesw Umlage § 2_Plan'!L36*'Umlage Gesamt § 2_mtlAufte_Plan'!$J$1</f>
        <v>96.620399719839654</v>
      </c>
      <c r="K36" s="14">
        <f>'landesw Umlage § 2_Plan'!M36*'Umlage Gesamt § 2_mtlAufte_Plan'!$K$1</f>
        <v>67.97415055667112</v>
      </c>
      <c r="M36" s="14">
        <f>'bezirksw Umlage § 2_Plan'!F36*'Umlage Gesamt § 2_mtlAufte_Plan'!$M$1</f>
        <v>322.75046035384236</v>
      </c>
      <c r="N36" s="14">
        <f>'bezirksw Umlage § 2_Plan'!G36*'Umlage Gesamt § 2_mtlAufte_Plan'!$N$1</f>
        <v>31487.798252138178</v>
      </c>
      <c r="O36" s="14">
        <f>'bezirksw Umlage § 2_Plan'!H36*'Umlage Gesamt § 2_mtlAufte_Plan'!$O$1</f>
        <v>2301.4802880096649</v>
      </c>
      <c r="P36" s="14">
        <f>'bezirksw Umlage § 2_Plan'!I36*'Umlage Gesamt § 2_mtlAufte_Plan'!$P$1</f>
        <v>64524.174365300176</v>
      </c>
      <c r="Q36" s="14">
        <f>'bezirksw Umlage § 2_Plan'!J36*'Umlage Gesamt § 2_mtlAufte_Plan'!$Q$1</f>
        <v>3022.9331975809955</v>
      </c>
      <c r="R36" s="14">
        <f>'bezirksw Umlage § 2_Plan'!K36*'Umlage Gesamt § 2_mtlAufte_Plan'!$R$1</f>
        <v>18976.839172078686</v>
      </c>
      <c r="S36" s="14">
        <f>'bezirksw Umlage § 2_Plan'!L36*'Umlage Gesamt § 2_mtlAufte_Plan'!$S$1</f>
        <v>247.10165919250159</v>
      </c>
      <c r="T36" s="14">
        <f>'bezirksw Umlage § 2_Plan'!M36*'Umlage Gesamt § 2_mtlAufte_Plan'!$T$1</f>
        <v>171.89680639478371</v>
      </c>
      <c r="V36" s="14">
        <f t="shared" si="9"/>
        <v>506.68527489588217</v>
      </c>
      <c r="W36" s="184">
        <f t="shared" si="10"/>
        <v>42.22</v>
      </c>
      <c r="X36" s="14">
        <f t="shared" si="2"/>
        <v>45822.536132373054</v>
      </c>
      <c r="Y36" s="184">
        <f t="shared" si="15"/>
        <v>3818.54</v>
      </c>
      <c r="Z36" s="14">
        <f t="shared" si="3"/>
        <v>2963.5661700551623</v>
      </c>
      <c r="AA36" s="184">
        <f t="shared" si="16"/>
        <v>246.96</v>
      </c>
      <c r="AB36" s="14">
        <f t="shared" si="4"/>
        <v>86935.253275136609</v>
      </c>
      <c r="AC36" s="184">
        <f t="shared" si="17"/>
        <v>7244.6</v>
      </c>
      <c r="AD36" s="14">
        <f t="shared" si="5"/>
        <v>6847.7739121186351</v>
      </c>
      <c r="AE36" s="184">
        <f t="shared" si="18"/>
        <v>570.65</v>
      </c>
      <c r="AF36" s="14">
        <f t="shared" si="6"/>
        <v>25773.467081197145</v>
      </c>
      <c r="AG36" s="184">
        <f t="shared" si="19"/>
        <v>2147.79</v>
      </c>
      <c r="AH36" s="14">
        <f t="shared" si="7"/>
        <v>343.72205891234125</v>
      </c>
      <c r="AI36" s="184">
        <f t="shared" si="11"/>
        <v>28.64</v>
      </c>
      <c r="AJ36" s="14">
        <f t="shared" si="8"/>
        <v>239.87095695145484</v>
      </c>
      <c r="AK36" s="184">
        <f t="shared" si="12"/>
        <v>19.989999999999998</v>
      </c>
      <c r="AM36" s="14">
        <f t="shared" si="20"/>
        <v>169432.87486164027</v>
      </c>
      <c r="AN36" s="14">
        <f t="shared" si="13"/>
        <v>14119.41</v>
      </c>
      <c r="AO36" s="14">
        <f t="shared" si="14"/>
        <v>14119.41</v>
      </c>
    </row>
    <row r="37" spans="1:41" x14ac:dyDescent="0.25">
      <c r="A37">
        <v>60648</v>
      </c>
      <c r="B37" t="s">
        <v>46</v>
      </c>
      <c r="C37" t="s">
        <v>28</v>
      </c>
      <c r="D37" s="14">
        <f>'landesw Umlage § 2_Plan'!F37*'Umlage Gesamt § 2_mtlAufte_Plan'!$D$1</f>
        <v>655.83167162376071</v>
      </c>
      <c r="E37" s="14">
        <f>'landesw Umlage § 2_Plan'!G37*'Umlage Gesamt § 2_mtlAufte_Plan'!$E$1</f>
        <v>51111.450160699009</v>
      </c>
      <c r="F37" s="14">
        <f>'landesw Umlage § 2_Plan'!H37*'Umlage Gesamt § 2_mtlAufte_Plan'!$F$1</f>
        <v>2360.7107325576289</v>
      </c>
      <c r="G37" s="14">
        <f>'landesw Umlage § 2_Plan'!I37*'Umlage Gesamt § 2_mtlAufte_Plan'!$G$1</f>
        <v>79908.174974513633</v>
      </c>
      <c r="H37" s="14">
        <f>'landesw Umlage § 2_Plan'!J37*'Umlage Gesamt § 2_mtlAufte_Plan'!$H$1</f>
        <v>13637.720981508435</v>
      </c>
      <c r="I37" s="14">
        <f>'landesw Umlage § 2_Plan'!K37*'Umlage Gesamt § 2_mtlAufte_Plan'!$I$1</f>
        <v>24233.823564831866</v>
      </c>
      <c r="J37" s="14">
        <f>'landesw Umlage § 2_Plan'!L37*'Umlage Gesamt § 2_mtlAufte_Plan'!$J$1</f>
        <v>344.50638623791036</v>
      </c>
      <c r="K37" s="14">
        <f>'landesw Umlage § 2_Plan'!M37*'Umlage Gesamt § 2_mtlAufte_Plan'!$K$1</f>
        <v>242.36630187591683</v>
      </c>
      <c r="M37" s="14">
        <f>'bezirksw Umlage § 2_Plan'!F37*'Umlage Gesamt § 2_mtlAufte_Plan'!$M$1</f>
        <v>1150.7879813738025</v>
      </c>
      <c r="N37" s="14">
        <f>'bezirksw Umlage § 2_Plan'!G37*'Umlage Gesamt § 2_mtlAufte_Plan'!$N$1</f>
        <v>112271.81441896973</v>
      </c>
      <c r="O37" s="14">
        <f>'bezirksw Umlage § 2_Plan'!H37*'Umlage Gesamt § 2_mtlAufte_Plan'!$O$1</f>
        <v>8206.0792474364916</v>
      </c>
      <c r="P37" s="14">
        <f>'bezirksw Umlage § 2_Plan'!I37*'Umlage Gesamt § 2_mtlAufte_Plan'!$P$1</f>
        <v>230065.18499229476</v>
      </c>
      <c r="Q37" s="14">
        <f>'bezirksw Umlage § 2_Plan'!J37*'Umlage Gesamt § 2_mtlAufte_Plan'!$Q$1</f>
        <v>10778.467018941536</v>
      </c>
      <c r="R37" s="14">
        <f>'bezirksw Umlage § 2_Plan'!K37*'Umlage Gesamt § 2_mtlAufte_Plan'!$R$1</f>
        <v>67663.167450635505</v>
      </c>
      <c r="S37" s="14">
        <f>'bezirksw Umlage § 2_Plan'!L37*'Umlage Gesamt § 2_mtlAufte_Plan'!$S$1</f>
        <v>881.05720829801726</v>
      </c>
      <c r="T37" s="14">
        <f>'bezirksw Umlage § 2_Plan'!M37*'Umlage Gesamt § 2_mtlAufte_Plan'!$T$1</f>
        <v>612.9093622942728</v>
      </c>
      <c r="V37" s="14">
        <f t="shared" si="9"/>
        <v>1806.6196529975632</v>
      </c>
      <c r="W37" s="184">
        <f t="shared" si="10"/>
        <v>150.55000000000001</v>
      </c>
      <c r="X37" s="14">
        <f t="shared" si="2"/>
        <v>163383.26457966876</v>
      </c>
      <c r="Y37" s="184">
        <f t="shared" si="15"/>
        <v>13615.27</v>
      </c>
      <c r="Z37" s="14">
        <f t="shared" si="3"/>
        <v>10566.789979994121</v>
      </c>
      <c r="AA37" s="184">
        <f t="shared" si="16"/>
        <v>880.57</v>
      </c>
      <c r="AB37" s="14">
        <f t="shared" si="4"/>
        <v>309973.35996680841</v>
      </c>
      <c r="AC37" s="184">
        <f t="shared" si="17"/>
        <v>25831.11</v>
      </c>
      <c r="AD37" s="14">
        <f t="shared" si="5"/>
        <v>24416.188000449969</v>
      </c>
      <c r="AE37" s="184">
        <f t="shared" si="18"/>
        <v>2034.68</v>
      </c>
      <c r="AF37" s="14">
        <f t="shared" si="6"/>
        <v>91896.991015467371</v>
      </c>
      <c r="AG37" s="184">
        <f t="shared" si="19"/>
        <v>7658.08</v>
      </c>
      <c r="AH37" s="14">
        <f t="shared" si="7"/>
        <v>1225.5635945359277</v>
      </c>
      <c r="AI37" s="184">
        <f t="shared" si="11"/>
        <v>102.13</v>
      </c>
      <c r="AJ37" s="14">
        <f t="shared" si="8"/>
        <v>855.27566417018966</v>
      </c>
      <c r="AK37" s="184">
        <f t="shared" si="12"/>
        <v>71.27</v>
      </c>
      <c r="AM37" s="14">
        <f t="shared" si="20"/>
        <v>604124.05245409231</v>
      </c>
      <c r="AN37" s="14">
        <f t="shared" si="13"/>
        <v>50343.67</v>
      </c>
      <c r="AO37" s="14">
        <f t="shared" si="14"/>
        <v>50343.67</v>
      </c>
    </row>
    <row r="38" spans="1:41" x14ac:dyDescent="0.25">
      <c r="A38">
        <v>60651</v>
      </c>
      <c r="B38" t="s">
        <v>47</v>
      </c>
      <c r="C38" t="s">
        <v>28</v>
      </c>
      <c r="D38" s="14">
        <f>'landesw Umlage § 2_Plan'!F38*'Umlage Gesamt § 2_mtlAufte_Plan'!$D$1</f>
        <v>685.43213343473178</v>
      </c>
      <c r="E38" s="14">
        <f>'landesw Umlage § 2_Plan'!G38*'Umlage Gesamt § 2_mtlAufte_Plan'!$E$1</f>
        <v>53418.32644320502</v>
      </c>
      <c r="F38" s="14">
        <f>'landesw Umlage § 2_Plan'!H38*'Umlage Gesamt § 2_mtlAufte_Plan'!$F$1</f>
        <v>2467.2596092119265</v>
      </c>
      <c r="G38" s="14">
        <f>'landesw Umlage § 2_Plan'!I38*'Umlage Gesamt § 2_mtlAufte_Plan'!$G$1</f>
        <v>83514.769446935563</v>
      </c>
      <c r="H38" s="14">
        <f>'landesw Umlage § 2_Plan'!J38*'Umlage Gesamt § 2_mtlAufte_Plan'!$H$1</f>
        <v>14253.249106434683</v>
      </c>
      <c r="I38" s="14">
        <f>'landesw Umlage § 2_Plan'!K38*'Umlage Gesamt § 2_mtlAufte_Plan'!$I$1</f>
        <v>25327.598690373743</v>
      </c>
      <c r="J38" s="14">
        <f>'landesw Umlage § 2_Plan'!L38*'Umlage Gesamt § 2_mtlAufte_Plan'!$J$1</f>
        <v>360.0554189709942</v>
      </c>
      <c r="K38" s="14">
        <f>'landesw Umlage § 2_Plan'!M38*'Umlage Gesamt § 2_mtlAufte_Plan'!$K$1</f>
        <v>253.3053198790914</v>
      </c>
      <c r="M38" s="14">
        <f>'bezirksw Umlage § 2_Plan'!F38*'Umlage Gesamt § 2_mtlAufte_Plan'!$M$1</f>
        <v>1202.7279183561714</v>
      </c>
      <c r="N38" s="14">
        <f>'bezirksw Umlage § 2_Plan'!G38*'Umlage Gesamt § 2_mtlAufte_Plan'!$N$1</f>
        <v>117339.11705003824</v>
      </c>
      <c r="O38" s="14">
        <f>'bezirksw Umlage § 2_Plan'!H38*'Umlage Gesamt § 2_mtlAufte_Plan'!$O$1</f>
        <v>8576.4543694249514</v>
      </c>
      <c r="P38" s="14">
        <f>'bezirksw Umlage § 2_Plan'!I38*'Umlage Gesamt § 2_mtlAufte_Plan'!$P$1</f>
        <v>240449.00147608487</v>
      </c>
      <c r="Q38" s="14">
        <f>'bezirksw Umlage § 2_Plan'!J38*'Umlage Gesamt § 2_mtlAufte_Plan'!$Q$1</f>
        <v>11264.944899134583</v>
      </c>
      <c r="R38" s="14">
        <f>'bezirksw Umlage § 2_Plan'!K38*'Umlage Gesamt § 2_mtlAufte_Plan'!$R$1</f>
        <v>70717.092856788935</v>
      </c>
      <c r="S38" s="14">
        <f>'bezirksw Umlage § 2_Plan'!L38*'Umlage Gesamt § 2_mtlAufte_Plan'!$S$1</f>
        <v>920.82305276072213</v>
      </c>
      <c r="T38" s="14">
        <f>'bezirksw Umlage § 2_Plan'!M38*'Umlage Gesamt § 2_mtlAufte_Plan'!$T$1</f>
        <v>640.57255844224142</v>
      </c>
      <c r="V38" s="14">
        <f t="shared" si="9"/>
        <v>1888.1600517909033</v>
      </c>
      <c r="W38" s="184">
        <f t="shared" si="10"/>
        <v>157.35</v>
      </c>
      <c r="X38" s="14">
        <f t="shared" si="2"/>
        <v>170757.44349324325</v>
      </c>
      <c r="Y38" s="184">
        <f t="shared" si="15"/>
        <v>14229.79</v>
      </c>
      <c r="Z38" s="14">
        <f t="shared" si="3"/>
        <v>11043.713978636879</v>
      </c>
      <c r="AA38" s="184">
        <f t="shared" si="16"/>
        <v>920.31</v>
      </c>
      <c r="AB38" s="14">
        <f t="shared" si="4"/>
        <v>323963.77092302043</v>
      </c>
      <c r="AC38" s="184">
        <f t="shared" si="17"/>
        <v>26996.98</v>
      </c>
      <c r="AD38" s="14">
        <f t="shared" si="5"/>
        <v>25518.194005569268</v>
      </c>
      <c r="AE38" s="184">
        <f t="shared" si="18"/>
        <v>2126.52</v>
      </c>
      <c r="AF38" s="14">
        <f t="shared" si="6"/>
        <v>96044.691547162685</v>
      </c>
      <c r="AG38" s="184">
        <f t="shared" si="19"/>
        <v>8003.72</v>
      </c>
      <c r="AH38" s="14">
        <f t="shared" si="7"/>
        <v>1280.8784717317162</v>
      </c>
      <c r="AI38" s="184">
        <f t="shared" si="11"/>
        <v>106.74</v>
      </c>
      <c r="AJ38" s="14">
        <f t="shared" si="8"/>
        <v>893.87787832133279</v>
      </c>
      <c r="AK38" s="184">
        <f t="shared" si="12"/>
        <v>74.489999999999995</v>
      </c>
      <c r="AM38" s="14">
        <f t="shared" si="20"/>
        <v>631390.73034947645</v>
      </c>
      <c r="AN38" s="14">
        <f t="shared" si="13"/>
        <v>52615.89</v>
      </c>
      <c r="AO38" s="14">
        <f t="shared" si="14"/>
        <v>52615.89</v>
      </c>
    </row>
    <row r="39" spans="1:41" x14ac:dyDescent="0.25">
      <c r="A39">
        <v>60653</v>
      </c>
      <c r="B39" t="s">
        <v>48</v>
      </c>
      <c r="C39" t="s">
        <v>28</v>
      </c>
      <c r="D39" s="14">
        <f>'landesw Umlage § 2_Plan'!F39*'Umlage Gesamt § 2_mtlAufte_Plan'!$D$1</f>
        <v>1316.44687796885</v>
      </c>
      <c r="E39" s="14">
        <f>'landesw Umlage § 2_Plan'!G39*'Umlage Gesamt § 2_mtlAufte_Plan'!$E$1</f>
        <v>102595.69932925291</v>
      </c>
      <c r="F39" s="14">
        <f>'landesw Umlage § 2_Plan'!H39*'Umlage Gesamt § 2_mtlAufte_Plan'!$F$1</f>
        <v>4738.6401238729904</v>
      </c>
      <c r="G39" s="14">
        <f>'landesw Umlage § 2_Plan'!I39*'Umlage Gesamt § 2_mtlAufte_Plan'!$G$1</f>
        <v>160399.18781131317</v>
      </c>
      <c r="H39" s="14">
        <f>'landesw Umlage § 2_Plan'!J39*'Umlage Gesamt § 2_mtlAufte_Plan'!$H$1</f>
        <v>27374.913389386566</v>
      </c>
      <c r="I39" s="14">
        <f>'landesw Umlage § 2_Plan'!K39*'Umlage Gesamt § 2_mtlAufte_Plan'!$I$1</f>
        <v>48644.404888504367</v>
      </c>
      <c r="J39" s="14">
        <f>'landesw Umlage § 2_Plan'!L39*'Umlage Gesamt § 2_mtlAufte_Plan'!$J$1</f>
        <v>691.52554874386578</v>
      </c>
      <c r="K39" s="14">
        <f>'landesw Umlage § 2_Plan'!M39*'Umlage Gesamt § 2_mtlAufte_Plan'!$K$1</f>
        <v>486.50038605096086</v>
      </c>
      <c r="M39" s="14">
        <f>'bezirksw Umlage § 2_Plan'!F39*'Umlage Gesamt § 2_mtlAufte_Plan'!$M$1</f>
        <v>2309.9696321965962</v>
      </c>
      <c r="N39" s="14">
        <f>'bezirksw Umlage § 2_Plan'!G39*'Umlage Gesamt § 2_mtlAufte_Plan'!$N$1</f>
        <v>225362.5220779838</v>
      </c>
      <c r="O39" s="14">
        <f>'bezirksw Umlage § 2_Plan'!H39*'Umlage Gesamt § 2_mtlAufte_Plan'!$O$1</f>
        <v>16472.012366993702</v>
      </c>
      <c r="P39" s="14">
        <f>'bezirksw Umlage § 2_Plan'!I39*'Umlage Gesamt § 2_mtlAufte_Plan'!$P$1</f>
        <v>461808.42984079424</v>
      </c>
      <c r="Q39" s="14">
        <f>'bezirksw Umlage § 2_Plan'!J39*'Umlage Gesamt § 2_mtlAufte_Plan'!$Q$1</f>
        <v>21635.550508326083</v>
      </c>
      <c r="R39" s="14">
        <f>'bezirksw Umlage § 2_Plan'!K39*'Umlage Gesamt § 2_mtlAufte_Plan'!$R$1</f>
        <v>135819.85957362148</v>
      </c>
      <c r="S39" s="14">
        <f>'bezirksw Umlage § 2_Plan'!L39*'Umlage Gesamt § 2_mtlAufte_Plan'!$S$1</f>
        <v>1768.5407115276826</v>
      </c>
      <c r="T39" s="14">
        <f>'bezirksw Umlage § 2_Plan'!M39*'Umlage Gesamt § 2_mtlAufte_Plan'!$T$1</f>
        <v>1230.2891906279533</v>
      </c>
      <c r="V39" s="14">
        <f t="shared" si="9"/>
        <v>3626.4165101654462</v>
      </c>
      <c r="W39" s="184">
        <f t="shared" si="10"/>
        <v>302.2</v>
      </c>
      <c r="X39" s="14">
        <f t="shared" si="2"/>
        <v>327958.22140723671</v>
      </c>
      <c r="Y39" s="184">
        <f t="shared" si="15"/>
        <v>27329.85</v>
      </c>
      <c r="Z39" s="14">
        <f t="shared" si="3"/>
        <v>21210.652490866691</v>
      </c>
      <c r="AA39" s="184">
        <f t="shared" si="16"/>
        <v>1767.55</v>
      </c>
      <c r="AB39" s="14">
        <f t="shared" si="4"/>
        <v>622207.61765210738</v>
      </c>
      <c r="AC39" s="184">
        <f t="shared" si="17"/>
        <v>51850.63</v>
      </c>
      <c r="AD39" s="14">
        <f t="shared" si="5"/>
        <v>49010.463897712645</v>
      </c>
      <c r="AE39" s="184">
        <f t="shared" si="18"/>
        <v>4084.21</v>
      </c>
      <c r="AF39" s="14">
        <f t="shared" si="6"/>
        <v>184464.26446212584</v>
      </c>
      <c r="AG39" s="184">
        <f t="shared" si="19"/>
        <v>15372.02</v>
      </c>
      <c r="AH39" s="14">
        <f t="shared" si="7"/>
        <v>2460.0662602715483</v>
      </c>
      <c r="AI39" s="184">
        <f t="shared" si="11"/>
        <v>205.01</v>
      </c>
      <c r="AJ39" s="14">
        <f t="shared" si="8"/>
        <v>1716.7895766789143</v>
      </c>
      <c r="AK39" s="184">
        <f t="shared" si="12"/>
        <v>143.07</v>
      </c>
      <c r="AM39" s="14">
        <f t="shared" si="20"/>
        <v>1212654.492257165</v>
      </c>
      <c r="AN39" s="14">
        <f t="shared" si="13"/>
        <v>101054.54</v>
      </c>
      <c r="AO39" s="14">
        <f t="shared" si="14"/>
        <v>101054.54</v>
      </c>
    </row>
    <row r="40" spans="1:41" x14ac:dyDescent="0.25">
      <c r="A40">
        <v>60654</v>
      </c>
      <c r="B40" t="s">
        <v>49</v>
      </c>
      <c r="C40" t="s">
        <v>28</v>
      </c>
      <c r="D40" s="14">
        <f>'landesw Umlage § 2_Plan'!F40*'Umlage Gesamt § 2_mtlAufte_Plan'!$D$1</f>
        <v>765.76659349926797</v>
      </c>
      <c r="E40" s="14">
        <f>'landesw Umlage § 2_Plan'!G40*'Umlage Gesamt § 2_mtlAufte_Plan'!$E$1</f>
        <v>59679.095676275465</v>
      </c>
      <c r="F40" s="14">
        <f>'landesw Umlage § 2_Plan'!H40*'Umlage Gesamt § 2_mtlAufte_Plan'!$F$1</f>
        <v>2756.4289651215472</v>
      </c>
      <c r="G40" s="14">
        <f>'landesw Umlage § 2_Plan'!I40*'Umlage Gesamt § 2_mtlAufte_Plan'!$G$1</f>
        <v>93302.921451590068</v>
      </c>
      <c r="H40" s="14">
        <f>'landesw Umlage § 2_Plan'!J40*'Umlage Gesamt § 2_mtlAufte_Plan'!$H$1</f>
        <v>15923.767623553189</v>
      </c>
      <c r="I40" s="14">
        <f>'landesw Umlage § 2_Plan'!K40*'Umlage Gesamt § 2_mtlAufte_Plan'!$I$1</f>
        <v>28296.060287478271</v>
      </c>
      <c r="J40" s="14">
        <f>'landesw Umlage § 2_Plan'!L40*'Umlage Gesamt § 2_mtlAufte_Plan'!$J$1</f>
        <v>402.25486697673819</v>
      </c>
      <c r="K40" s="14">
        <f>'landesw Umlage § 2_Plan'!M40*'Umlage Gesamt § 2_mtlAufte_Plan'!$K$1</f>
        <v>282.99337375247916</v>
      </c>
      <c r="M40" s="14">
        <f>'bezirksw Umlage § 2_Plan'!F40*'Umlage Gesamt § 2_mtlAufte_Plan'!$M$1</f>
        <v>1343.6908134593186</v>
      </c>
      <c r="N40" s="14">
        <f>'bezirksw Umlage § 2_Plan'!G40*'Umlage Gesamt § 2_mtlAufte_Plan'!$N$1</f>
        <v>131091.57211138506</v>
      </c>
      <c r="O40" s="14">
        <f>'bezirksw Umlage § 2_Plan'!H40*'Umlage Gesamt § 2_mtlAufte_Plan'!$O$1</f>
        <v>9581.6375194814736</v>
      </c>
      <c r="P40" s="14">
        <f>'bezirksw Umlage § 2_Plan'!I40*'Umlage Gesamt § 2_mtlAufte_Plan'!$P$1</f>
        <v>268630.26080783381</v>
      </c>
      <c r="Q40" s="14">
        <f>'bezirksw Umlage § 2_Plan'!J40*'Umlage Gesamt § 2_mtlAufte_Plan'!$Q$1</f>
        <v>12585.22625448032</v>
      </c>
      <c r="R40" s="14">
        <f>'bezirksw Umlage § 2_Plan'!K40*'Umlage Gesamt § 2_mtlAufte_Plan'!$R$1</f>
        <v>79005.323295469949</v>
      </c>
      <c r="S40" s="14">
        <f>'bezirksw Umlage § 2_Plan'!L40*'Umlage Gesamt § 2_mtlAufte_Plan'!$S$1</f>
        <v>1028.7459515425815</v>
      </c>
      <c r="T40" s="14">
        <f>'bezirksw Umlage § 2_Plan'!M40*'Umlage Gesamt § 2_mtlAufte_Plan'!$T$1</f>
        <v>715.64935759483933</v>
      </c>
      <c r="V40" s="14">
        <f t="shared" si="9"/>
        <v>2109.4574069585865</v>
      </c>
      <c r="W40" s="184">
        <f t="shared" si="10"/>
        <v>175.79</v>
      </c>
      <c r="X40" s="14">
        <f t="shared" si="2"/>
        <v>190770.66778766052</v>
      </c>
      <c r="Y40" s="184">
        <f t="shared" si="15"/>
        <v>15897.56</v>
      </c>
      <c r="Z40" s="14">
        <f t="shared" si="3"/>
        <v>12338.066484603021</v>
      </c>
      <c r="AA40" s="184">
        <f t="shared" si="16"/>
        <v>1028.17</v>
      </c>
      <c r="AB40" s="14">
        <f t="shared" si="4"/>
        <v>361933.18225942389</v>
      </c>
      <c r="AC40" s="184">
        <f t="shared" si="17"/>
        <v>30161.1</v>
      </c>
      <c r="AD40" s="14">
        <f t="shared" si="5"/>
        <v>28508.993878033507</v>
      </c>
      <c r="AE40" s="184">
        <f t="shared" si="18"/>
        <v>2375.75</v>
      </c>
      <c r="AF40" s="14">
        <f t="shared" si="6"/>
        <v>107301.38358294821</v>
      </c>
      <c r="AG40" s="184">
        <f t="shared" si="19"/>
        <v>8941.7800000000007</v>
      </c>
      <c r="AH40" s="14">
        <f t="shared" si="7"/>
        <v>1431.0008185193196</v>
      </c>
      <c r="AI40" s="184">
        <f t="shared" si="11"/>
        <v>119.25</v>
      </c>
      <c r="AJ40" s="14">
        <f t="shared" si="8"/>
        <v>998.64273134731843</v>
      </c>
      <c r="AK40" s="184">
        <f t="shared" si="12"/>
        <v>83.22</v>
      </c>
      <c r="AM40" s="14">
        <f t="shared" si="20"/>
        <v>705391.3949494944</v>
      </c>
      <c r="AN40" s="14">
        <f t="shared" si="13"/>
        <v>58782.62</v>
      </c>
      <c r="AO40" s="14">
        <f t="shared" si="14"/>
        <v>58782.62</v>
      </c>
    </row>
    <row r="41" spans="1:41" x14ac:dyDescent="0.25">
      <c r="A41">
        <v>60655</v>
      </c>
      <c r="B41" t="s">
        <v>50</v>
      </c>
      <c r="C41" t="s">
        <v>28</v>
      </c>
      <c r="D41" s="14">
        <f>'landesw Umlage § 2_Plan'!F41*'Umlage Gesamt § 2_mtlAufte_Plan'!$D$1</f>
        <v>1235.4418696982138</v>
      </c>
      <c r="E41" s="14">
        <f>'landesw Umlage § 2_Plan'!G41*'Umlage Gesamt § 2_mtlAufte_Plan'!$E$1</f>
        <v>96282.671730660746</v>
      </c>
      <c r="F41" s="14">
        <f>'landesw Umlage § 2_Plan'!H41*'Umlage Gesamt § 2_mtlAufte_Plan'!$F$1</f>
        <v>4447.0570840634773</v>
      </c>
      <c r="G41" s="14">
        <f>'landesw Umlage § 2_Plan'!I41*'Umlage Gesamt § 2_mtlAufte_Plan'!$G$1</f>
        <v>150529.33453223068</v>
      </c>
      <c r="H41" s="14">
        <f>'landesw Umlage § 2_Plan'!J41*'Umlage Gesamt § 2_mtlAufte_Plan'!$H$1</f>
        <v>25690.451127653221</v>
      </c>
      <c r="I41" s="14">
        <f>'landesw Umlage § 2_Plan'!K41*'Umlage Gesamt § 2_mtlAufte_Plan'!$I$1</f>
        <v>45651.165672962918</v>
      </c>
      <c r="J41" s="14">
        <f>'landesw Umlage § 2_Plan'!L41*'Umlage Gesamt § 2_mtlAufte_Plan'!$J$1</f>
        <v>648.97386380099749</v>
      </c>
      <c r="K41" s="14">
        <f>'landesw Umlage § 2_Plan'!M41*'Umlage Gesamt § 2_mtlAufte_Plan'!$K$1</f>
        <v>456.56452729718416</v>
      </c>
      <c r="M41" s="14">
        <f>'bezirksw Umlage § 2_Plan'!F41*'Umlage Gesamt § 2_mtlAufte_Plan'!$M$1</f>
        <v>2167.8301260057265</v>
      </c>
      <c r="N41" s="14">
        <f>'bezirksw Umlage § 2_Plan'!G41*'Umlage Gesamt § 2_mtlAufte_Plan'!$N$1</f>
        <v>211495.27587889298</v>
      </c>
      <c r="O41" s="14">
        <f>'bezirksw Umlage § 2_Plan'!H41*'Umlage Gesamt § 2_mtlAufte_Plan'!$O$1</f>
        <v>15458.438997378462</v>
      </c>
      <c r="P41" s="14">
        <f>'bezirksw Umlage § 2_Plan'!I41*'Umlage Gesamt § 2_mtlAufte_Plan'!$P$1</f>
        <v>433391.94277644623</v>
      </c>
      <c r="Q41" s="14">
        <f>'bezirksw Umlage § 2_Plan'!J41*'Umlage Gesamt § 2_mtlAufte_Plan'!$Q$1</f>
        <v>20304.248822555972</v>
      </c>
      <c r="R41" s="14">
        <f>'bezirksw Umlage § 2_Plan'!K41*'Umlage Gesamt § 2_mtlAufte_Plan'!$R$1</f>
        <v>127462.44763987674</v>
      </c>
      <c r="S41" s="14">
        <f>'bezirksw Umlage § 2_Plan'!L41*'Umlage Gesamt § 2_mtlAufte_Plan'!$S$1</f>
        <v>1659.7169850547284</v>
      </c>
      <c r="T41" s="14">
        <f>'bezirksw Umlage § 2_Plan'!M41*'Umlage Gesamt § 2_mtlAufte_Plan'!$T$1</f>
        <v>1154.585728733724</v>
      </c>
      <c r="V41" s="14">
        <f t="shared" si="9"/>
        <v>3403.2719957039403</v>
      </c>
      <c r="W41" s="184">
        <f t="shared" si="10"/>
        <v>283.61</v>
      </c>
      <c r="X41" s="14">
        <f t="shared" si="2"/>
        <v>307777.9476095537</v>
      </c>
      <c r="Y41" s="184">
        <f t="shared" si="15"/>
        <v>25648.16</v>
      </c>
      <c r="Z41" s="14">
        <f t="shared" si="3"/>
        <v>19905.496081441939</v>
      </c>
      <c r="AA41" s="184">
        <f t="shared" si="16"/>
        <v>1658.79</v>
      </c>
      <c r="AB41" s="14">
        <f t="shared" si="4"/>
        <v>583921.27730867686</v>
      </c>
      <c r="AC41" s="184">
        <f t="shared" si="17"/>
        <v>48660.11</v>
      </c>
      <c r="AD41" s="14">
        <f t="shared" si="5"/>
        <v>45994.699950209193</v>
      </c>
      <c r="AE41" s="184">
        <f t="shared" si="18"/>
        <v>3832.89</v>
      </c>
      <c r="AF41" s="14">
        <f t="shared" si="6"/>
        <v>173113.61331283965</v>
      </c>
      <c r="AG41" s="184">
        <f t="shared" si="19"/>
        <v>14426.13</v>
      </c>
      <c r="AH41" s="14">
        <f t="shared" si="7"/>
        <v>2308.690848855726</v>
      </c>
      <c r="AI41" s="184">
        <f t="shared" si="11"/>
        <v>192.39</v>
      </c>
      <c r="AJ41" s="14">
        <f t="shared" si="8"/>
        <v>1611.1502560309082</v>
      </c>
      <c r="AK41" s="184">
        <f t="shared" si="12"/>
        <v>134.26</v>
      </c>
      <c r="AM41" s="14">
        <f t="shared" si="20"/>
        <v>1138036.1473633121</v>
      </c>
      <c r="AN41" s="14">
        <f t="shared" si="13"/>
        <v>94836.35</v>
      </c>
      <c r="AO41" s="14">
        <f t="shared" si="14"/>
        <v>94836.35</v>
      </c>
    </row>
    <row r="42" spans="1:41" x14ac:dyDescent="0.25">
      <c r="A42">
        <v>60656</v>
      </c>
      <c r="B42" t="s">
        <v>51</v>
      </c>
      <c r="C42" t="s">
        <v>28</v>
      </c>
      <c r="D42" s="14">
        <f>'landesw Umlage § 2_Plan'!F42*'Umlage Gesamt § 2_mtlAufte_Plan'!$D$1</f>
        <v>971.75791394139117</v>
      </c>
      <c r="E42" s="14">
        <f>'landesw Umlage § 2_Plan'!G42*'Umlage Gesamt § 2_mtlAufte_Plan'!$E$1</f>
        <v>75732.780735807304</v>
      </c>
      <c r="F42" s="14">
        <f>'landesw Umlage § 2_Plan'!H42*'Umlage Gesamt § 2_mtlAufte_Plan'!$F$1</f>
        <v>3497.9087411400678</v>
      </c>
      <c r="G42" s="14">
        <f>'landesw Umlage § 2_Plan'!I42*'Umlage Gesamt § 2_mtlAufte_Plan'!$G$1</f>
        <v>118401.42033372904</v>
      </c>
      <c r="H42" s="14">
        <f>'landesw Umlage § 2_Plan'!J42*'Umlage Gesamt § 2_mtlAufte_Plan'!$H$1</f>
        <v>20207.263334955474</v>
      </c>
      <c r="I42" s="14">
        <f>'landesw Umlage § 2_Plan'!K42*'Umlage Gesamt § 2_mtlAufte_Plan'!$I$1</f>
        <v>35907.704450868041</v>
      </c>
      <c r="J42" s="14">
        <f>'landesw Umlage § 2_Plan'!L42*'Umlage Gesamt § 2_mtlAufte_Plan'!$J$1</f>
        <v>510.46148229037442</v>
      </c>
      <c r="K42" s="14">
        <f>'landesw Umlage § 2_Plan'!M42*'Umlage Gesamt § 2_mtlAufte_Plan'!$K$1</f>
        <v>359.11863075704736</v>
      </c>
      <c r="M42" s="14">
        <f>'bezirksw Umlage § 2_Plan'!F42*'Umlage Gesamt § 2_mtlAufte_Plan'!$M$1</f>
        <v>1705.1438296657516</v>
      </c>
      <c r="N42" s="14">
        <f>'bezirksw Umlage § 2_Plan'!G42*'Umlage Gesamt § 2_mtlAufte_Plan'!$N$1</f>
        <v>166355.22329086662</v>
      </c>
      <c r="O42" s="14">
        <f>'bezirksw Umlage § 2_Plan'!H42*'Umlage Gesamt § 2_mtlAufte_Plan'!$O$1</f>
        <v>12159.099348439759</v>
      </c>
      <c r="P42" s="14">
        <f>'bezirksw Umlage § 2_Plan'!I42*'Umlage Gesamt § 2_mtlAufte_Plan'!$P$1</f>
        <v>340891.83842726878</v>
      </c>
      <c r="Q42" s="14">
        <f>'bezirksw Umlage § 2_Plan'!J42*'Umlage Gesamt § 2_mtlAufte_Plan'!$Q$1</f>
        <v>15970.653872022056</v>
      </c>
      <c r="R42" s="14">
        <f>'bezirksw Umlage § 2_Plan'!K42*'Umlage Gesamt § 2_mtlAufte_Plan'!$R$1</f>
        <v>100257.76627972537</v>
      </c>
      <c r="S42" s="14">
        <f>'bezirksw Umlage § 2_Plan'!L42*'Umlage Gesamt § 2_mtlAufte_Plan'!$S$1</f>
        <v>1305.4787559724309</v>
      </c>
      <c r="T42" s="14">
        <f>'bezirksw Umlage § 2_Plan'!M42*'Umlage Gesamt § 2_mtlAufte_Plan'!$T$1</f>
        <v>908.15913458951718</v>
      </c>
      <c r="V42" s="14">
        <f t="shared" si="9"/>
        <v>2676.9017436071426</v>
      </c>
      <c r="W42" s="184">
        <f t="shared" si="10"/>
        <v>223.08</v>
      </c>
      <c r="X42" s="14">
        <f t="shared" si="2"/>
        <v>242088.00402667391</v>
      </c>
      <c r="Y42" s="184">
        <f t="shared" si="15"/>
        <v>20174</v>
      </c>
      <c r="Z42" s="14">
        <f t="shared" si="3"/>
        <v>15657.008089579827</v>
      </c>
      <c r="AA42" s="184">
        <f t="shared" si="16"/>
        <v>1304.75</v>
      </c>
      <c r="AB42" s="14">
        <f t="shared" si="4"/>
        <v>459293.25876099779</v>
      </c>
      <c r="AC42" s="184">
        <f t="shared" si="17"/>
        <v>38274.44</v>
      </c>
      <c r="AD42" s="14">
        <f t="shared" si="5"/>
        <v>36177.91720697753</v>
      </c>
      <c r="AE42" s="184">
        <f t="shared" si="18"/>
        <v>3014.83</v>
      </c>
      <c r="AF42" s="14">
        <f t="shared" si="6"/>
        <v>136165.47073059343</v>
      </c>
      <c r="AG42" s="184">
        <f t="shared" si="19"/>
        <v>11347.12</v>
      </c>
      <c r="AH42" s="14">
        <f t="shared" si="7"/>
        <v>1815.9402382628055</v>
      </c>
      <c r="AI42" s="184">
        <f t="shared" si="11"/>
        <v>151.33000000000001</v>
      </c>
      <c r="AJ42" s="14">
        <f t="shared" si="8"/>
        <v>1267.2777653465646</v>
      </c>
      <c r="AK42" s="184">
        <f t="shared" si="12"/>
        <v>105.61</v>
      </c>
      <c r="AM42" s="14">
        <f t="shared" si="20"/>
        <v>895141.7785620389</v>
      </c>
      <c r="AN42" s="14">
        <f t="shared" si="13"/>
        <v>74595.149999999994</v>
      </c>
      <c r="AO42" s="14">
        <f t="shared" si="14"/>
        <v>74595.149999999994</v>
      </c>
    </row>
    <row r="43" spans="1:41" x14ac:dyDescent="0.25">
      <c r="A43">
        <v>60659</v>
      </c>
      <c r="B43" t="s">
        <v>52</v>
      </c>
      <c r="C43" t="s">
        <v>28</v>
      </c>
      <c r="D43" s="14">
        <f>'landesw Umlage § 2_Plan'!F43*'Umlage Gesamt § 2_mtlAufte_Plan'!$D$1</f>
        <v>1271.497053768976</v>
      </c>
      <c r="E43" s="14">
        <f>'landesw Umlage § 2_Plan'!G43*'Umlage Gesamt § 2_mtlAufte_Plan'!$E$1</f>
        <v>99092.589005782516</v>
      </c>
      <c r="F43" s="14">
        <f>'landesw Umlage § 2_Plan'!H43*'Umlage Gesamt § 2_mtlAufte_Plan'!$F$1</f>
        <v>4576.8401727475793</v>
      </c>
      <c r="G43" s="14">
        <f>'landesw Umlage § 2_Plan'!I43*'Umlage Gesamt § 2_mtlAufte_Plan'!$G$1</f>
        <v>154922.38854612346</v>
      </c>
      <c r="H43" s="14">
        <f>'landesw Umlage § 2_Plan'!J43*'Umlage Gesamt § 2_mtlAufte_Plan'!$H$1</f>
        <v>26440.202262844003</v>
      </c>
      <c r="I43" s="14">
        <f>'landesw Umlage § 2_Plan'!K43*'Umlage Gesamt § 2_mtlAufte_Plan'!$I$1</f>
        <v>46983.451085780929</v>
      </c>
      <c r="J43" s="14">
        <f>'landesw Umlage § 2_Plan'!L43*'Umlage Gesamt § 2_mtlAufte_Plan'!$J$1</f>
        <v>667.91354254296402</v>
      </c>
      <c r="K43" s="14">
        <f>'landesw Umlage § 2_Plan'!M43*'Umlage Gesamt § 2_mtlAufte_Plan'!$K$1</f>
        <v>469.88892440208525</v>
      </c>
      <c r="M43" s="14">
        <f>'bezirksw Umlage § 2_Plan'!F43*'Umlage Gesamt § 2_mtlAufte_Plan'!$M$1</f>
        <v>2231.0961655858596</v>
      </c>
      <c r="N43" s="14">
        <f>'bezirksw Umlage § 2_Plan'!G43*'Umlage Gesamt § 2_mtlAufte_Plan'!$N$1</f>
        <v>217667.56232064427</v>
      </c>
      <c r="O43" s="14">
        <f>'bezirksw Umlage § 2_Plan'!H43*'Umlage Gesamt § 2_mtlAufte_Plan'!$O$1</f>
        <v>15909.578688502321</v>
      </c>
      <c r="P43" s="14">
        <f>'bezirksw Umlage § 2_Plan'!I43*'Umlage Gesamt § 2_mtlAufte_Plan'!$P$1</f>
        <v>446040.07026415004</v>
      </c>
      <c r="Q43" s="14">
        <f>'bezirksw Umlage § 2_Plan'!J43*'Umlage Gesamt § 2_mtlAufte_Plan'!$Q$1</f>
        <v>20896.808818029211</v>
      </c>
      <c r="R43" s="14">
        <f>'bezirksw Umlage § 2_Plan'!K43*'Umlage Gesamt § 2_mtlAufte_Plan'!$R$1</f>
        <v>131182.31672031211</v>
      </c>
      <c r="S43" s="14">
        <f>'bezirksw Umlage § 2_Plan'!L43*'Umlage Gesamt § 2_mtlAufte_Plan'!$S$1</f>
        <v>1708.1542307635345</v>
      </c>
      <c r="T43" s="14">
        <f>'bezirksw Umlage § 2_Plan'!M43*'Umlage Gesamt § 2_mtlAufte_Plan'!$T$1</f>
        <v>1188.2812040094152</v>
      </c>
      <c r="V43" s="14">
        <f t="shared" si="9"/>
        <v>3502.5932193548356</v>
      </c>
      <c r="W43" s="184">
        <f t="shared" si="10"/>
        <v>291.88</v>
      </c>
      <c r="X43" s="14">
        <f t="shared" si="2"/>
        <v>316760.15132642677</v>
      </c>
      <c r="Y43" s="184">
        <f t="shared" si="15"/>
        <v>26396.68</v>
      </c>
      <c r="Z43" s="14">
        <f t="shared" si="3"/>
        <v>20486.418861249898</v>
      </c>
      <c r="AA43" s="184">
        <f t="shared" si="16"/>
        <v>1707.2</v>
      </c>
      <c r="AB43" s="14">
        <f t="shared" si="4"/>
        <v>600962.45881027356</v>
      </c>
      <c r="AC43" s="184">
        <f t="shared" si="17"/>
        <v>50080.2</v>
      </c>
      <c r="AD43" s="14">
        <f t="shared" si="5"/>
        <v>47337.011080873213</v>
      </c>
      <c r="AE43" s="184">
        <f t="shared" si="18"/>
        <v>3944.75</v>
      </c>
      <c r="AF43" s="14">
        <f t="shared" si="6"/>
        <v>178165.76780609303</v>
      </c>
      <c r="AG43" s="184">
        <f t="shared" si="19"/>
        <v>14847.15</v>
      </c>
      <c r="AH43" s="14">
        <f t="shared" si="7"/>
        <v>2376.0677733064986</v>
      </c>
      <c r="AI43" s="184">
        <f t="shared" si="11"/>
        <v>198.01</v>
      </c>
      <c r="AJ43" s="14">
        <f t="shared" si="8"/>
        <v>1658.1701284115004</v>
      </c>
      <c r="AK43" s="184">
        <f t="shared" si="12"/>
        <v>138.18</v>
      </c>
      <c r="AM43" s="14">
        <f t="shared" si="20"/>
        <v>1171248.6390059893</v>
      </c>
      <c r="AN43" s="14">
        <f t="shared" si="13"/>
        <v>97604.05</v>
      </c>
      <c r="AO43" s="14">
        <f t="shared" si="14"/>
        <v>97604.05</v>
      </c>
    </row>
    <row r="44" spans="1:41" x14ac:dyDescent="0.25">
      <c r="A44">
        <v>60660</v>
      </c>
      <c r="B44" t="s">
        <v>53</v>
      </c>
      <c r="C44" t="s">
        <v>28</v>
      </c>
      <c r="D44" s="14">
        <f>'landesw Umlage § 2_Plan'!F44*'Umlage Gesamt § 2_mtlAufte_Plan'!$D$1</f>
        <v>1535.1647642351638</v>
      </c>
      <c r="E44" s="14">
        <f>'landesw Umlage § 2_Plan'!G44*'Umlage Gesamt § 2_mtlAufte_Plan'!$E$1</f>
        <v>119641.21394350797</v>
      </c>
      <c r="F44" s="14">
        <f>'landesw Umlage § 2_Plan'!H44*'Umlage Gesamt § 2_mtlAufte_Plan'!$F$1</f>
        <v>5525.9300396418275</v>
      </c>
      <c r="G44" s="14">
        <f>'landesw Umlage § 2_Plan'!I44*'Umlage Gesamt § 2_mtlAufte_Plan'!$G$1</f>
        <v>187048.32337768885</v>
      </c>
      <c r="H44" s="14">
        <f>'landesw Umlage § 2_Plan'!J44*'Umlage Gesamt § 2_mtlAufte_Plan'!$H$1</f>
        <v>31923.052242120219</v>
      </c>
      <c r="I44" s="14">
        <f>'landesw Umlage § 2_Plan'!K44*'Umlage Gesamt § 2_mtlAufte_Plan'!$I$1</f>
        <v>56726.312023497907</v>
      </c>
      <c r="J44" s="14">
        <f>'landesw Umlage § 2_Plan'!L44*'Umlage Gesamt § 2_mtlAufte_Plan'!$J$1</f>
        <v>806.41739045173142</v>
      </c>
      <c r="K44" s="14">
        <f>'landesw Umlage § 2_Plan'!M44*'Umlage Gesamt § 2_mtlAufte_Plan'!$K$1</f>
        <v>567.32881740322819</v>
      </c>
      <c r="M44" s="14">
        <f>'bezirksw Umlage § 2_Plan'!F44*'Umlage Gesamt § 2_mtlAufte_Plan'!$M$1</f>
        <v>2693.753956310713</v>
      </c>
      <c r="N44" s="14">
        <f>'bezirksw Umlage § 2_Plan'!G44*'Umlage Gesamt § 2_mtlAufte_Plan'!$N$1</f>
        <v>262804.83387760085</v>
      </c>
      <c r="O44" s="14">
        <f>'bezirksw Umlage § 2_Plan'!H44*'Umlage Gesamt § 2_mtlAufte_Plan'!$O$1</f>
        <v>19208.715068602214</v>
      </c>
      <c r="P44" s="14">
        <f>'bezirksw Umlage § 2_Plan'!I44*'Umlage Gesamt § 2_mtlAufte_Plan'!$P$1</f>
        <v>538534.47577937855</v>
      </c>
      <c r="Q44" s="14">
        <f>'bezirksw Umlage § 2_Plan'!J44*'Umlage Gesamt § 2_mtlAufte_Plan'!$Q$1</f>
        <v>25230.136780345121</v>
      </c>
      <c r="R44" s="14">
        <f>'bezirksw Umlage § 2_Plan'!K44*'Umlage Gesamt § 2_mtlAufte_Plan'!$R$1</f>
        <v>158385.32202871417</v>
      </c>
      <c r="S44" s="14">
        <f>'bezirksw Umlage § 2_Plan'!L44*'Umlage Gesamt § 2_mtlAufte_Plan'!$S$1</f>
        <v>2062.370635601847</v>
      </c>
      <c r="T44" s="14">
        <f>'bezirksw Umlage § 2_Plan'!M44*'Umlage Gesamt § 2_mtlAufte_Plan'!$T$1</f>
        <v>1434.6926160708499</v>
      </c>
      <c r="V44" s="14">
        <f t="shared" si="9"/>
        <v>4228.9187205458766</v>
      </c>
      <c r="W44" s="184">
        <f t="shared" si="10"/>
        <v>352.41</v>
      </c>
      <c r="X44" s="14">
        <f t="shared" si="2"/>
        <v>382446.04782110883</v>
      </c>
      <c r="Y44" s="184">
        <f t="shared" si="15"/>
        <v>31870.5</v>
      </c>
      <c r="Z44" s="14">
        <f t="shared" si="3"/>
        <v>24734.64510824404</v>
      </c>
      <c r="AA44" s="184">
        <f t="shared" si="16"/>
        <v>2061.2199999999998</v>
      </c>
      <c r="AB44" s="14">
        <f t="shared" si="4"/>
        <v>725582.79915706743</v>
      </c>
      <c r="AC44" s="184">
        <f t="shared" si="17"/>
        <v>60465.23</v>
      </c>
      <c r="AD44" s="14">
        <f t="shared" si="5"/>
        <v>57153.18902246534</v>
      </c>
      <c r="AE44" s="184">
        <f t="shared" si="18"/>
        <v>4762.7700000000004</v>
      </c>
      <c r="AF44" s="14">
        <f t="shared" si="6"/>
        <v>215111.63405221209</v>
      </c>
      <c r="AG44" s="184">
        <f t="shared" si="19"/>
        <v>17925.97</v>
      </c>
      <c r="AH44" s="14">
        <f t="shared" si="7"/>
        <v>2868.7880260535785</v>
      </c>
      <c r="AI44" s="184">
        <f t="shared" si="11"/>
        <v>239.07</v>
      </c>
      <c r="AJ44" s="14">
        <f t="shared" si="8"/>
        <v>2002.0214334740781</v>
      </c>
      <c r="AK44" s="184">
        <f t="shared" si="12"/>
        <v>166.84</v>
      </c>
      <c r="AM44" s="14">
        <f t="shared" si="20"/>
        <v>1414128.0433411715</v>
      </c>
      <c r="AN44" s="14">
        <f t="shared" si="13"/>
        <v>117844</v>
      </c>
      <c r="AO44" s="14">
        <f t="shared" si="14"/>
        <v>117844</v>
      </c>
    </row>
    <row r="45" spans="1:41" x14ac:dyDescent="0.25">
      <c r="A45">
        <v>60661</v>
      </c>
      <c r="B45" t="s">
        <v>54</v>
      </c>
      <c r="C45" t="s">
        <v>28</v>
      </c>
      <c r="D45" s="14">
        <f>'landesw Umlage § 2_Plan'!F45*'Umlage Gesamt § 2_mtlAufte_Plan'!$D$1</f>
        <v>1951.1922277785086</v>
      </c>
      <c r="E45" s="14">
        <f>'landesw Umlage § 2_Plan'!G45*'Umlage Gesamt § 2_mtlAufte_Plan'!$E$1</f>
        <v>152063.81243700729</v>
      </c>
      <c r="F45" s="14">
        <f>'landesw Umlage § 2_Plan'!H45*'Umlage Gesamt § 2_mtlAufte_Plan'!$F$1</f>
        <v>7023.4492060978919</v>
      </c>
      <c r="G45" s="14">
        <f>'landesw Umlage § 2_Plan'!I45*'Umlage Gesamt § 2_mtlAufte_Plan'!$G$1</f>
        <v>237738.15247471392</v>
      </c>
      <c r="H45" s="14">
        <f>'landesw Umlage § 2_Plan'!J45*'Umlage Gesamt § 2_mtlAufte_Plan'!$H$1</f>
        <v>40574.153910329514</v>
      </c>
      <c r="I45" s="14">
        <f>'landesw Umlage § 2_Plan'!K45*'Umlage Gesamt § 2_mtlAufte_Plan'!$I$1</f>
        <v>72099.061748548964</v>
      </c>
      <c r="J45" s="14">
        <f>'landesw Umlage § 2_Plan'!L45*'Umlage Gesamt § 2_mtlAufte_Plan'!$J$1</f>
        <v>1024.9553541432201</v>
      </c>
      <c r="K45" s="14">
        <f>'landesw Umlage § 2_Plan'!M45*'Umlage Gesamt § 2_mtlAufte_Plan'!$K$1</f>
        <v>721.07411849271762</v>
      </c>
      <c r="M45" s="14">
        <f>'bezirksw Umlage § 2_Plan'!F45*'Umlage Gesamt § 2_mtlAufte_Plan'!$M$1</f>
        <v>3423.7574399511996</v>
      </c>
      <c r="N45" s="14">
        <f>'bezirksw Umlage § 2_Plan'!G45*'Umlage Gesamt § 2_mtlAufte_Plan'!$N$1</f>
        <v>334024.56936931523</v>
      </c>
      <c r="O45" s="14">
        <f>'bezirksw Umlage § 2_Plan'!H45*'Umlage Gesamt § 2_mtlAufte_Plan'!$O$1</f>
        <v>24414.249480342565</v>
      </c>
      <c r="P45" s="14">
        <f>'bezirksw Umlage § 2_Plan'!I45*'Umlage Gesamt § 2_mtlAufte_Plan'!$P$1</f>
        <v>684476.55131988996</v>
      </c>
      <c r="Q45" s="14">
        <f>'bezirksw Umlage § 2_Plan'!J45*'Umlage Gesamt § 2_mtlAufte_Plan'!$Q$1</f>
        <v>32067.467895619957</v>
      </c>
      <c r="R45" s="14">
        <f>'bezirksw Umlage § 2_Plan'!K45*'Umlage Gesamt § 2_mtlAufte_Plan'!$R$1</f>
        <v>201307.51860409626</v>
      </c>
      <c r="S45" s="14">
        <f>'bezirksw Umlage § 2_Plan'!L45*'Umlage Gesamt § 2_mtlAufte_Plan'!$S$1</f>
        <v>2621.2701390327888</v>
      </c>
      <c r="T45" s="14">
        <f>'bezirksw Umlage § 2_Plan'!M45*'Umlage Gesamt § 2_mtlAufte_Plan'!$T$1</f>
        <v>1823.4922706315051</v>
      </c>
      <c r="V45" s="14">
        <f t="shared" si="9"/>
        <v>5374.9496677297084</v>
      </c>
      <c r="W45" s="184">
        <f t="shared" si="10"/>
        <v>447.91</v>
      </c>
      <c r="X45" s="14">
        <f t="shared" si="2"/>
        <v>486088.38180632249</v>
      </c>
      <c r="Y45" s="184">
        <f t="shared" si="15"/>
        <v>40507.370000000003</v>
      </c>
      <c r="Z45" s="14">
        <f t="shared" si="3"/>
        <v>31437.698686440457</v>
      </c>
      <c r="AA45" s="184">
        <f t="shared" si="16"/>
        <v>2619.81</v>
      </c>
      <c r="AB45" s="14">
        <f t="shared" si="4"/>
        <v>922214.70379460393</v>
      </c>
      <c r="AC45" s="184">
        <f t="shared" si="17"/>
        <v>76851.23</v>
      </c>
      <c r="AD45" s="14">
        <f t="shared" si="5"/>
        <v>72641.621805949471</v>
      </c>
      <c r="AE45" s="184">
        <f t="shared" si="18"/>
        <v>6053.47</v>
      </c>
      <c r="AF45" s="14">
        <f t="shared" si="6"/>
        <v>273406.58035264525</v>
      </c>
      <c r="AG45" s="184">
        <f t="shared" si="19"/>
        <v>22783.88</v>
      </c>
      <c r="AH45" s="14">
        <f t="shared" si="7"/>
        <v>3646.225493176009</v>
      </c>
      <c r="AI45" s="184">
        <f t="shared" si="11"/>
        <v>303.85000000000002</v>
      </c>
      <c r="AJ45" s="14">
        <f t="shared" si="8"/>
        <v>2544.566389124223</v>
      </c>
      <c r="AK45" s="184">
        <f t="shared" si="12"/>
        <v>212.05</v>
      </c>
      <c r="AM45" s="14">
        <f t="shared" si="20"/>
        <v>1797354.7279959915</v>
      </c>
      <c r="AN45" s="14">
        <f t="shared" si="13"/>
        <v>149779.56</v>
      </c>
      <c r="AO45" s="14">
        <f t="shared" si="14"/>
        <v>149779.56</v>
      </c>
    </row>
    <row r="46" spans="1:41" x14ac:dyDescent="0.25">
      <c r="A46">
        <v>60662</v>
      </c>
      <c r="B46" t="s">
        <v>55</v>
      </c>
      <c r="C46" t="s">
        <v>28</v>
      </c>
      <c r="D46" s="14">
        <f>'landesw Umlage § 2_Plan'!F46*'Umlage Gesamt § 2_mtlAufte_Plan'!$D$1</f>
        <v>1588.3198178744465</v>
      </c>
      <c r="E46" s="14">
        <f>'landesw Umlage § 2_Plan'!G46*'Umlage Gesamt § 2_mtlAufte_Plan'!$E$1</f>
        <v>123783.78892490055</v>
      </c>
      <c r="F46" s="14">
        <f>'landesw Umlage § 2_Plan'!H46*'Umlage Gesamt § 2_mtlAufte_Plan'!$F$1</f>
        <v>5717.2652725152993</v>
      </c>
      <c r="G46" s="14">
        <f>'landesw Umlage § 2_Plan'!I46*'Umlage Gesamt § 2_mtlAufte_Plan'!$G$1</f>
        <v>193524.86836745901</v>
      </c>
      <c r="H46" s="14">
        <f>'landesw Umlage § 2_Plan'!J46*'Umlage Gesamt § 2_mtlAufte_Plan'!$H$1</f>
        <v>33028.387378642139</v>
      </c>
      <c r="I46" s="14">
        <f>'landesw Umlage § 2_Plan'!K46*'Umlage Gesamt § 2_mtlAufte_Plan'!$I$1</f>
        <v>58690.459604666474</v>
      </c>
      <c r="J46" s="14">
        <f>'landesw Umlage § 2_Plan'!L46*'Umlage Gesamt § 2_mtlAufte_Plan'!$J$1</f>
        <v>834.33957876906686</v>
      </c>
      <c r="K46" s="14">
        <f>'landesw Umlage § 2_Plan'!M46*'Umlage Gesamt § 2_mtlAufte_Plan'!$K$1</f>
        <v>586.97256797823798</v>
      </c>
      <c r="M46" s="14">
        <f>'bezirksw Umlage § 2_Plan'!F46*'Umlage Gesamt § 2_mtlAufte_Plan'!$M$1</f>
        <v>2787.0251408601207</v>
      </c>
      <c r="N46" s="14">
        <f>'bezirksw Umlage § 2_Plan'!G46*'Umlage Gesamt § 2_mtlAufte_Plan'!$N$1</f>
        <v>271904.44674448844</v>
      </c>
      <c r="O46" s="14">
        <f>'bezirksw Umlage § 2_Plan'!H46*'Umlage Gesamt § 2_mtlAufte_Plan'!$O$1</f>
        <v>19873.816498494623</v>
      </c>
      <c r="P46" s="14">
        <f>'bezirksw Umlage § 2_Plan'!I46*'Umlage Gesamt § 2_mtlAufte_Plan'!$P$1</f>
        <v>557181.22276937845</v>
      </c>
      <c r="Q46" s="14">
        <f>'bezirksw Umlage § 2_Plan'!J46*'Umlage Gesamt § 2_mtlAufte_Plan'!$Q$1</f>
        <v>26103.729833761667</v>
      </c>
      <c r="R46" s="14">
        <f>'bezirksw Umlage § 2_Plan'!K46*'Umlage Gesamt § 2_mtlAufte_Plan'!$R$1</f>
        <v>163869.41108823984</v>
      </c>
      <c r="S46" s="14">
        <f>'bezirksw Umlage § 2_Plan'!L46*'Umlage Gesamt § 2_mtlAufte_Plan'!$S$1</f>
        <v>2133.7801834975835</v>
      </c>
      <c r="T46" s="14">
        <f>'bezirksw Umlage § 2_Plan'!M46*'Umlage Gesamt § 2_mtlAufte_Plan'!$T$1</f>
        <v>1484.3688233026667</v>
      </c>
      <c r="V46" s="14">
        <f t="shared" si="9"/>
        <v>4375.3449587345676</v>
      </c>
      <c r="W46" s="184">
        <f t="shared" si="10"/>
        <v>364.61</v>
      </c>
      <c r="X46" s="14">
        <f t="shared" si="2"/>
        <v>395688.23566938902</v>
      </c>
      <c r="Y46" s="184">
        <f t="shared" si="15"/>
        <v>32974.019999999997</v>
      </c>
      <c r="Z46" s="14">
        <f t="shared" si="3"/>
        <v>25591.081771009922</v>
      </c>
      <c r="AA46" s="184">
        <f t="shared" si="16"/>
        <v>2132.59</v>
      </c>
      <c r="AB46" s="14">
        <f t="shared" si="4"/>
        <v>750706.09113683749</v>
      </c>
      <c r="AC46" s="184">
        <f t="shared" si="17"/>
        <v>62558.84</v>
      </c>
      <c r="AD46" s="14">
        <f t="shared" si="5"/>
        <v>59132.117212403806</v>
      </c>
      <c r="AE46" s="184">
        <f t="shared" si="18"/>
        <v>4927.68</v>
      </c>
      <c r="AF46" s="14">
        <f t="shared" si="6"/>
        <v>222559.87069290632</v>
      </c>
      <c r="AG46" s="184">
        <f t="shared" si="19"/>
        <v>18546.66</v>
      </c>
      <c r="AH46" s="14">
        <f t="shared" si="7"/>
        <v>2968.1197622666505</v>
      </c>
      <c r="AI46" s="184">
        <f t="shared" si="11"/>
        <v>247.34</v>
      </c>
      <c r="AJ46" s="14">
        <f t="shared" si="8"/>
        <v>2071.3413912809046</v>
      </c>
      <c r="AK46" s="184">
        <f t="shared" si="12"/>
        <v>172.61</v>
      </c>
      <c r="AM46" s="14">
        <f t="shared" si="20"/>
        <v>1463092.2025948288</v>
      </c>
      <c r="AN46" s="14">
        <f t="shared" si="13"/>
        <v>121924.35</v>
      </c>
      <c r="AO46" s="14">
        <f t="shared" si="14"/>
        <v>121924.35</v>
      </c>
    </row>
    <row r="47" spans="1:41" x14ac:dyDescent="0.25">
      <c r="A47">
        <v>60663</v>
      </c>
      <c r="B47" t="s">
        <v>56</v>
      </c>
      <c r="C47" t="s">
        <v>28</v>
      </c>
      <c r="D47" s="14">
        <f>'landesw Umlage § 2_Plan'!F47*'Umlage Gesamt § 2_mtlAufte_Plan'!$D$1</f>
        <v>2424.4721638517658</v>
      </c>
      <c r="E47" s="14">
        <f>'landesw Umlage § 2_Plan'!G47*'Umlage Gesamt § 2_mtlAufte_Plan'!$E$1</f>
        <v>188948.31331018941</v>
      </c>
      <c r="F47" s="14">
        <f>'landesw Umlage § 2_Plan'!H47*'Umlage Gesamt § 2_mtlAufte_Plan'!$F$1</f>
        <v>8727.0525435611198</v>
      </c>
      <c r="G47" s="14">
        <f>'landesw Umlage § 2_Plan'!I47*'Umlage Gesamt § 2_mtlAufte_Plan'!$G$1</f>
        <v>295403.76635095949</v>
      </c>
      <c r="H47" s="14">
        <f>'landesw Umlage § 2_Plan'!J47*'Umlage Gesamt § 2_mtlAufte_Plan'!$H$1</f>
        <v>50415.794675150712</v>
      </c>
      <c r="I47" s="14">
        <f>'landesw Umlage § 2_Plan'!K47*'Umlage Gesamt § 2_mtlAufte_Plan'!$I$1</f>
        <v>89587.36395142581</v>
      </c>
      <c r="J47" s="14">
        <f>'landesw Umlage § 2_Plan'!L47*'Umlage Gesamt § 2_mtlAufte_Plan'!$J$1</f>
        <v>1273.5678678570209</v>
      </c>
      <c r="K47" s="14">
        <f>'landesw Umlage § 2_Plan'!M47*'Umlage Gesamt § 2_mtlAufte_Plan'!$K$1</f>
        <v>895.97739447227593</v>
      </c>
      <c r="M47" s="14">
        <f>'bezirksw Umlage § 2_Plan'!F47*'Umlage Gesamt § 2_mtlAufte_Plan'!$M$1</f>
        <v>4254.2218499879864</v>
      </c>
      <c r="N47" s="14">
        <f>'bezirksw Umlage § 2_Plan'!G47*'Umlage Gesamt § 2_mtlAufte_Plan'!$N$1</f>
        <v>415045.35480878665</v>
      </c>
      <c r="O47" s="14">
        <f>'bezirksw Umlage § 2_Plan'!H47*'Umlage Gesamt § 2_mtlAufte_Plan'!$O$1</f>
        <v>30336.154184979761</v>
      </c>
      <c r="P47" s="14">
        <f>'bezirksw Umlage § 2_Plan'!I47*'Umlage Gesamt § 2_mtlAufte_Plan'!$P$1</f>
        <v>850502.74486471922</v>
      </c>
      <c r="Q47" s="14">
        <f>'bezirksw Umlage § 2_Plan'!J47*'Umlage Gesamt § 2_mtlAufte_Plan'!$Q$1</f>
        <v>39845.732353422551</v>
      </c>
      <c r="R47" s="14">
        <f>'bezirksw Umlage § 2_Plan'!K47*'Umlage Gesamt § 2_mtlAufte_Plan'!$R$1</f>
        <v>250136.54128039401</v>
      </c>
      <c r="S47" s="14">
        <f>'bezirksw Umlage § 2_Plan'!L47*'Umlage Gesamt § 2_mtlAufte_Plan'!$S$1</f>
        <v>3257.08374374596</v>
      </c>
      <c r="T47" s="14">
        <f>'bezirksw Umlage § 2_Plan'!M47*'Umlage Gesamt § 2_mtlAufte_Plan'!$T$1</f>
        <v>2265.7973869537113</v>
      </c>
      <c r="V47" s="14">
        <f t="shared" si="9"/>
        <v>6678.6940138397522</v>
      </c>
      <c r="W47" s="184">
        <f t="shared" si="10"/>
        <v>556.55999999999995</v>
      </c>
      <c r="X47" s="14">
        <f t="shared" si="2"/>
        <v>603993.66811897606</v>
      </c>
      <c r="Y47" s="184">
        <f t="shared" si="15"/>
        <v>50332.81</v>
      </c>
      <c r="Z47" s="14">
        <f t="shared" si="3"/>
        <v>39063.206728540885</v>
      </c>
      <c r="AA47" s="184">
        <f t="shared" si="16"/>
        <v>3255.27</v>
      </c>
      <c r="AB47" s="14">
        <f t="shared" si="4"/>
        <v>1145906.5112156786</v>
      </c>
      <c r="AC47" s="184">
        <f t="shared" si="17"/>
        <v>95492.21</v>
      </c>
      <c r="AD47" s="14">
        <f t="shared" si="5"/>
        <v>90261.527028573269</v>
      </c>
      <c r="AE47" s="184">
        <f t="shared" si="18"/>
        <v>7521.79</v>
      </c>
      <c r="AF47" s="14">
        <f t="shared" si="6"/>
        <v>339723.90523181984</v>
      </c>
      <c r="AG47" s="184">
        <f t="shared" si="19"/>
        <v>28310.33</v>
      </c>
      <c r="AH47" s="14">
        <f t="shared" si="7"/>
        <v>4530.6516116029807</v>
      </c>
      <c r="AI47" s="184">
        <f t="shared" si="11"/>
        <v>377.55</v>
      </c>
      <c r="AJ47" s="14">
        <f t="shared" si="8"/>
        <v>3161.7747814259874</v>
      </c>
      <c r="AK47" s="184">
        <f t="shared" si="12"/>
        <v>263.48</v>
      </c>
      <c r="AM47" s="14">
        <f t="shared" si="20"/>
        <v>2233319.9387304573</v>
      </c>
      <c r="AN47" s="14">
        <f t="shared" si="13"/>
        <v>186109.99</v>
      </c>
      <c r="AO47" s="14">
        <f t="shared" si="14"/>
        <v>186109.99</v>
      </c>
    </row>
    <row r="48" spans="1:41" x14ac:dyDescent="0.25">
      <c r="A48">
        <v>60664</v>
      </c>
      <c r="B48" t="s">
        <v>57</v>
      </c>
      <c r="C48" t="s">
        <v>28</v>
      </c>
      <c r="D48" s="14">
        <f>'landesw Umlage § 2_Plan'!F48*'Umlage Gesamt § 2_mtlAufte_Plan'!$D$1</f>
        <v>4215.2470678694499</v>
      </c>
      <c r="E48" s="14">
        <f>'landesw Umlage § 2_Plan'!G48*'Umlage Gesamt § 2_mtlAufte_Plan'!$E$1</f>
        <v>328510.19514050015</v>
      </c>
      <c r="F48" s="14">
        <f>'landesw Umlage § 2_Plan'!H48*'Umlage Gesamt § 2_mtlAufte_Plan'!$F$1</f>
        <v>15173.068676088875</v>
      </c>
      <c r="G48" s="14">
        <f>'landesw Umlage § 2_Plan'!I48*'Umlage Gesamt § 2_mtlAufte_Plan'!$G$1</f>
        <v>513596.26994859846</v>
      </c>
      <c r="H48" s="14">
        <f>'landesw Umlage § 2_Plan'!J48*'Umlage Gesamt § 2_mtlAufte_Plan'!$H$1</f>
        <v>87654.143383157687</v>
      </c>
      <c r="I48" s="14">
        <f>'landesw Umlage § 2_Plan'!K48*'Umlage Gesamt § 2_mtlAufte_Plan'!$I$1</f>
        <v>155758.7993150866</v>
      </c>
      <c r="J48" s="14">
        <f>'landesw Umlage § 2_Plan'!L48*'Umlage Gesamt § 2_mtlAufte_Plan'!$J$1</f>
        <v>2214.2564887972389</v>
      </c>
      <c r="K48" s="14">
        <f>'landesw Umlage § 2_Plan'!M48*'Umlage Gesamt § 2_mtlAufte_Plan'!$K$1</f>
        <v>1557.7683840784593</v>
      </c>
      <c r="M48" s="14">
        <f>'bezirksw Umlage § 2_Plan'!F48*'Umlage Gesamt § 2_mtlAufte_Plan'!$M$1</f>
        <v>7396.4949759367173</v>
      </c>
      <c r="N48" s="14">
        <f>'bezirksw Umlage § 2_Plan'!G48*'Umlage Gesamt § 2_mtlAufte_Plan'!$N$1</f>
        <v>721608.08483406471</v>
      </c>
      <c r="O48" s="14">
        <f>'bezirksw Umlage § 2_Plan'!H48*'Umlage Gesamt § 2_mtlAufte_Plan'!$O$1</f>
        <v>52743.185459187574</v>
      </c>
      <c r="P48" s="14">
        <f>'bezirksw Umlage § 2_Plan'!I48*'Umlage Gesamt § 2_mtlAufte_Plan'!$P$1</f>
        <v>1478705.0373101835</v>
      </c>
      <c r="Q48" s="14">
        <f>'bezirksw Umlage § 2_Plan'!J48*'Umlage Gesamt § 2_mtlAufte_Plan'!$Q$1</f>
        <v>69276.77247613245</v>
      </c>
      <c r="R48" s="14">
        <f>'bezirksw Umlage § 2_Plan'!K48*'Umlage Gesamt § 2_mtlAufte_Plan'!$R$1</f>
        <v>434893.55659339821</v>
      </c>
      <c r="S48" s="14">
        <f>'bezirksw Umlage § 2_Plan'!L48*'Umlage Gesamt § 2_mtlAufte_Plan'!$S$1</f>
        <v>5662.8460847405458</v>
      </c>
      <c r="T48" s="14">
        <f>'bezirksw Umlage § 2_Plan'!M48*'Umlage Gesamt § 2_mtlAufte_Plan'!$T$1</f>
        <v>3939.3711893847276</v>
      </c>
      <c r="V48" s="14">
        <f t="shared" si="9"/>
        <v>11611.742043806167</v>
      </c>
      <c r="W48" s="184">
        <f t="shared" si="10"/>
        <v>967.65</v>
      </c>
      <c r="X48" s="14">
        <f t="shared" si="2"/>
        <v>1050118.2799745649</v>
      </c>
      <c r="Y48" s="184">
        <f t="shared" si="15"/>
        <v>87509.86</v>
      </c>
      <c r="Z48" s="14">
        <f t="shared" si="3"/>
        <v>67916.254135276453</v>
      </c>
      <c r="AA48" s="184">
        <f t="shared" si="16"/>
        <v>5659.69</v>
      </c>
      <c r="AB48" s="14">
        <f t="shared" si="4"/>
        <v>1992301.307258782</v>
      </c>
      <c r="AC48" s="184">
        <f t="shared" si="17"/>
        <v>166025.10999999999</v>
      </c>
      <c r="AD48" s="14">
        <f t="shared" si="5"/>
        <v>156930.91585929014</v>
      </c>
      <c r="AE48" s="184">
        <f t="shared" si="18"/>
        <v>13077.58</v>
      </c>
      <c r="AF48" s="14">
        <f t="shared" si="6"/>
        <v>590652.35590848478</v>
      </c>
      <c r="AG48" s="184">
        <f t="shared" si="19"/>
        <v>49221.03</v>
      </c>
      <c r="AH48" s="14">
        <f t="shared" si="7"/>
        <v>7877.1025735377843</v>
      </c>
      <c r="AI48" s="184">
        <f t="shared" si="11"/>
        <v>656.43</v>
      </c>
      <c r="AJ48" s="14">
        <f t="shared" si="8"/>
        <v>5497.1395734631869</v>
      </c>
      <c r="AK48" s="184">
        <f t="shared" si="12"/>
        <v>458.09</v>
      </c>
      <c r="AM48" s="14">
        <f t="shared" si="20"/>
        <v>3882905.0973272049</v>
      </c>
      <c r="AN48" s="14">
        <f t="shared" si="13"/>
        <v>323575.42</v>
      </c>
      <c r="AO48" s="14">
        <f t="shared" si="14"/>
        <v>323575.42</v>
      </c>
    </row>
    <row r="49" spans="1:41" x14ac:dyDescent="0.25">
      <c r="A49">
        <v>60665</v>
      </c>
      <c r="B49" t="s">
        <v>58</v>
      </c>
      <c r="C49" t="s">
        <v>28</v>
      </c>
      <c r="D49" s="14">
        <f>'landesw Umlage § 2_Plan'!F49*'Umlage Gesamt § 2_mtlAufte_Plan'!$D$1</f>
        <v>1988.3450205178635</v>
      </c>
      <c r="E49" s="14">
        <f>'landesw Umlage § 2_Plan'!G49*'Umlage Gesamt § 2_mtlAufte_Plan'!$E$1</f>
        <v>154959.27051960764</v>
      </c>
      <c r="F49" s="14">
        <f>'landesw Umlage § 2_Plan'!H49*'Umlage Gesamt § 2_mtlAufte_Plan'!$F$1</f>
        <v>7157.1832118788761</v>
      </c>
      <c r="G49" s="14">
        <f>'landesw Umlage § 2_Plan'!I49*'Umlage Gesamt § 2_mtlAufte_Plan'!$G$1</f>
        <v>242264.94188038228</v>
      </c>
      <c r="H49" s="14">
        <f>'landesw Umlage § 2_Plan'!J49*'Umlage Gesamt § 2_mtlAufte_Plan'!$H$1</f>
        <v>41346.729317992671</v>
      </c>
      <c r="I49" s="14">
        <f>'landesw Umlage § 2_Plan'!K49*'Umlage Gesamt § 2_mtlAufte_Plan'!$I$1</f>
        <v>73471.905213026854</v>
      </c>
      <c r="J49" s="14">
        <f>'landesw Umlage § 2_Plan'!L49*'Umlage Gesamt § 2_mtlAufte_Plan'!$J$1</f>
        <v>1044.4716033868583</v>
      </c>
      <c r="K49" s="14">
        <f>'landesw Umlage § 2_Plan'!M49*'Umlage Gesamt § 2_mtlAufte_Plan'!$K$1</f>
        <v>734.80414308623199</v>
      </c>
      <c r="M49" s="14">
        <f>'bezirksw Umlage § 2_Plan'!F49*'Umlage Gesamt § 2_mtlAufte_Plan'!$M$1</f>
        <v>3488.9494537084261</v>
      </c>
      <c r="N49" s="14">
        <f>'bezirksw Umlage § 2_Plan'!G49*'Umlage Gesamt § 2_mtlAufte_Plan'!$N$1</f>
        <v>340384.75542323344</v>
      </c>
      <c r="O49" s="14">
        <f>'bezirksw Umlage § 2_Plan'!H49*'Umlage Gesamt § 2_mtlAufte_Plan'!$O$1</f>
        <v>24879.122975591556</v>
      </c>
      <c r="P49" s="14">
        <f>'bezirksw Umlage § 2_Plan'!I49*'Umlage Gesamt § 2_mtlAufte_Plan'!$P$1</f>
        <v>697509.71898225276</v>
      </c>
      <c r="Q49" s="14">
        <f>'bezirksw Umlage § 2_Plan'!J49*'Umlage Gesamt § 2_mtlAufte_Plan'!$Q$1</f>
        <v>32678.06687784239</v>
      </c>
      <c r="R49" s="14">
        <f>'bezirksw Umlage § 2_Plan'!K49*'Umlage Gesamt § 2_mtlAufte_Plan'!$R$1</f>
        <v>205140.62966772891</v>
      </c>
      <c r="S49" s="14">
        <f>'bezirksw Umlage § 2_Plan'!L49*'Umlage Gesamt § 2_mtlAufte_Plan'!$S$1</f>
        <v>2671.181933884608</v>
      </c>
      <c r="T49" s="14">
        <f>'bezirksw Umlage § 2_Plan'!M49*'Umlage Gesamt § 2_mtlAufte_Plan'!$T$1</f>
        <v>1858.2135192240753</v>
      </c>
      <c r="V49" s="14">
        <f t="shared" si="9"/>
        <v>5477.2944742262898</v>
      </c>
      <c r="W49" s="184">
        <f t="shared" si="10"/>
        <v>456.44</v>
      </c>
      <c r="X49" s="14">
        <f t="shared" si="2"/>
        <v>495344.02594284108</v>
      </c>
      <c r="Y49" s="184">
        <f t="shared" si="15"/>
        <v>41278.67</v>
      </c>
      <c r="Z49" s="14">
        <f t="shared" si="3"/>
        <v>32036.306187470433</v>
      </c>
      <c r="AA49" s="184">
        <f t="shared" si="16"/>
        <v>2669.69</v>
      </c>
      <c r="AB49" s="14">
        <f t="shared" si="4"/>
        <v>939774.66086263501</v>
      </c>
      <c r="AC49" s="184">
        <f t="shared" si="17"/>
        <v>78314.559999999998</v>
      </c>
      <c r="AD49" s="14">
        <f t="shared" si="5"/>
        <v>74024.796195835064</v>
      </c>
      <c r="AE49" s="184">
        <f t="shared" si="18"/>
        <v>6168.73</v>
      </c>
      <c r="AF49" s="14">
        <f t="shared" si="6"/>
        <v>278612.53488075576</v>
      </c>
      <c r="AG49" s="184">
        <f t="shared" si="19"/>
        <v>23217.71</v>
      </c>
      <c r="AH49" s="14">
        <f t="shared" si="7"/>
        <v>3715.6535372714661</v>
      </c>
      <c r="AI49" s="184">
        <f t="shared" si="11"/>
        <v>309.64</v>
      </c>
      <c r="AJ49" s="14">
        <f t="shared" si="8"/>
        <v>2593.0176623103071</v>
      </c>
      <c r="AK49" s="184">
        <f t="shared" si="12"/>
        <v>216.08</v>
      </c>
      <c r="AM49" s="14">
        <f t="shared" si="20"/>
        <v>1831578.2897433455</v>
      </c>
      <c r="AN49" s="14">
        <f t="shared" si="13"/>
        <v>152631.51999999999</v>
      </c>
      <c r="AO49" s="14">
        <f t="shared" si="14"/>
        <v>152631.51999999999</v>
      </c>
    </row>
    <row r="50" spans="1:41" x14ac:dyDescent="0.25">
      <c r="A50">
        <v>60666</v>
      </c>
      <c r="B50" t="s">
        <v>59</v>
      </c>
      <c r="C50" t="s">
        <v>28</v>
      </c>
      <c r="D50" s="14">
        <f>'landesw Umlage § 2_Plan'!F50*'Umlage Gesamt § 2_mtlAufte_Plan'!$D$1</f>
        <v>734.27453677670951</v>
      </c>
      <c r="E50" s="14">
        <f>'landesw Umlage § 2_Plan'!G50*'Umlage Gesamt § 2_mtlAufte_Plan'!$E$1</f>
        <v>57224.80022627415</v>
      </c>
      <c r="F50" s="14">
        <f>'landesw Umlage § 2_Plan'!H50*'Umlage Gesamt § 2_mtlAufte_Plan'!$F$1</f>
        <v>2643.0711638564885</v>
      </c>
      <c r="G50" s="14">
        <f>'landesw Umlage § 2_Plan'!I50*'Umlage Gesamt § 2_mtlAufte_Plan'!$G$1</f>
        <v>89465.850313102623</v>
      </c>
      <c r="H50" s="14">
        <f>'landesw Umlage § 2_Plan'!J50*'Umlage Gesamt § 2_mtlAufte_Plan'!$H$1</f>
        <v>15268.904643769447</v>
      </c>
      <c r="I50" s="14">
        <f>'landesw Umlage § 2_Plan'!K50*'Umlage Gesamt § 2_mtlAufte_Plan'!$I$1</f>
        <v>27132.388297654059</v>
      </c>
      <c r="J50" s="14">
        <f>'landesw Umlage § 2_Plan'!L50*'Umlage Gesamt § 2_mtlAufte_Plan'!$J$1</f>
        <v>385.71218517879066</v>
      </c>
      <c r="K50" s="14">
        <f>'landesw Umlage § 2_Plan'!M50*'Umlage Gesamt § 2_mtlAufte_Plan'!$K$1</f>
        <v>271.35530615593314</v>
      </c>
      <c r="M50" s="14">
        <f>'bezirksw Umlage § 2_Plan'!F50*'Umlage Gesamt § 2_mtlAufte_Plan'!$M$1</f>
        <v>1288.4316944610937</v>
      </c>
      <c r="N50" s="14">
        <f>'bezirksw Umlage § 2_Plan'!G50*'Umlage Gesamt § 2_mtlAufte_Plan'!$N$1</f>
        <v>125700.4473746476</v>
      </c>
      <c r="O50" s="14">
        <f>'bezirksw Umlage § 2_Plan'!H50*'Umlage Gesamt § 2_mtlAufte_Plan'!$O$1</f>
        <v>9187.5938581098799</v>
      </c>
      <c r="P50" s="14">
        <f>'bezirksw Umlage § 2_Plan'!I50*'Umlage Gesamt § 2_mtlAufte_Plan'!$P$1</f>
        <v>257582.87445986294</v>
      </c>
      <c r="Q50" s="14">
        <f>'bezirksw Umlage § 2_Plan'!J50*'Umlage Gesamt § 2_mtlAufte_Plan'!$Q$1</f>
        <v>12067.660376787453</v>
      </c>
      <c r="R50" s="14">
        <f>'bezirksw Umlage § 2_Plan'!K50*'Umlage Gesamt § 2_mtlAufte_Plan'!$R$1</f>
        <v>75756.239117958903</v>
      </c>
      <c r="S50" s="14">
        <f>'bezirksw Umlage § 2_Plan'!L50*'Umlage Gesamt § 2_mtlAufte_Plan'!$S$1</f>
        <v>986.4389011513681</v>
      </c>
      <c r="T50" s="14">
        <f>'bezirksw Umlage § 2_Plan'!M50*'Umlage Gesamt § 2_mtlAufte_Plan'!$T$1</f>
        <v>686.21836601834309</v>
      </c>
      <c r="V50" s="14">
        <f t="shared" si="9"/>
        <v>2022.7062312378032</v>
      </c>
      <c r="W50" s="184">
        <f t="shared" si="10"/>
        <v>168.56</v>
      </c>
      <c r="X50" s="14">
        <f t="shared" si="2"/>
        <v>182925.24760092175</v>
      </c>
      <c r="Y50" s="184">
        <f t="shared" si="15"/>
        <v>15243.77</v>
      </c>
      <c r="Z50" s="14">
        <f t="shared" si="3"/>
        <v>11830.665021966368</v>
      </c>
      <c r="AA50" s="184">
        <f t="shared" si="16"/>
        <v>985.89</v>
      </c>
      <c r="AB50" s="14">
        <f t="shared" si="4"/>
        <v>347048.72477296554</v>
      </c>
      <c r="AC50" s="184">
        <f t="shared" si="17"/>
        <v>28920.73</v>
      </c>
      <c r="AD50" s="14">
        <f t="shared" si="5"/>
        <v>27336.5650205569</v>
      </c>
      <c r="AE50" s="184">
        <f t="shared" si="18"/>
        <v>2278.0500000000002</v>
      </c>
      <c r="AF50" s="14">
        <f t="shared" si="6"/>
        <v>102888.62741561297</v>
      </c>
      <c r="AG50" s="184">
        <f t="shared" si="19"/>
        <v>8574.0499999999993</v>
      </c>
      <c r="AH50" s="14">
        <f t="shared" si="7"/>
        <v>1372.1510863301587</v>
      </c>
      <c r="AI50" s="184">
        <f t="shared" si="11"/>
        <v>114.35</v>
      </c>
      <c r="AJ50" s="14">
        <f t="shared" si="8"/>
        <v>957.57367217427623</v>
      </c>
      <c r="AK50" s="184">
        <f t="shared" si="12"/>
        <v>79.8</v>
      </c>
      <c r="AM50" s="14">
        <f t="shared" si="20"/>
        <v>676382.26082176575</v>
      </c>
      <c r="AN50" s="14">
        <f t="shared" si="13"/>
        <v>56365.19</v>
      </c>
      <c r="AO50" s="14">
        <f t="shared" si="14"/>
        <v>56365.19</v>
      </c>
    </row>
    <row r="51" spans="1:41" x14ac:dyDescent="0.25">
      <c r="A51">
        <v>60667</v>
      </c>
      <c r="B51" t="s">
        <v>60</v>
      </c>
      <c r="C51" t="s">
        <v>28</v>
      </c>
      <c r="D51" s="14">
        <f>'landesw Umlage § 2_Plan'!F51*'Umlage Gesamt § 2_mtlAufte_Plan'!$D$1</f>
        <v>4083.524056600485</v>
      </c>
      <c r="E51" s="14">
        <f>'landesw Umlage § 2_Plan'!G51*'Umlage Gesamt § 2_mtlAufte_Plan'!$E$1</f>
        <v>318244.52116226434</v>
      </c>
      <c r="F51" s="14">
        <f>'landesw Umlage § 2_Plan'!H51*'Umlage Gesamt § 2_mtlAufte_Plan'!$F$1</f>
        <v>14698.922733033767</v>
      </c>
      <c r="G51" s="14">
        <f>'landesw Umlage § 2_Plan'!I51*'Umlage Gesamt § 2_mtlAufte_Plan'!$G$1</f>
        <v>497546.80803927983</v>
      </c>
      <c r="H51" s="14">
        <f>'landesw Umlage § 2_Plan'!J51*'Umlage Gesamt § 2_mtlAufte_Plan'!$H$1</f>
        <v>84915.023343281355</v>
      </c>
      <c r="I51" s="14">
        <f>'landesw Umlage § 2_Plan'!K51*'Umlage Gesamt § 2_mtlAufte_Plan'!$I$1</f>
        <v>150891.46467323089</v>
      </c>
      <c r="J51" s="14">
        <f>'landesw Umlage § 2_Plan'!L51*'Umlage Gesamt § 2_mtlAufte_Plan'!$J$1</f>
        <v>2145.06279084073</v>
      </c>
      <c r="K51" s="14">
        <f>'landesw Umlage § 2_Plan'!M51*'Umlage Gesamt § 2_mtlAufte_Plan'!$K$1</f>
        <v>1509.0894005914683</v>
      </c>
      <c r="M51" s="14">
        <f>'bezirksw Umlage § 2_Plan'!F51*'Umlage Gesamt § 2_mtlAufte_Plan'!$M$1</f>
        <v>7165.3605785030213</v>
      </c>
      <c r="N51" s="14">
        <f>'bezirksw Umlage § 2_Plan'!G51*'Umlage Gesamt § 2_mtlAufte_Plan'!$N$1</f>
        <v>699058.42443220911</v>
      </c>
      <c r="O51" s="14">
        <f>'bezirksw Umlage § 2_Plan'!H51*'Umlage Gesamt § 2_mtlAufte_Plan'!$O$1</f>
        <v>51095.004201780699</v>
      </c>
      <c r="P51" s="14">
        <f>'bezirksw Umlage § 2_Plan'!I51*'Umlage Gesamt § 2_mtlAufte_Plan'!$P$1</f>
        <v>1432496.7185196236</v>
      </c>
      <c r="Q51" s="14">
        <f>'bezirksw Umlage § 2_Plan'!J51*'Umlage Gesamt § 2_mtlAufte_Plan'!$Q$1</f>
        <v>67111.930194144123</v>
      </c>
      <c r="R51" s="14">
        <f>'bezirksw Umlage § 2_Plan'!K51*'Umlage Gesamt § 2_mtlAufte_Plan'!$R$1</f>
        <v>421303.48988233658</v>
      </c>
      <c r="S51" s="14">
        <f>'bezirksw Umlage § 2_Plan'!L51*'Umlage Gesamt § 2_mtlAufte_Plan'!$S$1</f>
        <v>5485.8867922899335</v>
      </c>
      <c r="T51" s="14">
        <f>'bezirksw Umlage § 2_Plan'!M51*'Umlage Gesamt § 2_mtlAufte_Plan'!$T$1</f>
        <v>3816.2690728973453</v>
      </c>
      <c r="V51" s="14">
        <f t="shared" si="9"/>
        <v>11248.884635103506</v>
      </c>
      <c r="W51" s="184">
        <f t="shared" si="10"/>
        <v>937.41</v>
      </c>
      <c r="X51" s="14">
        <f t="shared" si="2"/>
        <v>1017302.9455944735</v>
      </c>
      <c r="Y51" s="184">
        <f t="shared" si="15"/>
        <v>84775.25</v>
      </c>
      <c r="Z51" s="14">
        <f t="shared" si="3"/>
        <v>65793.926934814459</v>
      </c>
      <c r="AA51" s="184">
        <f t="shared" si="16"/>
        <v>5482.83</v>
      </c>
      <c r="AB51" s="14">
        <f t="shared" si="4"/>
        <v>1930043.5265589035</v>
      </c>
      <c r="AC51" s="184">
        <f t="shared" si="17"/>
        <v>160836.96</v>
      </c>
      <c r="AD51" s="14">
        <f t="shared" si="5"/>
        <v>152026.95353742549</v>
      </c>
      <c r="AE51" s="184">
        <f t="shared" si="18"/>
        <v>12668.91</v>
      </c>
      <c r="AF51" s="14">
        <f t="shared" si="6"/>
        <v>572194.95455556747</v>
      </c>
      <c r="AG51" s="184">
        <f t="shared" si="19"/>
        <v>47682.91</v>
      </c>
      <c r="AH51" s="14">
        <f t="shared" si="7"/>
        <v>7630.9495831306631</v>
      </c>
      <c r="AI51" s="184">
        <f t="shared" si="11"/>
        <v>635.91</v>
      </c>
      <c r="AJ51" s="14">
        <f t="shared" si="8"/>
        <v>5325.3584734888136</v>
      </c>
      <c r="AK51" s="184">
        <f t="shared" si="12"/>
        <v>443.78</v>
      </c>
      <c r="AM51" s="14">
        <f t="shared" si="20"/>
        <v>3761567.4998729071</v>
      </c>
      <c r="AN51" s="14">
        <f t="shared" si="13"/>
        <v>313463.96000000002</v>
      </c>
      <c r="AO51" s="14">
        <f t="shared" si="14"/>
        <v>313463.96000000002</v>
      </c>
    </row>
    <row r="52" spans="1:41" x14ac:dyDescent="0.25">
      <c r="A52">
        <v>60668</v>
      </c>
      <c r="B52" t="s">
        <v>61</v>
      </c>
      <c r="C52" t="s">
        <v>28</v>
      </c>
      <c r="D52" s="14">
        <f>'landesw Umlage § 2_Plan'!F52*'Umlage Gesamt § 2_mtlAufte_Plan'!$D$1</f>
        <v>989.77903543451589</v>
      </c>
      <c r="E52" s="14">
        <f>'landesw Umlage § 2_Plan'!G52*'Umlage Gesamt § 2_mtlAufte_Plan'!$E$1</f>
        <v>77137.235099463229</v>
      </c>
      <c r="F52" s="14">
        <f>'landesw Umlage § 2_Plan'!H52*'Umlage Gesamt § 2_mtlAufte_Plan'!$F$1</f>
        <v>3562.7769943249345</v>
      </c>
      <c r="G52" s="14">
        <f>'landesw Umlage § 2_Plan'!I52*'Umlage Gesamt § 2_mtlAufte_Plan'!$G$1</f>
        <v>120597.15895358591</v>
      </c>
      <c r="H52" s="14">
        <f>'landesw Umlage § 2_Plan'!J52*'Umlage Gesamt § 2_mtlAufte_Plan'!$H$1</f>
        <v>20582.004350570976</v>
      </c>
      <c r="I52" s="14">
        <f>'landesw Umlage § 2_Plan'!K52*'Umlage Gesamt § 2_mtlAufte_Plan'!$I$1</f>
        <v>36573.608062420557</v>
      </c>
      <c r="J52" s="14">
        <f>'landesw Umlage § 2_Plan'!L52*'Umlage Gesamt § 2_mtlAufte_Plan'!$J$1</f>
        <v>519.9279227051527</v>
      </c>
      <c r="K52" s="14">
        <f>'landesw Umlage § 2_Plan'!M52*'Umlage Gesamt § 2_mtlAufte_Plan'!$K$1</f>
        <v>365.77843808402702</v>
      </c>
      <c r="M52" s="14">
        <f>'bezirksw Umlage § 2_Plan'!F52*'Umlage Gesamt § 2_mtlAufte_Plan'!$M$1</f>
        <v>1736.7654955938683</v>
      </c>
      <c r="N52" s="14">
        <f>'bezirksw Umlage § 2_Plan'!G52*'Umlage Gesamt § 2_mtlAufte_Plan'!$N$1</f>
        <v>169440.25881970656</v>
      </c>
      <c r="O52" s="14">
        <f>'bezirksw Umlage § 2_Plan'!H52*'Umlage Gesamt § 2_mtlAufte_Plan'!$O$1</f>
        <v>12384.588231485191</v>
      </c>
      <c r="P52" s="14">
        <f>'bezirksw Umlage § 2_Plan'!I52*'Umlage Gesamt § 2_mtlAufte_Plan'!$P$1</f>
        <v>347213.63231047546</v>
      </c>
      <c r="Q52" s="14">
        <f>'bezirksw Umlage § 2_Plan'!J52*'Umlage Gesamt § 2_mtlAufte_Plan'!$Q$1</f>
        <v>16266.827527644797</v>
      </c>
      <c r="R52" s="14">
        <f>'bezirksw Umlage § 2_Plan'!K52*'Umlage Gesamt § 2_mtlAufte_Plan'!$R$1</f>
        <v>102117.03324409525</v>
      </c>
      <c r="S52" s="14">
        <f>'bezirksw Umlage § 2_Plan'!L52*'Umlage Gesamt § 2_mtlAufte_Plan'!$S$1</f>
        <v>1329.6886861726919</v>
      </c>
      <c r="T52" s="14">
        <f>'bezirksw Umlage § 2_Plan'!M52*'Umlage Gesamt § 2_mtlAufte_Plan'!$T$1</f>
        <v>925.00082516361181</v>
      </c>
      <c r="V52" s="14">
        <f t="shared" si="9"/>
        <v>2726.544531028384</v>
      </c>
      <c r="W52" s="184">
        <f t="shared" si="10"/>
        <v>227.21</v>
      </c>
      <c r="X52" s="14">
        <f t="shared" si="2"/>
        <v>246577.49391916979</v>
      </c>
      <c r="Y52" s="184">
        <f t="shared" si="15"/>
        <v>20548.12</v>
      </c>
      <c r="Z52" s="14">
        <f t="shared" si="3"/>
        <v>15947.365225810127</v>
      </c>
      <c r="AA52" s="184">
        <f t="shared" si="16"/>
        <v>1328.95</v>
      </c>
      <c r="AB52" s="14">
        <f t="shared" si="4"/>
        <v>467810.79126406135</v>
      </c>
      <c r="AC52" s="184">
        <f t="shared" si="17"/>
        <v>38984.230000000003</v>
      </c>
      <c r="AD52" s="14">
        <f t="shared" si="5"/>
        <v>36848.831878215773</v>
      </c>
      <c r="AE52" s="184">
        <f t="shared" si="18"/>
        <v>3070.74</v>
      </c>
      <c r="AF52" s="14">
        <f t="shared" si="6"/>
        <v>138690.64130651581</v>
      </c>
      <c r="AG52" s="184">
        <f t="shared" si="19"/>
        <v>11557.55</v>
      </c>
      <c r="AH52" s="14">
        <f t="shared" si="7"/>
        <v>1849.6166088778446</v>
      </c>
      <c r="AI52" s="184">
        <f t="shared" si="11"/>
        <v>154.13</v>
      </c>
      <c r="AJ52" s="14">
        <f t="shared" si="8"/>
        <v>1290.7792632476389</v>
      </c>
      <c r="AK52" s="184">
        <f t="shared" si="12"/>
        <v>107.56</v>
      </c>
      <c r="AM52" s="14">
        <f t="shared" si="20"/>
        <v>911742.06399692676</v>
      </c>
      <c r="AN52" s="14">
        <f t="shared" si="13"/>
        <v>75978.509999999995</v>
      </c>
      <c r="AO52" s="14">
        <f t="shared" si="14"/>
        <v>75978.509999999995</v>
      </c>
    </row>
    <row r="53" spans="1:41" x14ac:dyDescent="0.25">
      <c r="A53">
        <v>60669</v>
      </c>
      <c r="B53" t="s">
        <v>62</v>
      </c>
      <c r="C53" t="s">
        <v>28</v>
      </c>
      <c r="D53" s="14">
        <f>'landesw Umlage § 2_Plan'!F53*'Umlage Gesamt § 2_mtlAufte_Plan'!$D$1</f>
        <v>5327.7661862431942</v>
      </c>
      <c r="E53" s="14">
        <f>'landesw Umlage § 2_Plan'!G53*'Umlage Gesamt § 2_mtlAufte_Plan'!$E$1</f>
        <v>415213.03053544182</v>
      </c>
      <c r="F53" s="14">
        <f>'landesw Umlage § 2_Plan'!H53*'Umlage Gesamt § 2_mtlAufte_Plan'!$F$1</f>
        <v>19177.656951641282</v>
      </c>
      <c r="G53" s="14">
        <f>'landesw Umlage § 2_Plan'!I53*'Umlage Gesamt § 2_mtlAufte_Plan'!$G$1</f>
        <v>649148.38830451213</v>
      </c>
      <c r="H53" s="14">
        <f>'landesw Umlage § 2_Plan'!J53*'Umlage Gesamt § 2_mtlAufte_Plan'!$H$1</f>
        <v>110788.47186932284</v>
      </c>
      <c r="I53" s="14">
        <f>'landesw Umlage § 2_Plan'!K53*'Umlage Gesamt § 2_mtlAufte_Plan'!$I$1</f>
        <v>196867.81126691931</v>
      </c>
      <c r="J53" s="14">
        <f>'landesw Umlage § 2_Plan'!L53*'Umlage Gesamt § 2_mtlAufte_Plan'!$J$1</f>
        <v>2798.6594044761873</v>
      </c>
      <c r="K53" s="14">
        <f>'landesw Umlage § 2_Plan'!M53*'Umlage Gesamt § 2_mtlAufte_Plan'!$K$1</f>
        <v>1968.9061137018402</v>
      </c>
      <c r="M53" s="14">
        <f>'bezirksw Umlage § 2_Plan'!F53*'Umlage Gesamt § 2_mtlAufte_Plan'!$M$1</f>
        <v>9348.6325226082263</v>
      </c>
      <c r="N53" s="14">
        <f>'bezirksw Umlage § 2_Plan'!G53*'Umlage Gesamt § 2_mtlAufte_Plan'!$N$1</f>
        <v>912060.21668424527</v>
      </c>
      <c r="O53" s="14">
        <f>'bezirksw Umlage § 2_Plan'!H53*'Umlage Gesamt § 2_mtlAufte_Plan'!$O$1</f>
        <v>66663.556256559663</v>
      </c>
      <c r="P53" s="14">
        <f>'bezirksw Umlage § 2_Plan'!I53*'Umlage Gesamt § 2_mtlAufte_Plan'!$P$1</f>
        <v>1868975.7848976152</v>
      </c>
      <c r="Q53" s="14">
        <f>'bezirksw Umlage § 2_Plan'!J53*'Umlage Gesamt § 2_mtlAufte_Plan'!$Q$1</f>
        <v>87560.809591394674</v>
      </c>
      <c r="R53" s="14">
        <f>'bezirksw Umlage § 2_Plan'!K53*'Umlage Gesamt § 2_mtlAufte_Plan'!$R$1</f>
        <v>549673.8739455326</v>
      </c>
      <c r="S53" s="14">
        <f>'bezirksw Umlage § 2_Plan'!L53*'Umlage Gesamt § 2_mtlAufte_Plan'!$S$1</f>
        <v>7157.4262201977144</v>
      </c>
      <c r="T53" s="14">
        <f>'bezirksw Umlage § 2_Plan'!M53*'Umlage Gesamt § 2_mtlAufte_Plan'!$T$1</f>
        <v>4979.0791097027577</v>
      </c>
      <c r="V53" s="14">
        <f t="shared" si="9"/>
        <v>14676.39870885142</v>
      </c>
      <c r="W53" s="184">
        <f t="shared" si="10"/>
        <v>1223.03</v>
      </c>
      <c r="X53" s="14">
        <f t="shared" si="2"/>
        <v>1327273.2472196871</v>
      </c>
      <c r="Y53" s="184">
        <f t="shared" si="15"/>
        <v>110606.1</v>
      </c>
      <c r="Z53" s="14">
        <f t="shared" si="3"/>
        <v>85841.213208200948</v>
      </c>
      <c r="AA53" s="184">
        <f t="shared" si="16"/>
        <v>7153.43</v>
      </c>
      <c r="AB53" s="14">
        <f t="shared" si="4"/>
        <v>2518124.1732021272</v>
      </c>
      <c r="AC53" s="184">
        <f t="shared" si="17"/>
        <v>209843.68</v>
      </c>
      <c r="AD53" s="14">
        <f t="shared" si="5"/>
        <v>198349.2814607175</v>
      </c>
      <c r="AE53" s="184">
        <f t="shared" si="18"/>
        <v>16529.11</v>
      </c>
      <c r="AF53" s="14">
        <f t="shared" si="6"/>
        <v>746541.68521245196</v>
      </c>
      <c r="AG53" s="184">
        <f t="shared" si="19"/>
        <v>62211.81</v>
      </c>
      <c r="AH53" s="14">
        <f t="shared" si="7"/>
        <v>9956.0856246739022</v>
      </c>
      <c r="AI53" s="184">
        <f t="shared" si="11"/>
        <v>829.67</v>
      </c>
      <c r="AJ53" s="14">
        <f t="shared" si="8"/>
        <v>6947.9852234045975</v>
      </c>
      <c r="AK53" s="184">
        <f t="shared" si="12"/>
        <v>579</v>
      </c>
      <c r="AM53" s="14">
        <f t="shared" si="20"/>
        <v>4907710.0698601156</v>
      </c>
      <c r="AN53" s="14">
        <f t="shared" si="13"/>
        <v>408975.84</v>
      </c>
      <c r="AO53" s="14">
        <f t="shared" si="14"/>
        <v>408975.84</v>
      </c>
    </row>
    <row r="54" spans="1:41" x14ac:dyDescent="0.25">
      <c r="A54">
        <v>60670</v>
      </c>
      <c r="B54" t="s">
        <v>63</v>
      </c>
      <c r="C54" t="s">
        <v>28</v>
      </c>
      <c r="D54" s="14">
        <f>'landesw Umlage § 2_Plan'!F54*'Umlage Gesamt § 2_mtlAufte_Plan'!$D$1</f>
        <v>3991.4672990625836</v>
      </c>
      <c r="E54" s="14">
        <f>'landesw Umlage § 2_Plan'!G54*'Umlage Gesamt § 2_mtlAufte_Plan'!$E$1</f>
        <v>311070.18881688587</v>
      </c>
      <c r="F54" s="14">
        <f>'landesw Umlage § 2_Plan'!H54*'Umlage Gesamt § 2_mtlAufte_Plan'!$F$1</f>
        <v>14367.55816964493</v>
      </c>
      <c r="G54" s="14">
        <f>'landesw Umlage § 2_Plan'!I54*'Umlage Gesamt § 2_mtlAufte_Plan'!$G$1</f>
        <v>486330.38192385272</v>
      </c>
      <c r="H54" s="14">
        <f>'landesw Umlage § 2_Plan'!J54*'Umlage Gesamt § 2_mtlAufte_Plan'!$H$1</f>
        <v>83000.744987897968</v>
      </c>
      <c r="I54" s="14">
        <f>'landesw Umlage § 2_Plan'!K54*'Umlage Gesamt § 2_mtlAufte_Plan'!$I$1</f>
        <v>147489.84911141975</v>
      </c>
      <c r="J54" s="14">
        <f>'landesw Umlage § 2_Plan'!L54*'Umlage Gesamt § 2_mtlAufte_Plan'!$J$1</f>
        <v>2096.7056555568524</v>
      </c>
      <c r="K54" s="14">
        <f>'landesw Umlage § 2_Plan'!M54*'Umlage Gesamt § 2_mtlAufte_Plan'!$K$1</f>
        <v>1475.069305416881</v>
      </c>
      <c r="M54" s="14">
        <f>'bezirksw Umlage § 2_Plan'!F54*'Umlage Gesamt § 2_mtlAufte_Plan'!$M$1</f>
        <v>7003.8285653927533</v>
      </c>
      <c r="N54" s="14">
        <f>'bezirksw Umlage § 2_Plan'!G54*'Umlage Gesamt § 2_mtlAufte_Plan'!$N$1</f>
        <v>683299.22943523957</v>
      </c>
      <c r="O54" s="14">
        <f>'bezirksw Umlage § 2_Plan'!H54*'Umlage Gesamt § 2_mtlAufte_Plan'!$O$1</f>
        <v>49943.146064542962</v>
      </c>
      <c r="P54" s="14">
        <f>'bezirksw Umlage § 2_Plan'!I54*'Umlage Gesamt § 2_mtlAufte_Plan'!$P$1</f>
        <v>1400203.2873403833</v>
      </c>
      <c r="Q54" s="14">
        <f>'bezirksw Umlage § 2_Plan'!J54*'Umlage Gesamt § 2_mtlAufte_Plan'!$Q$1</f>
        <v>65598.99514095232</v>
      </c>
      <c r="R54" s="14">
        <f>'bezirksw Umlage § 2_Plan'!K54*'Umlage Gesamt § 2_mtlAufte_Plan'!$R$1</f>
        <v>411805.85189113126</v>
      </c>
      <c r="S54" s="14">
        <f>'bezirksw Umlage § 2_Plan'!L54*'Umlage Gesamt § 2_mtlAufte_Plan'!$S$1</f>
        <v>5362.2159277821265</v>
      </c>
      <c r="T54" s="14">
        <f>'bezirksw Umlage § 2_Plan'!M54*'Umlage Gesamt § 2_mtlAufte_Plan'!$T$1</f>
        <v>3730.2371671527835</v>
      </c>
      <c r="V54" s="14">
        <f t="shared" si="9"/>
        <v>10995.295864455336</v>
      </c>
      <c r="W54" s="184">
        <f t="shared" si="10"/>
        <v>916.27</v>
      </c>
      <c r="X54" s="14">
        <f t="shared" si="2"/>
        <v>994369.41825212538</v>
      </c>
      <c r="Y54" s="184">
        <f t="shared" si="15"/>
        <v>82864.12</v>
      </c>
      <c r="Z54" s="14">
        <f t="shared" si="3"/>
        <v>64310.704234187891</v>
      </c>
      <c r="AA54" s="184">
        <f t="shared" si="16"/>
        <v>5359.23</v>
      </c>
      <c r="AB54" s="14">
        <f t="shared" si="4"/>
        <v>1886533.669264236</v>
      </c>
      <c r="AC54" s="184">
        <f t="shared" si="17"/>
        <v>157211.14000000001</v>
      </c>
      <c r="AD54" s="14">
        <f t="shared" si="5"/>
        <v>148599.74012885027</v>
      </c>
      <c r="AE54" s="184">
        <f t="shared" si="18"/>
        <v>12383.31</v>
      </c>
      <c r="AF54" s="14">
        <f t="shared" si="6"/>
        <v>559295.70100255101</v>
      </c>
      <c r="AG54" s="184">
        <f t="shared" si="19"/>
        <v>46607.98</v>
      </c>
      <c r="AH54" s="14">
        <f t="shared" si="7"/>
        <v>7458.921583338979</v>
      </c>
      <c r="AI54" s="184">
        <f t="shared" si="11"/>
        <v>621.58000000000004</v>
      </c>
      <c r="AJ54" s="14">
        <f t="shared" si="8"/>
        <v>5205.306472569664</v>
      </c>
      <c r="AK54" s="184">
        <f t="shared" si="12"/>
        <v>433.78</v>
      </c>
      <c r="AM54" s="14">
        <f t="shared" si="20"/>
        <v>3676768.7568023144</v>
      </c>
      <c r="AN54" s="14">
        <f t="shared" si="13"/>
        <v>306397.40000000002</v>
      </c>
      <c r="AO54" s="14">
        <f t="shared" si="14"/>
        <v>306397.40000000002</v>
      </c>
    </row>
    <row r="55" spans="1:41" x14ac:dyDescent="0.25">
      <c r="A55">
        <v>61001</v>
      </c>
      <c r="B55" t="s">
        <v>65</v>
      </c>
      <c r="C55" t="s">
        <v>66</v>
      </c>
      <c r="D55" s="14">
        <f>'landesw Umlage § 2_Plan'!F55*'Umlage Gesamt § 2_mtlAufte_Plan'!$D$1</f>
        <v>445.91648957323224</v>
      </c>
      <c r="E55" s="14">
        <f>'landesw Umlage § 2_Plan'!G55*'Umlage Gesamt § 2_mtlAufte_Plan'!$E$1</f>
        <v>34751.963680295041</v>
      </c>
      <c r="F55" s="14">
        <f>'landesw Umlage § 2_Plan'!H55*'Umlage Gesamt § 2_mtlAufte_Plan'!$F$1</f>
        <v>1605.1067496536759</v>
      </c>
      <c r="G55" s="14">
        <f>'landesw Umlage § 2_Plan'!I55*'Umlage Gesamt § 2_mtlAufte_Plan'!$G$1</f>
        <v>54331.582957281149</v>
      </c>
      <c r="H55" s="14">
        <f>'landesw Umlage § 2_Plan'!J55*'Umlage Gesamt § 2_mtlAufte_Plan'!$H$1</f>
        <v>9272.6303546715335</v>
      </c>
      <c r="I55" s="14">
        <f>'landesw Umlage § 2_Plan'!K55*'Umlage Gesamt § 2_mtlAufte_Plan'!$I$1</f>
        <v>16477.187669530947</v>
      </c>
      <c r="J55" s="14">
        <f>'landesw Umlage § 2_Plan'!L55*'Umlage Gesamt § 2_mtlAufte_Plan'!$J$1</f>
        <v>234.23857833279337</v>
      </c>
      <c r="K55" s="14">
        <f>'landesw Umlage § 2_Plan'!M55*'Umlage Gesamt § 2_mtlAufte_Plan'!$K$1</f>
        <v>164.79095963111089</v>
      </c>
      <c r="M55" s="14">
        <f>'bezirksw Umlage § 2_Plan'!F55*'Umlage Gesamt § 2_mtlAufte_Plan'!$M$1</f>
        <v>1452.2781975964776</v>
      </c>
      <c r="N55" s="14">
        <f>'bezirksw Umlage § 2_Plan'!G55*'Umlage Gesamt § 2_mtlAufte_Plan'!$N$1</f>
        <v>98282.916392147323</v>
      </c>
      <c r="O55" s="14">
        <f>'bezirksw Umlage § 2_Plan'!H55*'Umlage Gesamt § 2_mtlAufte_Plan'!$O$1</f>
        <v>6052.4411872955807</v>
      </c>
      <c r="P55" s="14">
        <f>'bezirksw Umlage § 2_Plan'!I55*'Umlage Gesamt § 2_mtlAufte_Plan'!$P$1</f>
        <v>201943.32522490062</v>
      </c>
      <c r="Q55" s="14">
        <f>'bezirksw Umlage § 2_Plan'!J55*'Umlage Gesamt § 2_mtlAufte_Plan'!$Q$1</f>
        <v>17594.12271950614</v>
      </c>
      <c r="R55" s="14">
        <f>'bezirksw Umlage § 2_Plan'!K55*'Umlage Gesamt § 2_mtlAufte_Plan'!$R$1</f>
        <v>65723.718597497151</v>
      </c>
      <c r="S55" s="14">
        <f>'bezirksw Umlage § 2_Plan'!L55*'Umlage Gesamt § 2_mtlAufte_Plan'!$S$1</f>
        <v>380.95589316350333</v>
      </c>
      <c r="T55" s="14">
        <f>'bezirksw Umlage § 2_Plan'!M55*'Umlage Gesamt § 2_mtlAufte_Plan'!$T$1</f>
        <v>617.42729513938525</v>
      </c>
      <c r="V55" s="14">
        <f t="shared" si="9"/>
        <v>1898.1946871697098</v>
      </c>
      <c r="W55" s="184">
        <f t="shared" si="10"/>
        <v>158.18</v>
      </c>
      <c r="X55" s="14">
        <f t="shared" si="2"/>
        <v>133034.88007244235</v>
      </c>
      <c r="Y55" s="184">
        <f t="shared" si="15"/>
        <v>11086.24</v>
      </c>
      <c r="Z55" s="14">
        <f t="shared" si="3"/>
        <v>7657.5479369492568</v>
      </c>
      <c r="AA55" s="184">
        <f t="shared" si="16"/>
        <v>638.13</v>
      </c>
      <c r="AB55" s="14">
        <f t="shared" si="4"/>
        <v>256274.90818218177</v>
      </c>
      <c r="AC55" s="184">
        <f t="shared" si="17"/>
        <v>21356.240000000002</v>
      </c>
      <c r="AD55" s="14">
        <f t="shared" si="5"/>
        <v>26866.753074177672</v>
      </c>
      <c r="AE55" s="184">
        <f t="shared" si="18"/>
        <v>2238.9</v>
      </c>
      <c r="AF55" s="14">
        <f t="shared" si="6"/>
        <v>82200.906267028098</v>
      </c>
      <c r="AG55" s="184">
        <f t="shared" si="19"/>
        <v>6850.08</v>
      </c>
      <c r="AH55" s="14">
        <f t="shared" si="7"/>
        <v>615.19447149629673</v>
      </c>
      <c r="AI55" s="184">
        <f t="shared" si="11"/>
        <v>51.27</v>
      </c>
      <c r="AJ55" s="14">
        <f t="shared" si="8"/>
        <v>782.21825477049617</v>
      </c>
      <c r="AK55" s="184">
        <f t="shared" si="12"/>
        <v>65.180000000000007</v>
      </c>
      <c r="AM55" s="14">
        <f t="shared" si="20"/>
        <v>509330.60294621566</v>
      </c>
      <c r="AN55" s="14">
        <f t="shared" si="13"/>
        <v>42444.22</v>
      </c>
      <c r="AO55" s="14">
        <f t="shared" si="14"/>
        <v>42444.22</v>
      </c>
    </row>
    <row r="56" spans="1:41" x14ac:dyDescent="0.25">
      <c r="A56">
        <v>61002</v>
      </c>
      <c r="B56" t="s">
        <v>67</v>
      </c>
      <c r="C56" t="s">
        <v>66</v>
      </c>
      <c r="D56" s="14">
        <f>'landesw Umlage § 2_Plan'!F56*'Umlage Gesamt § 2_mtlAufte_Plan'!$D$1</f>
        <v>305.80768358110589</v>
      </c>
      <c r="E56" s="14">
        <f>'landesw Umlage § 2_Plan'!G56*'Umlage Gesamt § 2_mtlAufte_Plan'!$E$1</f>
        <v>23832.752906574056</v>
      </c>
      <c r="F56" s="14">
        <f>'landesw Umlage § 2_Plan'!H56*'Umlage Gesamt § 2_mtlAufte_Plan'!$F$1</f>
        <v>1100.7755678238411</v>
      </c>
      <c r="G56" s="14">
        <f>'landesw Umlage § 2_Plan'!I56*'Umlage Gesamt § 2_mtlAufte_Plan'!$G$1</f>
        <v>37260.374796550728</v>
      </c>
      <c r="H56" s="14">
        <f>'landesw Umlage § 2_Plan'!J56*'Umlage Gesamt § 2_mtlAufte_Plan'!$H$1</f>
        <v>6359.131531959767</v>
      </c>
      <c r="I56" s="14">
        <f>'landesw Umlage § 2_Plan'!K56*'Umlage Gesamt § 2_mtlAufte_Plan'!$I$1</f>
        <v>11299.987129816369</v>
      </c>
      <c r="J56" s="14">
        <f>'landesw Umlage § 2_Plan'!L56*'Umlage Gesamt § 2_mtlAufte_Plan'!$J$1</f>
        <v>160.63984786442606</v>
      </c>
      <c r="K56" s="14">
        <f>'landesw Umlage § 2_Plan'!M56*'Umlage Gesamt § 2_mtlAufte_Plan'!$K$1</f>
        <v>113.01295829658115</v>
      </c>
      <c r="M56" s="14">
        <f>'bezirksw Umlage § 2_Plan'!F56*'Umlage Gesamt § 2_mtlAufte_Plan'!$M$1</f>
        <v>995.9663791472899</v>
      </c>
      <c r="N56" s="14">
        <f>'bezirksw Umlage § 2_Plan'!G56*'Umlage Gesamt § 2_mtlAufte_Plan'!$N$1</f>
        <v>67402.017418649571</v>
      </c>
      <c r="O56" s="14">
        <f>'bezirksw Umlage § 2_Plan'!H56*'Umlage Gesamt § 2_mtlAufte_Plan'!$O$1</f>
        <v>4150.7391244247119</v>
      </c>
      <c r="P56" s="14">
        <f>'bezirksw Umlage § 2_Plan'!I56*'Umlage Gesamt § 2_mtlAufte_Plan'!$P$1</f>
        <v>138491.8969038275</v>
      </c>
      <c r="Q56" s="14">
        <f>'bezirksw Umlage § 2_Plan'!J56*'Umlage Gesamt § 2_mtlAufte_Plan'!$Q$1</f>
        <v>12065.976565798788</v>
      </c>
      <c r="R56" s="14">
        <f>'bezirksw Umlage § 2_Plan'!K56*'Umlage Gesamt § 2_mtlAufte_Plan'!$R$1</f>
        <v>45073.054283937279</v>
      </c>
      <c r="S56" s="14">
        <f>'bezirksw Umlage § 2_Plan'!L56*'Umlage Gesamt § 2_mtlAufte_Plan'!$S$1</f>
        <v>261.25797533614127</v>
      </c>
      <c r="T56" s="14">
        <f>'bezirksw Umlage § 2_Plan'!M56*'Umlage Gesamt § 2_mtlAufte_Plan'!$T$1</f>
        <v>423.42908441674604</v>
      </c>
      <c r="V56" s="14">
        <f t="shared" si="9"/>
        <v>1301.7740627283958</v>
      </c>
      <c r="W56" s="184">
        <f t="shared" si="10"/>
        <v>108.48</v>
      </c>
      <c r="X56" s="14">
        <f t="shared" si="2"/>
        <v>91234.770325223624</v>
      </c>
      <c r="Y56" s="184">
        <f t="shared" si="15"/>
        <v>7602.9</v>
      </c>
      <c r="Z56" s="14">
        <f t="shared" si="3"/>
        <v>5251.5146922485528</v>
      </c>
      <c r="AA56" s="184">
        <f t="shared" si="16"/>
        <v>437.63</v>
      </c>
      <c r="AB56" s="14">
        <f t="shared" si="4"/>
        <v>175752.27170037822</v>
      </c>
      <c r="AC56" s="184">
        <f t="shared" si="17"/>
        <v>14646.02</v>
      </c>
      <c r="AD56" s="14">
        <f t="shared" si="5"/>
        <v>18425.108097758555</v>
      </c>
      <c r="AE56" s="184">
        <f t="shared" si="18"/>
        <v>1535.43</v>
      </c>
      <c r="AF56" s="14">
        <f t="shared" si="6"/>
        <v>56373.04141375365</v>
      </c>
      <c r="AG56" s="184">
        <f t="shared" si="19"/>
        <v>4697.75</v>
      </c>
      <c r="AH56" s="14">
        <f t="shared" si="7"/>
        <v>421.89782320056736</v>
      </c>
      <c r="AI56" s="184">
        <f t="shared" si="11"/>
        <v>35.159999999999997</v>
      </c>
      <c r="AJ56" s="14">
        <f t="shared" si="8"/>
        <v>536.44204271332717</v>
      </c>
      <c r="AK56" s="184">
        <f t="shared" si="12"/>
        <v>44.7</v>
      </c>
      <c r="AM56" s="14">
        <f t="shared" si="20"/>
        <v>349296.82015800488</v>
      </c>
      <c r="AN56" s="14">
        <f t="shared" si="13"/>
        <v>29108.07</v>
      </c>
      <c r="AO56" s="14">
        <f t="shared" si="14"/>
        <v>29108.07</v>
      </c>
    </row>
    <row r="57" spans="1:41" x14ac:dyDescent="0.25">
      <c r="A57">
        <v>61007</v>
      </c>
      <c r="B57" t="s">
        <v>68</v>
      </c>
      <c r="C57" t="s">
        <v>66</v>
      </c>
      <c r="D57" s="14">
        <f>'landesw Umlage § 2_Plan'!F57*'Umlage Gesamt § 2_mtlAufte_Plan'!$D$1</f>
        <v>386.07706901192552</v>
      </c>
      <c r="E57" s="14">
        <f>'landesw Umlage § 2_Plan'!G57*'Umlage Gesamt § 2_mtlAufte_Plan'!$E$1</f>
        <v>30088.450626569069</v>
      </c>
      <c r="F57" s="14">
        <f>'landesw Umlage § 2_Plan'!H57*'Umlage Gesamt § 2_mtlAufte_Plan'!$F$1</f>
        <v>1389.710683160951</v>
      </c>
      <c r="G57" s="14">
        <f>'landesw Umlage § 2_Plan'!I57*'Umlage Gesamt § 2_mtlAufte_Plan'!$G$1</f>
        <v>47040.597944697678</v>
      </c>
      <c r="H57" s="14">
        <f>'landesw Umlage § 2_Plan'!J57*'Umlage Gesamt § 2_mtlAufte_Plan'!$H$1</f>
        <v>8028.2968517015715</v>
      </c>
      <c r="I57" s="14">
        <f>'landesw Umlage § 2_Plan'!K57*'Umlage Gesamt § 2_mtlAufte_Plan'!$I$1</f>
        <v>14266.044135529133</v>
      </c>
      <c r="J57" s="14">
        <f>'landesw Umlage § 2_Plan'!L57*'Umlage Gesamt § 2_mtlAufte_Plan'!$J$1</f>
        <v>202.80511236262168</v>
      </c>
      <c r="K57" s="14">
        <f>'landesw Umlage § 2_Plan'!M57*'Umlage Gesamt § 2_mtlAufte_Plan'!$K$1</f>
        <v>142.67696347119113</v>
      </c>
      <c r="M57" s="14">
        <f>'bezirksw Umlage § 2_Plan'!F57*'Umlage Gesamt § 2_mtlAufte_Plan'!$M$1</f>
        <v>1257.3908411742832</v>
      </c>
      <c r="N57" s="14">
        <f>'bezirksw Umlage § 2_Plan'!G57*'Umlage Gesamt § 2_mtlAufte_Plan'!$N$1</f>
        <v>85093.915972786082</v>
      </c>
      <c r="O57" s="14">
        <f>'bezirksw Umlage § 2_Plan'!H57*'Umlage Gesamt § 2_mtlAufte_Plan'!$O$1</f>
        <v>5240.2384944196629</v>
      </c>
      <c r="P57" s="14">
        <f>'bezirksw Umlage § 2_Plan'!I57*'Umlage Gesamt § 2_mtlAufte_Plan'!$P$1</f>
        <v>174843.69592155991</v>
      </c>
      <c r="Q57" s="14">
        <f>'bezirksw Umlage § 2_Plan'!J57*'Umlage Gesamt § 2_mtlAufte_Plan'!$Q$1</f>
        <v>15233.092945013206</v>
      </c>
      <c r="R57" s="14">
        <f>'bezirksw Umlage § 2_Plan'!K57*'Umlage Gesamt § 2_mtlAufte_Plan'!$R$1</f>
        <v>56903.974699323313</v>
      </c>
      <c r="S57" s="14">
        <f>'bezirksw Umlage § 2_Plan'!L57*'Umlage Gesamt § 2_mtlAufte_Plan'!$S$1</f>
        <v>329.83380990496232</v>
      </c>
      <c r="T57" s="14">
        <f>'bezirksw Umlage § 2_Plan'!M57*'Umlage Gesamt § 2_mtlAufte_Plan'!$T$1</f>
        <v>534.57211385816458</v>
      </c>
      <c r="V57" s="14">
        <f t="shared" si="9"/>
        <v>1643.4679101862087</v>
      </c>
      <c r="W57" s="184">
        <f t="shared" si="10"/>
        <v>136.96</v>
      </c>
      <c r="X57" s="14">
        <f t="shared" si="2"/>
        <v>115182.36659935515</v>
      </c>
      <c r="Y57" s="184">
        <f t="shared" si="15"/>
        <v>9598.5300000000007</v>
      </c>
      <c r="Z57" s="14">
        <f t="shared" si="3"/>
        <v>6629.9491775806137</v>
      </c>
      <c r="AA57" s="184">
        <f t="shared" si="16"/>
        <v>552.5</v>
      </c>
      <c r="AB57" s="14">
        <f t="shared" si="4"/>
        <v>221884.29386625759</v>
      </c>
      <c r="AC57" s="184">
        <f t="shared" si="17"/>
        <v>18490.36</v>
      </c>
      <c r="AD57" s="14">
        <f t="shared" si="5"/>
        <v>23261.389796714779</v>
      </c>
      <c r="AE57" s="184">
        <f t="shared" si="18"/>
        <v>1938.45</v>
      </c>
      <c r="AF57" s="14">
        <f t="shared" si="6"/>
        <v>71170.018834852439</v>
      </c>
      <c r="AG57" s="184">
        <f t="shared" si="19"/>
        <v>5930.83</v>
      </c>
      <c r="AH57" s="14">
        <f t="shared" si="7"/>
        <v>532.63892226758401</v>
      </c>
      <c r="AI57" s="184">
        <f t="shared" si="11"/>
        <v>44.39</v>
      </c>
      <c r="AJ57" s="14">
        <f t="shared" si="8"/>
        <v>677.24907732935571</v>
      </c>
      <c r="AK57" s="184">
        <f t="shared" si="12"/>
        <v>56.44</v>
      </c>
      <c r="AM57" s="14">
        <f t="shared" si="20"/>
        <v>440981.37418454373</v>
      </c>
      <c r="AN57" s="14">
        <f t="shared" si="13"/>
        <v>36748.449999999997</v>
      </c>
      <c r="AO57" s="14">
        <f t="shared" si="14"/>
        <v>36748.449999999997</v>
      </c>
    </row>
    <row r="58" spans="1:41" x14ac:dyDescent="0.25">
      <c r="A58">
        <v>61008</v>
      </c>
      <c r="B58" t="s">
        <v>69</v>
      </c>
      <c r="C58" t="s">
        <v>66</v>
      </c>
      <c r="D58" s="14">
        <f>'landesw Umlage § 2_Plan'!F58*'Umlage Gesamt § 2_mtlAufte_Plan'!$D$1</f>
        <v>559.31559582729324</v>
      </c>
      <c r="E58" s="14">
        <f>'landesw Umlage § 2_Plan'!G58*'Umlage Gesamt § 2_mtlAufte_Plan'!$E$1</f>
        <v>43589.586226370113</v>
      </c>
      <c r="F58" s="14">
        <f>'landesw Umlage § 2_Plan'!H58*'Umlage Gesamt § 2_mtlAufte_Plan'!$F$1</f>
        <v>2013.2945496322977</v>
      </c>
      <c r="G58" s="14">
        <f>'landesw Umlage § 2_Plan'!I58*'Umlage Gesamt § 2_mtlAufte_Plan'!$G$1</f>
        <v>68148.414343401528</v>
      </c>
      <c r="H58" s="14">
        <f>'landesw Umlage § 2_Plan'!J58*'Umlage Gesamt § 2_mtlAufte_Plan'!$H$1</f>
        <v>11630.713133468034</v>
      </c>
      <c r="I58" s="14">
        <f>'landesw Umlage § 2_Plan'!K58*'Umlage Gesamt § 2_mtlAufte_Plan'!$I$1</f>
        <v>20667.430459371491</v>
      </c>
      <c r="J58" s="14">
        <f>'landesw Umlage § 2_Plan'!L58*'Umlage Gesamt § 2_mtlAufte_Plan'!$J$1</f>
        <v>293.80678460967363</v>
      </c>
      <c r="K58" s="14">
        <f>'landesw Umlage § 2_Plan'!M58*'Umlage Gesamt § 2_mtlAufte_Plan'!$K$1</f>
        <v>206.69824042891611</v>
      </c>
      <c r="M58" s="14">
        <f>'bezirksw Umlage § 2_Plan'!F58*'Umlage Gesamt § 2_mtlAufte_Plan'!$M$1</f>
        <v>1821.6008252421025</v>
      </c>
      <c r="N58" s="14">
        <f>'bezirksw Umlage § 2_Plan'!G58*'Umlage Gesamt § 2_mtlAufte_Plan'!$N$1</f>
        <v>123276.82251474596</v>
      </c>
      <c r="O58" s="14">
        <f>'bezirksw Umlage § 2_Plan'!H58*'Umlage Gesamt § 2_mtlAufte_Plan'!$O$1</f>
        <v>7591.6114968561324</v>
      </c>
      <c r="P58" s="14">
        <f>'bezirksw Umlage § 2_Plan'!I58*'Umlage Gesamt § 2_mtlAufte_Plan'!$P$1</f>
        <v>253298.66446430323</v>
      </c>
      <c r="Q58" s="14">
        <f>'bezirksw Umlage § 2_Plan'!J58*'Umlage Gesamt § 2_mtlAufte_Plan'!$Q$1</f>
        <v>22068.408462170075</v>
      </c>
      <c r="R58" s="14">
        <f>'bezirksw Umlage § 2_Plan'!K58*'Umlage Gesamt § 2_mtlAufte_Plan'!$R$1</f>
        <v>82437.635043562055</v>
      </c>
      <c r="S58" s="14">
        <f>'bezirksw Umlage § 2_Plan'!L58*'Umlage Gesamt § 2_mtlAufte_Plan'!$S$1</f>
        <v>477.83514929575307</v>
      </c>
      <c r="T58" s="14">
        <f>'bezirksw Umlage § 2_Plan'!M58*'Umlage Gesamt § 2_mtlAufte_Plan'!$T$1</f>
        <v>774.44257733421432</v>
      </c>
      <c r="V58" s="14">
        <f t="shared" si="9"/>
        <v>2380.9164210693957</v>
      </c>
      <c r="W58" s="184">
        <f t="shared" si="10"/>
        <v>198.41</v>
      </c>
      <c r="X58" s="14">
        <f t="shared" si="2"/>
        <v>166866.40874111606</v>
      </c>
      <c r="Y58" s="184">
        <f t="shared" si="15"/>
        <v>13905.53</v>
      </c>
      <c r="Z58" s="14">
        <f t="shared" si="3"/>
        <v>9604.9060464884296</v>
      </c>
      <c r="AA58" s="184">
        <f t="shared" si="16"/>
        <v>800.41</v>
      </c>
      <c r="AB58" s="14">
        <f t="shared" si="4"/>
        <v>321447.07880770473</v>
      </c>
      <c r="AC58" s="184">
        <f t="shared" si="17"/>
        <v>26787.26</v>
      </c>
      <c r="AD58" s="14">
        <f t="shared" si="5"/>
        <v>33699.121595638106</v>
      </c>
      <c r="AE58" s="184">
        <f t="shared" si="18"/>
        <v>2808.26</v>
      </c>
      <c r="AF58" s="14">
        <f t="shared" si="6"/>
        <v>103105.06550293355</v>
      </c>
      <c r="AG58" s="184">
        <f t="shared" si="19"/>
        <v>8592.09</v>
      </c>
      <c r="AH58" s="14">
        <f t="shared" si="7"/>
        <v>771.64193390542664</v>
      </c>
      <c r="AI58" s="184">
        <f t="shared" si="11"/>
        <v>64.3</v>
      </c>
      <c r="AJ58" s="14">
        <f t="shared" si="8"/>
        <v>981.14081776313037</v>
      </c>
      <c r="AK58" s="184">
        <f t="shared" si="12"/>
        <v>81.760000000000005</v>
      </c>
      <c r="AM58" s="14">
        <f t="shared" si="20"/>
        <v>638856.27986661892</v>
      </c>
      <c r="AN58" s="14">
        <f t="shared" si="13"/>
        <v>53238.02</v>
      </c>
      <c r="AO58" s="14">
        <f t="shared" si="14"/>
        <v>53238.02</v>
      </c>
    </row>
    <row r="59" spans="1:41" x14ac:dyDescent="0.25">
      <c r="A59">
        <v>61012</v>
      </c>
      <c r="B59" t="s">
        <v>70</v>
      </c>
      <c r="C59" t="s">
        <v>66</v>
      </c>
      <c r="D59" s="14">
        <f>'landesw Umlage § 2_Plan'!F59*'Umlage Gesamt § 2_mtlAufte_Plan'!$D$1</f>
        <v>943.07818061643104</v>
      </c>
      <c r="E59" s="14">
        <f>'landesw Umlage § 2_Plan'!G59*'Umlage Gesamt § 2_mtlAufte_Plan'!$E$1</f>
        <v>73497.660317131071</v>
      </c>
      <c r="F59" s="14">
        <f>'landesw Umlage § 2_Plan'!H59*'Umlage Gesamt § 2_mtlAufte_Plan'!$F$1</f>
        <v>3394.6740893284286</v>
      </c>
      <c r="G59" s="14">
        <f>'landesw Umlage § 2_Plan'!I59*'Umlage Gesamt § 2_mtlAufte_Plan'!$G$1</f>
        <v>114907.00972821617</v>
      </c>
      <c r="H59" s="14">
        <f>'landesw Umlage § 2_Plan'!J59*'Umlage Gesamt § 2_mtlAufte_Plan'!$H$1</f>
        <v>19610.881339646385</v>
      </c>
      <c r="I59" s="14">
        <f>'landesw Umlage § 2_Plan'!K59*'Umlage Gesamt § 2_mtlAufte_Plan'!$I$1</f>
        <v>34847.951426799038</v>
      </c>
      <c r="J59" s="14">
        <f>'landesw Umlage § 2_Plan'!L59*'Umlage Gesamt § 2_mtlAufte_Plan'!$J$1</f>
        <v>495.39610543599588</v>
      </c>
      <c r="K59" s="14">
        <f>'landesw Umlage § 2_Plan'!M59*'Umlage Gesamt § 2_mtlAufte_Plan'!$K$1</f>
        <v>348.51987317105238</v>
      </c>
      <c r="M59" s="14">
        <f>'bezirksw Umlage § 2_Plan'!F59*'Umlage Gesamt § 2_mtlAufte_Plan'!$M$1</f>
        <v>3071.4537640197905</v>
      </c>
      <c r="N59" s="14">
        <f>'bezirksw Umlage § 2_Plan'!G59*'Umlage Gesamt § 2_mtlAufte_Plan'!$N$1</f>
        <v>207860.61099801739</v>
      </c>
      <c r="O59" s="14">
        <f>'bezirksw Umlage § 2_Plan'!H59*'Umlage Gesamt § 2_mtlAufte_Plan'!$O$1</f>
        <v>12800.435410373546</v>
      </c>
      <c r="P59" s="14">
        <f>'bezirksw Umlage § 2_Plan'!I59*'Umlage Gesamt § 2_mtlAufte_Plan'!$P$1</f>
        <v>427094.19407880947</v>
      </c>
      <c r="Q59" s="14">
        <f>'bezirksw Umlage § 2_Plan'!J59*'Umlage Gesamt § 2_mtlAufte_Plan'!$Q$1</f>
        <v>37210.180901213527</v>
      </c>
      <c r="R59" s="14">
        <f>'bezirksw Umlage § 2_Plan'!K59*'Umlage Gesamt § 2_mtlAufte_Plan'!$R$1</f>
        <v>139000.47746068961</v>
      </c>
      <c r="S59" s="14">
        <f>'bezirksw Umlage § 2_Plan'!L59*'Umlage Gesamt § 2_mtlAufte_Plan'!$S$1</f>
        <v>805.69164635196023</v>
      </c>
      <c r="T59" s="14">
        <f>'bezirksw Umlage § 2_Plan'!M59*'Umlage Gesamt § 2_mtlAufte_Plan'!$T$1</f>
        <v>1305.8099975631162</v>
      </c>
      <c r="V59" s="14">
        <f t="shared" si="9"/>
        <v>4014.5319446362214</v>
      </c>
      <c r="W59" s="184">
        <f t="shared" si="10"/>
        <v>334.54</v>
      </c>
      <c r="X59" s="14">
        <f t="shared" si="2"/>
        <v>281358.27131514845</v>
      </c>
      <c r="Y59" s="184">
        <f t="shared" si="15"/>
        <v>23446.52</v>
      </c>
      <c r="Z59" s="14">
        <f t="shared" si="3"/>
        <v>16195.109499701975</v>
      </c>
      <c r="AA59" s="184">
        <f t="shared" si="16"/>
        <v>1349.59</v>
      </c>
      <c r="AB59" s="14">
        <f t="shared" si="4"/>
        <v>542001.20380702568</v>
      </c>
      <c r="AC59" s="184">
        <f t="shared" si="17"/>
        <v>45166.77</v>
      </c>
      <c r="AD59" s="14">
        <f t="shared" si="5"/>
        <v>56821.062240859916</v>
      </c>
      <c r="AE59" s="184">
        <f t="shared" si="18"/>
        <v>4735.09</v>
      </c>
      <c r="AF59" s="14">
        <f t="shared" si="6"/>
        <v>173848.42888748864</v>
      </c>
      <c r="AG59" s="184">
        <f t="shared" si="19"/>
        <v>14487.37</v>
      </c>
      <c r="AH59" s="14">
        <f t="shared" si="7"/>
        <v>1301.0877517879562</v>
      </c>
      <c r="AI59" s="184">
        <f t="shared" si="11"/>
        <v>108.42</v>
      </c>
      <c r="AJ59" s="14">
        <f t="shared" si="8"/>
        <v>1654.3298707341687</v>
      </c>
      <c r="AK59" s="184">
        <f t="shared" si="12"/>
        <v>137.86000000000001</v>
      </c>
      <c r="AM59" s="14">
        <f t="shared" si="20"/>
        <v>1077194.0253173828</v>
      </c>
      <c r="AN59" s="14">
        <f t="shared" si="13"/>
        <v>89766.17</v>
      </c>
      <c r="AO59" s="14">
        <f t="shared" si="14"/>
        <v>89766.17</v>
      </c>
    </row>
    <row r="60" spans="1:41" x14ac:dyDescent="0.25">
      <c r="A60">
        <v>61013</v>
      </c>
      <c r="B60" t="s">
        <v>71</v>
      </c>
      <c r="C60" t="s">
        <v>66</v>
      </c>
      <c r="D60" s="14">
        <f>'landesw Umlage § 2_Plan'!F60*'Umlage Gesamt § 2_mtlAufte_Plan'!$D$1</f>
        <v>682.04347610430898</v>
      </c>
      <c r="E60" s="14">
        <f>'landesw Umlage § 2_Plan'!G60*'Umlage Gesamt § 2_mtlAufte_Plan'!$E$1</f>
        <v>53154.23552208989</v>
      </c>
      <c r="F60" s="14">
        <f>'landesw Umlage § 2_Plan'!H60*'Umlage Gesamt § 2_mtlAufte_Plan'!$F$1</f>
        <v>2455.061906546724</v>
      </c>
      <c r="G60" s="14">
        <f>'landesw Umlage § 2_Plan'!I60*'Umlage Gesamt § 2_mtlAufte_Plan'!$G$1</f>
        <v>83101.886942774596</v>
      </c>
      <c r="H60" s="14">
        <f>'landesw Umlage § 2_Plan'!J60*'Umlage Gesamt § 2_mtlAufte_Plan'!$H$1</f>
        <v>14182.783520257928</v>
      </c>
      <c r="I60" s="14">
        <f>'landesw Umlage § 2_Plan'!K60*'Umlage Gesamt § 2_mtlAufte_Plan'!$I$1</f>
        <v>25202.383444724168</v>
      </c>
      <c r="J60" s="14">
        <f>'landesw Umlage § 2_Plan'!L60*'Umlage Gesamt § 2_mtlAufte_Plan'!$J$1</f>
        <v>358.27536756205234</v>
      </c>
      <c r="K60" s="14">
        <f>'landesw Umlage § 2_Plan'!M60*'Umlage Gesamt § 2_mtlAufte_Plan'!$K$1</f>
        <v>252.05302240546393</v>
      </c>
      <c r="M60" s="14">
        <f>'bezirksw Umlage § 2_Plan'!F60*'Umlage Gesamt § 2_mtlAufte_Plan'!$M$1</f>
        <v>2221.3057676050144</v>
      </c>
      <c r="N60" s="14">
        <f>'bezirksw Umlage § 2_Plan'!G60*'Umlage Gesamt § 2_mtlAufte_Plan'!$N$1</f>
        <v>150326.85156344855</v>
      </c>
      <c r="O60" s="14">
        <f>'bezirksw Umlage § 2_Plan'!H60*'Umlage Gesamt § 2_mtlAufte_Plan'!$O$1</f>
        <v>9257.4016050645023</v>
      </c>
      <c r="P60" s="14">
        <f>'bezirksw Umlage § 2_Plan'!I60*'Umlage Gesamt § 2_mtlAufte_Plan'!$P$1</f>
        <v>308878.74912245042</v>
      </c>
      <c r="Q60" s="14">
        <f>'bezirksw Umlage § 2_Plan'!J60*'Umlage Gesamt § 2_mtlAufte_Plan'!$Q$1</f>
        <v>26910.771185210971</v>
      </c>
      <c r="R60" s="14">
        <f>'bezirksw Umlage § 2_Plan'!K60*'Umlage Gesamt § 2_mtlAufte_Plan'!$R$1</f>
        <v>100526.52131711894</v>
      </c>
      <c r="S60" s="14">
        <f>'bezirksw Umlage § 2_Plan'!L60*'Umlage Gesamt § 2_mtlAufte_Plan'!$S$1</f>
        <v>582.68417448372099</v>
      </c>
      <c r="T60" s="14">
        <f>'bezirksw Umlage § 2_Plan'!M60*'Umlage Gesamt § 2_mtlAufte_Plan'!$T$1</f>
        <v>944.37471693764041</v>
      </c>
      <c r="V60" s="14">
        <f t="shared" si="9"/>
        <v>2903.3492437093232</v>
      </c>
      <c r="W60" s="184">
        <f t="shared" si="10"/>
        <v>241.95</v>
      </c>
      <c r="X60" s="14">
        <f t="shared" si="2"/>
        <v>203481.08708553843</v>
      </c>
      <c r="Y60" s="184">
        <f t="shared" si="15"/>
        <v>16956.759999999998</v>
      </c>
      <c r="Z60" s="14">
        <f t="shared" si="3"/>
        <v>11712.463511611226</v>
      </c>
      <c r="AA60" s="184">
        <f t="shared" si="16"/>
        <v>976.04</v>
      </c>
      <c r="AB60" s="14">
        <f t="shared" si="4"/>
        <v>391980.636065225</v>
      </c>
      <c r="AC60" s="184">
        <f t="shared" si="17"/>
        <v>32665.05</v>
      </c>
      <c r="AD60" s="14">
        <f t="shared" si="5"/>
        <v>41093.554705468901</v>
      </c>
      <c r="AE60" s="184">
        <f t="shared" si="18"/>
        <v>3424.46</v>
      </c>
      <c r="AF60" s="14">
        <f t="shared" si="6"/>
        <v>125728.90476184311</v>
      </c>
      <c r="AG60" s="184">
        <f t="shared" si="19"/>
        <v>10477.41</v>
      </c>
      <c r="AH60" s="14">
        <f t="shared" si="7"/>
        <v>940.95954204577333</v>
      </c>
      <c r="AI60" s="184">
        <f t="shared" si="11"/>
        <v>78.41</v>
      </c>
      <c r="AJ60" s="14">
        <f t="shared" si="8"/>
        <v>1196.4277393431043</v>
      </c>
      <c r="AK60" s="184">
        <f t="shared" si="12"/>
        <v>99.7</v>
      </c>
      <c r="AM60" s="14">
        <f t="shared" si="20"/>
        <v>779037.38265478495</v>
      </c>
      <c r="AN60" s="14">
        <f t="shared" si="13"/>
        <v>64919.78</v>
      </c>
      <c r="AO60" s="14">
        <f t="shared" si="14"/>
        <v>64919.78</v>
      </c>
    </row>
    <row r="61" spans="1:41" x14ac:dyDescent="0.25">
      <c r="A61">
        <v>61016</v>
      </c>
      <c r="B61" t="s">
        <v>72</v>
      </c>
      <c r="C61" t="s">
        <v>66</v>
      </c>
      <c r="D61" s="14">
        <f>'landesw Umlage § 2_Plan'!F61*'Umlage Gesamt § 2_mtlAufte_Plan'!$D$1</f>
        <v>572.27558021250434</v>
      </c>
      <c r="E61" s="14">
        <f>'landesw Umlage § 2_Plan'!G61*'Umlage Gesamt § 2_mtlAufte_Plan'!$E$1</f>
        <v>44599.606975060284</v>
      </c>
      <c r="F61" s="14">
        <f>'landesw Umlage § 2_Plan'!H61*'Umlage Gesamt § 2_mtlAufte_Plan'!$F$1</f>
        <v>2059.9448953775682</v>
      </c>
      <c r="G61" s="14">
        <f>'landesw Umlage § 2_Plan'!I61*'Umlage Gesamt § 2_mtlAufte_Plan'!$G$1</f>
        <v>69727.491330269782</v>
      </c>
      <c r="H61" s="14">
        <f>'landesw Umlage § 2_Plan'!J61*'Umlage Gesamt § 2_mtlAufte_Plan'!$H$1</f>
        <v>11900.210107489764</v>
      </c>
      <c r="I61" s="14">
        <f>'landesw Umlage § 2_Plan'!K61*'Umlage Gesamt § 2_mtlAufte_Plan'!$I$1</f>
        <v>21146.318546945218</v>
      </c>
      <c r="J61" s="14">
        <f>'landesw Umlage § 2_Plan'!L61*'Umlage Gesamt § 2_mtlAufte_Plan'!$J$1</f>
        <v>300.61462506543347</v>
      </c>
      <c r="K61" s="14">
        <f>'landesw Umlage § 2_Plan'!M61*'Umlage Gesamt § 2_mtlAufte_Plan'!$K$1</f>
        <v>211.48767592543058</v>
      </c>
      <c r="M61" s="14">
        <f>'bezirksw Umlage § 2_Plan'!F61*'Umlage Gesamt § 2_mtlAufte_Plan'!$M$1</f>
        <v>1863.8094073509326</v>
      </c>
      <c r="N61" s="14">
        <f>'bezirksw Umlage § 2_Plan'!G61*'Umlage Gesamt § 2_mtlAufte_Plan'!$N$1</f>
        <v>126133.28800000824</v>
      </c>
      <c r="O61" s="14">
        <f>'bezirksw Umlage § 2_Plan'!H61*'Umlage Gesamt § 2_mtlAufte_Plan'!$O$1</f>
        <v>7767.5178495340315</v>
      </c>
      <c r="P61" s="14">
        <f>'bezirksw Umlage § 2_Plan'!I61*'Umlage Gesamt § 2_mtlAufte_Plan'!$P$1</f>
        <v>259167.88527763786</v>
      </c>
      <c r="Q61" s="14">
        <f>'bezirksw Umlage § 2_Plan'!J61*'Umlage Gesamt § 2_mtlAufte_Plan'!$Q$1</f>
        <v>22579.758818230061</v>
      </c>
      <c r="R61" s="14">
        <f>'bezirksw Umlage § 2_Plan'!K61*'Umlage Gesamt § 2_mtlAufte_Plan'!$R$1</f>
        <v>84347.809676432851</v>
      </c>
      <c r="S61" s="14">
        <f>'bezirksw Umlage § 2_Plan'!L61*'Umlage Gesamt § 2_mtlAufte_Plan'!$S$1</f>
        <v>488.90713820465919</v>
      </c>
      <c r="T61" s="14">
        <f>'bezirksw Umlage § 2_Plan'!M61*'Umlage Gesamt § 2_mtlAufte_Plan'!$T$1</f>
        <v>792.38730082194161</v>
      </c>
      <c r="V61" s="14">
        <f t="shared" si="9"/>
        <v>2436.0849875634367</v>
      </c>
      <c r="W61" s="184">
        <f t="shared" si="10"/>
        <v>203.01</v>
      </c>
      <c r="X61" s="14">
        <f t="shared" si="2"/>
        <v>170732.89497506851</v>
      </c>
      <c r="Y61" s="184">
        <f t="shared" si="15"/>
        <v>14227.74</v>
      </c>
      <c r="Z61" s="14">
        <f t="shared" si="3"/>
        <v>9827.4627449115997</v>
      </c>
      <c r="AA61" s="184">
        <f t="shared" si="16"/>
        <v>818.96</v>
      </c>
      <c r="AB61" s="14">
        <f t="shared" si="4"/>
        <v>328895.37660790764</v>
      </c>
      <c r="AC61" s="184">
        <f t="shared" si="17"/>
        <v>27407.95</v>
      </c>
      <c r="AD61" s="14">
        <f t="shared" si="5"/>
        <v>34479.968925719826</v>
      </c>
      <c r="AE61" s="184">
        <f t="shared" si="18"/>
        <v>2873.33</v>
      </c>
      <c r="AF61" s="14">
        <f t="shared" si="6"/>
        <v>105494.12822337807</v>
      </c>
      <c r="AG61" s="184">
        <f t="shared" si="19"/>
        <v>8791.18</v>
      </c>
      <c r="AH61" s="14">
        <f t="shared" si="7"/>
        <v>789.52176327009261</v>
      </c>
      <c r="AI61" s="184">
        <f t="shared" si="11"/>
        <v>65.790000000000006</v>
      </c>
      <c r="AJ61" s="14">
        <f t="shared" si="8"/>
        <v>1003.8749767473722</v>
      </c>
      <c r="AK61" s="184">
        <f t="shared" si="12"/>
        <v>83.66</v>
      </c>
      <c r="AM61" s="14">
        <f t="shared" si="20"/>
        <v>653659.3132045666</v>
      </c>
      <c r="AN61" s="14">
        <f t="shared" si="13"/>
        <v>54471.61</v>
      </c>
      <c r="AO61" s="14">
        <f t="shared" si="14"/>
        <v>54471.61</v>
      </c>
    </row>
    <row r="62" spans="1:41" x14ac:dyDescent="0.25">
      <c r="A62">
        <v>61017</v>
      </c>
      <c r="B62" t="s">
        <v>73</v>
      </c>
      <c r="C62" t="s">
        <v>66</v>
      </c>
      <c r="D62" s="14">
        <f>'landesw Umlage § 2_Plan'!F62*'Umlage Gesamt § 2_mtlAufte_Plan'!$D$1</f>
        <v>400.86786166527156</v>
      </c>
      <c r="E62" s="14">
        <f>'landesw Umlage § 2_Plan'!G62*'Umlage Gesamt § 2_mtlAufte_Plan'!$E$1</f>
        <v>31241.153209027485</v>
      </c>
      <c r="F62" s="14">
        <f>'landesw Umlage § 2_Plan'!H62*'Umlage Gesamt § 2_mtlAufte_Plan'!$F$1</f>
        <v>1442.9511478572333</v>
      </c>
      <c r="G62" s="14">
        <f>'landesw Umlage § 2_Plan'!I62*'Umlage Gesamt § 2_mtlAufte_Plan'!$G$1</f>
        <v>48842.74520060722</v>
      </c>
      <c r="H62" s="14">
        <f>'landesw Umlage § 2_Plan'!J62*'Umlage Gesamt § 2_mtlAufte_Plan'!$H$1</f>
        <v>8335.8646500091181</v>
      </c>
      <c r="I62" s="14">
        <f>'landesw Umlage § 2_Plan'!K62*'Umlage Gesamt § 2_mtlAufte_Plan'!$I$1</f>
        <v>14812.58294274738</v>
      </c>
      <c r="J62" s="14">
        <f>'landesw Umlage § 2_Plan'!L62*'Umlage Gesamt § 2_mtlAufte_Plan'!$J$1</f>
        <v>210.57467084396581</v>
      </c>
      <c r="K62" s="14">
        <f>'landesw Umlage § 2_Plan'!M62*'Umlage Gesamt § 2_mtlAufte_Plan'!$K$1</f>
        <v>148.14298451334278</v>
      </c>
      <c r="M62" s="14">
        <f>'bezirksw Umlage § 2_Plan'!F62*'Umlage Gesamt § 2_mtlAufte_Plan'!$M$1</f>
        <v>1305.56207098501</v>
      </c>
      <c r="N62" s="14">
        <f>'bezirksw Umlage § 2_Plan'!G62*'Umlage Gesamt § 2_mtlAufte_Plan'!$N$1</f>
        <v>88353.9035976296</v>
      </c>
      <c r="O62" s="14">
        <f>'bezirksw Umlage § 2_Plan'!H62*'Umlage Gesamt § 2_mtlAufte_Plan'!$O$1</f>
        <v>5440.9944761810393</v>
      </c>
      <c r="P62" s="14">
        <f>'bezirksw Umlage § 2_Plan'!I62*'Umlage Gesamt § 2_mtlAufte_Plan'!$P$1</f>
        <v>181542.03949254419</v>
      </c>
      <c r="Q62" s="14">
        <f>'bezirksw Umlage § 2_Plan'!J62*'Umlage Gesamt § 2_mtlAufte_Plan'!$Q$1</f>
        <v>15816.679843337592</v>
      </c>
      <c r="R62" s="14">
        <f>'bezirksw Umlage § 2_Plan'!K62*'Umlage Gesamt § 2_mtlAufte_Plan'!$R$1</f>
        <v>59083.992520850406</v>
      </c>
      <c r="S62" s="14">
        <f>'bezirksw Umlage § 2_Plan'!L62*'Umlage Gesamt § 2_mtlAufte_Plan'!$S$1</f>
        <v>342.46989705940757</v>
      </c>
      <c r="T62" s="14">
        <f>'bezirksw Umlage § 2_Plan'!M62*'Umlage Gesamt § 2_mtlAufte_Plan'!$T$1</f>
        <v>555.05182096579597</v>
      </c>
      <c r="V62" s="14">
        <f t="shared" si="9"/>
        <v>1706.4299326502814</v>
      </c>
      <c r="W62" s="184">
        <f t="shared" si="10"/>
        <v>142.19999999999999</v>
      </c>
      <c r="X62" s="14">
        <f t="shared" si="2"/>
        <v>119595.05680665708</v>
      </c>
      <c r="Y62" s="184">
        <f t="shared" si="15"/>
        <v>9966.25</v>
      </c>
      <c r="Z62" s="14">
        <f t="shared" si="3"/>
        <v>6883.9456240382724</v>
      </c>
      <c r="AA62" s="184">
        <f t="shared" si="16"/>
        <v>573.66</v>
      </c>
      <c r="AB62" s="14">
        <f t="shared" si="4"/>
        <v>230384.78469315142</v>
      </c>
      <c r="AC62" s="184">
        <f t="shared" si="17"/>
        <v>19198.73</v>
      </c>
      <c r="AD62" s="14">
        <f t="shared" si="5"/>
        <v>24152.544493346708</v>
      </c>
      <c r="AE62" s="184">
        <f t="shared" si="18"/>
        <v>2012.71</v>
      </c>
      <c r="AF62" s="14">
        <f t="shared" si="6"/>
        <v>73896.575463597779</v>
      </c>
      <c r="AG62" s="184">
        <f t="shared" si="19"/>
        <v>6158.05</v>
      </c>
      <c r="AH62" s="14">
        <f t="shared" si="7"/>
        <v>553.04456790337338</v>
      </c>
      <c r="AI62" s="184">
        <f t="shared" si="11"/>
        <v>46.09</v>
      </c>
      <c r="AJ62" s="14">
        <f t="shared" si="8"/>
        <v>703.19480547913872</v>
      </c>
      <c r="AK62" s="184">
        <f t="shared" si="12"/>
        <v>58.6</v>
      </c>
      <c r="AM62" s="14">
        <f t="shared" si="20"/>
        <v>457875.57638682408</v>
      </c>
      <c r="AN62" s="14">
        <f t="shared" si="13"/>
        <v>38156.300000000003</v>
      </c>
      <c r="AO62" s="14">
        <f t="shared" si="14"/>
        <v>38156.300000000003</v>
      </c>
    </row>
    <row r="63" spans="1:41" x14ac:dyDescent="0.25">
      <c r="A63">
        <v>61019</v>
      </c>
      <c r="B63" t="s">
        <v>74</v>
      </c>
      <c r="C63" t="s">
        <v>66</v>
      </c>
      <c r="D63" s="14">
        <f>'landesw Umlage § 2_Plan'!F63*'Umlage Gesamt § 2_mtlAufte_Plan'!$D$1</f>
        <v>496.13498026267575</v>
      </c>
      <c r="E63" s="14">
        <f>'landesw Umlage § 2_Plan'!G63*'Umlage Gesamt § 2_mtlAufte_Plan'!$E$1</f>
        <v>38665.681170735967</v>
      </c>
      <c r="F63" s="14">
        <f>'landesw Umlage § 2_Plan'!H63*'Umlage Gesamt § 2_mtlAufte_Plan'!$F$1</f>
        <v>1785.8716243507088</v>
      </c>
      <c r="G63" s="14">
        <f>'landesw Umlage § 2_Plan'!I63*'Umlage Gesamt § 2_mtlAufte_Plan'!$G$1</f>
        <v>60450.32975557568</v>
      </c>
      <c r="H63" s="14">
        <f>'landesw Umlage § 2_Plan'!J63*'Umlage Gesamt § 2_mtlAufte_Plan'!$H$1</f>
        <v>10316.901001801862</v>
      </c>
      <c r="I63" s="14">
        <f>'landesw Umlage § 2_Plan'!K63*'Umlage Gesamt § 2_mtlAufte_Plan'!$I$1</f>
        <v>18332.825473736124</v>
      </c>
      <c r="J63" s="14">
        <f>'landesw Umlage § 2_Plan'!L63*'Umlage Gesamt § 2_mtlAufte_Plan'!$J$1</f>
        <v>260.61819904691373</v>
      </c>
      <c r="K63" s="14">
        <f>'landesw Umlage § 2_Plan'!M63*'Umlage Gesamt § 2_mtlAufte_Plan'!$K$1</f>
        <v>183.34948676667295</v>
      </c>
      <c r="M63" s="14">
        <f>'bezirksw Umlage § 2_Plan'!F63*'Umlage Gesamt § 2_mtlAufte_Plan'!$M$1</f>
        <v>1615.8317347493194</v>
      </c>
      <c r="N63" s="14">
        <f>'bezirksw Umlage § 2_Plan'!G63*'Umlage Gesamt § 2_mtlAufte_Plan'!$N$1</f>
        <v>109351.40082180829</v>
      </c>
      <c r="O63" s="14">
        <f>'bezirksw Umlage § 2_Plan'!H63*'Umlage Gesamt § 2_mtlAufte_Plan'!$O$1</f>
        <v>6734.0586392617533</v>
      </c>
      <c r="P63" s="14">
        <f>'bezirksw Umlage § 2_Plan'!I63*'Umlage Gesamt § 2_mtlAufte_Plan'!$P$1</f>
        <v>224685.89975339069</v>
      </c>
      <c r="Q63" s="14">
        <f>'bezirksw Umlage § 2_Plan'!J63*'Umlage Gesamt § 2_mtlAufte_Plan'!$Q$1</f>
        <v>19575.548185122032</v>
      </c>
      <c r="R63" s="14">
        <f>'bezirksw Umlage § 2_Plan'!K63*'Umlage Gesamt § 2_mtlAufte_Plan'!$R$1</f>
        <v>73125.431760477106</v>
      </c>
      <c r="S63" s="14">
        <f>'bezirksw Umlage § 2_Plan'!L63*'Umlage Gesamt § 2_mtlAufte_Plan'!$S$1</f>
        <v>423.85861244223986</v>
      </c>
      <c r="T63" s="14">
        <f>'bezirksw Umlage § 2_Plan'!M63*'Umlage Gesamt § 2_mtlAufte_Plan'!$T$1</f>
        <v>686.96109260455705</v>
      </c>
      <c r="V63" s="14">
        <f t="shared" si="9"/>
        <v>2111.9667150119949</v>
      </c>
      <c r="W63" s="184">
        <f t="shared" si="10"/>
        <v>176</v>
      </c>
      <c r="X63" s="14">
        <f t="shared" si="2"/>
        <v>148017.08199254426</v>
      </c>
      <c r="Y63" s="184">
        <f t="shared" si="15"/>
        <v>12334.76</v>
      </c>
      <c r="Z63" s="14">
        <f t="shared" si="3"/>
        <v>8519.930263612463</v>
      </c>
      <c r="AA63" s="184">
        <f t="shared" si="16"/>
        <v>709.99</v>
      </c>
      <c r="AB63" s="14">
        <f t="shared" si="4"/>
        <v>285136.22950896638</v>
      </c>
      <c r="AC63" s="184">
        <f t="shared" si="17"/>
        <v>23761.35</v>
      </c>
      <c r="AD63" s="14">
        <f t="shared" si="5"/>
        <v>29892.449186923892</v>
      </c>
      <c r="AE63" s="184">
        <f t="shared" si="18"/>
        <v>2491.04</v>
      </c>
      <c r="AF63" s="14">
        <f t="shared" si="6"/>
        <v>91458.257234213233</v>
      </c>
      <c r="AG63" s="184">
        <f t="shared" si="19"/>
        <v>7621.52</v>
      </c>
      <c r="AH63" s="14">
        <f t="shared" si="7"/>
        <v>684.47681148915353</v>
      </c>
      <c r="AI63" s="184">
        <f t="shared" si="11"/>
        <v>57.04</v>
      </c>
      <c r="AJ63" s="14">
        <f t="shared" si="8"/>
        <v>870.31057937123001</v>
      </c>
      <c r="AK63" s="184">
        <f t="shared" si="12"/>
        <v>72.53</v>
      </c>
      <c r="AM63" s="14">
        <f t="shared" si="20"/>
        <v>566690.70229213266</v>
      </c>
      <c r="AN63" s="14">
        <f t="shared" si="13"/>
        <v>47224.23</v>
      </c>
      <c r="AO63" s="14">
        <f t="shared" si="14"/>
        <v>47224.23</v>
      </c>
    </row>
    <row r="64" spans="1:41" x14ac:dyDescent="0.25">
      <c r="A64">
        <v>61020</v>
      </c>
      <c r="B64" t="s">
        <v>75</v>
      </c>
      <c r="C64" t="s">
        <v>66</v>
      </c>
      <c r="D64" s="14">
        <f>'landesw Umlage § 2_Plan'!F64*'Umlage Gesamt § 2_mtlAufte_Plan'!$D$1</f>
        <v>483.31841805209035</v>
      </c>
      <c r="E64" s="14">
        <f>'landesw Umlage § 2_Plan'!G64*'Umlage Gesamt § 2_mtlAufte_Plan'!$E$1</f>
        <v>37666.837856206876</v>
      </c>
      <c r="F64" s="14">
        <f>'landesw Umlage § 2_Plan'!H64*'Umlage Gesamt § 2_mtlAufte_Plan'!$F$1</f>
        <v>1739.7375364831455</v>
      </c>
      <c r="G64" s="14">
        <f>'landesw Umlage § 2_Plan'!I64*'Umlage Gesamt § 2_mtlAufte_Plan'!$G$1</f>
        <v>58888.727686008766</v>
      </c>
      <c r="H64" s="14">
        <f>'landesw Umlage § 2_Plan'!J64*'Umlage Gesamt § 2_mtlAufte_Plan'!$H$1</f>
        <v>10050.386426594854</v>
      </c>
      <c r="I64" s="14">
        <f>'landesw Umlage § 2_Plan'!K64*'Umlage Gesamt § 2_mtlAufte_Plan'!$I$1</f>
        <v>17859.237019933604</v>
      </c>
      <c r="J64" s="14">
        <f>'landesw Umlage § 2_Plan'!L64*'Umlage Gesamt § 2_mtlAufte_Plan'!$J$1</f>
        <v>253.8856978241073</v>
      </c>
      <c r="K64" s="14">
        <f>'landesw Umlage § 2_Plan'!M64*'Umlage Gesamt § 2_mtlAufte_Plan'!$K$1</f>
        <v>178.61305374560314</v>
      </c>
      <c r="M64" s="14">
        <f>'bezirksw Umlage § 2_Plan'!F64*'Umlage Gesamt § 2_mtlAufte_Plan'!$M$1</f>
        <v>1574.0902555670048</v>
      </c>
      <c r="N64" s="14">
        <f>'bezirksw Umlage § 2_Plan'!G64*'Umlage Gesamt § 2_mtlAufte_Plan'!$N$1</f>
        <v>106526.5465236789</v>
      </c>
      <c r="O64" s="14">
        <f>'bezirksw Umlage § 2_Plan'!H64*'Umlage Gesamt § 2_mtlAufte_Plan'!$O$1</f>
        <v>6560.0989611230898</v>
      </c>
      <c r="P64" s="14">
        <f>'bezirksw Umlage § 2_Plan'!I64*'Umlage Gesamt § 2_mtlAufte_Plan'!$P$1</f>
        <v>218881.63090198656</v>
      </c>
      <c r="Q64" s="14">
        <f>'bezirksw Umlage § 2_Plan'!J64*'Umlage Gesamt § 2_mtlAufte_Plan'!$Q$1</f>
        <v>19069.856707798477</v>
      </c>
      <c r="R64" s="14">
        <f>'bezirksw Umlage § 2_Plan'!K64*'Umlage Gesamt § 2_mtlAufte_Plan'!$R$1</f>
        <v>71236.396149970766</v>
      </c>
      <c r="S64" s="14">
        <f>'bezirksw Umlage § 2_Plan'!L64*'Umlage Gesamt § 2_mtlAufte_Plan'!$S$1</f>
        <v>412.90915213209973</v>
      </c>
      <c r="T64" s="14">
        <f>'bezirksw Umlage § 2_Plan'!M64*'Umlage Gesamt § 2_mtlAufte_Plan'!$T$1</f>
        <v>669.21495510190312</v>
      </c>
      <c r="V64" s="14">
        <f t="shared" si="9"/>
        <v>2057.4086736190952</v>
      </c>
      <c r="W64" s="184">
        <f t="shared" si="10"/>
        <v>171.45</v>
      </c>
      <c r="X64" s="14">
        <f t="shared" si="2"/>
        <v>144193.38437988577</v>
      </c>
      <c r="Y64" s="184">
        <f t="shared" si="15"/>
        <v>12016.12</v>
      </c>
      <c r="Z64" s="14">
        <f t="shared" si="3"/>
        <v>8299.8364976062348</v>
      </c>
      <c r="AA64" s="184">
        <f t="shared" si="16"/>
        <v>691.65</v>
      </c>
      <c r="AB64" s="14">
        <f t="shared" si="4"/>
        <v>277770.35858799535</v>
      </c>
      <c r="AC64" s="184">
        <f t="shared" si="17"/>
        <v>23147.53</v>
      </c>
      <c r="AD64" s="14">
        <f t="shared" si="5"/>
        <v>29120.243134393331</v>
      </c>
      <c r="AE64" s="184">
        <f t="shared" si="18"/>
        <v>2426.69</v>
      </c>
      <c r="AF64" s="14">
        <f t="shared" si="6"/>
        <v>89095.633169904366</v>
      </c>
      <c r="AG64" s="184">
        <f t="shared" si="19"/>
        <v>7424.64</v>
      </c>
      <c r="AH64" s="14">
        <f t="shared" si="7"/>
        <v>666.79484995620703</v>
      </c>
      <c r="AI64" s="184">
        <f t="shared" si="11"/>
        <v>55.57</v>
      </c>
      <c r="AJ64" s="14">
        <f t="shared" si="8"/>
        <v>847.82800884750623</v>
      </c>
      <c r="AK64" s="184">
        <f t="shared" si="12"/>
        <v>70.650000000000006</v>
      </c>
      <c r="AM64" s="14">
        <f t="shared" si="20"/>
        <v>552051.48730220785</v>
      </c>
      <c r="AN64" s="14">
        <f t="shared" si="13"/>
        <v>46004.29</v>
      </c>
      <c r="AO64" s="14">
        <f t="shared" si="14"/>
        <v>46004.29</v>
      </c>
    </row>
    <row r="65" spans="1:41" x14ac:dyDescent="0.25">
      <c r="A65">
        <v>61021</v>
      </c>
      <c r="B65" t="s">
        <v>76</v>
      </c>
      <c r="C65" t="s">
        <v>66</v>
      </c>
      <c r="D65" s="14">
        <f>'landesw Umlage § 2_Plan'!F65*'Umlage Gesamt § 2_mtlAufte_Plan'!$D$1</f>
        <v>1266.7855058749337</v>
      </c>
      <c r="E65" s="14">
        <f>'landesw Umlage § 2_Plan'!G65*'Umlage Gesamt § 2_mtlAufte_Plan'!$E$1</f>
        <v>98725.400204470352</v>
      </c>
      <c r="F65" s="14">
        <f>'landesw Umlage § 2_Plan'!H65*'Umlage Gesamt § 2_mtlAufte_Plan'!$F$1</f>
        <v>4559.8806354734998</v>
      </c>
      <c r="G65" s="14">
        <f>'landesw Umlage § 2_Plan'!I65*'Umlage Gesamt § 2_mtlAufte_Plan'!$G$1</f>
        <v>154348.32173933784</v>
      </c>
      <c r="H65" s="14">
        <f>'landesw Umlage § 2_Plan'!J65*'Umlage Gesamt § 2_mtlAufte_Plan'!$H$1</f>
        <v>26342.227769768859</v>
      </c>
      <c r="I65" s="14">
        <f>'landesw Umlage § 2_Plan'!K65*'Umlage Gesamt § 2_mtlAufte_Plan'!$I$1</f>
        <v>46809.353332772473</v>
      </c>
      <c r="J65" s="14">
        <f>'landesw Umlage § 2_Plan'!L65*'Umlage Gesamt § 2_mtlAufte_Plan'!$J$1</f>
        <v>665.43858073676677</v>
      </c>
      <c r="K65" s="14">
        <f>'landesw Umlage § 2_Plan'!M65*'Umlage Gesamt § 2_mtlAufte_Plan'!$K$1</f>
        <v>468.1477452419465</v>
      </c>
      <c r="M65" s="14">
        <f>'bezirksw Umlage § 2_Plan'!F65*'Umlage Gesamt § 2_mtlAufte_Plan'!$M$1</f>
        <v>4125.7163936101879</v>
      </c>
      <c r="N65" s="14">
        <f>'bezirksw Umlage § 2_Plan'!G65*'Umlage Gesamt § 2_mtlAufte_Plan'!$N$1</f>
        <v>279207.82673869509</v>
      </c>
      <c r="O65" s="14">
        <f>'bezirksw Umlage § 2_Plan'!H65*'Umlage Gesamt § 2_mtlAufte_Plan'!$O$1</f>
        <v>17194.127040613403</v>
      </c>
      <c r="P65" s="14">
        <f>'bezirksw Umlage § 2_Plan'!I65*'Umlage Gesamt § 2_mtlAufte_Plan'!$P$1</f>
        <v>573692.34685159405</v>
      </c>
      <c r="Q65" s="14">
        <f>'bezirksw Umlage § 2_Plan'!J65*'Umlage Gesamt § 2_mtlAufte_Plan'!$Q$1</f>
        <v>49982.407403202633</v>
      </c>
      <c r="R65" s="14">
        <f>'bezirksw Umlage § 2_Plan'!K65*'Umlage Gesamt § 2_mtlAufte_Plan'!$R$1</f>
        <v>186711.76343174654</v>
      </c>
      <c r="S65" s="14">
        <f>'bezirksw Umlage § 2_Plan'!L65*'Umlage Gesamt § 2_mtlAufte_Plan'!$S$1</f>
        <v>1082.2416643507211</v>
      </c>
      <c r="T65" s="14">
        <f>'bezirksw Umlage § 2_Plan'!M65*'Umlage Gesamt § 2_mtlAufte_Plan'!$T$1</f>
        <v>1754.0233803928154</v>
      </c>
      <c r="V65" s="14">
        <f t="shared" si="9"/>
        <v>5392.5018994851216</v>
      </c>
      <c r="W65" s="184">
        <f t="shared" si="10"/>
        <v>449.38</v>
      </c>
      <c r="X65" s="14">
        <f t="shared" si="2"/>
        <v>377933.22694316541</v>
      </c>
      <c r="Y65" s="184">
        <f t="shared" si="15"/>
        <v>31494.44</v>
      </c>
      <c r="Z65" s="14">
        <f t="shared" si="3"/>
        <v>21754.007676086901</v>
      </c>
      <c r="AA65" s="184">
        <f t="shared" si="16"/>
        <v>1812.83</v>
      </c>
      <c r="AB65" s="14">
        <f t="shared" si="4"/>
        <v>728040.66859093192</v>
      </c>
      <c r="AC65" s="184">
        <f t="shared" si="17"/>
        <v>60670.06</v>
      </c>
      <c r="AD65" s="14">
        <f t="shared" si="5"/>
        <v>76324.635172971495</v>
      </c>
      <c r="AE65" s="184">
        <f t="shared" si="18"/>
        <v>6360.39</v>
      </c>
      <c r="AF65" s="14">
        <f t="shared" si="6"/>
        <v>233521.11676451901</v>
      </c>
      <c r="AG65" s="184">
        <f t="shared" si="19"/>
        <v>19460.09</v>
      </c>
      <c r="AH65" s="14">
        <f t="shared" si="7"/>
        <v>1747.6802450874879</v>
      </c>
      <c r="AI65" s="184">
        <f t="shared" si="11"/>
        <v>145.63999999999999</v>
      </c>
      <c r="AJ65" s="14">
        <f t="shared" si="8"/>
        <v>2222.1711256347617</v>
      </c>
      <c r="AK65" s="184">
        <f t="shared" si="12"/>
        <v>185.18</v>
      </c>
      <c r="AM65" s="14">
        <f t="shared" si="20"/>
        <v>1446936.0084178823</v>
      </c>
      <c r="AN65" s="14">
        <f t="shared" si="13"/>
        <v>120578</v>
      </c>
      <c r="AO65" s="14">
        <f t="shared" si="14"/>
        <v>120578</v>
      </c>
    </row>
    <row r="66" spans="1:41" x14ac:dyDescent="0.25">
      <c r="A66">
        <v>61024</v>
      </c>
      <c r="B66" t="s">
        <v>77</v>
      </c>
      <c r="C66" t="s">
        <v>66</v>
      </c>
      <c r="D66" s="14">
        <f>'landesw Umlage § 2_Plan'!F66*'Umlage Gesamt § 2_mtlAufte_Plan'!$D$1</f>
        <v>593.8654803317105</v>
      </c>
      <c r="E66" s="14">
        <f>'landesw Umlage § 2_Plan'!G66*'Umlage Gesamt § 2_mtlAufte_Plan'!$E$1</f>
        <v>46282.189795717852</v>
      </c>
      <c r="F66" s="14">
        <f>'landesw Umlage § 2_Plan'!H66*'Umlage Gesamt § 2_mtlAufte_Plan'!$F$1</f>
        <v>2137.6592100889452</v>
      </c>
      <c r="G66" s="14">
        <f>'landesw Umlage § 2_Plan'!I66*'Umlage Gesamt § 2_mtlAufte_Plan'!$G$1</f>
        <v>72358.058884496597</v>
      </c>
      <c r="H66" s="14">
        <f>'landesw Umlage § 2_Plan'!J66*'Umlage Gesamt § 2_mtlAufte_Plan'!$H$1</f>
        <v>12349.162249607843</v>
      </c>
      <c r="I66" s="14">
        <f>'landesw Umlage § 2_Plan'!K66*'Umlage Gesamt § 2_mtlAufte_Plan'!$I$1</f>
        <v>21944.093117630084</v>
      </c>
      <c r="J66" s="14">
        <f>'landesw Umlage § 2_Plan'!L66*'Umlage Gesamt § 2_mtlAufte_Plan'!$J$1</f>
        <v>311.95573405898034</v>
      </c>
      <c r="K66" s="14">
        <f>'landesw Umlage § 2_Plan'!M66*'Umlage Gesamt § 2_mtlAufte_Plan'!$K$1</f>
        <v>219.4663455691319</v>
      </c>
      <c r="M66" s="14">
        <f>'bezirksw Umlage § 2_Plan'!F66*'Umlage Gesamt § 2_mtlAufte_Plan'!$M$1</f>
        <v>1934.1242352717763</v>
      </c>
      <c r="N66" s="14">
        <f>'bezirksw Umlage § 2_Plan'!G66*'Umlage Gesamt § 2_mtlAufte_Plan'!$N$1</f>
        <v>130891.84346487015</v>
      </c>
      <c r="O66" s="14">
        <f>'bezirksw Umlage § 2_Plan'!H66*'Umlage Gesamt § 2_mtlAufte_Plan'!$O$1</f>
        <v>8060.5583711710333</v>
      </c>
      <c r="P66" s="14">
        <f>'bezirksw Umlage § 2_Plan'!I66*'Umlage Gesamt § 2_mtlAufte_Plan'!$P$1</f>
        <v>268945.35779389011</v>
      </c>
      <c r="Q66" s="14">
        <f>'bezirksw Umlage § 2_Plan'!J66*'Umlage Gesamt § 2_mtlAufte_Plan'!$Q$1</f>
        <v>23431.611936653055</v>
      </c>
      <c r="R66" s="14">
        <f>'bezirksw Umlage § 2_Plan'!K66*'Umlage Gesamt § 2_mtlAufte_Plan'!$R$1</f>
        <v>87529.949276923522</v>
      </c>
      <c r="S66" s="14">
        <f>'bezirksw Umlage § 2_Plan'!L66*'Umlage Gesamt § 2_mtlAufte_Plan'!$S$1</f>
        <v>507.35184674435595</v>
      </c>
      <c r="T66" s="14">
        <f>'bezirksw Umlage § 2_Plan'!M66*'Umlage Gesamt § 2_mtlAufte_Plan'!$T$1</f>
        <v>822.28122478444993</v>
      </c>
      <c r="V66" s="14">
        <f t="shared" si="9"/>
        <v>2527.9897156034867</v>
      </c>
      <c r="W66" s="184">
        <f t="shared" si="10"/>
        <v>210.67</v>
      </c>
      <c r="X66" s="14">
        <f t="shared" si="2"/>
        <v>177174.03326058801</v>
      </c>
      <c r="Y66" s="184">
        <f t="shared" si="15"/>
        <v>14764.5</v>
      </c>
      <c r="Z66" s="14">
        <f t="shared" si="3"/>
        <v>10198.217581259978</v>
      </c>
      <c r="AA66" s="184">
        <f t="shared" si="16"/>
        <v>849.85</v>
      </c>
      <c r="AB66" s="14">
        <f t="shared" si="4"/>
        <v>341303.41667838674</v>
      </c>
      <c r="AC66" s="184">
        <f t="shared" si="17"/>
        <v>28441.95</v>
      </c>
      <c r="AD66" s="14">
        <f t="shared" si="5"/>
        <v>35780.774186260896</v>
      </c>
      <c r="AE66" s="184">
        <f t="shared" si="18"/>
        <v>2981.73</v>
      </c>
      <c r="AF66" s="14">
        <f t="shared" si="6"/>
        <v>109474.0423945536</v>
      </c>
      <c r="AG66" s="184">
        <f t="shared" si="19"/>
        <v>9122.84</v>
      </c>
      <c r="AH66" s="14">
        <f t="shared" si="7"/>
        <v>819.30758080333635</v>
      </c>
      <c r="AI66" s="184">
        <f t="shared" si="11"/>
        <v>68.28</v>
      </c>
      <c r="AJ66" s="14">
        <f t="shared" si="8"/>
        <v>1041.7475703535818</v>
      </c>
      <c r="AK66" s="184">
        <f t="shared" si="12"/>
        <v>86.81</v>
      </c>
      <c r="AM66" s="14">
        <f t="shared" si="20"/>
        <v>678319.52896780963</v>
      </c>
      <c r="AN66" s="14">
        <f t="shared" si="13"/>
        <v>56526.63</v>
      </c>
      <c r="AO66" s="14">
        <f t="shared" si="14"/>
        <v>56526.63</v>
      </c>
    </row>
    <row r="67" spans="1:41" x14ac:dyDescent="0.25">
      <c r="A67">
        <v>61027</v>
      </c>
      <c r="B67" t="s">
        <v>78</v>
      </c>
      <c r="C67" t="s">
        <v>66</v>
      </c>
      <c r="D67" s="14">
        <f>'landesw Umlage § 2_Plan'!F67*'Umlage Gesamt § 2_mtlAufte_Plan'!$D$1</f>
        <v>481.65431562887562</v>
      </c>
      <c r="E67" s="14">
        <f>'landesw Umlage § 2_Plan'!G67*'Umlage Gesamt § 2_mtlAufte_Plan'!$E$1</f>
        <v>37537.148041355671</v>
      </c>
      <c r="F67" s="14">
        <f>'landesw Umlage § 2_Plan'!H67*'Umlage Gesamt § 2_mtlAufte_Plan'!$F$1</f>
        <v>1733.7474865655627</v>
      </c>
      <c r="G67" s="14">
        <f>'landesw Umlage § 2_Plan'!I67*'Umlage Gesamt § 2_mtlAufte_Plan'!$G$1</f>
        <v>58685.969275027295</v>
      </c>
      <c r="H67" s="14">
        <f>'landesw Umlage § 2_Plan'!J67*'Umlage Gesamt § 2_mtlAufte_Plan'!$H$1</f>
        <v>10015.782174445418</v>
      </c>
      <c r="I67" s="14">
        <f>'landesw Umlage § 2_Plan'!K67*'Umlage Gesamt § 2_mtlAufte_Plan'!$I$1</f>
        <v>17797.746295616878</v>
      </c>
      <c r="J67" s="14">
        <f>'landesw Umlage § 2_Plan'!L67*'Umlage Gesamt § 2_mtlAufte_Plan'!$J$1</f>
        <v>253.01154987280137</v>
      </c>
      <c r="K67" s="14">
        <f>'landesw Umlage § 2_Plan'!M67*'Umlage Gesamt § 2_mtlAufte_Plan'!$K$1</f>
        <v>177.99807528739794</v>
      </c>
      <c r="M67" s="14">
        <f>'bezirksw Umlage § 2_Plan'!F67*'Umlage Gesamt § 2_mtlAufte_Plan'!$M$1</f>
        <v>1568.670541956245</v>
      </c>
      <c r="N67" s="14">
        <f>'bezirksw Umlage § 2_Plan'!G67*'Umlage Gesamt § 2_mtlAufte_Plan'!$N$1</f>
        <v>106159.76744474124</v>
      </c>
      <c r="O67" s="14">
        <f>'bezirksw Umlage § 2_Plan'!H67*'Umlage Gesamt § 2_mtlAufte_Plan'!$O$1</f>
        <v>6537.5120367064064</v>
      </c>
      <c r="P67" s="14">
        <f>'bezirksw Umlage § 2_Plan'!I67*'Umlage Gesamt § 2_mtlAufte_Plan'!$P$1</f>
        <v>218128.00464075449</v>
      </c>
      <c r="Q67" s="14">
        <f>'bezirksw Umlage § 2_Plan'!J67*'Umlage Gesamt § 2_mtlAufte_Plan'!$Q$1</f>
        <v>19004.197726943363</v>
      </c>
      <c r="R67" s="14">
        <f>'bezirksw Umlage § 2_Plan'!K67*'Umlage Gesamt § 2_mtlAufte_Plan'!$R$1</f>
        <v>70991.123768396676</v>
      </c>
      <c r="S67" s="14">
        <f>'bezirksw Umlage § 2_Plan'!L67*'Umlage Gesamt § 2_mtlAufte_Plan'!$S$1</f>
        <v>411.487474217569</v>
      </c>
      <c r="T67" s="14">
        <f>'bezirksw Umlage § 2_Plan'!M67*'Umlage Gesamt § 2_mtlAufte_Plan'!$T$1</f>
        <v>666.91079662823086</v>
      </c>
      <c r="V67" s="14">
        <f t="shared" si="9"/>
        <v>2050.3248575851208</v>
      </c>
      <c r="W67" s="184">
        <f t="shared" si="10"/>
        <v>170.86</v>
      </c>
      <c r="X67" s="14">
        <f t="shared" ref="X67:X130" si="21">E67+N67</f>
        <v>143696.91548609693</v>
      </c>
      <c r="Y67" s="184">
        <f t="shared" si="15"/>
        <v>11974.74</v>
      </c>
      <c r="Z67" s="14">
        <f t="shared" ref="Z67:Z130" si="22">F67+O67</f>
        <v>8271.2595232719686</v>
      </c>
      <c r="AA67" s="184">
        <f t="shared" si="16"/>
        <v>689.27</v>
      </c>
      <c r="AB67" s="14">
        <f t="shared" ref="AB67:AB130" si="23">G67+P67</f>
        <v>276813.97391578177</v>
      </c>
      <c r="AC67" s="184">
        <f t="shared" si="17"/>
        <v>23067.83</v>
      </c>
      <c r="AD67" s="14">
        <f t="shared" ref="AD67:AD130" si="24">H67+Q67</f>
        <v>29019.979901388782</v>
      </c>
      <c r="AE67" s="184">
        <f t="shared" si="18"/>
        <v>2418.33</v>
      </c>
      <c r="AF67" s="14">
        <f t="shared" ref="AF67:AF130" si="25">I67+R67</f>
        <v>88788.87006401355</v>
      </c>
      <c r="AG67" s="184">
        <f t="shared" si="19"/>
        <v>7399.07</v>
      </c>
      <c r="AH67" s="14">
        <f t="shared" ref="AH67:AH130" si="26">J67+S67</f>
        <v>664.49902409037031</v>
      </c>
      <c r="AI67" s="184">
        <f t="shared" si="11"/>
        <v>55.37</v>
      </c>
      <c r="AJ67" s="14">
        <f t="shared" ref="AJ67:AJ130" si="27">K67+T67</f>
        <v>844.90887191562877</v>
      </c>
      <c r="AK67" s="184">
        <f t="shared" si="12"/>
        <v>70.41</v>
      </c>
      <c r="AM67" s="14">
        <f t="shared" si="20"/>
        <v>550150.73164414405</v>
      </c>
      <c r="AN67" s="14">
        <f t="shared" si="13"/>
        <v>45845.89</v>
      </c>
      <c r="AO67" s="14">
        <f t="shared" si="14"/>
        <v>45845.89</v>
      </c>
    </row>
    <row r="68" spans="1:41" x14ac:dyDescent="0.25">
      <c r="A68">
        <v>61030</v>
      </c>
      <c r="B68" t="s">
        <v>79</v>
      </c>
      <c r="C68" t="s">
        <v>66</v>
      </c>
      <c r="D68" s="14">
        <f>'landesw Umlage § 2_Plan'!F68*'Umlage Gesamt § 2_mtlAufte_Plan'!$D$1</f>
        <v>472.63254535136173</v>
      </c>
      <c r="E68" s="14">
        <f>'landesw Umlage § 2_Plan'!G68*'Umlage Gesamt § 2_mtlAufte_Plan'!$E$1</f>
        <v>36834.047258255705</v>
      </c>
      <c r="F68" s="14">
        <f>'landesw Umlage § 2_Plan'!H68*'Umlage Gesamt § 2_mtlAufte_Plan'!$F$1</f>
        <v>1701.2730105036401</v>
      </c>
      <c r="G68" s="14">
        <f>'landesw Umlage § 2_Plan'!I68*'Umlage Gesamt § 2_mtlAufte_Plan'!$G$1</f>
        <v>57586.734167746559</v>
      </c>
      <c r="H68" s="14">
        <f>'landesw Umlage § 2_Plan'!J68*'Umlage Gesamt § 2_mtlAufte_Plan'!$H$1</f>
        <v>9828.1785695457384</v>
      </c>
      <c r="I68" s="14">
        <f>'landesw Umlage § 2_Plan'!K68*'Umlage Gesamt § 2_mtlAufte_Plan'!$I$1</f>
        <v>17464.380283258233</v>
      </c>
      <c r="J68" s="14">
        <f>'landesw Umlage § 2_Plan'!L68*'Umlage Gesamt § 2_mtlAufte_Plan'!$J$1</f>
        <v>248.27244133283145</v>
      </c>
      <c r="K68" s="14">
        <f>'landesw Umlage § 2_Plan'!M68*'Umlage Gesamt § 2_mtlAufte_Plan'!$K$1</f>
        <v>174.66402907837389</v>
      </c>
      <c r="M68" s="14">
        <f>'bezirksw Umlage § 2_Plan'!F68*'Umlage Gesamt § 2_mtlAufte_Plan'!$M$1</f>
        <v>1539.2880889989729</v>
      </c>
      <c r="N68" s="14">
        <f>'bezirksw Umlage § 2_Plan'!G68*'Umlage Gesamt § 2_mtlAufte_Plan'!$N$1</f>
        <v>104171.31015592768</v>
      </c>
      <c r="O68" s="14">
        <f>'bezirksw Umlage § 2_Plan'!H68*'Umlage Gesamt § 2_mtlAufte_Plan'!$O$1</f>
        <v>6415.059211375361</v>
      </c>
      <c r="P68" s="14">
        <f>'bezirksw Umlage § 2_Plan'!I68*'Umlage Gesamt § 2_mtlAufte_Plan'!$P$1</f>
        <v>214042.29278246468</v>
      </c>
      <c r="Q68" s="14">
        <f>'bezirksw Umlage § 2_Plan'!J68*'Umlage Gesamt § 2_mtlAufte_Plan'!$Q$1</f>
        <v>18648.233915060817</v>
      </c>
      <c r="R68" s="14">
        <f>'bezirksw Umlage § 2_Plan'!K68*'Umlage Gesamt § 2_mtlAufte_Plan'!$R$1</f>
        <v>69661.403282980071</v>
      </c>
      <c r="S68" s="14">
        <f>'bezirksw Umlage § 2_Plan'!L68*'Umlage Gesamt § 2_mtlAufte_Plan'!$S$1</f>
        <v>403.77998495814393</v>
      </c>
      <c r="T68" s="14">
        <f>'bezirksw Umlage § 2_Plan'!M68*'Umlage Gesamt § 2_mtlAufte_Plan'!$T$1</f>
        <v>654.41902440167473</v>
      </c>
      <c r="V68" s="14">
        <f t="shared" ref="V68:V131" si="28">D68+M68</f>
        <v>2011.9206343503347</v>
      </c>
      <c r="W68" s="184">
        <f t="shared" ref="W68:W131" si="29">ROUND(V68/12,2)</f>
        <v>167.66</v>
      </c>
      <c r="X68" s="14">
        <f t="shared" si="21"/>
        <v>141005.35741418338</v>
      </c>
      <c r="Y68" s="184">
        <f t="shared" si="15"/>
        <v>11750.45</v>
      </c>
      <c r="Z68" s="14">
        <f t="shared" si="22"/>
        <v>8116.3322218790008</v>
      </c>
      <c r="AA68" s="184">
        <f t="shared" si="16"/>
        <v>676.36</v>
      </c>
      <c r="AB68" s="14">
        <f t="shared" si="23"/>
        <v>271629.02695021126</v>
      </c>
      <c r="AC68" s="184">
        <f t="shared" si="17"/>
        <v>22635.75</v>
      </c>
      <c r="AD68" s="14">
        <f t="shared" si="24"/>
        <v>28476.412484606553</v>
      </c>
      <c r="AE68" s="184">
        <f t="shared" si="18"/>
        <v>2373.0300000000002</v>
      </c>
      <c r="AF68" s="14">
        <f t="shared" si="25"/>
        <v>87125.7835662383</v>
      </c>
      <c r="AG68" s="184">
        <f t="shared" si="19"/>
        <v>7260.48</v>
      </c>
      <c r="AH68" s="14">
        <f t="shared" si="26"/>
        <v>652.0524262909754</v>
      </c>
      <c r="AI68" s="184">
        <f t="shared" ref="AI68:AI131" si="30">ROUND(AH68/12,2)</f>
        <v>54.34</v>
      </c>
      <c r="AJ68" s="14">
        <f t="shared" si="27"/>
        <v>829.08305348004865</v>
      </c>
      <c r="AK68" s="184">
        <f t="shared" ref="AK68:AK131" si="31">ROUND(AJ68/12,2)</f>
        <v>69.09</v>
      </c>
      <c r="AM68" s="14">
        <f t="shared" si="20"/>
        <v>539845.96875123982</v>
      </c>
      <c r="AN68" s="14">
        <f t="shared" ref="AN68:AN131" si="32">ROUND(AM68/12,2)</f>
        <v>44987.16</v>
      </c>
      <c r="AO68" s="14">
        <f t="shared" ref="AO68:AO131" si="33">ROUND(AM68/12,2)</f>
        <v>44987.16</v>
      </c>
    </row>
    <row r="69" spans="1:41" x14ac:dyDescent="0.25">
      <c r="A69">
        <v>61032</v>
      </c>
      <c r="B69" t="s">
        <v>80</v>
      </c>
      <c r="C69" t="s">
        <v>66</v>
      </c>
      <c r="D69" s="14">
        <f>'landesw Umlage § 2_Plan'!F69*'Umlage Gesamt § 2_mtlAufte_Plan'!$D$1</f>
        <v>577.80023154210221</v>
      </c>
      <c r="E69" s="14">
        <f>'landesw Umlage § 2_Plan'!G69*'Umlage Gesamt § 2_mtlAufte_Plan'!$E$1</f>
        <v>45030.164011729248</v>
      </c>
      <c r="F69" s="14">
        <f>'landesw Umlage § 2_Plan'!H69*'Umlage Gesamt § 2_mtlAufte_Plan'!$F$1</f>
        <v>2079.8312538011096</v>
      </c>
      <c r="G69" s="14">
        <f>'landesw Umlage § 2_Plan'!I69*'Umlage Gesamt § 2_mtlAufte_Plan'!$G$1</f>
        <v>70400.628698011831</v>
      </c>
      <c r="H69" s="14">
        <f>'landesw Umlage § 2_Plan'!J69*'Umlage Gesamt § 2_mtlAufte_Plan'!$H$1</f>
        <v>12015.092716264409</v>
      </c>
      <c r="I69" s="14">
        <f>'landesw Umlage § 2_Plan'!K69*'Umlage Gesamt § 2_mtlAufte_Plan'!$I$1</f>
        <v>21350.461517423006</v>
      </c>
      <c r="J69" s="14">
        <f>'landesw Umlage § 2_Plan'!L69*'Umlage Gesamt § 2_mtlAufte_Plan'!$J$1</f>
        <v>303.51670763804225</v>
      </c>
      <c r="K69" s="14">
        <f>'landesw Umlage § 2_Plan'!M69*'Umlage Gesamt § 2_mtlAufte_Plan'!$K$1</f>
        <v>213.52934205691415</v>
      </c>
      <c r="M69" s="14">
        <f>'bezirksw Umlage § 2_Plan'!F69*'Umlage Gesamt § 2_mtlAufte_Plan'!$M$1</f>
        <v>1881.8023070595218</v>
      </c>
      <c r="N69" s="14">
        <f>'bezirksw Umlage § 2_Plan'!G69*'Umlage Gesamt § 2_mtlAufte_Plan'!$N$1</f>
        <v>127350.95735608495</v>
      </c>
      <c r="O69" s="14">
        <f>'bezirksw Umlage § 2_Plan'!H69*'Umlage Gesamt § 2_mtlAufte_Plan'!$O$1</f>
        <v>7842.504148615968</v>
      </c>
      <c r="P69" s="14">
        <f>'bezirksw Umlage § 2_Plan'!I69*'Umlage Gesamt § 2_mtlAufte_Plan'!$P$1</f>
        <v>261669.84805832559</v>
      </c>
      <c r="Q69" s="14">
        <f>'bezirksw Umlage § 2_Plan'!J69*'Umlage Gesamt § 2_mtlAufte_Plan'!$Q$1</f>
        <v>22797.739977815465</v>
      </c>
      <c r="R69" s="14">
        <f>'bezirksw Umlage § 2_Plan'!K69*'Umlage Gesamt § 2_mtlAufte_Plan'!$R$1</f>
        <v>85162.089116251911</v>
      </c>
      <c r="S69" s="14">
        <f>'bezirksw Umlage § 2_Plan'!L69*'Umlage Gesamt § 2_mtlAufte_Plan'!$S$1</f>
        <v>493.62696474370046</v>
      </c>
      <c r="T69" s="14">
        <f>'bezirksw Umlage § 2_Plan'!M69*'Umlage Gesamt § 2_mtlAufte_Plan'!$T$1</f>
        <v>800.03687334680251</v>
      </c>
      <c r="V69" s="14">
        <f t="shared" si="28"/>
        <v>2459.602538601624</v>
      </c>
      <c r="W69" s="184">
        <f t="shared" si="29"/>
        <v>204.97</v>
      </c>
      <c r="X69" s="14">
        <f t="shared" si="21"/>
        <v>172381.12136781419</v>
      </c>
      <c r="Y69" s="184">
        <f t="shared" ref="Y69:Y132" si="34">ROUND(X69/12,2)</f>
        <v>14365.09</v>
      </c>
      <c r="Z69" s="14">
        <f t="shared" si="22"/>
        <v>9922.3354024170767</v>
      </c>
      <c r="AA69" s="184">
        <f t="shared" ref="AA69:AA132" si="35">ROUND(Z69/12,2)</f>
        <v>826.86</v>
      </c>
      <c r="AB69" s="14">
        <f t="shared" si="23"/>
        <v>332070.47675633745</v>
      </c>
      <c r="AC69" s="184">
        <f t="shared" ref="AC69:AC132" si="36">ROUND(AB69/12,2)</f>
        <v>27672.54</v>
      </c>
      <c r="AD69" s="14">
        <f t="shared" si="24"/>
        <v>34812.832694079872</v>
      </c>
      <c r="AE69" s="184">
        <f t="shared" ref="AE69:AE132" si="37">ROUND(AD69/12,2)</f>
        <v>2901.07</v>
      </c>
      <c r="AF69" s="14">
        <f t="shared" si="25"/>
        <v>106512.55063367492</v>
      </c>
      <c r="AG69" s="184">
        <f t="shared" ref="AG69:AG132" si="38">ROUND(AF69/12,2)</f>
        <v>8876.0499999999993</v>
      </c>
      <c r="AH69" s="14">
        <f t="shared" si="26"/>
        <v>797.1436723817427</v>
      </c>
      <c r="AI69" s="184">
        <f t="shared" si="30"/>
        <v>66.430000000000007</v>
      </c>
      <c r="AJ69" s="14">
        <f t="shared" si="27"/>
        <v>1013.5662154037167</v>
      </c>
      <c r="AK69" s="184">
        <f t="shared" si="31"/>
        <v>84.46</v>
      </c>
      <c r="AM69" s="14">
        <f t="shared" ref="AM69:AM132" si="39">SUM(V69+X69+Z69+AB69+AD69+AF69+AH69+AJ69)</f>
        <v>659969.62928071059</v>
      </c>
      <c r="AN69" s="14">
        <f t="shared" si="32"/>
        <v>54997.47</v>
      </c>
      <c r="AO69" s="14">
        <f t="shared" si="33"/>
        <v>54997.47</v>
      </c>
    </row>
    <row r="70" spans="1:41" x14ac:dyDescent="0.25">
      <c r="A70">
        <v>61033</v>
      </c>
      <c r="B70" t="s">
        <v>81</v>
      </c>
      <c r="C70" t="s">
        <v>66</v>
      </c>
      <c r="D70" s="14">
        <f>'landesw Umlage § 2_Plan'!F70*'Umlage Gesamt § 2_mtlAufte_Plan'!$D$1</f>
        <v>646.48463800629781</v>
      </c>
      <c r="E70" s="14">
        <f>'landesw Umlage § 2_Plan'!G70*'Umlage Gesamt § 2_mtlAufte_Plan'!$E$1</f>
        <v>50383.000371583905</v>
      </c>
      <c r="F70" s="14">
        <f>'landesw Umlage § 2_Plan'!H70*'Umlage Gesamt § 2_mtlAufte_Plan'!$F$1</f>
        <v>2327.0654489687936</v>
      </c>
      <c r="G70" s="14">
        <f>'landesw Umlage § 2_Plan'!I70*'Umlage Gesamt § 2_mtlAufte_Plan'!$G$1</f>
        <v>78769.308966491124</v>
      </c>
      <c r="H70" s="14">
        <f>'landesw Umlage § 2_Plan'!J70*'Umlage Gesamt § 2_mtlAufte_Plan'!$H$1</f>
        <v>13443.353673561669</v>
      </c>
      <c r="I70" s="14">
        <f>'landesw Umlage § 2_Plan'!K70*'Umlage Gesamt § 2_mtlAufte_Plan'!$I$1</f>
        <v>23888.438653823643</v>
      </c>
      <c r="J70" s="14">
        <f>'landesw Umlage § 2_Plan'!L70*'Umlage Gesamt § 2_mtlAufte_Plan'!$J$1</f>
        <v>339.59641785284629</v>
      </c>
      <c r="K70" s="14">
        <f>'landesw Umlage § 2_Plan'!M70*'Umlage Gesamt § 2_mtlAufte_Plan'!$K$1</f>
        <v>238.91205276079637</v>
      </c>
      <c r="M70" s="14">
        <f>'bezirksw Umlage § 2_Plan'!F70*'Umlage Gesamt § 2_mtlAufte_Plan'!$M$1</f>
        <v>2105.4963581996158</v>
      </c>
      <c r="N70" s="14">
        <f>'bezirksw Umlage § 2_Plan'!G70*'Umlage Gesamt § 2_mtlAufte_Plan'!$N$1</f>
        <v>142489.4506296246</v>
      </c>
      <c r="O70" s="14">
        <f>'bezirksw Umlage § 2_Plan'!H70*'Umlage Gesamt § 2_mtlAufte_Plan'!$O$1</f>
        <v>8774.7601658955809</v>
      </c>
      <c r="P70" s="14">
        <f>'bezirksw Umlage § 2_Plan'!I70*'Umlage Gesamt § 2_mtlAufte_Plan'!$P$1</f>
        <v>292775.1284343733</v>
      </c>
      <c r="Q70" s="14">
        <f>'bezirksw Umlage § 2_Plan'!J70*'Umlage Gesamt § 2_mtlAufte_Plan'!$Q$1</f>
        <v>25507.75834337097</v>
      </c>
      <c r="R70" s="14">
        <f>'bezirksw Umlage § 2_Plan'!K70*'Umlage Gesamt § 2_mtlAufte_Plan'!$R$1</f>
        <v>95285.497216296048</v>
      </c>
      <c r="S70" s="14">
        <f>'bezirksw Umlage § 2_Plan'!L70*'Umlage Gesamt § 2_mtlAufte_Plan'!$S$1</f>
        <v>552.3055066294578</v>
      </c>
      <c r="T70" s="14">
        <f>'bezirksw Umlage § 2_Plan'!M70*'Umlage Gesamt § 2_mtlAufte_Plan'!$T$1</f>
        <v>895.13904672018225</v>
      </c>
      <c r="V70" s="14">
        <f t="shared" si="28"/>
        <v>2751.9809962059135</v>
      </c>
      <c r="W70" s="184">
        <f t="shared" si="29"/>
        <v>229.33</v>
      </c>
      <c r="X70" s="14">
        <f t="shared" si="21"/>
        <v>192872.45100120851</v>
      </c>
      <c r="Y70" s="184">
        <f t="shared" si="34"/>
        <v>16072.7</v>
      </c>
      <c r="Z70" s="14">
        <f t="shared" si="22"/>
        <v>11101.825614864374</v>
      </c>
      <c r="AA70" s="184">
        <f t="shared" si="35"/>
        <v>925.15</v>
      </c>
      <c r="AB70" s="14">
        <f t="shared" si="23"/>
        <v>371544.43740086444</v>
      </c>
      <c r="AC70" s="184">
        <f t="shared" si="36"/>
        <v>30962.04</v>
      </c>
      <c r="AD70" s="14">
        <f t="shared" si="24"/>
        <v>38951.112016932639</v>
      </c>
      <c r="AE70" s="184">
        <f t="shared" si="37"/>
        <v>3245.93</v>
      </c>
      <c r="AF70" s="14">
        <f t="shared" si="25"/>
        <v>119173.93587011969</v>
      </c>
      <c r="AG70" s="184">
        <f t="shared" si="38"/>
        <v>9931.16</v>
      </c>
      <c r="AH70" s="14">
        <f t="shared" si="26"/>
        <v>891.90192448230414</v>
      </c>
      <c r="AI70" s="184">
        <f t="shared" si="30"/>
        <v>74.33</v>
      </c>
      <c r="AJ70" s="14">
        <f t="shared" si="27"/>
        <v>1134.0510994809786</v>
      </c>
      <c r="AK70" s="184">
        <f t="shared" si="31"/>
        <v>94.5</v>
      </c>
      <c r="AM70" s="14">
        <f t="shared" si="39"/>
        <v>738421.69592415891</v>
      </c>
      <c r="AN70" s="14">
        <f t="shared" si="32"/>
        <v>61535.14</v>
      </c>
      <c r="AO70" s="14">
        <f t="shared" si="33"/>
        <v>61535.14</v>
      </c>
    </row>
    <row r="71" spans="1:41" x14ac:dyDescent="0.25">
      <c r="A71">
        <v>61043</v>
      </c>
      <c r="B71" t="s">
        <v>82</v>
      </c>
      <c r="C71" t="s">
        <v>66</v>
      </c>
      <c r="D71" s="14">
        <f>'landesw Umlage § 2_Plan'!F71*'Umlage Gesamt § 2_mtlAufte_Plan'!$D$1</f>
        <v>1250.7157517745743</v>
      </c>
      <c r="E71" s="14">
        <f>'landesw Umlage § 2_Plan'!G71*'Umlage Gesamt § 2_mtlAufte_Plan'!$E$1</f>
        <v>97473.023304523376</v>
      </c>
      <c r="F71" s="14">
        <f>'landesw Umlage § 2_Plan'!H71*'Umlage Gesamt § 2_mtlAufte_Plan'!$F$1</f>
        <v>4502.0364620130213</v>
      </c>
      <c r="G71" s="14">
        <f>'landesw Umlage § 2_Plan'!I71*'Umlage Gesamt § 2_mtlAufte_Plan'!$G$1</f>
        <v>152390.3426144968</v>
      </c>
      <c r="H71" s="14">
        <f>'landesw Umlage § 2_Plan'!J71*'Umlage Gesamt § 2_mtlAufte_Plan'!$H$1</f>
        <v>26008.064550539828</v>
      </c>
      <c r="I71" s="14">
        <f>'landesw Umlage § 2_Plan'!K71*'Umlage Gesamt § 2_mtlAufte_Plan'!$I$1</f>
        <v>46215.555255540006</v>
      </c>
      <c r="J71" s="14">
        <f>'landesw Umlage § 2_Plan'!L71*'Umlage Gesamt § 2_mtlAufte_Plan'!$J$1</f>
        <v>656.99718768976754</v>
      </c>
      <c r="K71" s="14">
        <f>'landesw Umlage § 2_Plan'!M71*'Umlage Gesamt § 2_mtlAufte_Plan'!$K$1</f>
        <v>462.20907676667065</v>
      </c>
      <c r="M71" s="14">
        <f>'bezirksw Umlage § 2_Plan'!F71*'Umlage Gesamt § 2_mtlAufte_Plan'!$M$1</f>
        <v>4073.3797923263373</v>
      </c>
      <c r="N71" s="14">
        <f>'bezirksw Umlage § 2_Plan'!G71*'Umlage Gesamt § 2_mtlAufte_Plan'!$N$1</f>
        <v>275665.94762989704</v>
      </c>
      <c r="O71" s="14">
        <f>'bezirksw Umlage § 2_Plan'!H71*'Umlage Gesamt § 2_mtlAufte_Plan'!$O$1</f>
        <v>16976.011667307037</v>
      </c>
      <c r="P71" s="14">
        <f>'bezirksw Umlage § 2_Plan'!I71*'Umlage Gesamt § 2_mtlAufte_Plan'!$P$1</f>
        <v>566414.7967845872</v>
      </c>
      <c r="Q71" s="14">
        <f>'bezirksw Umlage § 2_Plan'!J71*'Umlage Gesamt § 2_mtlAufte_Plan'!$Q$1</f>
        <v>49348.357682402668</v>
      </c>
      <c r="R71" s="14">
        <f>'bezirksw Umlage § 2_Plan'!K71*'Umlage Gesamt § 2_mtlAufte_Plan'!$R$1</f>
        <v>184343.23923244228</v>
      </c>
      <c r="S71" s="14">
        <f>'bezirksw Umlage § 2_Plan'!L71*'Umlage Gesamt § 2_mtlAufte_Plan'!$S$1</f>
        <v>1068.5129333677532</v>
      </c>
      <c r="T71" s="14">
        <f>'bezirksw Umlage § 2_Plan'!M71*'Umlage Gesamt § 2_mtlAufte_Plan'!$T$1</f>
        <v>1731.7727907874928</v>
      </c>
      <c r="V71" s="14">
        <f t="shared" si="28"/>
        <v>5324.0955441009119</v>
      </c>
      <c r="W71" s="184">
        <f t="shared" si="29"/>
        <v>443.67</v>
      </c>
      <c r="X71" s="14">
        <f t="shared" si="21"/>
        <v>373138.97093442042</v>
      </c>
      <c r="Y71" s="184">
        <f t="shared" si="34"/>
        <v>31094.91</v>
      </c>
      <c r="Z71" s="14">
        <f t="shared" si="22"/>
        <v>21478.048129320057</v>
      </c>
      <c r="AA71" s="184">
        <f t="shared" si="35"/>
        <v>1789.84</v>
      </c>
      <c r="AB71" s="14">
        <f t="shared" si="23"/>
        <v>718805.13939908403</v>
      </c>
      <c r="AC71" s="184">
        <f t="shared" si="36"/>
        <v>59900.43</v>
      </c>
      <c r="AD71" s="14">
        <f t="shared" si="24"/>
        <v>75356.422232942496</v>
      </c>
      <c r="AE71" s="184">
        <f t="shared" si="37"/>
        <v>6279.7</v>
      </c>
      <c r="AF71" s="14">
        <f t="shared" si="25"/>
        <v>230558.79448798229</v>
      </c>
      <c r="AG71" s="184">
        <f t="shared" si="38"/>
        <v>19213.23</v>
      </c>
      <c r="AH71" s="14">
        <f t="shared" si="26"/>
        <v>1725.5101210575208</v>
      </c>
      <c r="AI71" s="184">
        <f t="shared" si="30"/>
        <v>143.79</v>
      </c>
      <c r="AJ71" s="14">
        <f t="shared" si="27"/>
        <v>2193.9818675541633</v>
      </c>
      <c r="AK71" s="184">
        <f t="shared" si="31"/>
        <v>182.83</v>
      </c>
      <c r="AM71" s="14">
        <f t="shared" si="39"/>
        <v>1428580.9627164619</v>
      </c>
      <c r="AN71" s="14">
        <f t="shared" si="32"/>
        <v>119048.41</v>
      </c>
      <c r="AO71" s="14">
        <f t="shared" si="33"/>
        <v>119048.41</v>
      </c>
    </row>
    <row r="72" spans="1:41" x14ac:dyDescent="0.25">
      <c r="A72">
        <v>61045</v>
      </c>
      <c r="B72" t="s">
        <v>83</v>
      </c>
      <c r="C72" t="s">
        <v>66</v>
      </c>
      <c r="D72" s="14">
        <f>'landesw Umlage § 2_Plan'!F72*'Umlage Gesamt § 2_mtlAufte_Plan'!$D$1</f>
        <v>2004.5537756061576</v>
      </c>
      <c r="E72" s="14">
        <f>'landesw Umlage § 2_Plan'!G72*'Umlage Gesamt § 2_mtlAufte_Plan'!$E$1</f>
        <v>156222.48029386447</v>
      </c>
      <c r="F72" s="14">
        <f>'landesw Umlage § 2_Plan'!H72*'Umlage Gesamt § 2_mtlAufte_Plan'!$F$1</f>
        <v>7215.5277288546977</v>
      </c>
      <c r="G72" s="14">
        <f>'landesw Umlage § 2_Plan'!I72*'Umlage Gesamt § 2_mtlAufte_Plan'!$G$1</f>
        <v>244239.85723405474</v>
      </c>
      <c r="H72" s="14">
        <f>'landesw Umlage § 2_Plan'!J72*'Umlage Gesamt § 2_mtlAufte_Plan'!$H$1</f>
        <v>41683.782999472351</v>
      </c>
      <c r="I72" s="14">
        <f>'landesw Umlage § 2_Plan'!K72*'Umlage Gesamt § 2_mtlAufte_Plan'!$I$1</f>
        <v>74070.839555497325</v>
      </c>
      <c r="J72" s="14">
        <f>'landesw Umlage § 2_Plan'!L72*'Umlage Gesamt § 2_mtlAufte_Plan'!$J$1</f>
        <v>1052.9860132308631</v>
      </c>
      <c r="K72" s="14">
        <f>'landesw Umlage § 2_Plan'!M72*'Umlage Gesamt § 2_mtlAufte_Plan'!$K$1</f>
        <v>740.79418016241641</v>
      </c>
      <c r="M72" s="14">
        <f>'bezirksw Umlage § 2_Plan'!F72*'Umlage Gesamt § 2_mtlAufte_Plan'!$M$1</f>
        <v>6528.5088403182426</v>
      </c>
      <c r="N72" s="14">
        <f>'bezirksw Umlage § 2_Plan'!G72*'Umlage Gesamt § 2_mtlAufte_Plan'!$N$1</f>
        <v>441816.7879820196</v>
      </c>
      <c r="O72" s="14">
        <f>'bezirksw Umlage § 2_Plan'!H72*'Umlage Gesamt § 2_mtlAufte_Plan'!$O$1</f>
        <v>27207.883353313573</v>
      </c>
      <c r="P72" s="14">
        <f>'bezirksw Umlage § 2_Plan'!I72*'Umlage Gesamt § 2_mtlAufte_Plan'!$P$1</f>
        <v>907807.32380060572</v>
      </c>
      <c r="Q72" s="14">
        <f>'bezirksw Umlage § 2_Plan'!J72*'Umlage Gesamt § 2_mtlAufte_Plan'!$Q$1</f>
        <v>79091.861257739016</v>
      </c>
      <c r="R72" s="14">
        <f>'bezirksw Umlage § 2_Plan'!K72*'Umlage Gesamt § 2_mtlAufte_Plan'!$R$1</f>
        <v>295451.57297856093</v>
      </c>
      <c r="S72" s="14">
        <f>'bezirksw Umlage § 2_Plan'!L72*'Umlage Gesamt § 2_mtlAufte_Plan'!$S$1</f>
        <v>1712.5327092325524</v>
      </c>
      <c r="T72" s="14">
        <f>'bezirksw Umlage § 2_Plan'!M72*'Umlage Gesamt § 2_mtlAufte_Plan'!$T$1</f>
        <v>2775.5560616708076</v>
      </c>
      <c r="V72" s="14">
        <f t="shared" si="28"/>
        <v>8533.0626159244002</v>
      </c>
      <c r="W72" s="184">
        <f t="shared" si="29"/>
        <v>711.09</v>
      </c>
      <c r="X72" s="14">
        <f t="shared" si="21"/>
        <v>598039.2682758841</v>
      </c>
      <c r="Y72" s="184">
        <f t="shared" si="34"/>
        <v>49836.61</v>
      </c>
      <c r="Z72" s="14">
        <f t="shared" si="22"/>
        <v>34423.41108216827</v>
      </c>
      <c r="AA72" s="184">
        <f t="shared" si="35"/>
        <v>2868.62</v>
      </c>
      <c r="AB72" s="14">
        <f t="shared" si="23"/>
        <v>1152047.1810346604</v>
      </c>
      <c r="AC72" s="184">
        <f t="shared" si="36"/>
        <v>96003.93</v>
      </c>
      <c r="AD72" s="14">
        <f t="shared" si="24"/>
        <v>120775.64425721136</v>
      </c>
      <c r="AE72" s="184">
        <f t="shared" si="37"/>
        <v>10064.64</v>
      </c>
      <c r="AF72" s="14">
        <f t="shared" si="25"/>
        <v>369522.41253405827</v>
      </c>
      <c r="AG72" s="184">
        <f t="shared" si="38"/>
        <v>30793.53</v>
      </c>
      <c r="AH72" s="14">
        <f t="shared" si="26"/>
        <v>2765.5187224634155</v>
      </c>
      <c r="AI72" s="184">
        <f t="shared" si="30"/>
        <v>230.46</v>
      </c>
      <c r="AJ72" s="14">
        <f t="shared" si="27"/>
        <v>3516.3502418332241</v>
      </c>
      <c r="AK72" s="184">
        <f t="shared" si="31"/>
        <v>293.02999999999997</v>
      </c>
      <c r="AM72" s="14">
        <f t="shared" si="39"/>
        <v>2289622.8487642035</v>
      </c>
      <c r="AN72" s="14">
        <f t="shared" si="32"/>
        <v>190801.9</v>
      </c>
      <c r="AO72" s="14">
        <f t="shared" si="33"/>
        <v>190801.9</v>
      </c>
    </row>
    <row r="73" spans="1:41" x14ac:dyDescent="0.25">
      <c r="A73">
        <v>61049</v>
      </c>
      <c r="B73" t="s">
        <v>84</v>
      </c>
      <c r="C73" t="s">
        <v>66</v>
      </c>
      <c r="D73" s="14">
        <f>'landesw Umlage § 2_Plan'!F73*'Umlage Gesamt § 2_mtlAufte_Plan'!$D$1</f>
        <v>856.04142819482206</v>
      </c>
      <c r="E73" s="14">
        <f>'landesw Umlage § 2_Plan'!G73*'Umlage Gesamt § 2_mtlAufte_Plan'!$E$1</f>
        <v>66714.556014571193</v>
      </c>
      <c r="F73" s="14">
        <f>'landesw Umlage § 2_Plan'!H73*'Umlage Gesamt § 2_mtlAufte_Plan'!$F$1</f>
        <v>3081.3793759762393</v>
      </c>
      <c r="G73" s="14">
        <f>'landesw Umlage § 2_Plan'!I73*'Umlage Gesamt § 2_mtlAufte_Plan'!$G$1</f>
        <v>104302.23362080475</v>
      </c>
      <c r="H73" s="14">
        <f>'landesw Umlage § 2_Plan'!J73*'Umlage Gesamt § 2_mtlAufte_Plan'!$H$1</f>
        <v>17800.991704820266</v>
      </c>
      <c r="I73" s="14">
        <f>'landesw Umlage § 2_Plan'!K73*'Umlage Gesamt § 2_mtlAufte_Plan'!$I$1</f>
        <v>31631.831508986874</v>
      </c>
      <c r="J73" s="14">
        <f>'landesw Umlage § 2_Plan'!L73*'Umlage Gesamt § 2_mtlAufte_Plan'!$J$1</f>
        <v>449.67596360079966</v>
      </c>
      <c r="K73" s="14">
        <f>'landesw Umlage § 2_Plan'!M73*'Umlage Gesamt § 2_mtlAufte_Plan'!$K$1</f>
        <v>316.35494926689421</v>
      </c>
      <c r="M73" s="14">
        <f>'bezirksw Umlage § 2_Plan'!F73*'Umlage Gesamt § 2_mtlAufte_Plan'!$M$1</f>
        <v>2787.989077498602</v>
      </c>
      <c r="N73" s="14">
        <f>'bezirksw Umlage § 2_Plan'!G73*'Umlage Gesamt § 2_mtlAufte_Plan'!$N$1</f>
        <v>188677.14041256334</v>
      </c>
      <c r="O73" s="14">
        <f>'bezirksw Umlage § 2_Plan'!H73*'Umlage Gesamt § 2_mtlAufte_Plan'!$O$1</f>
        <v>11619.082315157986</v>
      </c>
      <c r="P73" s="14">
        <f>'bezirksw Umlage § 2_Plan'!I73*'Umlage Gesamt § 2_mtlAufte_Plan'!$P$1</f>
        <v>387677.64050480316</v>
      </c>
      <c r="Q73" s="14">
        <f>'bezirksw Umlage § 2_Plan'!J73*'Umlage Gesamt § 2_mtlAufte_Plan'!$Q$1</f>
        <v>33776.050657053602</v>
      </c>
      <c r="R73" s="14">
        <f>'bezirksw Umlage § 2_Plan'!K73*'Umlage Gesamt § 2_mtlAufte_Plan'!$R$1</f>
        <v>126172.11350116752</v>
      </c>
      <c r="S73" s="14">
        <f>'bezirksw Umlage § 2_Plan'!L73*'Umlage Gesamt § 2_mtlAufte_Plan'!$S$1</f>
        <v>731.33430695740674</v>
      </c>
      <c r="T73" s="14">
        <f>'bezirksw Umlage § 2_Plan'!M73*'Umlage Gesamt § 2_mtlAufte_Plan'!$T$1</f>
        <v>1185.2966999346263</v>
      </c>
      <c r="V73" s="14">
        <f t="shared" si="28"/>
        <v>3644.0305056934239</v>
      </c>
      <c r="W73" s="184">
        <f t="shared" si="29"/>
        <v>303.67</v>
      </c>
      <c r="X73" s="14">
        <f t="shared" si="21"/>
        <v>255391.69642713454</v>
      </c>
      <c r="Y73" s="184">
        <f t="shared" si="34"/>
        <v>21282.639999999999</v>
      </c>
      <c r="Z73" s="14">
        <f t="shared" si="22"/>
        <v>14700.461691134225</v>
      </c>
      <c r="AA73" s="184">
        <f t="shared" si="35"/>
        <v>1225.04</v>
      </c>
      <c r="AB73" s="14">
        <f t="shared" si="23"/>
        <v>491979.87412560789</v>
      </c>
      <c r="AC73" s="184">
        <f t="shared" si="36"/>
        <v>40998.32</v>
      </c>
      <c r="AD73" s="14">
        <f t="shared" si="24"/>
        <v>51577.042361873871</v>
      </c>
      <c r="AE73" s="184">
        <f t="shared" si="37"/>
        <v>4298.09</v>
      </c>
      <c r="AF73" s="14">
        <f t="shared" si="25"/>
        <v>157803.94501015439</v>
      </c>
      <c r="AG73" s="184">
        <f t="shared" si="38"/>
        <v>13150.33</v>
      </c>
      <c r="AH73" s="14">
        <f t="shared" si="26"/>
        <v>1181.0102705582065</v>
      </c>
      <c r="AI73" s="184">
        <f t="shared" si="30"/>
        <v>98.42</v>
      </c>
      <c r="AJ73" s="14">
        <f t="shared" si="27"/>
        <v>1501.6516492015205</v>
      </c>
      <c r="AK73" s="184">
        <f t="shared" si="31"/>
        <v>125.14</v>
      </c>
      <c r="AM73" s="14">
        <f t="shared" si="39"/>
        <v>977779.712041358</v>
      </c>
      <c r="AN73" s="14">
        <f t="shared" si="32"/>
        <v>81481.64</v>
      </c>
      <c r="AO73" s="14">
        <f t="shared" si="33"/>
        <v>81481.64</v>
      </c>
    </row>
    <row r="74" spans="1:41" x14ac:dyDescent="0.25">
      <c r="A74">
        <v>61050</v>
      </c>
      <c r="B74" t="s">
        <v>85</v>
      </c>
      <c r="C74" t="s">
        <v>66</v>
      </c>
      <c r="D74" s="14">
        <f>'landesw Umlage § 2_Plan'!F74*'Umlage Gesamt § 2_mtlAufte_Plan'!$D$1</f>
        <v>1037.9936583076196</v>
      </c>
      <c r="E74" s="14">
        <f>'landesw Umlage § 2_Plan'!G74*'Umlage Gesamt § 2_mtlAufte_Plan'!$E$1</f>
        <v>80894.783569018196</v>
      </c>
      <c r="F74" s="14">
        <f>'landesw Umlage § 2_Plan'!H74*'Umlage Gesamt § 2_mtlAufte_Plan'!$F$1</f>
        <v>3736.3288104501726</v>
      </c>
      <c r="G74" s="14">
        <f>'landesw Umlage § 2_Plan'!I74*'Umlage Gesamt § 2_mtlAufte_Plan'!$G$1</f>
        <v>126471.74947364302</v>
      </c>
      <c r="H74" s="14">
        <f>'landesw Umlage § 2_Plan'!J74*'Umlage Gesamt § 2_mtlAufte_Plan'!$H$1</f>
        <v>21584.605478912428</v>
      </c>
      <c r="I74" s="14">
        <f>'landesw Umlage § 2_Plan'!K74*'Umlage Gesamt § 2_mtlAufte_Plan'!$I$1</f>
        <v>38355.200374147164</v>
      </c>
      <c r="J74" s="14">
        <f>'landesw Umlage § 2_Plan'!L74*'Umlage Gesamt § 2_mtlAufte_Plan'!$J$1</f>
        <v>545.25491773836245</v>
      </c>
      <c r="K74" s="14">
        <f>'landesw Umlage § 2_Plan'!M74*'Umlage Gesamt § 2_mtlAufte_Plan'!$K$1</f>
        <v>383.59642453955144</v>
      </c>
      <c r="M74" s="14">
        <f>'bezirksw Umlage § 2_Plan'!F74*'Umlage Gesamt § 2_mtlAufte_Plan'!$M$1</f>
        <v>3380.5781899796657</v>
      </c>
      <c r="N74" s="14">
        <f>'bezirksw Umlage § 2_Plan'!G74*'Umlage Gesamt § 2_mtlAufte_Plan'!$N$1</f>
        <v>228780.60426216375</v>
      </c>
      <c r="O74" s="14">
        <f>'bezirksw Umlage § 2_Plan'!H74*'Umlage Gesamt § 2_mtlAufte_Plan'!$O$1</f>
        <v>14088.726738285159</v>
      </c>
      <c r="P74" s="14">
        <f>'bezirksw Umlage § 2_Plan'!I74*'Umlage Gesamt § 2_mtlAufte_Plan'!$P$1</f>
        <v>470078.80583562725</v>
      </c>
      <c r="Q74" s="14">
        <f>'bezirksw Umlage § 2_Plan'!J74*'Umlage Gesamt § 2_mtlAufte_Plan'!$Q$1</f>
        <v>40955.174866513087</v>
      </c>
      <c r="R74" s="14">
        <f>'bezirksw Umlage § 2_Plan'!K74*'Umlage Gesamt § 2_mtlAufte_Plan'!$R$1</f>
        <v>152990.08827838558</v>
      </c>
      <c r="S74" s="14">
        <f>'bezirksw Umlage § 2_Plan'!L74*'Umlage Gesamt § 2_mtlAufte_Plan'!$S$1</f>
        <v>886.77994746747447</v>
      </c>
      <c r="T74" s="14">
        <f>'bezirksw Umlage § 2_Plan'!M74*'Umlage Gesamt § 2_mtlAufte_Plan'!$T$1</f>
        <v>1437.2323782735045</v>
      </c>
      <c r="V74" s="14">
        <f t="shared" si="28"/>
        <v>4418.5718482872853</v>
      </c>
      <c r="W74" s="184">
        <f t="shared" si="29"/>
        <v>368.21</v>
      </c>
      <c r="X74" s="14">
        <f t="shared" si="21"/>
        <v>309675.38783118193</v>
      </c>
      <c r="Y74" s="184">
        <f t="shared" si="34"/>
        <v>25806.28</v>
      </c>
      <c r="Z74" s="14">
        <f t="shared" si="22"/>
        <v>17825.05554873533</v>
      </c>
      <c r="AA74" s="184">
        <f t="shared" si="35"/>
        <v>1485.42</v>
      </c>
      <c r="AB74" s="14">
        <f t="shared" si="23"/>
        <v>596550.55530927028</v>
      </c>
      <c r="AC74" s="184">
        <f t="shared" si="36"/>
        <v>49712.55</v>
      </c>
      <c r="AD74" s="14">
        <f t="shared" si="24"/>
        <v>62539.780345425519</v>
      </c>
      <c r="AE74" s="184">
        <f t="shared" si="37"/>
        <v>5211.6499999999996</v>
      </c>
      <c r="AF74" s="14">
        <f t="shared" si="25"/>
        <v>191345.28865253273</v>
      </c>
      <c r="AG74" s="184">
        <f t="shared" si="38"/>
        <v>15945.44</v>
      </c>
      <c r="AH74" s="14">
        <f t="shared" si="26"/>
        <v>1432.0348652058369</v>
      </c>
      <c r="AI74" s="184">
        <f t="shared" si="30"/>
        <v>119.34</v>
      </c>
      <c r="AJ74" s="14">
        <f t="shared" si="27"/>
        <v>1820.828802813056</v>
      </c>
      <c r="AK74" s="184">
        <f t="shared" si="31"/>
        <v>151.74</v>
      </c>
      <c r="AM74" s="14">
        <f t="shared" si="39"/>
        <v>1185607.5032034521</v>
      </c>
      <c r="AN74" s="14">
        <f t="shared" si="32"/>
        <v>98800.63</v>
      </c>
      <c r="AO74" s="14">
        <f t="shared" si="33"/>
        <v>98800.63</v>
      </c>
    </row>
    <row r="75" spans="1:41" x14ac:dyDescent="0.25">
      <c r="A75">
        <v>61051</v>
      </c>
      <c r="B75" t="s">
        <v>86</v>
      </c>
      <c r="C75" t="s">
        <v>66</v>
      </c>
      <c r="D75" s="14">
        <f>'landesw Umlage § 2_Plan'!F75*'Umlage Gesamt § 2_mtlAufte_Plan'!$D$1</f>
        <v>951.80329674462337</v>
      </c>
      <c r="E75" s="14">
        <f>'landesw Umlage § 2_Plan'!G75*'Umlage Gesamt § 2_mtlAufte_Plan'!$E$1</f>
        <v>74177.64171697454</v>
      </c>
      <c r="F75" s="14">
        <f>'landesw Umlage § 2_Plan'!H75*'Umlage Gesamt § 2_mtlAufte_Plan'!$F$1</f>
        <v>3426.0807385920098</v>
      </c>
      <c r="G75" s="14">
        <f>'landesw Umlage § 2_Plan'!I75*'Umlage Gesamt § 2_mtlAufte_Plan'!$G$1</f>
        <v>115970.09975026152</v>
      </c>
      <c r="H75" s="14">
        <f>'landesw Umlage § 2_Plan'!J75*'Umlage Gesamt § 2_mtlAufte_Plan'!$H$1</f>
        <v>19792.316156591012</v>
      </c>
      <c r="I75" s="14">
        <f>'landesw Umlage § 2_Plan'!K75*'Umlage Gesamt § 2_mtlAufte_Plan'!$I$1</f>
        <v>35170.35568688879</v>
      </c>
      <c r="J75" s="14">
        <f>'landesw Umlage § 2_Plan'!L75*'Umlage Gesamt § 2_mtlAufte_Plan'!$J$1</f>
        <v>499.97938245186111</v>
      </c>
      <c r="K75" s="14">
        <f>'landesw Umlage § 2_Plan'!M75*'Umlage Gesamt § 2_mtlAufte_Plan'!$K$1</f>
        <v>351.74428916211338</v>
      </c>
      <c r="M75" s="14">
        <f>'bezirksw Umlage § 2_Plan'!F75*'Umlage Gesamt § 2_mtlAufte_Plan'!$M$1</f>
        <v>3099.8700621849425</v>
      </c>
      <c r="N75" s="14">
        <f>'bezirksw Umlage § 2_Plan'!G75*'Umlage Gesamt § 2_mtlAufte_Plan'!$N$1</f>
        <v>209783.68376834621</v>
      </c>
      <c r="O75" s="14">
        <f>'bezirksw Umlage § 2_Plan'!H75*'Umlage Gesamt § 2_mtlAufte_Plan'!$O$1</f>
        <v>12918.861737842954</v>
      </c>
      <c r="P75" s="14">
        <f>'bezirksw Umlage § 2_Plan'!I75*'Umlage Gesamt § 2_mtlAufte_Plan'!$P$1</f>
        <v>431045.55942434061</v>
      </c>
      <c r="Q75" s="14">
        <f>'bezirksw Umlage § 2_Plan'!J75*'Umlage Gesamt § 2_mtlAufte_Plan'!$Q$1</f>
        <v>37554.439899234152</v>
      </c>
      <c r="R75" s="14">
        <f>'bezirksw Umlage § 2_Plan'!K75*'Umlage Gesamt § 2_mtlAufte_Plan'!$R$1</f>
        <v>140286.47403302675</v>
      </c>
      <c r="S75" s="14">
        <f>'bezirksw Umlage § 2_Plan'!L75*'Umlage Gesamt § 2_mtlAufte_Plan'!$S$1</f>
        <v>813.14569769406683</v>
      </c>
      <c r="T75" s="14">
        <f>'bezirksw Umlage § 2_Plan'!M75*'Umlage Gesamt § 2_mtlAufte_Plan'!$T$1</f>
        <v>1317.8910149212377</v>
      </c>
      <c r="V75" s="14">
        <f t="shared" si="28"/>
        <v>4051.6733589295659</v>
      </c>
      <c r="W75" s="184">
        <f t="shared" si="29"/>
        <v>337.64</v>
      </c>
      <c r="X75" s="14">
        <f t="shared" si="21"/>
        <v>283961.32548532076</v>
      </c>
      <c r="Y75" s="184">
        <f t="shared" si="34"/>
        <v>23663.439999999999</v>
      </c>
      <c r="Z75" s="14">
        <f t="shared" si="22"/>
        <v>16344.942476434964</v>
      </c>
      <c r="AA75" s="184">
        <f t="shared" si="35"/>
        <v>1362.08</v>
      </c>
      <c r="AB75" s="14">
        <f t="shared" si="23"/>
        <v>547015.65917460213</v>
      </c>
      <c r="AC75" s="184">
        <f t="shared" si="36"/>
        <v>45584.639999999999</v>
      </c>
      <c r="AD75" s="14">
        <f t="shared" si="24"/>
        <v>57346.756055825164</v>
      </c>
      <c r="AE75" s="184">
        <f t="shared" si="37"/>
        <v>4778.8999999999996</v>
      </c>
      <c r="AF75" s="14">
        <f t="shared" si="25"/>
        <v>175456.82971991555</v>
      </c>
      <c r="AG75" s="184">
        <f t="shared" si="38"/>
        <v>14621.4</v>
      </c>
      <c r="AH75" s="14">
        <f t="shared" si="26"/>
        <v>1313.125080145928</v>
      </c>
      <c r="AI75" s="184">
        <f t="shared" si="30"/>
        <v>109.43</v>
      </c>
      <c r="AJ75" s="14">
        <f t="shared" si="27"/>
        <v>1669.635304083351</v>
      </c>
      <c r="AK75" s="184">
        <f t="shared" si="31"/>
        <v>139.13999999999999</v>
      </c>
      <c r="AM75" s="14">
        <f t="shared" si="39"/>
        <v>1087159.9466552574</v>
      </c>
      <c r="AN75" s="14">
        <f t="shared" si="32"/>
        <v>90596.66</v>
      </c>
      <c r="AO75" s="14">
        <f t="shared" si="33"/>
        <v>90596.66</v>
      </c>
    </row>
    <row r="76" spans="1:41" x14ac:dyDescent="0.25">
      <c r="A76">
        <v>61052</v>
      </c>
      <c r="B76" t="s">
        <v>87</v>
      </c>
      <c r="C76" t="s">
        <v>66</v>
      </c>
      <c r="D76" s="14">
        <f>'landesw Umlage § 2_Plan'!F76*'Umlage Gesamt § 2_mtlAufte_Plan'!$D$1</f>
        <v>801.17480279487438</v>
      </c>
      <c r="E76" s="14">
        <f>'landesw Umlage § 2_Plan'!G76*'Umlage Gesamt § 2_mtlAufte_Plan'!$E$1</f>
        <v>62438.591752778186</v>
      </c>
      <c r="F76" s="14">
        <f>'landesw Umlage § 2_Plan'!H76*'Umlage Gesamt § 2_mtlAufte_Plan'!$F$1</f>
        <v>2883.883224074656</v>
      </c>
      <c r="G76" s="14">
        <f>'landesw Umlage § 2_Plan'!I76*'Umlage Gesamt § 2_mtlAufte_Plan'!$G$1</f>
        <v>97617.146436977331</v>
      </c>
      <c r="H76" s="14">
        <f>'landesw Umlage § 2_Plan'!J76*'Umlage Gesamt § 2_mtlAufte_Plan'!$H$1</f>
        <v>16660.065212891568</v>
      </c>
      <c r="I76" s="14">
        <f>'landesw Umlage § 2_Plan'!K76*'Umlage Gesamt § 2_mtlAufte_Plan'!$I$1</f>
        <v>29604.439150444541</v>
      </c>
      <c r="J76" s="14">
        <f>'landesw Umlage § 2_Plan'!L76*'Umlage Gesamt § 2_mtlAufte_Plan'!$J$1</f>
        <v>420.85469183329525</v>
      </c>
      <c r="K76" s="14">
        <f>'landesw Umlage § 2_Plan'!M76*'Umlage Gesamt § 2_mtlAufte_Plan'!$K$1</f>
        <v>296.07867767166499</v>
      </c>
      <c r="M76" s="14">
        <f>'bezirksw Umlage § 2_Plan'!F76*'Umlage Gesamt § 2_mtlAufte_Plan'!$M$1</f>
        <v>2609.2973141141683</v>
      </c>
      <c r="N76" s="14">
        <f>'bezirksw Umlage § 2_Plan'!G76*'Umlage Gesamt § 2_mtlAufte_Plan'!$N$1</f>
        <v>176584.1766334862</v>
      </c>
      <c r="O76" s="14">
        <f>'bezirksw Umlage § 2_Plan'!H76*'Umlage Gesamt § 2_mtlAufte_Plan'!$O$1</f>
        <v>10874.37555695674</v>
      </c>
      <c r="P76" s="14">
        <f>'bezirksw Umlage § 2_Plan'!I76*'Umlage Gesamt § 2_mtlAufte_Plan'!$P$1</f>
        <v>362830.05348747043</v>
      </c>
      <c r="Q76" s="14">
        <f>'bezirksw Umlage § 2_Plan'!J76*'Umlage Gesamt § 2_mtlAufte_Plan'!$Q$1</f>
        <v>31611.227953556518</v>
      </c>
      <c r="R76" s="14">
        <f>'bezirksw Umlage § 2_Plan'!K76*'Umlage Gesamt § 2_mtlAufte_Plan'!$R$1</f>
        <v>118085.31085426017</v>
      </c>
      <c r="S76" s="14">
        <f>'bezirksw Umlage § 2_Plan'!L76*'Umlage Gesamt § 2_mtlAufte_Plan'!$S$1</f>
        <v>684.4605878354505</v>
      </c>
      <c r="T76" s="14">
        <f>'bezirksw Umlage § 2_Plan'!M76*'Umlage Gesamt § 2_mtlAufte_Plan'!$T$1</f>
        <v>1109.3269771137971</v>
      </c>
      <c r="V76" s="14">
        <f t="shared" si="28"/>
        <v>3410.4721169090426</v>
      </c>
      <c r="W76" s="184">
        <f t="shared" si="29"/>
        <v>284.20999999999998</v>
      </c>
      <c r="X76" s="14">
        <f t="shared" si="21"/>
        <v>239022.76838626439</v>
      </c>
      <c r="Y76" s="184">
        <f t="shared" si="34"/>
        <v>19918.560000000001</v>
      </c>
      <c r="Z76" s="14">
        <f t="shared" si="22"/>
        <v>13758.258781031396</v>
      </c>
      <c r="AA76" s="184">
        <f t="shared" si="35"/>
        <v>1146.52</v>
      </c>
      <c r="AB76" s="14">
        <f t="shared" si="23"/>
        <v>460447.19992444775</v>
      </c>
      <c r="AC76" s="184">
        <f t="shared" si="36"/>
        <v>38370.6</v>
      </c>
      <c r="AD76" s="14">
        <f t="shared" si="24"/>
        <v>48271.293166448086</v>
      </c>
      <c r="AE76" s="184">
        <f t="shared" si="37"/>
        <v>4022.61</v>
      </c>
      <c r="AF76" s="14">
        <f t="shared" si="25"/>
        <v>147689.75000470472</v>
      </c>
      <c r="AG76" s="184">
        <f t="shared" si="38"/>
        <v>12307.48</v>
      </c>
      <c r="AH76" s="14">
        <f t="shared" si="26"/>
        <v>1105.3152796687457</v>
      </c>
      <c r="AI76" s="184">
        <f t="shared" si="30"/>
        <v>92.11</v>
      </c>
      <c r="AJ76" s="14">
        <f t="shared" si="27"/>
        <v>1405.405654785462</v>
      </c>
      <c r="AK76" s="184">
        <f t="shared" si="31"/>
        <v>117.12</v>
      </c>
      <c r="AM76" s="14">
        <f t="shared" si="39"/>
        <v>915110.46331425966</v>
      </c>
      <c r="AN76" s="14">
        <f t="shared" si="32"/>
        <v>76259.210000000006</v>
      </c>
      <c r="AO76" s="14">
        <f t="shared" si="33"/>
        <v>76259.210000000006</v>
      </c>
    </row>
    <row r="77" spans="1:41" x14ac:dyDescent="0.25">
      <c r="A77">
        <v>61053</v>
      </c>
      <c r="B77" t="s">
        <v>66</v>
      </c>
      <c r="C77" t="s">
        <v>66</v>
      </c>
      <c r="D77" s="14">
        <f>'landesw Umlage § 2_Plan'!F77*'Umlage Gesamt § 2_mtlAufte_Plan'!$D$1</f>
        <v>5081.8696273003698</v>
      </c>
      <c r="E77" s="14">
        <f>'landesw Umlage § 2_Plan'!G77*'Umlage Gesamt § 2_mtlAufte_Plan'!$E$1</f>
        <v>396049.37885333208</v>
      </c>
      <c r="F77" s="14">
        <f>'landesw Umlage § 2_Plan'!H77*'Umlage Gesamt § 2_mtlAufte_Plan'!$F$1</f>
        <v>18292.53555401483</v>
      </c>
      <c r="G77" s="14">
        <f>'landesw Umlage § 2_Plan'!I77*'Umlage Gesamt § 2_mtlAufte_Plan'!$G$1</f>
        <v>619187.73512503842</v>
      </c>
      <c r="H77" s="14">
        <f>'landesw Umlage § 2_Plan'!J77*'Umlage Gesamt § 2_mtlAufte_Plan'!$H$1</f>
        <v>105675.16489396361</v>
      </c>
      <c r="I77" s="14">
        <f>'landesw Umlage § 2_Plan'!K77*'Umlage Gesamt § 2_mtlAufte_Plan'!$I$1</f>
        <v>187781.61722894936</v>
      </c>
      <c r="J77" s="14">
        <f>'landesw Umlage § 2_Plan'!L77*'Umlage Gesamt § 2_mtlAufte_Plan'!$J$1</f>
        <v>2669.4906885159003</v>
      </c>
      <c r="K77" s="14">
        <f>'landesw Umlage § 2_Plan'!M77*'Umlage Gesamt § 2_mtlAufte_Plan'!$K$1</f>
        <v>1878.0336502121913</v>
      </c>
      <c r="M77" s="14">
        <f>'bezirksw Umlage § 2_Plan'!F77*'Umlage Gesamt § 2_mtlAufte_Plan'!$M$1</f>
        <v>16550.831008333927</v>
      </c>
      <c r="N77" s="14">
        <f>'bezirksw Umlage § 2_Plan'!G77*'Umlage Gesamt § 2_mtlAufte_Plan'!$N$1</f>
        <v>1120077.3673424099</v>
      </c>
      <c r="O77" s="14">
        <f>'bezirksw Umlage § 2_Plan'!H77*'Umlage Gesamt § 2_mtlAufte_Plan'!$O$1</f>
        <v>68976.406479554294</v>
      </c>
      <c r="P77" s="14">
        <f>'bezirksw Umlage § 2_Plan'!I77*'Umlage Gesamt § 2_mtlAufte_Plan'!$P$1</f>
        <v>2301439.114482272</v>
      </c>
      <c r="Q77" s="14">
        <f>'bezirksw Umlage § 2_Plan'!J77*'Umlage Gesamt § 2_mtlAufte_Plan'!$Q$1</f>
        <v>200510.72332585225</v>
      </c>
      <c r="R77" s="14">
        <f>'bezirksw Umlage § 2_Plan'!K77*'Umlage Gesamt § 2_mtlAufte_Plan'!$R$1</f>
        <v>749017.75813115551</v>
      </c>
      <c r="S77" s="14">
        <f>'bezirksw Umlage § 2_Plan'!L77*'Umlage Gesamt § 2_mtlAufte_Plan'!$S$1</f>
        <v>4341.5487609833071</v>
      </c>
      <c r="T77" s="14">
        <f>'bezirksw Umlage § 2_Plan'!M77*'Umlage Gesamt § 2_mtlAufte_Plan'!$T$1</f>
        <v>7036.4857357887995</v>
      </c>
      <c r="V77" s="14">
        <f t="shared" si="28"/>
        <v>21632.700635634297</v>
      </c>
      <c r="W77" s="184">
        <f t="shared" si="29"/>
        <v>1802.73</v>
      </c>
      <c r="X77" s="14">
        <f t="shared" si="21"/>
        <v>1516126.7461957419</v>
      </c>
      <c r="Y77" s="184">
        <f t="shared" si="34"/>
        <v>126343.9</v>
      </c>
      <c r="Z77" s="14">
        <f t="shared" si="22"/>
        <v>87268.942033569125</v>
      </c>
      <c r="AA77" s="184">
        <f t="shared" si="35"/>
        <v>7272.41</v>
      </c>
      <c r="AB77" s="14">
        <f t="shared" si="23"/>
        <v>2920626.8496073103</v>
      </c>
      <c r="AC77" s="184">
        <f t="shared" si="36"/>
        <v>243385.57</v>
      </c>
      <c r="AD77" s="14">
        <f t="shared" si="24"/>
        <v>306185.88821981585</v>
      </c>
      <c r="AE77" s="184">
        <f t="shared" si="37"/>
        <v>25515.49</v>
      </c>
      <c r="AF77" s="14">
        <f t="shared" si="25"/>
        <v>936799.37536010484</v>
      </c>
      <c r="AG77" s="184">
        <f t="shared" si="38"/>
        <v>78066.61</v>
      </c>
      <c r="AH77" s="14">
        <f t="shared" si="26"/>
        <v>7011.039449499207</v>
      </c>
      <c r="AI77" s="184">
        <f t="shared" si="30"/>
        <v>584.25</v>
      </c>
      <c r="AJ77" s="14">
        <f t="shared" si="27"/>
        <v>8914.5193860009913</v>
      </c>
      <c r="AK77" s="184">
        <f t="shared" si="31"/>
        <v>742.88</v>
      </c>
      <c r="AM77" s="14">
        <f t="shared" si="39"/>
        <v>5804566.0608876767</v>
      </c>
      <c r="AN77" s="14">
        <f t="shared" si="32"/>
        <v>483713.84</v>
      </c>
      <c r="AO77" s="14">
        <f t="shared" si="33"/>
        <v>483713.84</v>
      </c>
    </row>
    <row r="78" spans="1:41" x14ac:dyDescent="0.25">
      <c r="A78">
        <v>61054</v>
      </c>
      <c r="B78" t="s">
        <v>88</v>
      </c>
      <c r="C78" t="s">
        <v>66</v>
      </c>
      <c r="D78" s="14">
        <f>'landesw Umlage § 2_Plan'!F78*'Umlage Gesamt § 2_mtlAufte_Plan'!$D$1</f>
        <v>1067.0281030669735</v>
      </c>
      <c r="E78" s="14">
        <f>'landesw Umlage § 2_Plan'!G78*'Umlage Gesamt § 2_mtlAufte_Plan'!$E$1</f>
        <v>83157.547995425193</v>
      </c>
      <c r="F78" s="14">
        <f>'landesw Umlage § 2_Plan'!H78*'Umlage Gesamt § 2_mtlAufte_Plan'!$F$1</f>
        <v>3840.8402702086755</v>
      </c>
      <c r="G78" s="14">
        <f>'landesw Umlage § 2_Plan'!I78*'Umlage Gesamt § 2_mtlAufte_Plan'!$G$1</f>
        <v>130009.37900954824</v>
      </c>
      <c r="H78" s="14">
        <f>'landesw Umlage § 2_Plan'!J78*'Umlage Gesamt § 2_mtlAufte_Plan'!$H$1</f>
        <v>22188.363536983532</v>
      </c>
      <c r="I78" s="14">
        <f>'landesw Umlage § 2_Plan'!K78*'Umlage Gesamt § 2_mtlAufte_Plan'!$I$1</f>
        <v>39428.060441821195</v>
      </c>
      <c r="J78" s="14">
        <f>'landesw Umlage § 2_Plan'!L78*'Umlage Gesamt § 2_mtlAufte_Plan'!$J$1</f>
        <v>560.50662343245335</v>
      </c>
      <c r="K78" s="14">
        <f>'landesw Umlage § 2_Plan'!M78*'Umlage Gesamt § 2_mtlAufte_Plan'!$K$1</f>
        <v>394.32626774142443</v>
      </c>
      <c r="M78" s="14">
        <f>'bezirksw Umlage § 2_Plan'!F78*'Umlage Gesamt § 2_mtlAufte_Plan'!$M$1</f>
        <v>3475.138700948175</v>
      </c>
      <c r="N78" s="14">
        <f>'bezirksw Umlage § 2_Plan'!G78*'Umlage Gesamt § 2_mtlAufte_Plan'!$N$1</f>
        <v>235179.98614980609</v>
      </c>
      <c r="O78" s="14">
        <f>'bezirksw Umlage § 2_Plan'!H78*'Umlage Gesamt § 2_mtlAufte_Plan'!$O$1</f>
        <v>14482.812342699463</v>
      </c>
      <c r="P78" s="14">
        <f>'bezirksw Umlage § 2_Plan'!I78*'Umlage Gesamt § 2_mtlAufte_Plan'!$P$1</f>
        <v>483227.70805804594</v>
      </c>
      <c r="Q78" s="14">
        <f>'bezirksw Umlage § 2_Plan'!J78*'Umlage Gesamt § 2_mtlAufte_Plan'!$Q$1</f>
        <v>42100.760634551611</v>
      </c>
      <c r="R78" s="14">
        <f>'bezirksw Umlage § 2_Plan'!K78*'Umlage Gesamt § 2_mtlAufte_Plan'!$R$1</f>
        <v>157269.48076917382</v>
      </c>
      <c r="S78" s="14">
        <f>'bezirksw Umlage § 2_Plan'!L78*'Umlage Gesamt § 2_mtlAufte_Plan'!$S$1</f>
        <v>911.58468802863194</v>
      </c>
      <c r="T78" s="14">
        <f>'bezirksw Umlage § 2_Plan'!M78*'Umlage Gesamt § 2_mtlAufte_Plan'!$T$1</f>
        <v>1477.4342077927463</v>
      </c>
      <c r="V78" s="14">
        <f t="shared" si="28"/>
        <v>4542.166804015149</v>
      </c>
      <c r="W78" s="184">
        <f t="shared" si="29"/>
        <v>378.51</v>
      </c>
      <c r="X78" s="14">
        <f t="shared" si="21"/>
        <v>318337.5341452313</v>
      </c>
      <c r="Y78" s="184">
        <f t="shared" si="34"/>
        <v>26528.13</v>
      </c>
      <c r="Z78" s="14">
        <f t="shared" si="22"/>
        <v>18323.652612908139</v>
      </c>
      <c r="AA78" s="184">
        <f t="shared" si="35"/>
        <v>1526.97</v>
      </c>
      <c r="AB78" s="14">
        <f t="shared" si="23"/>
        <v>613237.08706759417</v>
      </c>
      <c r="AC78" s="184">
        <f t="shared" si="36"/>
        <v>51103.09</v>
      </c>
      <c r="AD78" s="14">
        <f t="shared" si="24"/>
        <v>64289.124171535143</v>
      </c>
      <c r="AE78" s="184">
        <f t="shared" si="37"/>
        <v>5357.43</v>
      </c>
      <c r="AF78" s="14">
        <f t="shared" si="25"/>
        <v>196697.54121099503</v>
      </c>
      <c r="AG78" s="184">
        <f t="shared" si="38"/>
        <v>16391.46</v>
      </c>
      <c r="AH78" s="14">
        <f t="shared" si="26"/>
        <v>1472.0913114610853</v>
      </c>
      <c r="AI78" s="184">
        <f t="shared" si="30"/>
        <v>122.67</v>
      </c>
      <c r="AJ78" s="14">
        <f t="shared" si="27"/>
        <v>1871.7604755341708</v>
      </c>
      <c r="AK78" s="184">
        <f t="shared" si="31"/>
        <v>155.97999999999999</v>
      </c>
      <c r="AM78" s="14">
        <f t="shared" si="39"/>
        <v>1218770.9577992742</v>
      </c>
      <c r="AN78" s="14">
        <f t="shared" si="32"/>
        <v>101564.25</v>
      </c>
      <c r="AO78" s="14">
        <f t="shared" si="33"/>
        <v>101564.25</v>
      </c>
    </row>
    <row r="79" spans="1:41" x14ac:dyDescent="0.25">
      <c r="A79">
        <v>61055</v>
      </c>
      <c r="B79" t="s">
        <v>89</v>
      </c>
      <c r="C79" t="s">
        <v>66</v>
      </c>
      <c r="D79" s="14">
        <f>'landesw Umlage § 2_Plan'!F79*'Umlage Gesamt § 2_mtlAufte_Plan'!$D$1</f>
        <v>437.60548581268091</v>
      </c>
      <c r="E79" s="14">
        <f>'landesw Umlage § 2_Plan'!G79*'Umlage Gesamt § 2_mtlAufte_Plan'!$E$1</f>
        <v>34104.255628256207</v>
      </c>
      <c r="F79" s="14">
        <f>'landesw Umlage § 2_Plan'!H79*'Umlage Gesamt § 2_mtlAufte_Plan'!$F$1</f>
        <v>1575.1907260385251</v>
      </c>
      <c r="G79" s="14">
        <f>'landesw Umlage § 2_Plan'!I79*'Umlage Gesamt § 2_mtlAufte_Plan'!$G$1</f>
        <v>53318.949424247134</v>
      </c>
      <c r="H79" s="14">
        <f>'landesw Umlage § 2_Plan'!J79*'Umlage Gesamt § 2_mtlAufte_Plan'!$H$1</f>
        <v>9099.8068158478563</v>
      </c>
      <c r="I79" s="14">
        <f>'landesw Umlage § 2_Plan'!K79*'Umlage Gesamt § 2_mtlAufte_Plan'!$I$1</f>
        <v>16170.085393910138</v>
      </c>
      <c r="J79" s="14">
        <f>'landesw Umlage § 2_Plan'!L79*'Umlage Gesamt § 2_mtlAufte_Plan'!$J$1</f>
        <v>229.87283328655565</v>
      </c>
      <c r="K79" s="14">
        <f>'landesw Umlage § 2_Plan'!M79*'Umlage Gesamt § 2_mtlAufte_Plan'!$K$1</f>
        <v>161.71958120662208</v>
      </c>
      <c r="M79" s="14">
        <f>'bezirksw Umlage § 2_Plan'!F79*'Umlage Gesamt § 2_mtlAufte_Plan'!$M$1</f>
        <v>1425.2105967254206</v>
      </c>
      <c r="N79" s="14">
        <f>'bezirksw Umlage § 2_Plan'!G79*'Umlage Gesamt § 2_mtlAufte_Plan'!$N$1</f>
        <v>96451.116701324398</v>
      </c>
      <c r="O79" s="14">
        <f>'bezirksw Umlage § 2_Plan'!H79*'Umlage Gesamt § 2_mtlAufte_Plan'!$O$1</f>
        <v>5939.6356224772189</v>
      </c>
      <c r="P79" s="14">
        <f>'bezirksw Umlage § 2_Plan'!I79*'Umlage Gesamt § 2_mtlAufte_Plan'!$P$1</f>
        <v>198179.49999168556</v>
      </c>
      <c r="Q79" s="14">
        <f>'bezirksw Umlage § 2_Plan'!J79*'Umlage Gesamt § 2_mtlAufte_Plan'!$Q$1</f>
        <v>17266.202977795394</v>
      </c>
      <c r="R79" s="14">
        <f>'bezirksw Umlage § 2_Plan'!K79*'Umlage Gesamt § 2_mtlAufte_Plan'!$R$1</f>
        <v>64498.758128006564</v>
      </c>
      <c r="S79" s="14">
        <f>'bezirksw Umlage § 2_Plan'!L79*'Umlage Gesamt § 2_mtlAufte_Plan'!$S$1</f>
        <v>373.85562678018073</v>
      </c>
      <c r="T79" s="14">
        <f>'bezirksw Umlage § 2_Plan'!M79*'Umlage Gesamt § 2_mtlAufte_Plan'!$T$1</f>
        <v>605.91966828153681</v>
      </c>
      <c r="V79" s="14">
        <f t="shared" si="28"/>
        <v>1862.8160825381015</v>
      </c>
      <c r="W79" s="184">
        <f t="shared" si="29"/>
        <v>155.22999999999999</v>
      </c>
      <c r="X79" s="14">
        <f t="shared" si="21"/>
        <v>130555.3723295806</v>
      </c>
      <c r="Y79" s="184">
        <f t="shared" si="34"/>
        <v>10879.61</v>
      </c>
      <c r="Z79" s="14">
        <f t="shared" si="22"/>
        <v>7514.826348515744</v>
      </c>
      <c r="AA79" s="184">
        <f t="shared" si="35"/>
        <v>626.24</v>
      </c>
      <c r="AB79" s="14">
        <f t="shared" si="23"/>
        <v>251498.4494159327</v>
      </c>
      <c r="AC79" s="184">
        <f t="shared" si="36"/>
        <v>20958.2</v>
      </c>
      <c r="AD79" s="14">
        <f t="shared" si="24"/>
        <v>26366.00979364325</v>
      </c>
      <c r="AE79" s="184">
        <f t="shared" si="37"/>
        <v>2197.17</v>
      </c>
      <c r="AF79" s="14">
        <f t="shared" si="25"/>
        <v>80668.8435219167</v>
      </c>
      <c r="AG79" s="184">
        <f t="shared" si="38"/>
        <v>6722.4</v>
      </c>
      <c r="AH79" s="14">
        <f t="shared" si="26"/>
        <v>603.72846006673637</v>
      </c>
      <c r="AI79" s="184">
        <f t="shared" si="30"/>
        <v>50.31</v>
      </c>
      <c r="AJ79" s="14">
        <f t="shared" si="27"/>
        <v>767.63924948815884</v>
      </c>
      <c r="AK79" s="184">
        <f t="shared" si="31"/>
        <v>63.97</v>
      </c>
      <c r="AM79" s="14">
        <f t="shared" si="39"/>
        <v>499837.68520168203</v>
      </c>
      <c r="AN79" s="14">
        <f t="shared" si="32"/>
        <v>41653.14</v>
      </c>
      <c r="AO79" s="14">
        <f t="shared" si="33"/>
        <v>41653.14</v>
      </c>
    </row>
    <row r="80" spans="1:41" x14ac:dyDescent="0.25">
      <c r="A80">
        <v>61057</v>
      </c>
      <c r="B80" t="s">
        <v>90</v>
      </c>
      <c r="C80" t="s">
        <v>66</v>
      </c>
      <c r="D80" s="14">
        <f>'landesw Umlage § 2_Plan'!F80*'Umlage Gesamt § 2_mtlAufte_Plan'!$D$1</f>
        <v>836.8223590609291</v>
      </c>
      <c r="E80" s="14">
        <f>'landesw Umlage § 2_Plan'!G80*'Umlage Gesamt § 2_mtlAufte_Plan'!$E$1</f>
        <v>65216.741046684838</v>
      </c>
      <c r="F80" s="14">
        <f>'landesw Umlage § 2_Plan'!H80*'Umlage Gesamt § 2_mtlAufte_Plan'!$F$1</f>
        <v>3012.1990287358935</v>
      </c>
      <c r="G80" s="14">
        <f>'landesw Umlage § 2_Plan'!I80*'Umlage Gesamt § 2_mtlAufte_Plan'!$G$1</f>
        <v>101960.53405726273</v>
      </c>
      <c r="H80" s="14">
        <f>'landesw Umlage § 2_Plan'!J80*'Umlage Gesamt § 2_mtlAufte_Plan'!$H$1</f>
        <v>17401.339913494885</v>
      </c>
      <c r="I80" s="14">
        <f>'landesw Umlage § 2_Plan'!K80*'Umlage Gesamt § 2_mtlAufte_Plan'!$I$1</f>
        <v>30921.66219173215</v>
      </c>
      <c r="J80" s="14">
        <f>'landesw Umlage § 2_Plan'!L80*'Umlage Gesamt § 2_mtlAufte_Plan'!$J$1</f>
        <v>439.58024492685848</v>
      </c>
      <c r="K80" s="14">
        <f>'landesw Umlage § 2_Plan'!M80*'Umlage Gesamt § 2_mtlAufte_Plan'!$K$1</f>
        <v>309.25243361688536</v>
      </c>
      <c r="M80" s="14">
        <f>'bezirksw Umlage § 2_Plan'!F80*'Umlage Gesamt § 2_mtlAufte_Plan'!$M$1</f>
        <v>2725.3956643059992</v>
      </c>
      <c r="N80" s="14">
        <f>'bezirksw Umlage § 2_Plan'!G80*'Umlage Gesamt § 2_mtlAufte_Plan'!$N$1</f>
        <v>184441.13163291698</v>
      </c>
      <c r="O80" s="14">
        <f>'bezirksw Umlage § 2_Plan'!H80*'Umlage Gesamt § 2_mtlAufte_Plan'!$O$1</f>
        <v>11358.221171137986</v>
      </c>
      <c r="P80" s="14">
        <f>'bezirksw Umlage § 2_Plan'!I80*'Umlage Gesamt § 2_mtlAufte_Plan'!$P$1</f>
        <v>378973.85219605477</v>
      </c>
      <c r="Q80" s="14">
        <f>'bezirksw Umlage § 2_Plan'!J80*'Umlage Gesamt § 2_mtlAufte_Plan'!$Q$1</f>
        <v>33017.741267732716</v>
      </c>
      <c r="R80" s="14">
        <f>'bezirksw Umlage § 2_Plan'!K80*'Umlage Gesamt § 2_mtlAufte_Plan'!$R$1</f>
        <v>123339.41114321988</v>
      </c>
      <c r="S80" s="14">
        <f>'bezirksw Umlage § 2_Plan'!L80*'Umlage Gesamt § 2_mtlAufte_Plan'!$S$1</f>
        <v>714.91504949805471</v>
      </c>
      <c r="T80" s="14">
        <f>'bezirksw Umlage § 2_Plan'!M80*'Umlage Gesamt § 2_mtlAufte_Plan'!$T$1</f>
        <v>1158.6854887596521</v>
      </c>
      <c r="V80" s="14">
        <f t="shared" si="28"/>
        <v>3562.2180233669283</v>
      </c>
      <c r="W80" s="184">
        <f t="shared" si="29"/>
        <v>296.85000000000002</v>
      </c>
      <c r="X80" s="14">
        <f t="shared" si="21"/>
        <v>249657.87267960183</v>
      </c>
      <c r="Y80" s="184">
        <f t="shared" si="34"/>
        <v>20804.82</v>
      </c>
      <c r="Z80" s="14">
        <f t="shared" si="22"/>
        <v>14370.420199873879</v>
      </c>
      <c r="AA80" s="184">
        <f t="shared" si="35"/>
        <v>1197.54</v>
      </c>
      <c r="AB80" s="14">
        <f t="shared" si="23"/>
        <v>480934.38625331747</v>
      </c>
      <c r="AC80" s="184">
        <f t="shared" si="36"/>
        <v>40077.870000000003</v>
      </c>
      <c r="AD80" s="14">
        <f t="shared" si="24"/>
        <v>50419.081181227601</v>
      </c>
      <c r="AE80" s="184">
        <f t="shared" si="37"/>
        <v>4201.59</v>
      </c>
      <c r="AF80" s="14">
        <f t="shared" si="25"/>
        <v>154261.07333495203</v>
      </c>
      <c r="AG80" s="184">
        <f t="shared" si="38"/>
        <v>12855.09</v>
      </c>
      <c r="AH80" s="14">
        <f t="shared" si="26"/>
        <v>1154.4952944249133</v>
      </c>
      <c r="AI80" s="184">
        <f t="shared" si="30"/>
        <v>96.21</v>
      </c>
      <c r="AJ80" s="14">
        <f t="shared" si="27"/>
        <v>1467.9379223765375</v>
      </c>
      <c r="AK80" s="184">
        <f t="shared" si="31"/>
        <v>122.33</v>
      </c>
      <c r="AM80" s="14">
        <f t="shared" si="39"/>
        <v>955827.48488914117</v>
      </c>
      <c r="AN80" s="14">
        <f t="shared" si="32"/>
        <v>79652.289999999994</v>
      </c>
      <c r="AO80" s="14">
        <f t="shared" si="33"/>
        <v>79652.289999999994</v>
      </c>
    </row>
    <row r="81" spans="1:41" x14ac:dyDescent="0.25">
      <c r="A81">
        <v>61059</v>
      </c>
      <c r="B81" t="s">
        <v>91</v>
      </c>
      <c r="C81" t="s">
        <v>66</v>
      </c>
      <c r="D81" s="14">
        <f>'landesw Umlage § 2_Plan'!F81*'Umlage Gesamt § 2_mtlAufte_Plan'!$D$1</f>
        <v>1793.2263959555485</v>
      </c>
      <c r="E81" s="14">
        <f>'landesw Umlage § 2_Plan'!G81*'Umlage Gesamt § 2_mtlAufte_Plan'!$E$1</f>
        <v>139752.93589711303</v>
      </c>
      <c r="F81" s="14">
        <f>'landesw Umlage § 2_Plan'!H81*'Umlage Gesamt § 2_mtlAufte_Plan'!$F$1</f>
        <v>6454.8404445866172</v>
      </c>
      <c r="G81" s="14">
        <f>'landesw Umlage § 2_Plan'!I81*'Umlage Gesamt § 2_mtlAufte_Plan'!$G$1</f>
        <v>218491.19952099142</v>
      </c>
      <c r="H81" s="14">
        <f>'landesw Umlage § 2_Plan'!J81*'Umlage Gesamt § 2_mtlAufte_Plan'!$H$1</f>
        <v>37289.326366579386</v>
      </c>
      <c r="I81" s="14">
        <f>'landesw Umlage § 2_Plan'!K81*'Umlage Gesamt § 2_mtlAufte_Plan'!$I$1</f>
        <v>66262.021143005215</v>
      </c>
      <c r="J81" s="14">
        <f>'landesw Umlage § 2_Plan'!L81*'Umlage Gesamt § 2_mtlAufte_Plan'!$J$1</f>
        <v>941.97638221334137</v>
      </c>
      <c r="K81" s="14">
        <f>'landesw Umlage § 2_Plan'!M81*'Umlage Gesamt § 2_mtlAufte_Plan'!$K$1</f>
        <v>662.69695231089338</v>
      </c>
      <c r="M81" s="14">
        <f>'bezirksw Umlage § 2_Plan'!F81*'Umlage Gesamt § 2_mtlAufte_Plan'!$M$1</f>
        <v>5840.2495962712237</v>
      </c>
      <c r="N81" s="14">
        <f>'bezirksw Umlage § 2_Plan'!G81*'Umlage Gesamt § 2_mtlAufte_Plan'!$N$1</f>
        <v>395238.84867896681</v>
      </c>
      <c r="O81" s="14">
        <f>'bezirksw Umlage § 2_Plan'!H81*'Umlage Gesamt § 2_mtlAufte_Plan'!$O$1</f>
        <v>24339.528927073989</v>
      </c>
      <c r="P81" s="14">
        <f>'bezirksw Umlage § 2_Plan'!I81*'Umlage Gesamt § 2_mtlAufte_Plan'!$P$1</f>
        <v>812102.96041509253</v>
      </c>
      <c r="Q81" s="14">
        <f>'bezirksw Umlage § 2_Plan'!J81*'Umlage Gesamt § 2_mtlAufte_Plan'!$Q$1</f>
        <v>70753.708400635805</v>
      </c>
      <c r="R81" s="14">
        <f>'bezirksw Umlage § 2_Plan'!K81*'Umlage Gesamt § 2_mtlAufte_Plan'!$R$1</f>
        <v>264303.9891666327</v>
      </c>
      <c r="S81" s="14">
        <f>'bezirksw Umlage § 2_Plan'!L81*'Umlage Gesamt § 2_mtlAufte_Plan'!$S$1</f>
        <v>1531.9912568593743</v>
      </c>
      <c r="T81" s="14">
        <f>'bezirksw Umlage § 2_Plan'!M81*'Umlage Gesamt § 2_mtlAufte_Plan'!$T$1</f>
        <v>2482.9468053245223</v>
      </c>
      <c r="V81" s="14">
        <f t="shared" si="28"/>
        <v>7633.4759922267722</v>
      </c>
      <c r="W81" s="184">
        <f t="shared" si="29"/>
        <v>636.12</v>
      </c>
      <c r="X81" s="14">
        <f t="shared" si="21"/>
        <v>534991.78457607981</v>
      </c>
      <c r="Y81" s="184">
        <f t="shared" si="34"/>
        <v>44582.65</v>
      </c>
      <c r="Z81" s="14">
        <f t="shared" si="22"/>
        <v>30794.369371660607</v>
      </c>
      <c r="AA81" s="184">
        <f t="shared" si="35"/>
        <v>2566.1999999999998</v>
      </c>
      <c r="AB81" s="14">
        <f t="shared" si="23"/>
        <v>1030594.1599360839</v>
      </c>
      <c r="AC81" s="184">
        <f t="shared" si="36"/>
        <v>85882.85</v>
      </c>
      <c r="AD81" s="14">
        <f t="shared" si="24"/>
        <v>108043.0347672152</v>
      </c>
      <c r="AE81" s="184">
        <f t="shared" si="37"/>
        <v>9003.59</v>
      </c>
      <c r="AF81" s="14">
        <f t="shared" si="25"/>
        <v>330566.01030963793</v>
      </c>
      <c r="AG81" s="184">
        <f t="shared" si="38"/>
        <v>27547.17</v>
      </c>
      <c r="AH81" s="14">
        <f t="shared" si="26"/>
        <v>2473.9676390727154</v>
      </c>
      <c r="AI81" s="184">
        <f t="shared" si="30"/>
        <v>206.16</v>
      </c>
      <c r="AJ81" s="14">
        <f t="shared" si="27"/>
        <v>3145.6437576354156</v>
      </c>
      <c r="AK81" s="184">
        <f t="shared" si="31"/>
        <v>262.14</v>
      </c>
      <c r="AM81" s="14">
        <f t="shared" si="39"/>
        <v>2048242.4463496127</v>
      </c>
      <c r="AN81" s="14">
        <f t="shared" si="32"/>
        <v>170686.87</v>
      </c>
      <c r="AO81" s="14">
        <f t="shared" si="33"/>
        <v>170686.87</v>
      </c>
    </row>
    <row r="82" spans="1:41" x14ac:dyDescent="0.25">
      <c r="A82">
        <v>61060</v>
      </c>
      <c r="B82" t="s">
        <v>92</v>
      </c>
      <c r="C82" t="s">
        <v>66</v>
      </c>
      <c r="D82" s="14">
        <f>'landesw Umlage § 2_Plan'!F82*'Umlage Gesamt § 2_mtlAufte_Plan'!$D$1</f>
        <v>1327.0951074896541</v>
      </c>
      <c r="E82" s="14">
        <f>'landesw Umlage § 2_Plan'!G82*'Umlage Gesamt § 2_mtlAufte_Plan'!$E$1</f>
        <v>103425.5562513878</v>
      </c>
      <c r="F82" s="14">
        <f>'landesw Umlage § 2_Plan'!H82*'Umlage Gesamt § 2_mtlAufte_Plan'!$F$1</f>
        <v>4776.9691506646705</v>
      </c>
      <c r="G82" s="14">
        <f>'landesw Umlage § 2_Plan'!I82*'Umlage Gesamt § 2_mtlAufte_Plan'!$G$1</f>
        <v>161696.59479016572</v>
      </c>
      <c r="H82" s="14">
        <f>'landesw Umlage § 2_Plan'!J82*'Umlage Gesamt § 2_mtlAufte_Plan'!$H$1</f>
        <v>27596.338473649801</v>
      </c>
      <c r="I82" s="14">
        <f>'landesw Umlage § 2_Plan'!K82*'Umlage Gesamt § 2_mtlAufte_Plan'!$I$1</f>
        <v>49037.870661278212</v>
      </c>
      <c r="J82" s="14">
        <f>'landesw Umlage § 2_Plan'!L82*'Umlage Gesamt § 2_mtlAufte_Plan'!$J$1</f>
        <v>697.11903138699824</v>
      </c>
      <c r="K82" s="14">
        <f>'landesw Umlage § 2_Plan'!M82*'Umlage Gesamt § 2_mtlAufte_Plan'!$K$1</f>
        <v>490.43549946823998</v>
      </c>
      <c r="M82" s="14">
        <f>'bezirksw Umlage § 2_Plan'!F82*'Umlage Gesamt § 2_mtlAufte_Plan'!$M$1</f>
        <v>4322.1350540069207</v>
      </c>
      <c r="N82" s="14">
        <f>'bezirksw Umlage § 2_Plan'!G82*'Umlage Gesamt § 2_mtlAufte_Plan'!$N$1</f>
        <v>292500.45814332453</v>
      </c>
      <c r="O82" s="14">
        <f>'bezirksw Umlage § 2_Plan'!H82*'Umlage Gesamt § 2_mtlAufte_Plan'!$O$1</f>
        <v>18012.711518508953</v>
      </c>
      <c r="P82" s="14">
        <f>'bezirksw Umlage § 2_Plan'!I82*'Umlage Gesamt § 2_mtlAufte_Plan'!$P$1</f>
        <v>601004.90823438077</v>
      </c>
      <c r="Q82" s="14">
        <f>'bezirksw Umlage § 2_Plan'!J82*'Umlage Gesamt § 2_mtlAufte_Plan'!$Q$1</f>
        <v>52361.988685315446</v>
      </c>
      <c r="R82" s="14">
        <f>'bezirksw Umlage § 2_Plan'!K82*'Umlage Gesamt § 2_mtlAufte_Plan'!$R$1</f>
        <v>195600.80740732729</v>
      </c>
      <c r="S82" s="14">
        <f>'bezirksw Umlage § 2_Plan'!L82*'Umlage Gesamt § 2_mtlAufte_Plan'!$S$1</f>
        <v>1133.7654332327816</v>
      </c>
      <c r="T82" s="14">
        <f>'bezirksw Umlage § 2_Plan'!M82*'Umlage Gesamt § 2_mtlAufte_Plan'!$T$1</f>
        <v>1837.5295863004471</v>
      </c>
      <c r="V82" s="14">
        <f t="shared" si="28"/>
        <v>5649.2301614965745</v>
      </c>
      <c r="W82" s="184">
        <f t="shared" si="29"/>
        <v>470.77</v>
      </c>
      <c r="X82" s="14">
        <f t="shared" si="21"/>
        <v>395926.01439471234</v>
      </c>
      <c r="Y82" s="184">
        <f t="shared" si="34"/>
        <v>32993.83</v>
      </c>
      <c r="Z82" s="14">
        <f t="shared" si="22"/>
        <v>22789.680669173624</v>
      </c>
      <c r="AA82" s="184">
        <f t="shared" si="35"/>
        <v>1899.14</v>
      </c>
      <c r="AB82" s="14">
        <f t="shared" si="23"/>
        <v>762701.50302454643</v>
      </c>
      <c r="AC82" s="184">
        <f t="shared" si="36"/>
        <v>63558.46</v>
      </c>
      <c r="AD82" s="14">
        <f t="shared" si="24"/>
        <v>79958.327158965243</v>
      </c>
      <c r="AE82" s="184">
        <f t="shared" si="37"/>
        <v>6663.19</v>
      </c>
      <c r="AF82" s="14">
        <f t="shared" si="25"/>
        <v>244638.67806860548</v>
      </c>
      <c r="AG82" s="184">
        <f t="shared" si="38"/>
        <v>20386.560000000001</v>
      </c>
      <c r="AH82" s="14">
        <f t="shared" si="26"/>
        <v>1830.8844646197799</v>
      </c>
      <c r="AI82" s="184">
        <f t="shared" si="30"/>
        <v>152.57</v>
      </c>
      <c r="AJ82" s="14">
        <f t="shared" si="27"/>
        <v>2327.965085768687</v>
      </c>
      <c r="AK82" s="184">
        <f t="shared" si="31"/>
        <v>194</v>
      </c>
      <c r="AM82" s="14">
        <f t="shared" si="39"/>
        <v>1515822.2830278878</v>
      </c>
      <c r="AN82" s="14">
        <f t="shared" si="32"/>
        <v>126318.52</v>
      </c>
      <c r="AO82" s="14">
        <f t="shared" si="33"/>
        <v>126318.52</v>
      </c>
    </row>
    <row r="83" spans="1:41" x14ac:dyDescent="0.25">
      <c r="A83">
        <v>61061</v>
      </c>
      <c r="B83" t="s">
        <v>93</v>
      </c>
      <c r="C83" t="s">
        <v>66</v>
      </c>
      <c r="D83" s="14">
        <f>'landesw Umlage § 2_Plan'!F83*'Umlage Gesamt § 2_mtlAufte_Plan'!$D$1</f>
        <v>2034.8039952965921</v>
      </c>
      <c r="E83" s="14">
        <f>'landesw Umlage § 2_Plan'!G83*'Umlage Gesamt § 2_mtlAufte_Plan'!$E$1</f>
        <v>158579.99467286633</v>
      </c>
      <c r="F83" s="14">
        <f>'landesw Umlage § 2_Plan'!H83*'Umlage Gesamt § 2_mtlAufte_Plan'!$F$1</f>
        <v>7324.4154532133389</v>
      </c>
      <c r="G83" s="14">
        <f>'landesw Umlage § 2_Plan'!I83*'Umlage Gesamt § 2_mtlAufte_Plan'!$G$1</f>
        <v>247925.61983538797</v>
      </c>
      <c r="H83" s="14">
        <f>'landesw Umlage § 2_Plan'!J83*'Umlage Gesamt § 2_mtlAufte_Plan'!$H$1</f>
        <v>42312.822543637805</v>
      </c>
      <c r="I83" s="14">
        <f>'landesw Umlage § 2_Plan'!K83*'Umlage Gesamt § 2_mtlAufte_Plan'!$I$1</f>
        <v>75188.624070173755</v>
      </c>
      <c r="J83" s="14">
        <f>'landesw Umlage § 2_Plan'!L83*'Umlage Gesamt § 2_mtlAufte_Plan'!$J$1</f>
        <v>1068.8763618056009</v>
      </c>
      <c r="K83" s="14">
        <f>'landesw Umlage § 2_Plan'!M83*'Umlage Gesamt § 2_mtlAufte_Plan'!$K$1</f>
        <v>751.97331986323684</v>
      </c>
      <c r="M83" s="14">
        <f>'bezirksw Umlage § 2_Plan'!F83*'Umlage Gesamt § 2_mtlAufte_Plan'!$M$1</f>
        <v>6627.0289344528355</v>
      </c>
      <c r="N83" s="14">
        <f>'bezirksw Umlage § 2_Plan'!G83*'Umlage Gesamt § 2_mtlAufte_Plan'!$N$1</f>
        <v>448484.13463144377</v>
      </c>
      <c r="O83" s="14">
        <f>'bezirksw Umlage § 2_Plan'!H83*'Umlage Gesamt § 2_mtlAufte_Plan'!$O$1</f>
        <v>27618.47071632935</v>
      </c>
      <c r="P83" s="14">
        <f>'bezirksw Umlage § 2_Plan'!I83*'Umlage Gesamt § 2_mtlAufte_Plan'!$P$1</f>
        <v>921506.81708222139</v>
      </c>
      <c r="Q83" s="14">
        <f>'bezirksw Umlage § 2_Plan'!J83*'Umlage Gesamt § 2_mtlAufte_Plan'!$Q$1</f>
        <v>80285.41675517062</v>
      </c>
      <c r="R83" s="14">
        <f>'bezirksw Umlage § 2_Plan'!K83*'Umlage Gesamt § 2_mtlAufte_Plan'!$R$1</f>
        <v>299910.15877418692</v>
      </c>
      <c r="S83" s="14">
        <f>'bezirksw Umlage § 2_Plan'!L83*'Umlage Gesamt § 2_mtlAufte_Plan'!$S$1</f>
        <v>1738.3761120445697</v>
      </c>
      <c r="T83" s="14">
        <f>'bezirksw Umlage § 2_Plan'!M83*'Umlage Gesamt § 2_mtlAufte_Plan'!$T$1</f>
        <v>2817.4412840332111</v>
      </c>
      <c r="V83" s="14">
        <f t="shared" si="28"/>
        <v>8661.8329297494274</v>
      </c>
      <c r="W83" s="184">
        <f t="shared" si="29"/>
        <v>721.82</v>
      </c>
      <c r="X83" s="14">
        <f t="shared" si="21"/>
        <v>607064.12930431007</v>
      </c>
      <c r="Y83" s="184">
        <f t="shared" si="34"/>
        <v>50588.68</v>
      </c>
      <c r="Z83" s="14">
        <f t="shared" si="22"/>
        <v>34942.886169542689</v>
      </c>
      <c r="AA83" s="184">
        <f t="shared" si="35"/>
        <v>2911.91</v>
      </c>
      <c r="AB83" s="14">
        <f t="shared" si="23"/>
        <v>1169432.4369176093</v>
      </c>
      <c r="AC83" s="184">
        <f t="shared" si="36"/>
        <v>97452.7</v>
      </c>
      <c r="AD83" s="14">
        <f t="shared" si="24"/>
        <v>122598.23929880842</v>
      </c>
      <c r="AE83" s="184">
        <f t="shared" si="37"/>
        <v>10216.52</v>
      </c>
      <c r="AF83" s="14">
        <f t="shared" si="25"/>
        <v>375098.78284436068</v>
      </c>
      <c r="AG83" s="184">
        <f t="shared" si="38"/>
        <v>31258.23</v>
      </c>
      <c r="AH83" s="14">
        <f t="shared" si="26"/>
        <v>2807.2524738501706</v>
      </c>
      <c r="AI83" s="184">
        <f t="shared" si="30"/>
        <v>233.94</v>
      </c>
      <c r="AJ83" s="14">
        <f t="shared" si="27"/>
        <v>3569.4146038964482</v>
      </c>
      <c r="AK83" s="184">
        <f t="shared" si="31"/>
        <v>297.45</v>
      </c>
      <c r="AM83" s="14">
        <f t="shared" si="39"/>
        <v>2324174.9745421275</v>
      </c>
      <c r="AN83" s="14">
        <f t="shared" si="32"/>
        <v>193681.25</v>
      </c>
      <c r="AO83" s="14">
        <f t="shared" si="33"/>
        <v>193681.25</v>
      </c>
    </row>
    <row r="84" spans="1:41" x14ac:dyDescent="0.25">
      <c r="A84">
        <v>61101</v>
      </c>
      <c r="B84" t="s">
        <v>95</v>
      </c>
      <c r="C84" t="s">
        <v>96</v>
      </c>
      <c r="D84" s="14">
        <f>'landesw Umlage § 2_Plan'!F84*'Umlage Gesamt § 2_mtlAufte_Plan'!$D$1</f>
        <v>1244.0435431159526</v>
      </c>
      <c r="E84" s="14">
        <f>'landesw Umlage § 2_Plan'!G84*'Umlage Gesamt § 2_mtlAufte_Plan'!$E$1</f>
        <v>96953.032771781043</v>
      </c>
      <c r="F84" s="14">
        <f>'landesw Umlage § 2_Plan'!H84*'Umlage Gesamt § 2_mtlAufte_Plan'!$F$1</f>
        <v>4478.0193928902772</v>
      </c>
      <c r="G84" s="14">
        <f>'landesw Umlage § 2_Plan'!I84*'Umlage Gesamt § 2_mtlAufte_Plan'!$G$1</f>
        <v>151577.38398497595</v>
      </c>
      <c r="H84" s="14">
        <f>'landesw Umlage § 2_Plan'!J84*'Umlage Gesamt § 2_mtlAufte_Plan'!$H$1</f>
        <v>25869.319009643033</v>
      </c>
      <c r="I84" s="14">
        <f>'landesw Umlage § 2_Plan'!K84*'Umlage Gesamt § 2_mtlAufte_Plan'!$I$1</f>
        <v>45969.008566173128</v>
      </c>
      <c r="J84" s="14">
        <f>'landesw Umlage § 2_Plan'!L84*'Umlage Gesamt § 2_mtlAufte_Plan'!$J$1</f>
        <v>653.4922967357885</v>
      </c>
      <c r="K84" s="14">
        <f>'landesw Umlage § 2_Plan'!M84*'Umlage Gesamt § 2_mtlAufte_Plan'!$K$1</f>
        <v>459.74332433673567</v>
      </c>
      <c r="M84" s="14">
        <f>'bezirksw Umlage § 2_Plan'!F84*'Umlage Gesamt § 2_mtlAufte_Plan'!$M$1</f>
        <v>3307.6986669906255</v>
      </c>
      <c r="N84" s="14">
        <f>'bezirksw Umlage § 2_Plan'!G84*'Umlage Gesamt § 2_mtlAufte_Plan'!$N$1</f>
        <v>417404.52946429397</v>
      </c>
      <c r="O84" s="14">
        <f>'bezirksw Umlage § 2_Plan'!H84*'Umlage Gesamt § 2_mtlAufte_Plan'!$O$1</f>
        <v>14399.313843097061</v>
      </c>
      <c r="P84" s="14">
        <f>'bezirksw Umlage § 2_Plan'!I84*'Umlage Gesamt § 2_mtlAufte_Plan'!$P$1</f>
        <v>430538.38535419712</v>
      </c>
      <c r="Q84" s="14">
        <f>'bezirksw Umlage § 2_Plan'!J84*'Umlage Gesamt § 2_mtlAufte_Plan'!$Q$1</f>
        <v>87089.416783881854</v>
      </c>
      <c r="R84" s="14">
        <f>'bezirksw Umlage § 2_Plan'!K84*'Umlage Gesamt § 2_mtlAufte_Plan'!$R$1</f>
        <v>140054.07611713861</v>
      </c>
      <c r="S84" s="14">
        <f>'bezirksw Umlage § 2_Plan'!L84*'Umlage Gesamt § 2_mtlAufte_Plan'!$S$1</f>
        <v>2625.572234968407</v>
      </c>
      <c r="T84" s="14">
        <f>'bezirksw Umlage § 2_Plan'!M84*'Umlage Gesamt § 2_mtlAufte_Plan'!$T$1</f>
        <v>1754.4783454265184</v>
      </c>
      <c r="V84" s="14">
        <f t="shared" si="28"/>
        <v>4551.7422101065786</v>
      </c>
      <c r="W84" s="184">
        <f t="shared" si="29"/>
        <v>379.31</v>
      </c>
      <c r="X84" s="14">
        <f t="shared" si="21"/>
        <v>514357.562236075</v>
      </c>
      <c r="Y84" s="184">
        <f t="shared" si="34"/>
        <v>42863.13</v>
      </c>
      <c r="Z84" s="14">
        <f t="shared" si="22"/>
        <v>18877.333235987338</v>
      </c>
      <c r="AA84" s="184">
        <f t="shared" si="35"/>
        <v>1573.11</v>
      </c>
      <c r="AB84" s="14">
        <f t="shared" si="23"/>
        <v>582115.7693391731</v>
      </c>
      <c r="AC84" s="184">
        <f t="shared" si="36"/>
        <v>48509.65</v>
      </c>
      <c r="AD84" s="14">
        <f t="shared" si="24"/>
        <v>112958.73579352489</v>
      </c>
      <c r="AE84" s="184">
        <f t="shared" si="37"/>
        <v>9413.23</v>
      </c>
      <c r="AF84" s="14">
        <f t="shared" si="25"/>
        <v>186023.08468331175</v>
      </c>
      <c r="AG84" s="184">
        <f t="shared" si="38"/>
        <v>15501.92</v>
      </c>
      <c r="AH84" s="14">
        <f t="shared" si="26"/>
        <v>3279.0645317041954</v>
      </c>
      <c r="AI84" s="184">
        <f t="shared" si="30"/>
        <v>273.26</v>
      </c>
      <c r="AJ84" s="14">
        <f t="shared" si="27"/>
        <v>2214.2216697632539</v>
      </c>
      <c r="AK84" s="184">
        <f t="shared" si="31"/>
        <v>184.52</v>
      </c>
      <c r="AM84" s="14">
        <f t="shared" si="39"/>
        <v>1424377.5136996459</v>
      </c>
      <c r="AN84" s="14">
        <f t="shared" si="32"/>
        <v>118698.13</v>
      </c>
      <c r="AO84" s="14">
        <f t="shared" si="33"/>
        <v>118698.13</v>
      </c>
    </row>
    <row r="85" spans="1:41" x14ac:dyDescent="0.25">
      <c r="A85">
        <v>61105</v>
      </c>
      <c r="B85" t="s">
        <v>97</v>
      </c>
      <c r="C85" t="s">
        <v>96</v>
      </c>
      <c r="D85" s="14">
        <f>'landesw Umlage § 2_Plan'!F85*'Umlage Gesamt § 2_mtlAufte_Plan'!$D$1</f>
        <v>324.96548002142384</v>
      </c>
      <c r="E85" s="14">
        <f>'landesw Umlage § 2_Plan'!G85*'Umlage Gesamt § 2_mtlAufte_Plan'!$E$1</f>
        <v>25325.792661003405</v>
      </c>
      <c r="F85" s="14">
        <f>'landesw Umlage § 2_Plan'!H85*'Umlage Gesamt § 2_mtlAufte_Plan'!$F$1</f>
        <v>1169.7353598339446</v>
      </c>
      <c r="G85" s="14">
        <f>'landesw Umlage § 2_Plan'!I85*'Umlage Gesamt § 2_mtlAufte_Plan'!$G$1</f>
        <v>39594.608741503107</v>
      </c>
      <c r="H85" s="14">
        <f>'landesw Umlage § 2_Plan'!J85*'Umlage Gesamt § 2_mtlAufte_Plan'!$H$1</f>
        <v>6757.50918552249</v>
      </c>
      <c r="I85" s="14">
        <f>'landesw Umlage § 2_Plan'!K85*'Umlage Gesamt § 2_mtlAufte_Plan'!$I$1</f>
        <v>12007.892342256264</v>
      </c>
      <c r="J85" s="14">
        <f>'landesw Umlage § 2_Plan'!L85*'Umlage Gesamt § 2_mtlAufte_Plan'!$J$1</f>
        <v>170.70338017843383</v>
      </c>
      <c r="K85" s="14">
        <f>'landesw Umlage § 2_Plan'!M85*'Umlage Gesamt § 2_mtlAufte_Plan'!$K$1</f>
        <v>120.0928302762851</v>
      </c>
      <c r="M85" s="14">
        <f>'bezirksw Umlage § 2_Plan'!F85*'Umlage Gesamt § 2_mtlAufte_Plan'!$M$1</f>
        <v>864.02754230978428</v>
      </c>
      <c r="N85" s="14">
        <f>'bezirksw Umlage § 2_Plan'!G85*'Umlage Gesamt § 2_mtlAufte_Plan'!$N$1</f>
        <v>109033.21192499303</v>
      </c>
      <c r="O85" s="14">
        <f>'bezirksw Umlage § 2_Plan'!H85*'Umlage Gesamt § 2_mtlAufte_Plan'!$O$1</f>
        <v>3761.3473908485466</v>
      </c>
      <c r="P85" s="14">
        <f>'bezirksw Umlage § 2_Plan'!I85*'Umlage Gesamt § 2_mtlAufte_Plan'!$P$1</f>
        <v>112464.00002514618</v>
      </c>
      <c r="Q85" s="14">
        <f>'bezirksw Umlage § 2_Plan'!J85*'Umlage Gesamt § 2_mtlAufte_Plan'!$Q$1</f>
        <v>22749.247232194488</v>
      </c>
      <c r="R85" s="14">
        <f>'bezirksw Umlage § 2_Plan'!K85*'Umlage Gesamt § 2_mtlAufte_Plan'!$R$1</f>
        <v>36584.523368343958</v>
      </c>
      <c r="S85" s="14">
        <f>'bezirksw Umlage § 2_Plan'!L85*'Umlage Gesamt § 2_mtlAufte_Plan'!$S$1</f>
        <v>685.84443558170983</v>
      </c>
      <c r="T85" s="14">
        <f>'bezirksw Umlage § 2_Plan'!M85*'Umlage Gesamt § 2_mtlAufte_Plan'!$T$1</f>
        <v>458.29979253031752</v>
      </c>
      <c r="V85" s="14">
        <f t="shared" si="28"/>
        <v>1188.9930223312081</v>
      </c>
      <c r="W85" s="184">
        <f t="shared" si="29"/>
        <v>99.08</v>
      </c>
      <c r="X85" s="14">
        <f t="shared" si="21"/>
        <v>134359.00458599644</v>
      </c>
      <c r="Y85" s="184">
        <f t="shared" si="34"/>
        <v>11196.58</v>
      </c>
      <c r="Z85" s="14">
        <f t="shared" si="22"/>
        <v>4931.0827506824917</v>
      </c>
      <c r="AA85" s="184">
        <f t="shared" si="35"/>
        <v>410.92</v>
      </c>
      <c r="AB85" s="14">
        <f t="shared" si="23"/>
        <v>152058.60876664927</v>
      </c>
      <c r="AC85" s="184">
        <f t="shared" si="36"/>
        <v>12671.55</v>
      </c>
      <c r="AD85" s="14">
        <f t="shared" si="24"/>
        <v>29506.756417716977</v>
      </c>
      <c r="AE85" s="184">
        <f t="shared" si="37"/>
        <v>2458.9</v>
      </c>
      <c r="AF85" s="14">
        <f t="shared" si="25"/>
        <v>48592.415710600224</v>
      </c>
      <c r="AG85" s="184">
        <f t="shared" si="38"/>
        <v>4049.37</v>
      </c>
      <c r="AH85" s="14">
        <f t="shared" si="26"/>
        <v>856.54781576014364</v>
      </c>
      <c r="AI85" s="184">
        <f t="shared" si="30"/>
        <v>71.38</v>
      </c>
      <c r="AJ85" s="14">
        <f t="shared" si="27"/>
        <v>578.39262280660262</v>
      </c>
      <c r="AK85" s="184">
        <f t="shared" si="31"/>
        <v>48.2</v>
      </c>
      <c r="AM85" s="14">
        <f t="shared" si="39"/>
        <v>372071.80169254332</v>
      </c>
      <c r="AN85" s="14">
        <f t="shared" si="32"/>
        <v>31005.98</v>
      </c>
      <c r="AO85" s="14">
        <f t="shared" si="33"/>
        <v>31005.98</v>
      </c>
    </row>
    <row r="86" spans="1:41" x14ac:dyDescent="0.25">
      <c r="A86">
        <v>61106</v>
      </c>
      <c r="B86" t="s">
        <v>98</v>
      </c>
      <c r="C86" t="s">
        <v>96</v>
      </c>
      <c r="D86" s="14">
        <f>'landesw Umlage § 2_Plan'!F86*'Umlage Gesamt § 2_mtlAufte_Plan'!$D$1</f>
        <v>516.31321089395351</v>
      </c>
      <c r="E86" s="14">
        <f>'landesw Umlage § 2_Plan'!G86*'Umlage Gesamt § 2_mtlAufte_Plan'!$E$1</f>
        <v>40238.247232829563</v>
      </c>
      <c r="F86" s="14">
        <f>'landesw Umlage § 2_Plan'!H86*'Umlage Gesamt § 2_mtlAufte_Plan'!$F$1</f>
        <v>1858.5045386735896</v>
      </c>
      <c r="G86" s="14">
        <f>'landesw Umlage § 2_Plan'!I86*'Umlage Gesamt § 2_mtlAufte_Plan'!$G$1</f>
        <v>62908.895960480222</v>
      </c>
      <c r="H86" s="14">
        <f>'landesw Umlage § 2_Plan'!J86*'Umlage Gesamt § 2_mtlAufte_Plan'!$H$1</f>
        <v>10736.498119715619</v>
      </c>
      <c r="I86" s="14">
        <f>'landesw Umlage § 2_Plan'!K86*'Umlage Gesamt § 2_mtlAufte_Plan'!$I$1</f>
        <v>19078.437041652895</v>
      </c>
      <c r="J86" s="14">
        <f>'landesw Umlage § 2_Plan'!L86*'Umlage Gesamt § 2_mtlAufte_Plan'!$J$1</f>
        <v>271.21776234376614</v>
      </c>
      <c r="K86" s="14">
        <f>'landesw Umlage § 2_Plan'!M86*'Umlage Gesamt § 2_mtlAufte_Plan'!$K$1</f>
        <v>190.80646597048874</v>
      </c>
      <c r="M86" s="14">
        <f>'bezirksw Umlage § 2_Plan'!F86*'Umlage Gesamt § 2_mtlAufte_Plan'!$M$1</f>
        <v>1372.7883793729891</v>
      </c>
      <c r="N86" s="14">
        <f>'bezirksw Umlage § 2_Plan'!G86*'Umlage Gesamt § 2_mtlAufte_Plan'!$N$1</f>
        <v>173234.67015438899</v>
      </c>
      <c r="O86" s="14">
        <f>'bezirksw Umlage § 2_Plan'!H86*'Umlage Gesamt § 2_mtlAufte_Plan'!$O$1</f>
        <v>5976.1219823366346</v>
      </c>
      <c r="P86" s="14">
        <f>'bezirksw Umlage § 2_Plan'!I86*'Umlage Gesamt § 2_mtlAufte_Plan'!$P$1</f>
        <v>178685.59134075639</v>
      </c>
      <c r="Q86" s="14">
        <f>'bezirksw Umlage § 2_Plan'!J86*'Umlage Gesamt § 2_mtlAufte_Plan'!$Q$1</f>
        <v>36144.567980267828</v>
      </c>
      <c r="R86" s="14">
        <f>'bezirksw Umlage § 2_Plan'!K86*'Umlage Gesamt § 2_mtlAufte_Plan'!$R$1</f>
        <v>58126.397696423795</v>
      </c>
      <c r="S86" s="14">
        <f>'bezirksw Umlage § 2_Plan'!L86*'Umlage Gesamt § 2_mtlAufte_Plan'!$S$1</f>
        <v>1089.6866420568688</v>
      </c>
      <c r="T86" s="14">
        <f>'bezirksw Umlage § 2_Plan'!M86*'Umlage Gesamt § 2_mtlAufte_Plan'!$T$1</f>
        <v>728.15807210587718</v>
      </c>
      <c r="V86" s="14">
        <f t="shared" si="28"/>
        <v>1889.1015902669426</v>
      </c>
      <c r="W86" s="184">
        <f t="shared" si="29"/>
        <v>157.43</v>
      </c>
      <c r="X86" s="14">
        <f t="shared" si="21"/>
        <v>213472.91738721856</v>
      </c>
      <c r="Y86" s="184">
        <f t="shared" si="34"/>
        <v>17789.41</v>
      </c>
      <c r="Z86" s="14">
        <f t="shared" si="22"/>
        <v>7834.6265210102247</v>
      </c>
      <c r="AA86" s="184">
        <f t="shared" si="35"/>
        <v>652.89</v>
      </c>
      <c r="AB86" s="14">
        <f t="shared" si="23"/>
        <v>241594.4873012366</v>
      </c>
      <c r="AC86" s="184">
        <f t="shared" si="36"/>
        <v>20132.87</v>
      </c>
      <c r="AD86" s="14">
        <f t="shared" si="24"/>
        <v>46881.066099983451</v>
      </c>
      <c r="AE86" s="184">
        <f t="shared" si="37"/>
        <v>3906.76</v>
      </c>
      <c r="AF86" s="14">
        <f t="shared" si="25"/>
        <v>77204.834738076694</v>
      </c>
      <c r="AG86" s="184">
        <f t="shared" si="38"/>
        <v>6433.74</v>
      </c>
      <c r="AH86" s="14">
        <f t="shared" si="26"/>
        <v>1360.904404400635</v>
      </c>
      <c r="AI86" s="184">
        <f t="shared" si="30"/>
        <v>113.41</v>
      </c>
      <c r="AJ86" s="14">
        <f t="shared" si="27"/>
        <v>918.9645380763659</v>
      </c>
      <c r="AK86" s="184">
        <f t="shared" si="31"/>
        <v>76.58</v>
      </c>
      <c r="AM86" s="14">
        <f t="shared" si="39"/>
        <v>591156.90258026938</v>
      </c>
      <c r="AN86" s="14">
        <f t="shared" si="32"/>
        <v>49263.08</v>
      </c>
      <c r="AO86" s="14">
        <f t="shared" si="33"/>
        <v>49263.08</v>
      </c>
    </row>
    <row r="87" spans="1:41" x14ac:dyDescent="0.25">
      <c r="A87">
        <v>61107</v>
      </c>
      <c r="B87" t="s">
        <v>99</v>
      </c>
      <c r="C87" t="s">
        <v>96</v>
      </c>
      <c r="D87" s="14">
        <f>'landesw Umlage § 2_Plan'!F87*'Umlage Gesamt § 2_mtlAufte_Plan'!$D$1</f>
        <v>378.85767540715625</v>
      </c>
      <c r="E87" s="14">
        <f>'landesw Umlage § 2_Plan'!G87*'Umlage Gesamt § 2_mtlAufte_Plan'!$E$1</f>
        <v>29525.815895149266</v>
      </c>
      <c r="F87" s="14">
        <f>'landesw Umlage § 2_Plan'!H87*'Umlage Gesamt § 2_mtlAufte_Plan'!$F$1</f>
        <v>1363.7239845876106</v>
      </c>
      <c r="G87" s="14">
        <f>'landesw Umlage § 2_Plan'!I87*'Umlage Gesamt § 2_mtlAufte_Plan'!$G$1</f>
        <v>46160.968929600735</v>
      </c>
      <c r="H87" s="14">
        <f>'landesw Umlage § 2_Plan'!J87*'Umlage Gesamt § 2_mtlAufte_Plan'!$H$1</f>
        <v>7878.1728490077639</v>
      </c>
      <c r="I87" s="14">
        <f>'landesw Umlage § 2_Plan'!K87*'Umlage Gesamt § 2_mtlAufte_Plan'!$I$1</f>
        <v>13999.278258806695</v>
      </c>
      <c r="J87" s="14">
        <f>'landesw Umlage § 2_Plan'!L87*'Umlage Gesamt § 2_mtlAufte_Plan'!$J$1</f>
        <v>199.01278681748551</v>
      </c>
      <c r="K87" s="14">
        <f>'landesw Umlage § 2_Plan'!M87*'Umlage Gesamt § 2_mtlAufte_Plan'!$K$1</f>
        <v>140.00899575099481</v>
      </c>
      <c r="M87" s="14">
        <f>'bezirksw Umlage § 2_Plan'!F87*'Umlage Gesamt § 2_mtlAufte_Plan'!$M$1</f>
        <v>1007.317657696019</v>
      </c>
      <c r="N87" s="14">
        <f>'bezirksw Umlage § 2_Plan'!G87*'Umlage Gesamt § 2_mtlAufte_Plan'!$N$1</f>
        <v>127115.25300888998</v>
      </c>
      <c r="O87" s="14">
        <f>'bezirksw Umlage § 2_Plan'!H87*'Umlage Gesamt § 2_mtlAufte_Plan'!$O$1</f>
        <v>4385.1283182500074</v>
      </c>
      <c r="P87" s="14">
        <f>'bezirksw Umlage § 2_Plan'!I87*'Umlage Gesamt § 2_mtlAufte_Plan'!$P$1</f>
        <v>131115.0021648707</v>
      </c>
      <c r="Q87" s="14">
        <f>'bezirksw Umlage § 2_Plan'!J87*'Umlage Gesamt § 2_mtlAufte_Plan'!$Q$1</f>
        <v>26521.976805301543</v>
      </c>
      <c r="R87" s="14">
        <f>'bezirksw Umlage § 2_Plan'!K87*'Umlage Gesamt § 2_mtlAufte_Plan'!$R$1</f>
        <v>42651.691737521825</v>
      </c>
      <c r="S87" s="14">
        <f>'bezirksw Umlage § 2_Plan'!L87*'Umlage Gesamt § 2_mtlAufte_Plan'!$S$1</f>
        <v>799.58470831514001</v>
      </c>
      <c r="T87" s="14">
        <f>'bezirksw Umlage § 2_Plan'!M87*'Umlage Gesamt § 2_mtlAufte_Plan'!$T$1</f>
        <v>534.30411755172031</v>
      </c>
      <c r="V87" s="14">
        <f t="shared" si="28"/>
        <v>1386.1753331031753</v>
      </c>
      <c r="W87" s="184">
        <f t="shared" si="29"/>
        <v>115.51</v>
      </c>
      <c r="X87" s="14">
        <f t="shared" si="21"/>
        <v>156641.06890403925</v>
      </c>
      <c r="Y87" s="184">
        <f t="shared" si="34"/>
        <v>13053.42</v>
      </c>
      <c r="Z87" s="14">
        <f t="shared" si="22"/>
        <v>5748.8523028376185</v>
      </c>
      <c r="AA87" s="184">
        <f t="shared" si="35"/>
        <v>479.07</v>
      </c>
      <c r="AB87" s="14">
        <f t="shared" si="23"/>
        <v>177275.97109447143</v>
      </c>
      <c r="AC87" s="184">
        <f t="shared" si="36"/>
        <v>14773</v>
      </c>
      <c r="AD87" s="14">
        <f t="shared" si="24"/>
        <v>34400.149654309309</v>
      </c>
      <c r="AE87" s="184">
        <f t="shared" si="37"/>
        <v>2866.68</v>
      </c>
      <c r="AF87" s="14">
        <f t="shared" si="25"/>
        <v>56650.969996328524</v>
      </c>
      <c r="AG87" s="184">
        <f t="shared" si="38"/>
        <v>4720.91</v>
      </c>
      <c r="AH87" s="14">
        <f t="shared" si="26"/>
        <v>998.59749513262545</v>
      </c>
      <c r="AI87" s="184">
        <f t="shared" si="30"/>
        <v>83.22</v>
      </c>
      <c r="AJ87" s="14">
        <f t="shared" si="27"/>
        <v>674.31311330271512</v>
      </c>
      <c r="AK87" s="184">
        <f t="shared" si="31"/>
        <v>56.19</v>
      </c>
      <c r="AM87" s="14">
        <f t="shared" si="39"/>
        <v>433776.09789352462</v>
      </c>
      <c r="AN87" s="14">
        <f t="shared" si="32"/>
        <v>36148.01</v>
      </c>
      <c r="AO87" s="14">
        <f t="shared" si="33"/>
        <v>36148.01</v>
      </c>
    </row>
    <row r="88" spans="1:41" x14ac:dyDescent="0.25">
      <c r="A88">
        <v>61108</v>
      </c>
      <c r="B88" t="s">
        <v>96</v>
      </c>
      <c r="C88" t="s">
        <v>96</v>
      </c>
      <c r="D88" s="14">
        <f>'landesw Umlage § 2_Plan'!F88*'Umlage Gesamt § 2_mtlAufte_Plan'!$D$1</f>
        <v>12594.524992224062</v>
      </c>
      <c r="E88" s="14">
        <f>'landesw Umlage § 2_Plan'!G88*'Umlage Gesamt § 2_mtlAufte_Plan'!$E$1</f>
        <v>981539.11177231418</v>
      </c>
      <c r="F88" s="14">
        <f>'landesw Umlage § 2_Plan'!H88*'Umlage Gesamt § 2_mtlAufte_Plan'!$F$1</f>
        <v>45334.849790031767</v>
      </c>
      <c r="G88" s="14">
        <f>'landesw Umlage § 2_Plan'!I88*'Umlage Gesamt § 2_mtlAufte_Plan'!$G$1</f>
        <v>1534548.4982568556</v>
      </c>
      <c r="H88" s="14">
        <f>'landesw Umlage § 2_Plan'!J88*'Umlage Gesamt § 2_mtlAufte_Plan'!$H$1</f>
        <v>261897.41235480091</v>
      </c>
      <c r="I88" s="14">
        <f>'landesw Umlage § 2_Plan'!K88*'Umlage Gesamt § 2_mtlAufte_Plan'!$I$1</f>
        <v>465383.89307846519</v>
      </c>
      <c r="J88" s="14">
        <f>'landesw Umlage § 2_Plan'!L88*'Umlage Gesamt § 2_mtlAufte_Plan'!$J$1</f>
        <v>6615.8657460253098</v>
      </c>
      <c r="K88" s="14">
        <f>'landesw Umlage § 2_Plan'!M88*'Umlage Gesamt § 2_mtlAufte_Plan'!$K$1</f>
        <v>4654.3779117765998</v>
      </c>
      <c r="M88" s="14">
        <f>'bezirksw Umlage § 2_Plan'!F88*'Umlage Gesamt § 2_mtlAufte_Plan'!$M$1</f>
        <v>33486.684416058881</v>
      </c>
      <c r="N88" s="14">
        <f>'bezirksw Umlage § 2_Plan'!G88*'Umlage Gesamt § 2_mtlAufte_Plan'!$N$1</f>
        <v>4225745.8006962929</v>
      </c>
      <c r="O88" s="14">
        <f>'bezirksw Umlage § 2_Plan'!H88*'Umlage Gesamt § 2_mtlAufte_Plan'!$O$1</f>
        <v>145776.6643871087</v>
      </c>
      <c r="P88" s="14">
        <f>'bezirksw Umlage § 2_Plan'!I88*'Umlage Gesamt § 2_mtlAufte_Plan'!$P$1</f>
        <v>4358711.1435614955</v>
      </c>
      <c r="Q88" s="14">
        <f>'bezirksw Umlage § 2_Plan'!J88*'Umlage Gesamt § 2_mtlAufte_Plan'!$Q$1</f>
        <v>881681.22596058052</v>
      </c>
      <c r="R88" s="14">
        <f>'bezirksw Umlage § 2_Plan'!K88*'Umlage Gesamt § 2_mtlAufte_Plan'!$R$1</f>
        <v>1417888.1211039294</v>
      </c>
      <c r="S88" s="14">
        <f>'bezirksw Umlage § 2_Plan'!L88*'Umlage Gesamt § 2_mtlAufte_Plan'!$S$1</f>
        <v>26580.930639593418</v>
      </c>
      <c r="T88" s="14">
        <f>'bezirksw Umlage § 2_Plan'!M88*'Umlage Gesamt § 2_mtlAufte_Plan'!$T$1</f>
        <v>17762.096425053063</v>
      </c>
      <c r="V88" s="14">
        <f t="shared" si="28"/>
        <v>46081.209408282943</v>
      </c>
      <c r="W88" s="184">
        <f t="shared" si="29"/>
        <v>3840.1</v>
      </c>
      <c r="X88" s="14">
        <f t="shared" si="21"/>
        <v>5207284.9124686066</v>
      </c>
      <c r="Y88" s="184">
        <f t="shared" si="34"/>
        <v>433940.41</v>
      </c>
      <c r="Z88" s="14">
        <f t="shared" si="22"/>
        <v>191111.51417714046</v>
      </c>
      <c r="AA88" s="184">
        <f t="shared" si="35"/>
        <v>15925.96</v>
      </c>
      <c r="AB88" s="14">
        <f t="shared" si="23"/>
        <v>5893259.6418183511</v>
      </c>
      <c r="AC88" s="184">
        <f t="shared" si="36"/>
        <v>491104.97</v>
      </c>
      <c r="AD88" s="14">
        <f t="shared" si="24"/>
        <v>1143578.6383153815</v>
      </c>
      <c r="AE88" s="184">
        <f t="shared" si="37"/>
        <v>95298.22</v>
      </c>
      <c r="AF88" s="14">
        <f t="shared" si="25"/>
        <v>1883272.0141823946</v>
      </c>
      <c r="AG88" s="184">
        <f t="shared" si="38"/>
        <v>156939.32999999999</v>
      </c>
      <c r="AH88" s="14">
        <f t="shared" si="26"/>
        <v>33196.796385618727</v>
      </c>
      <c r="AI88" s="184">
        <f t="shared" si="30"/>
        <v>2766.4</v>
      </c>
      <c r="AJ88" s="14">
        <f t="shared" si="27"/>
        <v>22416.474336829662</v>
      </c>
      <c r="AK88" s="184">
        <f t="shared" si="31"/>
        <v>1868.04</v>
      </c>
      <c r="AM88" s="14">
        <f t="shared" si="39"/>
        <v>14420201.201092605</v>
      </c>
      <c r="AN88" s="14">
        <f t="shared" si="32"/>
        <v>1201683.43</v>
      </c>
      <c r="AO88" s="14">
        <f t="shared" si="33"/>
        <v>1201683.43</v>
      </c>
    </row>
    <row r="89" spans="1:41" x14ac:dyDescent="0.25">
      <c r="A89">
        <v>61109</v>
      </c>
      <c r="B89" t="s">
        <v>100</v>
      </c>
      <c r="C89" t="s">
        <v>96</v>
      </c>
      <c r="D89" s="14">
        <f>'landesw Umlage § 2_Plan'!F89*'Umlage Gesamt § 2_mtlAufte_Plan'!$D$1</f>
        <v>519.11115141412699</v>
      </c>
      <c r="E89" s="14">
        <f>'landesw Umlage § 2_Plan'!G89*'Umlage Gesamt § 2_mtlAufte_Plan'!$E$1</f>
        <v>40456.301351953429</v>
      </c>
      <c r="F89" s="14">
        <f>'landesw Umlage § 2_Plan'!H89*'Umlage Gesamt § 2_mtlAufte_Plan'!$F$1</f>
        <v>1868.5759159809375</v>
      </c>
      <c r="G89" s="14">
        <f>'landesw Umlage § 2_Plan'!I89*'Umlage Gesamt § 2_mtlAufte_Plan'!$G$1</f>
        <v>63249.804047612939</v>
      </c>
      <c r="H89" s="14">
        <f>'landesw Umlage § 2_Plan'!J89*'Umlage Gesamt § 2_mtlAufte_Plan'!$H$1</f>
        <v>10794.680018803399</v>
      </c>
      <c r="I89" s="14">
        <f>'landesw Umlage § 2_Plan'!K89*'Umlage Gesamt § 2_mtlAufte_Plan'!$I$1</f>
        <v>19181.824541593091</v>
      </c>
      <c r="J89" s="14">
        <f>'landesw Umlage § 2_Plan'!L89*'Umlage Gesamt § 2_mtlAufte_Plan'!$J$1</f>
        <v>272.68751200548508</v>
      </c>
      <c r="K89" s="14">
        <f>'landesw Umlage § 2_Plan'!M89*'Umlage Gesamt § 2_mtlAufte_Plan'!$K$1</f>
        <v>191.84046070737645</v>
      </c>
      <c r="M89" s="14">
        <f>'bezirksw Umlage § 2_Plan'!F89*'Umlage Gesamt § 2_mtlAufte_Plan'!$M$1</f>
        <v>1380.2276239075627</v>
      </c>
      <c r="N89" s="14">
        <f>'bezirksw Umlage § 2_Plan'!G89*'Umlage Gesamt § 2_mtlAufte_Plan'!$N$1</f>
        <v>174173.44199461487</v>
      </c>
      <c r="O89" s="14">
        <f>'bezirksw Umlage § 2_Plan'!H89*'Umlage Gesamt § 2_mtlAufte_Plan'!$O$1</f>
        <v>6008.5070414346346</v>
      </c>
      <c r="P89" s="14">
        <f>'bezirksw Umlage § 2_Plan'!I89*'Umlage Gesamt § 2_mtlAufte_Plan'!$P$1</f>
        <v>179653.90213706129</v>
      </c>
      <c r="Q89" s="14">
        <f>'bezirksw Umlage § 2_Plan'!J89*'Umlage Gesamt § 2_mtlAufte_Plan'!$Q$1</f>
        <v>36340.438140477476</v>
      </c>
      <c r="R89" s="14">
        <f>'bezirksw Umlage § 2_Plan'!K89*'Umlage Gesamt § 2_mtlAufte_Plan'!$R$1</f>
        <v>58441.389062081384</v>
      </c>
      <c r="S89" s="14">
        <f>'bezirksw Umlage § 2_Plan'!L89*'Umlage Gesamt § 2_mtlAufte_Plan'!$S$1</f>
        <v>1095.591736766384</v>
      </c>
      <c r="T89" s="14">
        <f>'bezirksw Umlage § 2_Plan'!M89*'Umlage Gesamt § 2_mtlAufte_Plan'!$T$1</f>
        <v>732.10401602528407</v>
      </c>
      <c r="V89" s="14">
        <f t="shared" si="28"/>
        <v>1899.3387753216898</v>
      </c>
      <c r="W89" s="184">
        <f t="shared" si="29"/>
        <v>158.28</v>
      </c>
      <c r="X89" s="14">
        <f t="shared" si="21"/>
        <v>214629.74334656831</v>
      </c>
      <c r="Y89" s="184">
        <f t="shared" si="34"/>
        <v>17885.810000000001</v>
      </c>
      <c r="Z89" s="14">
        <f t="shared" si="22"/>
        <v>7877.0829574155723</v>
      </c>
      <c r="AA89" s="184">
        <f t="shared" si="35"/>
        <v>656.42</v>
      </c>
      <c r="AB89" s="14">
        <f t="shared" si="23"/>
        <v>242903.70618467423</v>
      </c>
      <c r="AC89" s="184">
        <f t="shared" si="36"/>
        <v>20241.98</v>
      </c>
      <c r="AD89" s="14">
        <f t="shared" si="24"/>
        <v>47135.118159280872</v>
      </c>
      <c r="AE89" s="184">
        <f t="shared" si="37"/>
        <v>3927.93</v>
      </c>
      <c r="AF89" s="14">
        <f t="shared" si="25"/>
        <v>77623.213603674478</v>
      </c>
      <c r="AG89" s="184">
        <f t="shared" si="38"/>
        <v>6468.6</v>
      </c>
      <c r="AH89" s="14">
        <f t="shared" si="26"/>
        <v>1368.2792487718691</v>
      </c>
      <c r="AI89" s="184">
        <f t="shared" si="30"/>
        <v>114.02</v>
      </c>
      <c r="AJ89" s="14">
        <f t="shared" si="27"/>
        <v>923.94447673266052</v>
      </c>
      <c r="AK89" s="184">
        <f t="shared" si="31"/>
        <v>77</v>
      </c>
      <c r="AM89" s="14">
        <f t="shared" si="39"/>
        <v>594360.42675243958</v>
      </c>
      <c r="AN89" s="14">
        <f t="shared" si="32"/>
        <v>49530.04</v>
      </c>
      <c r="AO89" s="14">
        <f t="shared" si="33"/>
        <v>49530.04</v>
      </c>
    </row>
    <row r="90" spans="1:41" x14ac:dyDescent="0.25">
      <c r="A90">
        <v>61110</v>
      </c>
      <c r="B90" t="s">
        <v>101</v>
      </c>
      <c r="C90" t="s">
        <v>96</v>
      </c>
      <c r="D90" s="14">
        <f>'landesw Umlage § 2_Plan'!F90*'Umlage Gesamt § 2_mtlAufte_Plan'!$D$1</f>
        <v>1010.3641367539642</v>
      </c>
      <c r="E90" s="14">
        <f>'landesw Umlage § 2_Plan'!G90*'Umlage Gesamt § 2_mtlAufte_Plan'!$E$1</f>
        <v>78741.510137808</v>
      </c>
      <c r="F90" s="14">
        <f>'landesw Umlage § 2_Plan'!H90*'Umlage Gesamt § 2_mtlAufte_Plan'!$F$1</f>
        <v>3636.8744673781821</v>
      </c>
      <c r="G90" s="14">
        <f>'landesw Umlage § 2_Plan'!I90*'Umlage Gesamt § 2_mtlAufte_Plan'!$G$1</f>
        <v>123105.29930312095</v>
      </c>
      <c r="H90" s="14">
        <f>'landesw Umlage § 2_Plan'!J90*'Umlage Gesamt § 2_mtlAufte_Plan'!$H$1</f>
        <v>21010.062159178564</v>
      </c>
      <c r="I90" s="14">
        <f>'landesw Umlage § 2_Plan'!K90*'Umlage Gesamt § 2_mtlAufte_Plan'!$I$1</f>
        <v>37334.25402543816</v>
      </c>
      <c r="J90" s="14">
        <f>'landesw Umlage § 2_Plan'!L90*'Umlage Gesamt § 2_mtlAufte_Plan'!$J$1</f>
        <v>530.74121393938992</v>
      </c>
      <c r="K90" s="14">
        <f>'landesw Umlage § 2_Plan'!M90*'Umlage Gesamt § 2_mtlAufte_Plan'!$K$1</f>
        <v>373.38577865082709</v>
      </c>
      <c r="M90" s="14">
        <f>'bezirksw Umlage § 2_Plan'!F90*'Umlage Gesamt § 2_mtlAufte_Plan'!$M$1</f>
        <v>2686.3851565400782</v>
      </c>
      <c r="N90" s="14">
        <f>'bezirksw Umlage § 2_Plan'!G90*'Umlage Gesamt § 2_mtlAufte_Plan'!$N$1</f>
        <v>338999.84403526463</v>
      </c>
      <c r="O90" s="14">
        <f>'bezirksw Umlage § 2_Plan'!H90*'Umlage Gesamt § 2_mtlAufte_Plan'!$O$1</f>
        <v>11694.56678701973</v>
      </c>
      <c r="P90" s="14">
        <f>'bezirksw Umlage § 2_Plan'!I90*'Umlage Gesamt § 2_mtlAufte_Plan'!$P$1</f>
        <v>349666.65472841426</v>
      </c>
      <c r="Q90" s="14">
        <f>'bezirksw Umlage § 2_Plan'!J90*'Umlage Gesamt § 2_mtlAufte_Plan'!$Q$1</f>
        <v>70730.662038452123</v>
      </c>
      <c r="R90" s="14">
        <f>'bezirksw Umlage § 2_Plan'!K90*'Umlage Gesamt § 2_mtlAufte_Plan'!$R$1</f>
        <v>113746.51353483819</v>
      </c>
      <c r="S90" s="14">
        <f>'bezirksw Umlage § 2_Plan'!L90*'Umlage Gesamt § 2_mtlAufte_Plan'!$S$1</f>
        <v>2132.3884034031553</v>
      </c>
      <c r="T90" s="14">
        <f>'bezirksw Umlage § 2_Plan'!M90*'Umlage Gesamt § 2_mtlAufte_Plan'!$T$1</f>
        <v>1424.9195767620852</v>
      </c>
      <c r="V90" s="14">
        <f t="shared" si="28"/>
        <v>3696.7492932940422</v>
      </c>
      <c r="W90" s="184">
        <f t="shared" si="29"/>
        <v>308.06</v>
      </c>
      <c r="X90" s="14">
        <f t="shared" si="21"/>
        <v>417741.35417307261</v>
      </c>
      <c r="Y90" s="184">
        <f t="shared" si="34"/>
        <v>34811.78</v>
      </c>
      <c r="Z90" s="14">
        <f t="shared" si="22"/>
        <v>15331.441254397912</v>
      </c>
      <c r="AA90" s="184">
        <f t="shared" si="35"/>
        <v>1277.6199999999999</v>
      </c>
      <c r="AB90" s="14">
        <f t="shared" si="23"/>
        <v>472771.95403153519</v>
      </c>
      <c r="AC90" s="184">
        <f t="shared" si="36"/>
        <v>39397.660000000003</v>
      </c>
      <c r="AD90" s="14">
        <f t="shared" si="24"/>
        <v>91740.724197630683</v>
      </c>
      <c r="AE90" s="184">
        <f t="shared" si="37"/>
        <v>7645.06</v>
      </c>
      <c r="AF90" s="14">
        <f t="shared" si="25"/>
        <v>151080.76756027635</v>
      </c>
      <c r="AG90" s="184">
        <f t="shared" si="38"/>
        <v>12590.06</v>
      </c>
      <c r="AH90" s="14">
        <f t="shared" si="26"/>
        <v>2663.1296173425453</v>
      </c>
      <c r="AI90" s="184">
        <f t="shared" si="30"/>
        <v>221.93</v>
      </c>
      <c r="AJ90" s="14">
        <f t="shared" si="27"/>
        <v>1798.3053554129124</v>
      </c>
      <c r="AK90" s="184">
        <f t="shared" si="31"/>
        <v>149.86000000000001</v>
      </c>
      <c r="AM90" s="14">
        <f t="shared" si="39"/>
        <v>1156824.425482962</v>
      </c>
      <c r="AN90" s="14">
        <f t="shared" si="32"/>
        <v>96402.04</v>
      </c>
      <c r="AO90" s="14">
        <f t="shared" si="33"/>
        <v>96402.04</v>
      </c>
    </row>
    <row r="91" spans="1:41" x14ac:dyDescent="0.25">
      <c r="A91">
        <v>61111</v>
      </c>
      <c r="B91" t="s">
        <v>102</v>
      </c>
      <c r="C91" t="s">
        <v>96</v>
      </c>
      <c r="D91" s="14">
        <f>'landesw Umlage § 2_Plan'!F91*'Umlage Gesamt § 2_mtlAufte_Plan'!$D$1</f>
        <v>422.25252712022706</v>
      </c>
      <c r="E91" s="14">
        <f>'landesw Umlage § 2_Plan'!G91*'Umlage Gesamt § 2_mtlAufte_Plan'!$E$1</f>
        <v>32907.741313713006</v>
      </c>
      <c r="F91" s="14">
        <f>'landesw Umlage § 2_Plan'!H91*'Umlage Gesamt § 2_mtlAufte_Plan'!$F$1</f>
        <v>1519.9267064280443</v>
      </c>
      <c r="G91" s="14">
        <f>'landesw Umlage § 2_Plan'!I91*'Umlage Gesamt § 2_mtlAufte_Plan'!$G$1</f>
        <v>51448.306448839117</v>
      </c>
      <c r="H91" s="14">
        <f>'landesw Umlage § 2_Plan'!J91*'Umlage Gesamt § 2_mtlAufte_Plan'!$H$1</f>
        <v>8780.5490307367581</v>
      </c>
      <c r="I91" s="14">
        <f>'landesw Umlage § 2_Plan'!K91*'Umlage Gesamt § 2_mtlAufte_Plan'!$I$1</f>
        <v>15602.773828688074</v>
      </c>
      <c r="J91" s="14">
        <f>'landesw Umlage § 2_Plan'!L91*'Umlage Gesamt § 2_mtlAufte_Plan'!$J$1</f>
        <v>221.8079706913995</v>
      </c>
      <c r="K91" s="14">
        <f>'landesw Umlage § 2_Plan'!M91*'Umlage Gesamt § 2_mtlAufte_Plan'!$K$1</f>
        <v>156.04580852661272</v>
      </c>
      <c r="M91" s="14">
        <f>'bezirksw Umlage § 2_Plan'!F91*'Umlage Gesamt § 2_mtlAufte_Plan'!$M$1</f>
        <v>1122.697134531744</v>
      </c>
      <c r="N91" s="14">
        <f>'bezirksw Umlage § 2_Plan'!G91*'Umlage Gesamt § 2_mtlAufte_Plan'!$N$1</f>
        <v>141675.19969298999</v>
      </c>
      <c r="O91" s="14">
        <f>'bezirksw Umlage § 2_Plan'!H91*'Umlage Gesamt § 2_mtlAufte_Plan'!$O$1</f>
        <v>4887.4066287230389</v>
      </c>
      <c r="P91" s="14">
        <f>'bezirksw Umlage § 2_Plan'!I91*'Umlage Gesamt § 2_mtlAufte_Plan'!$P$1</f>
        <v>146133.08532812935</v>
      </c>
      <c r="Q91" s="14">
        <f>'bezirksw Umlage § 2_Plan'!J91*'Umlage Gesamt § 2_mtlAufte_Plan'!$Q$1</f>
        <v>29559.838581143045</v>
      </c>
      <c r="R91" s="14">
        <f>'bezirksw Umlage § 2_Plan'!K91*'Umlage Gesamt § 2_mtlAufte_Plan'!$R$1</f>
        <v>47537.072075328775</v>
      </c>
      <c r="S91" s="14">
        <f>'bezirksw Umlage § 2_Plan'!L91*'Umlage Gesamt § 2_mtlAufte_Plan'!$S$1</f>
        <v>891.17018249640068</v>
      </c>
      <c r="T91" s="14">
        <f>'bezirksw Umlage § 2_Plan'!M91*'Umlage Gesamt § 2_mtlAufte_Plan'!$T$1</f>
        <v>595.50400726207704</v>
      </c>
      <c r="V91" s="14">
        <f t="shared" si="28"/>
        <v>1544.9496616519712</v>
      </c>
      <c r="W91" s="184">
        <f t="shared" si="29"/>
        <v>128.75</v>
      </c>
      <c r="X91" s="14">
        <f t="shared" si="21"/>
        <v>174582.94100670301</v>
      </c>
      <c r="Y91" s="184">
        <f t="shared" si="34"/>
        <v>14548.58</v>
      </c>
      <c r="Z91" s="14">
        <f t="shared" si="22"/>
        <v>6407.3333351510828</v>
      </c>
      <c r="AA91" s="184">
        <f t="shared" si="35"/>
        <v>533.94000000000005</v>
      </c>
      <c r="AB91" s="14">
        <f t="shared" si="23"/>
        <v>197581.39177696846</v>
      </c>
      <c r="AC91" s="184">
        <f t="shared" si="36"/>
        <v>16465.12</v>
      </c>
      <c r="AD91" s="14">
        <f t="shared" si="24"/>
        <v>38340.387611879807</v>
      </c>
      <c r="AE91" s="184">
        <f t="shared" si="37"/>
        <v>3195.03</v>
      </c>
      <c r="AF91" s="14">
        <f t="shared" si="25"/>
        <v>63139.845904016853</v>
      </c>
      <c r="AG91" s="184">
        <f t="shared" si="38"/>
        <v>5261.65</v>
      </c>
      <c r="AH91" s="14">
        <f t="shared" si="26"/>
        <v>1112.9781531878002</v>
      </c>
      <c r="AI91" s="184">
        <f t="shared" si="30"/>
        <v>92.75</v>
      </c>
      <c r="AJ91" s="14">
        <f t="shared" si="27"/>
        <v>751.54981578868978</v>
      </c>
      <c r="AK91" s="184">
        <f t="shared" si="31"/>
        <v>62.63</v>
      </c>
      <c r="AM91" s="14">
        <f t="shared" si="39"/>
        <v>483461.37726534763</v>
      </c>
      <c r="AN91" s="14">
        <f t="shared" si="32"/>
        <v>40288.449999999997</v>
      </c>
      <c r="AO91" s="14">
        <f t="shared" si="33"/>
        <v>40288.449999999997</v>
      </c>
    </row>
    <row r="92" spans="1:41" x14ac:dyDescent="0.25">
      <c r="A92">
        <v>61112</v>
      </c>
      <c r="B92" t="s">
        <v>103</v>
      </c>
      <c r="C92" t="s">
        <v>96</v>
      </c>
      <c r="D92" s="14">
        <f>'landesw Umlage § 2_Plan'!F92*'Umlage Gesamt § 2_mtlAufte_Plan'!$D$1</f>
        <v>159.85046546860968</v>
      </c>
      <c r="E92" s="14">
        <f>'landesw Umlage § 2_Plan'!G92*'Umlage Gesamt § 2_mtlAufte_Plan'!$E$1</f>
        <v>12457.753189526469</v>
      </c>
      <c r="F92" s="14">
        <f>'landesw Umlage § 2_Plan'!H92*'Umlage Gesamt § 2_mtlAufte_Plan'!$F$1</f>
        <v>575.39262857156564</v>
      </c>
      <c r="G92" s="14">
        <f>'landesw Umlage § 2_Plan'!I92*'Umlage Gesamt § 2_mtlAufte_Plan'!$G$1</f>
        <v>19476.581441694947</v>
      </c>
      <c r="H92" s="14">
        <f>'landesw Umlage § 2_Plan'!J92*'Umlage Gesamt § 2_mtlAufte_Plan'!$H$1</f>
        <v>3324.0176422522241</v>
      </c>
      <c r="I92" s="14">
        <f>'landesw Umlage § 2_Plan'!K92*'Umlage Gesamt § 2_mtlAufte_Plan'!$I$1</f>
        <v>5906.6802420985559</v>
      </c>
      <c r="J92" s="14">
        <f>'landesw Umlage § 2_Plan'!L92*'Umlage Gesamt § 2_mtlAufte_Plan'!$J$1</f>
        <v>83.968964262877236</v>
      </c>
      <c r="K92" s="14">
        <f>'landesw Umlage § 2_Plan'!M92*'Umlage Gesamt § 2_mtlAufte_Plan'!$K$1</f>
        <v>59.073643200014132</v>
      </c>
      <c r="M92" s="14">
        <f>'bezirksw Umlage § 2_Plan'!F92*'Umlage Gesamt § 2_mtlAufte_Plan'!$M$1</f>
        <v>425.01500407616334</v>
      </c>
      <c r="N92" s="14">
        <f>'bezirksw Umlage § 2_Plan'!G92*'Umlage Gesamt § 2_mtlAufte_Plan'!$N$1</f>
        <v>53633.418776045582</v>
      </c>
      <c r="O92" s="14">
        <f>'bezirksw Umlage § 2_Plan'!H92*'Umlage Gesamt § 2_mtlAufte_Plan'!$O$1</f>
        <v>1850.2061547480128</v>
      </c>
      <c r="P92" s="14">
        <f>'bezirksw Umlage § 2_Plan'!I92*'Umlage Gesamt § 2_mtlAufte_Plan'!$P$1</f>
        <v>55321.022870786634</v>
      </c>
      <c r="Q92" s="14">
        <f>'bezirksw Umlage § 2_Plan'!J92*'Umlage Gesamt § 2_mtlAufte_Plan'!$Q$1</f>
        <v>11190.350922464224</v>
      </c>
      <c r="R92" s="14">
        <f>'bezirksw Umlage § 2_Plan'!K92*'Umlage Gesamt § 2_mtlAufte_Plan'!$R$1</f>
        <v>17995.920948254163</v>
      </c>
      <c r="S92" s="14">
        <f>'bezirksw Umlage § 2_Plan'!L92*'Umlage Gesamt § 2_mtlAufte_Plan'!$S$1</f>
        <v>337.36676356997827</v>
      </c>
      <c r="T92" s="14">
        <f>'bezirksw Umlage § 2_Plan'!M92*'Umlage Gesamt § 2_mtlAufte_Plan'!$T$1</f>
        <v>225.43759157221484</v>
      </c>
      <c r="V92" s="14">
        <f t="shared" si="28"/>
        <v>584.86546954477308</v>
      </c>
      <c r="W92" s="184">
        <f t="shared" si="29"/>
        <v>48.74</v>
      </c>
      <c r="X92" s="14">
        <f t="shared" si="21"/>
        <v>66091.171965572052</v>
      </c>
      <c r="Y92" s="184">
        <f t="shared" si="34"/>
        <v>5507.6</v>
      </c>
      <c r="Z92" s="14">
        <f t="shared" si="22"/>
        <v>2425.5987833195786</v>
      </c>
      <c r="AA92" s="184">
        <f t="shared" si="35"/>
        <v>202.13</v>
      </c>
      <c r="AB92" s="14">
        <f t="shared" si="23"/>
        <v>74797.604312481577</v>
      </c>
      <c r="AC92" s="184">
        <f t="shared" si="36"/>
        <v>6233.13</v>
      </c>
      <c r="AD92" s="14">
        <f t="shared" si="24"/>
        <v>14514.368564716448</v>
      </c>
      <c r="AE92" s="184">
        <f t="shared" si="37"/>
        <v>1209.53</v>
      </c>
      <c r="AF92" s="14">
        <f t="shared" si="25"/>
        <v>23902.601190352718</v>
      </c>
      <c r="AG92" s="184">
        <f t="shared" si="38"/>
        <v>1991.88</v>
      </c>
      <c r="AH92" s="14">
        <f t="shared" si="26"/>
        <v>421.33572783285553</v>
      </c>
      <c r="AI92" s="184">
        <f t="shared" si="30"/>
        <v>35.11</v>
      </c>
      <c r="AJ92" s="14">
        <f t="shared" si="27"/>
        <v>284.51123477222899</v>
      </c>
      <c r="AK92" s="184">
        <f t="shared" si="31"/>
        <v>23.71</v>
      </c>
      <c r="AM92" s="14">
        <f t="shared" si="39"/>
        <v>183022.05724859226</v>
      </c>
      <c r="AN92" s="14">
        <f t="shared" si="32"/>
        <v>15251.84</v>
      </c>
      <c r="AO92" s="14">
        <f t="shared" si="33"/>
        <v>15251.84</v>
      </c>
    </row>
    <row r="93" spans="1:41" x14ac:dyDescent="0.25">
      <c r="A93">
        <v>61113</v>
      </c>
      <c r="B93" t="s">
        <v>104</v>
      </c>
      <c r="C93" t="s">
        <v>96</v>
      </c>
      <c r="D93" s="14">
        <f>'landesw Umlage § 2_Plan'!F93*'Umlage Gesamt § 2_mtlAufte_Plan'!$D$1</f>
        <v>964.93957711755741</v>
      </c>
      <c r="E93" s="14">
        <f>'landesw Umlage § 2_Plan'!G93*'Umlage Gesamt § 2_mtlAufte_Plan'!$E$1</f>
        <v>75201.401880791949</v>
      </c>
      <c r="F93" s="14">
        <f>'landesw Umlage § 2_Plan'!H93*'Umlage Gesamt § 2_mtlAufte_Plan'!$F$1</f>
        <v>3473.3656737423539</v>
      </c>
      <c r="G93" s="14">
        <f>'landesw Umlage § 2_Plan'!I93*'Umlage Gesamt § 2_mtlAufte_Plan'!$G$1</f>
        <v>117570.6570822302</v>
      </c>
      <c r="H93" s="14">
        <f>'landesw Umlage § 2_Plan'!J93*'Umlage Gesamt § 2_mtlAufte_Plan'!$H$1</f>
        <v>20065.479125401878</v>
      </c>
      <c r="I93" s="14">
        <f>'landesw Umlage § 2_Plan'!K93*'Umlage Gesamt § 2_mtlAufte_Plan'!$I$1</f>
        <v>35655.758137898309</v>
      </c>
      <c r="J93" s="14">
        <f>'landesw Umlage § 2_Plan'!L93*'Umlage Gesamt § 2_mtlAufte_Plan'!$J$1</f>
        <v>506.87983065480137</v>
      </c>
      <c r="K93" s="14">
        <f>'landesw Umlage § 2_Plan'!M93*'Umlage Gesamt § 2_mtlAufte_Plan'!$K$1</f>
        <v>356.59887583754869</v>
      </c>
      <c r="M93" s="14">
        <f>'bezirksw Umlage § 2_Plan'!F93*'Umlage Gesamt § 2_mtlAufte_Plan'!$M$1</f>
        <v>2565.6090340406627</v>
      </c>
      <c r="N93" s="14">
        <f>'bezirksw Umlage § 2_Plan'!G93*'Umlage Gesamt § 2_mtlAufte_Plan'!$N$1</f>
        <v>323758.88478904159</v>
      </c>
      <c r="O93" s="14">
        <f>'bezirksw Umlage § 2_Plan'!H93*'Umlage Gesamt § 2_mtlAufte_Plan'!$O$1</f>
        <v>11168.795407063993</v>
      </c>
      <c r="P93" s="14">
        <f>'bezirksw Umlage § 2_Plan'!I93*'Umlage Gesamt § 2_mtlAufte_Plan'!$P$1</f>
        <v>333946.13057995914</v>
      </c>
      <c r="Q93" s="14">
        <f>'bezirksw Umlage § 2_Plan'!J93*'Umlage Gesamt § 2_mtlAufte_Plan'!$Q$1</f>
        <v>67550.710317075267</v>
      </c>
      <c r="R93" s="14">
        <f>'bezirksw Umlage § 2_Plan'!K93*'Umlage Gesamt § 2_mtlAufte_Plan'!$R$1</f>
        <v>108632.62924348115</v>
      </c>
      <c r="S93" s="14">
        <f>'bezirksw Umlage § 2_Plan'!L93*'Umlage Gesamt § 2_mtlAufte_Plan'!$S$1</f>
        <v>2036.5192007317662</v>
      </c>
      <c r="T93" s="14">
        <f>'bezirksw Umlage § 2_Plan'!M93*'Umlage Gesamt § 2_mtlAufte_Plan'!$T$1</f>
        <v>1360.8571838710809</v>
      </c>
      <c r="V93" s="14">
        <f t="shared" si="28"/>
        <v>3530.54861115822</v>
      </c>
      <c r="W93" s="184">
        <f t="shared" si="29"/>
        <v>294.20999999999998</v>
      </c>
      <c r="X93" s="14">
        <f t="shared" si="21"/>
        <v>398960.28666983353</v>
      </c>
      <c r="Y93" s="184">
        <f t="shared" si="34"/>
        <v>33246.69</v>
      </c>
      <c r="Z93" s="14">
        <f t="shared" si="22"/>
        <v>14642.161080806347</v>
      </c>
      <c r="AA93" s="184">
        <f t="shared" si="35"/>
        <v>1220.18</v>
      </c>
      <c r="AB93" s="14">
        <f t="shared" si="23"/>
        <v>451516.78766218934</v>
      </c>
      <c r="AC93" s="184">
        <f t="shared" si="36"/>
        <v>37626.400000000001</v>
      </c>
      <c r="AD93" s="14">
        <f t="shared" si="24"/>
        <v>87616.189442477145</v>
      </c>
      <c r="AE93" s="184">
        <f t="shared" si="37"/>
        <v>7301.35</v>
      </c>
      <c r="AF93" s="14">
        <f t="shared" si="25"/>
        <v>144288.38738137946</v>
      </c>
      <c r="AG93" s="184">
        <f t="shared" si="38"/>
        <v>12024.03</v>
      </c>
      <c r="AH93" s="14">
        <f t="shared" si="26"/>
        <v>2543.3990313865675</v>
      </c>
      <c r="AI93" s="184">
        <f t="shared" si="30"/>
        <v>211.95</v>
      </c>
      <c r="AJ93" s="14">
        <f t="shared" si="27"/>
        <v>1717.4560597086297</v>
      </c>
      <c r="AK93" s="184">
        <f t="shared" si="31"/>
        <v>143.12</v>
      </c>
      <c r="AM93" s="14">
        <f t="shared" si="39"/>
        <v>1104815.2159389392</v>
      </c>
      <c r="AN93" s="14">
        <f t="shared" si="32"/>
        <v>92067.93</v>
      </c>
      <c r="AO93" s="14">
        <f t="shared" si="33"/>
        <v>92067.93</v>
      </c>
    </row>
    <row r="94" spans="1:41" x14ac:dyDescent="0.25">
      <c r="A94">
        <v>61114</v>
      </c>
      <c r="B94" t="s">
        <v>105</v>
      </c>
      <c r="C94" t="s">
        <v>96</v>
      </c>
      <c r="D94" s="14">
        <f>'landesw Umlage § 2_Plan'!F94*'Umlage Gesamt § 2_mtlAufte_Plan'!$D$1</f>
        <v>864.6308545515401</v>
      </c>
      <c r="E94" s="14">
        <f>'landesw Umlage § 2_Plan'!G94*'Umlage Gesamt § 2_mtlAufte_Plan'!$E$1</f>
        <v>67383.962595765173</v>
      </c>
      <c r="F94" s="14">
        <f>'landesw Umlage § 2_Plan'!H94*'Umlage Gesamt § 2_mtlAufte_Plan'!$F$1</f>
        <v>3112.2976006734602</v>
      </c>
      <c r="G94" s="14">
        <f>'landesw Umlage § 2_Plan'!I94*'Umlage Gesamt § 2_mtlAufte_Plan'!$G$1</f>
        <v>105348.79086093309</v>
      </c>
      <c r="H94" s="14">
        <f>'landesw Umlage § 2_Plan'!J94*'Umlage Gesamt § 2_mtlAufte_Plan'!$H$1</f>
        <v>17979.604914752792</v>
      </c>
      <c r="I94" s="14">
        <f>'landesw Umlage § 2_Plan'!K94*'Umlage Gesamt § 2_mtlAufte_Plan'!$I$1</f>
        <v>31949.221857544537</v>
      </c>
      <c r="J94" s="14">
        <f>'landesw Umlage § 2_Plan'!L94*'Umlage Gesamt § 2_mtlAufte_Plan'!$J$1</f>
        <v>454.18796319161413</v>
      </c>
      <c r="K94" s="14">
        <f>'landesw Umlage § 2_Plan'!M94*'Umlage Gesamt § 2_mtlAufte_Plan'!$K$1</f>
        <v>319.52922033580893</v>
      </c>
      <c r="M94" s="14">
        <f>'bezirksw Umlage § 2_Plan'!F94*'Umlage Gesamt § 2_mtlAufte_Plan'!$M$1</f>
        <v>2298.9053243874528</v>
      </c>
      <c r="N94" s="14">
        <f>'bezirksw Umlage § 2_Plan'!G94*'Umlage Gesamt § 2_mtlAufte_Plan'!$N$1</f>
        <v>290103.057084681</v>
      </c>
      <c r="O94" s="14">
        <f>'bezirksw Umlage § 2_Plan'!H94*'Umlage Gesamt § 2_mtlAufte_Plan'!$O$1</f>
        <v>10007.761466233827</v>
      </c>
      <c r="P94" s="14">
        <f>'bezirksw Umlage § 2_Plan'!I94*'Umlage Gesamt § 2_mtlAufte_Plan'!$P$1</f>
        <v>299231.30432689615</v>
      </c>
      <c r="Q94" s="14">
        <f>'bezirksw Umlage § 2_Plan'!J94*'Umlage Gesamt § 2_mtlAufte_Plan'!$Q$1</f>
        <v>60528.586216233882</v>
      </c>
      <c r="R94" s="14">
        <f>'bezirksw Umlage § 2_Plan'!K94*'Umlage Gesamt § 2_mtlAufte_Plan'!$R$1</f>
        <v>97339.901152721301</v>
      </c>
      <c r="S94" s="14">
        <f>'bezirksw Umlage § 2_Plan'!L94*'Umlage Gesamt § 2_mtlAufte_Plan'!$S$1</f>
        <v>1824.8161632039744</v>
      </c>
      <c r="T94" s="14">
        <f>'bezirksw Umlage § 2_Plan'!M94*'Umlage Gesamt § 2_mtlAufte_Plan'!$T$1</f>
        <v>1219.3914911520999</v>
      </c>
      <c r="V94" s="14">
        <f t="shared" si="28"/>
        <v>3163.5361789389926</v>
      </c>
      <c r="W94" s="184">
        <f t="shared" si="29"/>
        <v>263.63</v>
      </c>
      <c r="X94" s="14">
        <f t="shared" si="21"/>
        <v>357487.01968044619</v>
      </c>
      <c r="Y94" s="184">
        <f t="shared" si="34"/>
        <v>29790.58</v>
      </c>
      <c r="Z94" s="14">
        <f t="shared" si="22"/>
        <v>13120.059066907288</v>
      </c>
      <c r="AA94" s="184">
        <f t="shared" si="35"/>
        <v>1093.3399999999999</v>
      </c>
      <c r="AB94" s="14">
        <f t="shared" si="23"/>
        <v>404580.09518782923</v>
      </c>
      <c r="AC94" s="184">
        <f t="shared" si="36"/>
        <v>33715.01</v>
      </c>
      <c r="AD94" s="14">
        <f t="shared" si="24"/>
        <v>78508.19113098667</v>
      </c>
      <c r="AE94" s="184">
        <f t="shared" si="37"/>
        <v>6542.35</v>
      </c>
      <c r="AF94" s="14">
        <f t="shared" si="25"/>
        <v>129289.12301026584</v>
      </c>
      <c r="AG94" s="184">
        <f t="shared" si="38"/>
        <v>10774.09</v>
      </c>
      <c r="AH94" s="14">
        <f t="shared" si="26"/>
        <v>2279.0041263955886</v>
      </c>
      <c r="AI94" s="184">
        <f t="shared" si="30"/>
        <v>189.92</v>
      </c>
      <c r="AJ94" s="14">
        <f t="shared" si="27"/>
        <v>1538.9207114879089</v>
      </c>
      <c r="AK94" s="184">
        <f t="shared" si="31"/>
        <v>128.24</v>
      </c>
      <c r="AM94" s="14">
        <f t="shared" si="39"/>
        <v>989965.94909325766</v>
      </c>
      <c r="AN94" s="14">
        <f t="shared" si="32"/>
        <v>82497.16</v>
      </c>
      <c r="AO94" s="14">
        <f t="shared" si="33"/>
        <v>82497.16</v>
      </c>
    </row>
    <row r="95" spans="1:41" x14ac:dyDescent="0.25">
      <c r="A95">
        <v>61115</v>
      </c>
      <c r="B95" t="s">
        <v>106</v>
      </c>
      <c r="C95" t="s">
        <v>96</v>
      </c>
      <c r="D95" s="14">
        <f>'landesw Umlage § 2_Plan'!F95*'Umlage Gesamt § 2_mtlAufte_Plan'!$D$1</f>
        <v>544.12785211447977</v>
      </c>
      <c r="E95" s="14">
        <f>'landesw Umlage § 2_Plan'!G95*'Umlage Gesamt § 2_mtlAufte_Plan'!$E$1</f>
        <v>42405.947741956894</v>
      </c>
      <c r="F95" s="14">
        <f>'landesw Umlage § 2_Plan'!H95*'Umlage Gesamt § 2_mtlAufte_Plan'!$F$1</f>
        <v>1958.6252325842149</v>
      </c>
      <c r="G95" s="14">
        <f>'landesw Umlage § 2_Plan'!I95*'Umlage Gesamt § 2_mtlAufte_Plan'!$G$1</f>
        <v>66297.901575290191</v>
      </c>
      <c r="H95" s="14">
        <f>'landesw Umlage § 2_Plan'!J95*'Umlage Gesamt § 2_mtlAufte_Plan'!$H$1</f>
        <v>11314.890918628684</v>
      </c>
      <c r="I95" s="14">
        <f>'landesw Umlage § 2_Plan'!K95*'Umlage Gesamt § 2_mtlAufte_Plan'!$I$1</f>
        <v>20106.223800088112</v>
      </c>
      <c r="J95" s="14">
        <f>'landesw Umlage § 2_Plan'!L95*'Umlage Gesamt § 2_mtlAufte_Plan'!$J$1</f>
        <v>285.82870894179007</v>
      </c>
      <c r="K95" s="14">
        <f>'landesw Umlage § 2_Plan'!M95*'Umlage Gesamt § 2_mtlAufte_Plan'!$K$1</f>
        <v>201.08552387864628</v>
      </c>
      <c r="M95" s="14">
        <f>'bezirksw Umlage § 2_Plan'!F95*'Umlage Gesamt § 2_mtlAufte_Plan'!$M$1</f>
        <v>1446.7427455180186</v>
      </c>
      <c r="N95" s="14">
        <f>'bezirksw Umlage § 2_Plan'!G95*'Umlage Gesamt § 2_mtlAufte_Plan'!$N$1</f>
        <v>182567.10654306429</v>
      </c>
      <c r="O95" s="14">
        <f>'bezirksw Umlage § 2_Plan'!H95*'Umlage Gesamt § 2_mtlAufte_Plan'!$O$1</f>
        <v>6298.0654951531878</v>
      </c>
      <c r="P95" s="14">
        <f>'bezirksw Umlage § 2_Plan'!I95*'Umlage Gesamt § 2_mtlAufte_Plan'!$P$1</f>
        <v>188311.67781221319</v>
      </c>
      <c r="Q95" s="14">
        <f>'bezirksw Umlage § 2_Plan'!J95*'Umlage Gesamt § 2_mtlAufte_Plan'!$Q$1</f>
        <v>38091.735260185756</v>
      </c>
      <c r="R95" s="14">
        <f>'bezirksw Umlage § 2_Plan'!K95*'Umlage Gesamt § 2_mtlAufte_Plan'!$R$1</f>
        <v>61257.762269815896</v>
      </c>
      <c r="S95" s="14">
        <f>'bezirksw Umlage § 2_Plan'!L95*'Umlage Gesamt § 2_mtlAufte_Plan'!$S$1</f>
        <v>1148.3898523410562</v>
      </c>
      <c r="T95" s="14">
        <f>'bezirksw Umlage § 2_Plan'!M95*'Umlage Gesamt § 2_mtlAufte_Plan'!$T$1</f>
        <v>767.38514416236762</v>
      </c>
      <c r="V95" s="14">
        <f t="shared" si="28"/>
        <v>1990.8705976324984</v>
      </c>
      <c r="W95" s="184">
        <f t="shared" si="29"/>
        <v>165.91</v>
      </c>
      <c r="X95" s="14">
        <f t="shared" si="21"/>
        <v>224973.05428502118</v>
      </c>
      <c r="Y95" s="184">
        <f t="shared" si="34"/>
        <v>18747.75</v>
      </c>
      <c r="Z95" s="14">
        <f t="shared" si="22"/>
        <v>8256.690727737403</v>
      </c>
      <c r="AA95" s="184">
        <f t="shared" si="35"/>
        <v>688.06</v>
      </c>
      <c r="AB95" s="14">
        <f t="shared" si="23"/>
        <v>254609.57938750339</v>
      </c>
      <c r="AC95" s="184">
        <f t="shared" si="36"/>
        <v>21217.46</v>
      </c>
      <c r="AD95" s="14">
        <f t="shared" si="24"/>
        <v>49406.62617881444</v>
      </c>
      <c r="AE95" s="184">
        <f t="shared" si="37"/>
        <v>4117.22</v>
      </c>
      <c r="AF95" s="14">
        <f t="shared" si="25"/>
        <v>81363.986069904</v>
      </c>
      <c r="AG95" s="184">
        <f t="shared" si="38"/>
        <v>6780.33</v>
      </c>
      <c r="AH95" s="14">
        <f t="shared" si="26"/>
        <v>1434.2185612828462</v>
      </c>
      <c r="AI95" s="184">
        <f t="shared" si="30"/>
        <v>119.52</v>
      </c>
      <c r="AJ95" s="14">
        <f t="shared" si="27"/>
        <v>968.47066804101394</v>
      </c>
      <c r="AK95" s="184">
        <f t="shared" si="31"/>
        <v>80.709999999999994</v>
      </c>
      <c r="AM95" s="14">
        <f t="shared" si="39"/>
        <v>623003.49647593673</v>
      </c>
      <c r="AN95" s="14">
        <f t="shared" si="32"/>
        <v>51916.959999999999</v>
      </c>
      <c r="AO95" s="14">
        <f t="shared" si="33"/>
        <v>51916.959999999999</v>
      </c>
    </row>
    <row r="96" spans="1:41" x14ac:dyDescent="0.25">
      <c r="A96">
        <v>61116</v>
      </c>
      <c r="B96" t="s">
        <v>107</v>
      </c>
      <c r="C96" t="s">
        <v>96</v>
      </c>
      <c r="D96" s="14">
        <f>'landesw Umlage § 2_Plan'!F96*'Umlage Gesamt § 2_mtlAufte_Plan'!$D$1</f>
        <v>680.300399883296</v>
      </c>
      <c r="E96" s="14">
        <f>'landesw Umlage § 2_Plan'!G96*'Umlage Gesamt § 2_mtlAufte_Plan'!$E$1</f>
        <v>53018.390979577896</v>
      </c>
      <c r="F96" s="14">
        <f>'landesw Umlage § 2_Plan'!H96*'Umlage Gesamt § 2_mtlAufte_Plan'!$F$1</f>
        <v>2448.7875850696551</v>
      </c>
      <c r="G96" s="14">
        <f>'landesw Umlage § 2_Plan'!I96*'Umlage Gesamt § 2_mtlAufte_Plan'!$G$1</f>
        <v>82889.506166290041</v>
      </c>
      <c r="H96" s="14">
        <f>'landesw Umlage § 2_Plan'!J96*'Umlage Gesamt § 2_mtlAufte_Plan'!$H$1</f>
        <v>14146.53704394363</v>
      </c>
      <c r="I96" s="14">
        <f>'landesw Umlage § 2_Plan'!K96*'Umlage Gesamt § 2_mtlAufte_Plan'!$I$1</f>
        <v>25137.974537030677</v>
      </c>
      <c r="J96" s="14">
        <f>'landesw Umlage § 2_Plan'!L96*'Umlage Gesamt § 2_mtlAufte_Plan'!$J$1</f>
        <v>357.35973491449869</v>
      </c>
      <c r="K96" s="14">
        <f>'landesw Umlage § 2_Plan'!M96*'Umlage Gesamt § 2_mtlAufte_Plan'!$K$1</f>
        <v>251.40885873381816</v>
      </c>
      <c r="M96" s="14">
        <f>'bezirksw Umlage § 2_Plan'!F96*'Umlage Gesamt § 2_mtlAufte_Plan'!$M$1</f>
        <v>1808.8022226384667</v>
      </c>
      <c r="N96" s="14">
        <f>'bezirksw Umlage § 2_Plan'!G96*'Umlage Gesamt § 2_mtlAufte_Plan'!$N$1</f>
        <v>228256.05251438639</v>
      </c>
      <c r="O96" s="14">
        <f>'bezirksw Umlage § 2_Plan'!H96*'Umlage Gesamt § 2_mtlAufte_Plan'!$O$1</f>
        <v>7874.2090819171408</v>
      </c>
      <c r="P96" s="14">
        <f>'bezirksw Umlage § 2_Plan'!I96*'Umlage Gesamt § 2_mtlAufte_Plan'!$P$1</f>
        <v>235438.25080909504</v>
      </c>
      <c r="Q96" s="14">
        <f>'bezirksw Umlage § 2_Plan'!J96*'Umlage Gesamt § 2_mtlAufte_Plan'!$Q$1</f>
        <v>47624.510726756511</v>
      </c>
      <c r="R96" s="14">
        <f>'bezirksw Umlage § 2_Plan'!K96*'Umlage Gesamt § 2_mtlAufte_Plan'!$R$1</f>
        <v>76588.029828224768</v>
      </c>
      <c r="S96" s="14">
        <f>'bezirksw Umlage § 2_Plan'!L96*'Umlage Gesamt § 2_mtlAufte_Plan'!$S$1</f>
        <v>1435.7840215927263</v>
      </c>
      <c r="T96" s="14">
        <f>'bezirksw Umlage § 2_Plan'!M96*'Umlage Gesamt § 2_mtlAufte_Plan'!$T$1</f>
        <v>959.42969728431444</v>
      </c>
      <c r="V96" s="14">
        <f t="shared" si="28"/>
        <v>2489.1026225217629</v>
      </c>
      <c r="W96" s="184">
        <f t="shared" si="29"/>
        <v>207.43</v>
      </c>
      <c r="X96" s="14">
        <f t="shared" si="21"/>
        <v>281274.44349396427</v>
      </c>
      <c r="Y96" s="184">
        <f t="shared" si="34"/>
        <v>23439.54</v>
      </c>
      <c r="Z96" s="14">
        <f t="shared" si="22"/>
        <v>10322.996666986795</v>
      </c>
      <c r="AA96" s="184">
        <f t="shared" si="35"/>
        <v>860.25</v>
      </c>
      <c r="AB96" s="14">
        <f t="shared" si="23"/>
        <v>318327.75697538507</v>
      </c>
      <c r="AC96" s="184">
        <f t="shared" si="36"/>
        <v>26527.31</v>
      </c>
      <c r="AD96" s="14">
        <f t="shared" si="24"/>
        <v>61771.047770700141</v>
      </c>
      <c r="AE96" s="184">
        <f t="shared" si="37"/>
        <v>5147.59</v>
      </c>
      <c r="AF96" s="14">
        <f t="shared" si="25"/>
        <v>101726.00436525545</v>
      </c>
      <c r="AG96" s="184">
        <f t="shared" si="38"/>
        <v>8477.17</v>
      </c>
      <c r="AH96" s="14">
        <f t="shared" si="26"/>
        <v>1793.1437565072249</v>
      </c>
      <c r="AI96" s="184">
        <f t="shared" si="30"/>
        <v>149.43</v>
      </c>
      <c r="AJ96" s="14">
        <f t="shared" si="27"/>
        <v>1210.8385560181325</v>
      </c>
      <c r="AK96" s="184">
        <f t="shared" si="31"/>
        <v>100.9</v>
      </c>
      <c r="AM96" s="14">
        <f t="shared" si="39"/>
        <v>778915.33420733875</v>
      </c>
      <c r="AN96" s="14">
        <f t="shared" si="32"/>
        <v>64909.61</v>
      </c>
      <c r="AO96" s="14">
        <f t="shared" si="33"/>
        <v>64909.61</v>
      </c>
    </row>
    <row r="97" spans="1:41" x14ac:dyDescent="0.25">
      <c r="A97">
        <v>61118</v>
      </c>
      <c r="B97" t="s">
        <v>108</v>
      </c>
      <c r="C97" t="s">
        <v>96</v>
      </c>
      <c r="D97" s="14">
        <f>'landesw Umlage § 2_Plan'!F97*'Umlage Gesamt § 2_mtlAufte_Plan'!$D$1</f>
        <v>306.72055581465503</v>
      </c>
      <c r="E97" s="14">
        <f>'landesw Umlage § 2_Plan'!G97*'Umlage Gesamt § 2_mtlAufte_Plan'!$E$1</f>
        <v>23903.896502845662</v>
      </c>
      <c r="F97" s="14">
        <f>'landesw Umlage § 2_Plan'!H97*'Umlage Gesamt § 2_mtlAufte_Plan'!$F$1</f>
        <v>1104.0615135511307</v>
      </c>
      <c r="G97" s="14">
        <f>'landesw Umlage § 2_Plan'!I97*'Umlage Gesamt § 2_mtlAufte_Plan'!$G$1</f>
        <v>37371.601437965008</v>
      </c>
      <c r="H97" s="14">
        <f>'landesw Umlage § 2_Plan'!J97*'Umlage Gesamt § 2_mtlAufte_Plan'!$H$1</f>
        <v>6378.1142943842869</v>
      </c>
      <c r="I97" s="14">
        <f>'landesw Umlage § 2_Plan'!K97*'Umlage Gesamt § 2_mtlAufte_Plan'!$I$1</f>
        <v>11333.718932658843</v>
      </c>
      <c r="J97" s="14">
        <f>'landesw Umlage § 2_Plan'!L97*'Umlage Gesamt § 2_mtlAufte_Plan'!$J$1</f>
        <v>161.11937687756185</v>
      </c>
      <c r="K97" s="14">
        <f>'landesw Umlage § 2_Plan'!M97*'Umlage Gesamt § 2_mtlAufte_Plan'!$K$1</f>
        <v>113.35031539124955</v>
      </c>
      <c r="M97" s="14">
        <f>'bezirksw Umlage § 2_Plan'!F97*'Umlage Gesamt § 2_mtlAufte_Plan'!$M$1</f>
        <v>815.51741433876566</v>
      </c>
      <c r="N97" s="14">
        <f>'bezirksw Umlage § 2_Plan'!G97*'Umlage Gesamt § 2_mtlAufte_Plan'!$N$1</f>
        <v>102911.63037282041</v>
      </c>
      <c r="O97" s="14">
        <f>'bezirksw Umlage § 2_Plan'!H97*'Umlage Gesamt § 2_mtlAufte_Plan'!$O$1</f>
        <v>3550.169581879929</v>
      </c>
      <c r="P97" s="14">
        <f>'bezirksw Umlage § 2_Plan'!I97*'Umlage Gesamt § 2_mtlAufte_Plan'!$P$1</f>
        <v>106149.79964819053</v>
      </c>
      <c r="Q97" s="14">
        <f>'bezirksw Umlage § 2_Plan'!J97*'Umlage Gesamt § 2_mtlAufte_Plan'!$Q$1</f>
        <v>21472.00913452002</v>
      </c>
      <c r="R97" s="14">
        <f>'bezirksw Umlage § 2_Plan'!K97*'Umlage Gesamt § 2_mtlAufte_Plan'!$R$1</f>
        <v>34530.514875035093</v>
      </c>
      <c r="S97" s="14">
        <f>'bezirksw Umlage § 2_Plan'!L97*'Umlage Gesamt § 2_mtlAufte_Plan'!$S$1</f>
        <v>647.33825411284272</v>
      </c>
      <c r="T97" s="14">
        <f>'bezirksw Umlage § 2_Plan'!M97*'Umlage Gesamt § 2_mtlAufte_Plan'!$T$1</f>
        <v>432.56892112163041</v>
      </c>
      <c r="V97" s="14">
        <f t="shared" si="28"/>
        <v>1122.2379701534207</v>
      </c>
      <c r="W97" s="184">
        <f t="shared" si="29"/>
        <v>93.52</v>
      </c>
      <c r="X97" s="14">
        <f t="shared" si="21"/>
        <v>126815.52687566607</v>
      </c>
      <c r="Y97" s="184">
        <f t="shared" si="34"/>
        <v>10567.96</v>
      </c>
      <c r="Z97" s="14">
        <f t="shared" si="22"/>
        <v>4654.2310954310597</v>
      </c>
      <c r="AA97" s="184">
        <f t="shared" si="35"/>
        <v>387.85</v>
      </c>
      <c r="AB97" s="14">
        <f t="shared" si="23"/>
        <v>143521.40108615553</v>
      </c>
      <c r="AC97" s="184">
        <f t="shared" si="36"/>
        <v>11960.12</v>
      </c>
      <c r="AD97" s="14">
        <f t="shared" si="24"/>
        <v>27850.123428904306</v>
      </c>
      <c r="AE97" s="184">
        <f t="shared" si="37"/>
        <v>2320.84</v>
      </c>
      <c r="AF97" s="14">
        <f t="shared" si="25"/>
        <v>45864.233807693934</v>
      </c>
      <c r="AG97" s="184">
        <f t="shared" si="38"/>
        <v>3822.02</v>
      </c>
      <c r="AH97" s="14">
        <f t="shared" si="26"/>
        <v>808.4576309904046</v>
      </c>
      <c r="AI97" s="184">
        <f t="shared" si="30"/>
        <v>67.37</v>
      </c>
      <c r="AJ97" s="14">
        <f t="shared" si="27"/>
        <v>545.91923651287993</v>
      </c>
      <c r="AK97" s="184">
        <f t="shared" si="31"/>
        <v>45.49</v>
      </c>
      <c r="AM97" s="14">
        <f t="shared" si="39"/>
        <v>351182.13113150757</v>
      </c>
      <c r="AN97" s="14">
        <f t="shared" si="32"/>
        <v>29265.18</v>
      </c>
      <c r="AO97" s="14">
        <f t="shared" si="33"/>
        <v>29265.18</v>
      </c>
    </row>
    <row r="98" spans="1:41" x14ac:dyDescent="0.25">
      <c r="A98">
        <v>61119</v>
      </c>
      <c r="B98" t="s">
        <v>109</v>
      </c>
      <c r="C98" t="s">
        <v>96</v>
      </c>
      <c r="D98" s="14">
        <f>'landesw Umlage § 2_Plan'!F98*'Umlage Gesamt § 2_mtlAufte_Plan'!$D$1</f>
        <v>172.27211195461567</v>
      </c>
      <c r="E98" s="14">
        <f>'landesw Umlage § 2_Plan'!G98*'Umlage Gesamt § 2_mtlAufte_Plan'!$E$1</f>
        <v>13425.819223469918</v>
      </c>
      <c r="F98" s="14">
        <f>'landesw Umlage § 2_Plan'!H98*'Umlage Gesamt § 2_mtlAufte_Plan'!$F$1</f>
        <v>620.10519041376608</v>
      </c>
      <c r="G98" s="14">
        <f>'landesw Umlage § 2_Plan'!I98*'Umlage Gesamt § 2_mtlAufte_Plan'!$G$1</f>
        <v>20990.065989365205</v>
      </c>
      <c r="H98" s="14">
        <f>'landesw Umlage § 2_Plan'!J98*'Umlage Gesamt § 2_mtlAufte_Plan'!$H$1</f>
        <v>3582.320124789645</v>
      </c>
      <c r="I98" s="14">
        <f>'landesw Umlage § 2_Plan'!K98*'Umlage Gesamt § 2_mtlAufte_Plan'!$I$1</f>
        <v>6365.6760520771795</v>
      </c>
      <c r="J98" s="14">
        <f>'landesw Umlage § 2_Plan'!L98*'Umlage Gesamt § 2_mtlAufte_Plan'!$J$1</f>
        <v>90.494017454382359</v>
      </c>
      <c r="K98" s="14">
        <f>'landesw Umlage § 2_Plan'!M98*'Umlage Gesamt § 2_mtlAufte_Plan'!$K$1</f>
        <v>63.664132882480047</v>
      </c>
      <c r="M98" s="14">
        <f>'bezirksw Umlage § 2_Plan'!F98*'Umlage Gesamt § 2_mtlAufte_Plan'!$M$1</f>
        <v>458.04203415959603</v>
      </c>
      <c r="N98" s="14">
        <f>'bezirksw Umlage § 2_Plan'!G98*'Umlage Gesamt § 2_mtlAufte_Plan'!$N$1</f>
        <v>57801.159957898933</v>
      </c>
      <c r="O98" s="14">
        <f>'bezirksw Umlage § 2_Plan'!H98*'Umlage Gesamt § 2_mtlAufte_Plan'!$O$1</f>
        <v>1993.9818185419063</v>
      </c>
      <c r="P98" s="14">
        <f>'bezirksw Umlage § 2_Plan'!I98*'Umlage Gesamt § 2_mtlAufte_Plan'!$P$1</f>
        <v>59619.904249271611</v>
      </c>
      <c r="Q98" s="14">
        <f>'bezirksw Umlage § 2_Plan'!J98*'Umlage Gesamt § 2_mtlAufte_Plan'!$Q$1</f>
        <v>12059.929767954027</v>
      </c>
      <c r="R98" s="14">
        <f>'bezirksw Umlage § 2_Plan'!K98*'Umlage Gesamt § 2_mtlAufte_Plan'!$R$1</f>
        <v>19394.346455205341</v>
      </c>
      <c r="S98" s="14">
        <f>'bezirksw Umlage § 2_Plan'!L98*'Umlage Gesamt § 2_mtlAufte_Plan'!$S$1</f>
        <v>363.58283157396636</v>
      </c>
      <c r="T98" s="14">
        <f>'bezirksw Umlage § 2_Plan'!M98*'Umlage Gesamt § 2_mtlAufte_Plan'!$T$1</f>
        <v>242.95587692069608</v>
      </c>
      <c r="V98" s="14">
        <f t="shared" si="28"/>
        <v>630.31414611421167</v>
      </c>
      <c r="W98" s="184">
        <f t="shared" si="29"/>
        <v>52.53</v>
      </c>
      <c r="X98" s="14">
        <f t="shared" si="21"/>
        <v>71226.97918136885</v>
      </c>
      <c r="Y98" s="184">
        <f t="shared" si="34"/>
        <v>5935.58</v>
      </c>
      <c r="Z98" s="14">
        <f t="shared" si="22"/>
        <v>2614.0870089556724</v>
      </c>
      <c r="AA98" s="184">
        <f t="shared" si="35"/>
        <v>217.84</v>
      </c>
      <c r="AB98" s="14">
        <f t="shared" si="23"/>
        <v>80609.970238636815</v>
      </c>
      <c r="AC98" s="184">
        <f t="shared" si="36"/>
        <v>6717.5</v>
      </c>
      <c r="AD98" s="14">
        <f t="shared" si="24"/>
        <v>15642.249892743672</v>
      </c>
      <c r="AE98" s="184">
        <f t="shared" si="37"/>
        <v>1303.52</v>
      </c>
      <c r="AF98" s="14">
        <f t="shared" si="25"/>
        <v>25760.02250728252</v>
      </c>
      <c r="AG98" s="184">
        <f t="shared" si="38"/>
        <v>2146.67</v>
      </c>
      <c r="AH98" s="14">
        <f t="shared" si="26"/>
        <v>454.0768490283487</v>
      </c>
      <c r="AI98" s="184">
        <f t="shared" si="30"/>
        <v>37.840000000000003</v>
      </c>
      <c r="AJ98" s="14">
        <f t="shared" si="27"/>
        <v>306.62000980317612</v>
      </c>
      <c r="AK98" s="184">
        <f t="shared" si="31"/>
        <v>25.55</v>
      </c>
      <c r="AM98" s="14">
        <f t="shared" si="39"/>
        <v>197244.31983393329</v>
      </c>
      <c r="AN98" s="14">
        <f t="shared" si="32"/>
        <v>16437.03</v>
      </c>
      <c r="AO98" s="14">
        <f t="shared" si="33"/>
        <v>16437.03</v>
      </c>
    </row>
    <row r="99" spans="1:41" x14ac:dyDescent="0.25">
      <c r="A99">
        <v>61120</v>
      </c>
      <c r="B99" t="s">
        <v>110</v>
      </c>
      <c r="C99" t="s">
        <v>96</v>
      </c>
      <c r="D99" s="14">
        <f>'landesw Umlage § 2_Plan'!F99*'Umlage Gesamt § 2_mtlAufte_Plan'!$D$1</f>
        <v>3589.3774092444623</v>
      </c>
      <c r="E99" s="14">
        <f>'landesw Umlage § 2_Plan'!G99*'Umlage Gesamt § 2_mtlAufte_Plan'!$E$1</f>
        <v>279733.79831796855</v>
      </c>
      <c r="F99" s="14">
        <f>'landesw Umlage § 2_Plan'!H99*'Umlage Gesamt § 2_mtlAufte_Plan'!$F$1</f>
        <v>12920.208248290257</v>
      </c>
      <c r="G99" s="14">
        <f>'landesw Umlage § 2_Plan'!I99*'Umlage Gesamt § 2_mtlAufte_Plan'!$G$1</f>
        <v>437338.74174960091</v>
      </c>
      <c r="H99" s="14">
        <f>'landesw Umlage § 2_Plan'!J99*'Umlage Gesamt § 2_mtlAufte_Plan'!$H$1</f>
        <v>74639.468818895184</v>
      </c>
      <c r="I99" s="14">
        <f>'landesw Umlage § 2_Plan'!K99*'Umlage Gesamt § 2_mtlAufte_Plan'!$I$1</f>
        <v>132632.11065708491</v>
      </c>
      <c r="J99" s="14">
        <f>'landesw Umlage § 2_Plan'!L99*'Umlage Gesamt § 2_mtlAufte_Plan'!$J$1</f>
        <v>1885.4890570338266</v>
      </c>
      <c r="K99" s="14">
        <f>'landesw Umlage § 2_Plan'!M99*'Umlage Gesamt § 2_mtlAufte_Plan'!$K$1</f>
        <v>1326.4747134911345</v>
      </c>
      <c r="M99" s="14">
        <f>'bezirksw Umlage § 2_Plan'!F99*'Umlage Gesamt § 2_mtlAufte_Plan'!$M$1</f>
        <v>9543.5396434331851</v>
      </c>
      <c r="N99" s="14">
        <f>'bezirksw Umlage § 2_Plan'!G99*'Umlage Gesamt § 2_mtlAufte_Plan'!$N$1</f>
        <v>1204316.6791596841</v>
      </c>
      <c r="O99" s="14">
        <f>'bezirksw Umlage § 2_Plan'!H99*'Umlage Gesamt § 2_mtlAufte_Plan'!$O$1</f>
        <v>41545.62925312038</v>
      </c>
      <c r="P99" s="14">
        <f>'bezirksw Umlage § 2_Plan'!I99*'Umlage Gesamt § 2_mtlAufte_Plan'!$P$1</f>
        <v>1242211.1450635167</v>
      </c>
      <c r="Q99" s="14">
        <f>'bezirksw Umlage § 2_Plan'!J99*'Umlage Gesamt § 2_mtlAufte_Plan'!$Q$1</f>
        <v>251274.79413251136</v>
      </c>
      <c r="R99" s="14">
        <f>'bezirksw Umlage § 2_Plan'!K99*'Umlage Gesamt § 2_mtlAufte_Plan'!$R$1</f>
        <v>404091.1105316563</v>
      </c>
      <c r="S99" s="14">
        <f>'bezirksw Umlage § 2_Plan'!L99*'Umlage Gesamt § 2_mtlAufte_Plan'!$S$1</f>
        <v>7575.4339296922026</v>
      </c>
      <c r="T99" s="14">
        <f>'bezirksw Umlage § 2_Plan'!M99*'Umlage Gesamt § 2_mtlAufte_Plan'!$T$1</f>
        <v>5062.109741198652</v>
      </c>
      <c r="V99" s="14">
        <f t="shared" si="28"/>
        <v>13132.917052677647</v>
      </c>
      <c r="W99" s="184">
        <f t="shared" si="29"/>
        <v>1094.4100000000001</v>
      </c>
      <c r="X99" s="14">
        <f t="shared" si="21"/>
        <v>1484050.4774776527</v>
      </c>
      <c r="Y99" s="184">
        <f t="shared" si="34"/>
        <v>123670.87</v>
      </c>
      <c r="Z99" s="14">
        <f t="shared" si="22"/>
        <v>54465.837501410635</v>
      </c>
      <c r="AA99" s="184">
        <f t="shared" si="35"/>
        <v>4538.82</v>
      </c>
      <c r="AB99" s="14">
        <f t="shared" si="23"/>
        <v>1679549.8868131177</v>
      </c>
      <c r="AC99" s="184">
        <f t="shared" si="36"/>
        <v>139962.49</v>
      </c>
      <c r="AD99" s="14">
        <f t="shared" si="24"/>
        <v>325914.26295140653</v>
      </c>
      <c r="AE99" s="184">
        <f t="shared" si="37"/>
        <v>27159.52</v>
      </c>
      <c r="AF99" s="14">
        <f t="shared" si="25"/>
        <v>536723.22118874127</v>
      </c>
      <c r="AG99" s="184">
        <f t="shared" si="38"/>
        <v>44726.94</v>
      </c>
      <c r="AH99" s="14">
        <f t="shared" si="26"/>
        <v>9460.9229867260292</v>
      </c>
      <c r="AI99" s="184">
        <f t="shared" si="30"/>
        <v>788.41</v>
      </c>
      <c r="AJ99" s="14">
        <f t="shared" si="27"/>
        <v>6388.5844546897861</v>
      </c>
      <c r="AK99" s="184">
        <f t="shared" si="31"/>
        <v>532.38</v>
      </c>
      <c r="AM99" s="14">
        <f t="shared" si="39"/>
        <v>4109686.1104264217</v>
      </c>
      <c r="AN99" s="14">
        <f t="shared" si="32"/>
        <v>342473.84</v>
      </c>
      <c r="AO99" s="14">
        <f t="shared" si="33"/>
        <v>342473.84</v>
      </c>
    </row>
    <row r="100" spans="1:41" x14ac:dyDescent="0.25">
      <c r="A100">
        <v>61203</v>
      </c>
      <c r="B100" t="s">
        <v>112</v>
      </c>
      <c r="C100" t="s">
        <v>113</v>
      </c>
      <c r="D100" s="14">
        <f>'landesw Umlage § 2_Plan'!F100*'Umlage Gesamt § 2_mtlAufte_Plan'!$D$1</f>
        <v>814.67768880952815</v>
      </c>
      <c r="E100" s="14">
        <f>'landesw Umlage § 2_Plan'!G100*'Umlage Gesamt § 2_mtlAufte_Plan'!$E$1</f>
        <v>63490.92288502564</v>
      </c>
      <c r="F100" s="14">
        <f>'landesw Umlage § 2_Plan'!H100*'Umlage Gesamt § 2_mtlAufte_Plan'!$F$1</f>
        <v>2932.4877811805563</v>
      </c>
      <c r="G100" s="14">
        <f>'landesw Umlage § 2_Plan'!I100*'Umlage Gesamt § 2_mtlAufte_Plan'!$G$1</f>
        <v>99262.371919376514</v>
      </c>
      <c r="H100" s="14">
        <f>'landesw Umlage § 2_Plan'!J100*'Umlage Gesamt § 2_mtlAufte_Plan'!$H$1</f>
        <v>16940.851579089816</v>
      </c>
      <c r="I100" s="14">
        <f>'landesw Umlage § 2_Plan'!K100*'Umlage Gesamt § 2_mtlAufte_Plan'!$I$1</f>
        <v>30103.388151313899</v>
      </c>
      <c r="J100" s="14">
        <f>'landesw Umlage § 2_Plan'!L100*'Umlage Gesamt § 2_mtlAufte_Plan'!$J$1</f>
        <v>427.94771686694969</v>
      </c>
      <c r="K100" s="14">
        <f>'landesw Umlage § 2_Plan'!M100*'Umlage Gesamt § 2_mtlAufte_Plan'!$K$1</f>
        <v>301.06874553453747</v>
      </c>
      <c r="M100" s="14">
        <f>'bezirksw Umlage § 2_Plan'!F100*'Umlage Gesamt § 2_mtlAufte_Plan'!$M$1</f>
        <v>2758.4412074724423</v>
      </c>
      <c r="N100" s="14">
        <f>'bezirksw Umlage § 2_Plan'!G100*'Umlage Gesamt § 2_mtlAufte_Plan'!$N$1</f>
        <v>230686.0074125001</v>
      </c>
      <c r="O100" s="14">
        <f>'bezirksw Umlage § 2_Plan'!H100*'Umlage Gesamt § 2_mtlAufte_Plan'!$O$1</f>
        <v>9019.6600359249987</v>
      </c>
      <c r="P100" s="14">
        <f>'bezirksw Umlage § 2_Plan'!I100*'Umlage Gesamt § 2_mtlAufte_Plan'!$P$1</f>
        <v>334000.38238834194</v>
      </c>
      <c r="Q100" s="14">
        <f>'bezirksw Umlage § 2_Plan'!J100*'Umlage Gesamt § 2_mtlAufte_Plan'!$Q$1</f>
        <v>20921.702610078384</v>
      </c>
      <c r="R100" s="14">
        <f>'bezirksw Umlage § 2_Plan'!K100*'Umlage Gesamt § 2_mtlAufte_Plan'!$R$1</f>
        <v>77422.392149401276</v>
      </c>
      <c r="S100" s="14">
        <f>'bezirksw Umlage § 2_Plan'!L100*'Umlage Gesamt § 2_mtlAufte_Plan'!$S$1</f>
        <v>598.70520382908921</v>
      </c>
      <c r="T100" s="14">
        <f>'bezirksw Umlage § 2_Plan'!M100*'Umlage Gesamt § 2_mtlAufte_Plan'!$T$1</f>
        <v>1109.4650104855439</v>
      </c>
      <c r="V100" s="14">
        <f t="shared" si="28"/>
        <v>3573.1188962819706</v>
      </c>
      <c r="W100" s="184">
        <f t="shared" si="29"/>
        <v>297.76</v>
      </c>
      <c r="X100" s="14">
        <f t="shared" si="21"/>
        <v>294176.93029752572</v>
      </c>
      <c r="Y100" s="184">
        <f t="shared" si="34"/>
        <v>24514.74</v>
      </c>
      <c r="Z100" s="14">
        <f t="shared" si="22"/>
        <v>11952.147817105555</v>
      </c>
      <c r="AA100" s="184">
        <f t="shared" si="35"/>
        <v>996.01</v>
      </c>
      <c r="AB100" s="14">
        <f t="shared" si="23"/>
        <v>433262.75430771848</v>
      </c>
      <c r="AC100" s="184">
        <f t="shared" si="36"/>
        <v>36105.230000000003</v>
      </c>
      <c r="AD100" s="14">
        <f t="shared" si="24"/>
        <v>37862.554189168201</v>
      </c>
      <c r="AE100" s="184">
        <f t="shared" si="37"/>
        <v>3155.21</v>
      </c>
      <c r="AF100" s="14">
        <f t="shared" si="25"/>
        <v>107525.78030071518</v>
      </c>
      <c r="AG100" s="184">
        <f t="shared" si="38"/>
        <v>8960.48</v>
      </c>
      <c r="AH100" s="14">
        <f t="shared" si="26"/>
        <v>1026.652920696039</v>
      </c>
      <c r="AI100" s="184">
        <f t="shared" si="30"/>
        <v>85.55</v>
      </c>
      <c r="AJ100" s="14">
        <f t="shared" si="27"/>
        <v>1410.5337560200815</v>
      </c>
      <c r="AK100" s="184">
        <f t="shared" si="31"/>
        <v>117.54</v>
      </c>
      <c r="AM100" s="14">
        <f t="shared" si="39"/>
        <v>890790.47248523124</v>
      </c>
      <c r="AN100" s="14">
        <f t="shared" si="32"/>
        <v>74232.539999999994</v>
      </c>
      <c r="AO100" s="14">
        <f t="shared" si="33"/>
        <v>74232.539999999994</v>
      </c>
    </row>
    <row r="101" spans="1:41" x14ac:dyDescent="0.25">
      <c r="A101">
        <v>61204</v>
      </c>
      <c r="B101" t="s">
        <v>114</v>
      </c>
      <c r="C101" t="s">
        <v>113</v>
      </c>
      <c r="D101" s="14">
        <f>'landesw Umlage § 2_Plan'!F101*'Umlage Gesamt § 2_mtlAufte_Plan'!$D$1</f>
        <v>732.38523658252757</v>
      </c>
      <c r="E101" s="14">
        <f>'landesw Umlage § 2_Plan'!G101*'Umlage Gesamt § 2_mtlAufte_Plan'!$E$1</f>
        <v>57077.559894811595</v>
      </c>
      <c r="F101" s="14">
        <f>'landesw Umlage § 2_Plan'!H101*'Umlage Gesamt § 2_mtlAufte_Plan'!$F$1</f>
        <v>2636.2704992371882</v>
      </c>
      <c r="G101" s="14">
        <f>'landesw Umlage § 2_Plan'!I101*'Umlage Gesamt § 2_mtlAufte_Plan'!$G$1</f>
        <v>89235.653241158405</v>
      </c>
      <c r="H101" s="14">
        <f>'landesw Umlage § 2_Plan'!J101*'Umlage Gesamt § 2_mtlAufte_Plan'!$H$1</f>
        <v>15229.617506515508</v>
      </c>
      <c r="I101" s="14">
        <f>'landesw Umlage § 2_Plan'!K101*'Umlage Gesamt § 2_mtlAufte_Plan'!$I$1</f>
        <v>27062.576226130514</v>
      </c>
      <c r="J101" s="14">
        <f>'landesw Umlage § 2_Plan'!L101*'Umlage Gesamt § 2_mtlAufte_Plan'!$J$1</f>
        <v>384.71974152201409</v>
      </c>
      <c r="K101" s="14">
        <f>'landesw Umlage § 2_Plan'!M101*'Umlage Gesamt § 2_mtlAufte_Plan'!$K$1</f>
        <v>270.65710458835161</v>
      </c>
      <c r="M101" s="14">
        <f>'bezirksw Umlage § 2_Plan'!F101*'Umlage Gesamt § 2_mtlAufte_Plan'!$M$1</f>
        <v>2479.8047670678643</v>
      </c>
      <c r="N101" s="14">
        <f>'bezirksw Umlage § 2_Plan'!G101*'Umlage Gesamt § 2_mtlAufte_Plan'!$N$1</f>
        <v>207383.88743892976</v>
      </c>
      <c r="O101" s="14">
        <f>'bezirksw Umlage § 2_Plan'!H101*'Umlage Gesamt § 2_mtlAufte_Plan'!$O$1</f>
        <v>8108.563595202806</v>
      </c>
      <c r="P101" s="14">
        <f>'bezirksw Umlage § 2_Plan'!I101*'Umlage Gesamt § 2_mtlAufte_Plan'!$P$1</f>
        <v>300262.24166221404</v>
      </c>
      <c r="Q101" s="14">
        <f>'bezirksw Umlage § 2_Plan'!J101*'Umlage Gesamt § 2_mtlAufte_Plan'!$Q$1</f>
        <v>18808.353691608223</v>
      </c>
      <c r="R101" s="14">
        <f>'bezirksw Umlage § 2_Plan'!K101*'Umlage Gesamt § 2_mtlAufte_Plan'!$R$1</f>
        <v>69601.779660841625</v>
      </c>
      <c r="S101" s="14">
        <f>'bezirksw Umlage § 2_Plan'!L101*'Umlage Gesamt § 2_mtlAufte_Plan'!$S$1</f>
        <v>538.22862510240589</v>
      </c>
      <c r="T101" s="14">
        <f>'bezirksw Umlage § 2_Plan'!M101*'Umlage Gesamt § 2_mtlAufte_Plan'!$T$1</f>
        <v>997.39541826886523</v>
      </c>
      <c r="V101" s="14">
        <f t="shared" si="28"/>
        <v>3212.1900036503921</v>
      </c>
      <c r="W101" s="184">
        <f t="shared" si="29"/>
        <v>267.68</v>
      </c>
      <c r="X101" s="14">
        <f t="shared" si="21"/>
        <v>264461.44733374135</v>
      </c>
      <c r="Y101" s="184">
        <f t="shared" si="34"/>
        <v>22038.45</v>
      </c>
      <c r="Z101" s="14">
        <f t="shared" si="22"/>
        <v>10744.834094439993</v>
      </c>
      <c r="AA101" s="184">
        <f t="shared" si="35"/>
        <v>895.4</v>
      </c>
      <c r="AB101" s="14">
        <f t="shared" si="23"/>
        <v>389497.89490337245</v>
      </c>
      <c r="AC101" s="184">
        <f t="shared" si="36"/>
        <v>32458.16</v>
      </c>
      <c r="AD101" s="14">
        <f t="shared" si="24"/>
        <v>34037.971198123734</v>
      </c>
      <c r="AE101" s="184">
        <f t="shared" si="37"/>
        <v>2836.5</v>
      </c>
      <c r="AF101" s="14">
        <f t="shared" si="25"/>
        <v>96664.355886972131</v>
      </c>
      <c r="AG101" s="184">
        <f t="shared" si="38"/>
        <v>8055.36</v>
      </c>
      <c r="AH101" s="14">
        <f t="shared" si="26"/>
        <v>922.94836662442003</v>
      </c>
      <c r="AI101" s="184">
        <f t="shared" si="30"/>
        <v>76.91</v>
      </c>
      <c r="AJ101" s="14">
        <f t="shared" si="27"/>
        <v>1268.0525228572169</v>
      </c>
      <c r="AK101" s="184">
        <f t="shared" si="31"/>
        <v>105.67</v>
      </c>
      <c r="AM101" s="14">
        <f t="shared" si="39"/>
        <v>800809.69430978165</v>
      </c>
      <c r="AN101" s="14">
        <f t="shared" si="32"/>
        <v>66734.14</v>
      </c>
      <c r="AO101" s="14">
        <f t="shared" si="33"/>
        <v>66734.14</v>
      </c>
    </row>
    <row r="102" spans="1:41" x14ac:dyDescent="0.25">
      <c r="A102">
        <v>61205</v>
      </c>
      <c r="B102" t="s">
        <v>115</v>
      </c>
      <c r="C102" t="s">
        <v>113</v>
      </c>
      <c r="D102" s="14">
        <f>'landesw Umlage § 2_Plan'!F102*'Umlage Gesamt § 2_mtlAufte_Plan'!$D$1</f>
        <v>506.01770888180226</v>
      </c>
      <c r="E102" s="14">
        <f>'landesw Umlage § 2_Plan'!G102*'Umlage Gesamt § 2_mtlAufte_Plan'!$E$1</f>
        <v>39435.879703566163</v>
      </c>
      <c r="F102" s="14">
        <f>'landesw Umlage § 2_Plan'!H102*'Umlage Gesamt § 2_mtlAufte_Plan'!$F$1</f>
        <v>1821.4451785530598</v>
      </c>
      <c r="G102" s="14">
        <f>'landesw Umlage § 2_Plan'!I102*'Umlage Gesamt § 2_mtlAufte_Plan'!$G$1</f>
        <v>61654.466185534249</v>
      </c>
      <c r="H102" s="14">
        <f>'landesw Umlage § 2_Plan'!J102*'Umlage Gesamt § 2_mtlAufte_Plan'!$H$1</f>
        <v>10522.40784338199</v>
      </c>
      <c r="I102" s="14">
        <f>'landesw Umlage § 2_Plan'!K102*'Umlage Gesamt § 2_mtlAufte_Plan'!$I$1</f>
        <v>18698.005003876933</v>
      </c>
      <c r="J102" s="14">
        <f>'landesw Umlage § 2_Plan'!L102*'Umlage Gesamt § 2_mtlAufte_Plan'!$J$1</f>
        <v>265.80956639017683</v>
      </c>
      <c r="K102" s="14">
        <f>'landesw Umlage § 2_Plan'!M102*'Umlage Gesamt § 2_mtlAufte_Plan'!$K$1</f>
        <v>187.00170499811435</v>
      </c>
      <c r="M102" s="14">
        <f>'bezirksw Umlage § 2_Plan'!F102*'Umlage Gesamt § 2_mtlAufte_Plan'!$M$1</f>
        <v>1713.3402805347978</v>
      </c>
      <c r="N102" s="14">
        <f>'bezirksw Umlage § 2_Plan'!G102*'Umlage Gesamt § 2_mtlAufte_Plan'!$N$1</f>
        <v>143285.1378470186</v>
      </c>
      <c r="O102" s="14">
        <f>'bezirksw Umlage § 2_Plan'!H102*'Umlage Gesamt § 2_mtlAufte_Plan'!$O$1</f>
        <v>5602.3477369816774</v>
      </c>
      <c r="P102" s="14">
        <f>'bezirksw Umlage § 2_Plan'!I102*'Umlage Gesamt § 2_mtlAufte_Plan'!$P$1</f>
        <v>207456.40955107741</v>
      </c>
      <c r="Q102" s="14">
        <f>'bezirksw Umlage § 2_Plan'!J102*'Umlage Gesamt § 2_mtlAufte_Plan'!$Q$1</f>
        <v>12995.018970175181</v>
      </c>
      <c r="R102" s="14">
        <f>'bezirksw Umlage § 2_Plan'!K102*'Umlage Gesamt § 2_mtlAufte_Plan'!$R$1</f>
        <v>48089.081154090723</v>
      </c>
      <c r="S102" s="14">
        <f>'bezirksw Umlage § 2_Plan'!L102*'Umlage Gesamt § 2_mtlAufte_Plan'!$S$1</f>
        <v>371.87152624728293</v>
      </c>
      <c r="T102" s="14">
        <f>'bezirksw Umlage § 2_Plan'!M102*'Umlage Gesamt § 2_mtlAufte_Plan'!$T$1</f>
        <v>689.11785654863729</v>
      </c>
      <c r="V102" s="14">
        <f t="shared" si="28"/>
        <v>2219.3579894166</v>
      </c>
      <c r="W102" s="184">
        <f t="shared" si="29"/>
        <v>184.95</v>
      </c>
      <c r="X102" s="14">
        <f t="shared" si="21"/>
        <v>182721.01755058477</v>
      </c>
      <c r="Y102" s="184">
        <f t="shared" si="34"/>
        <v>15226.75</v>
      </c>
      <c r="Z102" s="14">
        <f t="shared" si="22"/>
        <v>7423.7929155347374</v>
      </c>
      <c r="AA102" s="184">
        <f t="shared" si="35"/>
        <v>618.65</v>
      </c>
      <c r="AB102" s="14">
        <f t="shared" si="23"/>
        <v>269110.87573661166</v>
      </c>
      <c r="AC102" s="184">
        <f t="shared" si="36"/>
        <v>22425.91</v>
      </c>
      <c r="AD102" s="14">
        <f t="shared" si="24"/>
        <v>23517.426813557169</v>
      </c>
      <c r="AE102" s="184">
        <f t="shared" si="37"/>
        <v>1959.79</v>
      </c>
      <c r="AF102" s="14">
        <f t="shared" si="25"/>
        <v>66787.086157967657</v>
      </c>
      <c r="AG102" s="184">
        <f t="shared" si="38"/>
        <v>5565.59</v>
      </c>
      <c r="AH102" s="14">
        <f t="shared" si="26"/>
        <v>637.68109263745976</v>
      </c>
      <c r="AI102" s="184">
        <f t="shared" si="30"/>
        <v>53.14</v>
      </c>
      <c r="AJ102" s="14">
        <f t="shared" si="27"/>
        <v>876.11956154675158</v>
      </c>
      <c r="AK102" s="184">
        <f t="shared" si="31"/>
        <v>73.010000000000005</v>
      </c>
      <c r="AM102" s="14">
        <f t="shared" si="39"/>
        <v>553293.35781785683</v>
      </c>
      <c r="AN102" s="14">
        <f t="shared" si="32"/>
        <v>46107.78</v>
      </c>
      <c r="AO102" s="14">
        <f t="shared" si="33"/>
        <v>46107.78</v>
      </c>
    </row>
    <row r="103" spans="1:41" x14ac:dyDescent="0.25">
      <c r="A103">
        <v>61206</v>
      </c>
      <c r="B103" t="s">
        <v>116</v>
      </c>
      <c r="C103" t="s">
        <v>113</v>
      </c>
      <c r="D103" s="14">
        <f>'landesw Umlage § 2_Plan'!F103*'Umlage Gesamt § 2_mtlAufte_Plan'!$D$1</f>
        <v>360.31773980700893</v>
      </c>
      <c r="E103" s="14">
        <f>'landesw Umlage § 2_Plan'!G103*'Umlage Gesamt § 2_mtlAufte_Plan'!$E$1</f>
        <v>28080.928379937708</v>
      </c>
      <c r="F103" s="14">
        <f>'landesw Umlage § 2_Plan'!H103*'Umlage Gesamt § 2_mtlAufte_Plan'!$F$1</f>
        <v>1296.9882247182645</v>
      </c>
      <c r="G103" s="14">
        <f>'landesw Umlage § 2_Plan'!I103*'Umlage Gesamt § 2_mtlAufte_Plan'!$G$1</f>
        <v>43902.016698329586</v>
      </c>
      <c r="H103" s="14">
        <f>'landesw Umlage § 2_Plan'!J103*'Umlage Gesamt § 2_mtlAufte_Plan'!$H$1</f>
        <v>7492.6433302763235</v>
      </c>
      <c r="I103" s="14">
        <f>'landesw Umlage § 2_Plan'!K103*'Umlage Gesamt § 2_mtlAufte_Plan'!$I$1</f>
        <v>13314.20379888481</v>
      </c>
      <c r="J103" s="14">
        <f>'landesw Umlage § 2_Plan'!L103*'Umlage Gesamt § 2_mtlAufte_Plan'!$J$1</f>
        <v>189.27381492721895</v>
      </c>
      <c r="K103" s="14">
        <f>'landesw Umlage § 2_Plan'!M103*'Umlage Gesamt § 2_mtlAufte_Plan'!$K$1</f>
        <v>133.15745773774196</v>
      </c>
      <c r="M103" s="14">
        <f>'bezirksw Umlage § 2_Plan'!F103*'Umlage Gesamt § 2_mtlAufte_Plan'!$M$1</f>
        <v>1220.0104592521432</v>
      </c>
      <c r="N103" s="14">
        <f>'bezirksw Umlage § 2_Plan'!G103*'Umlage Gesamt § 2_mtlAufte_Plan'!$N$1</f>
        <v>102028.39962075907</v>
      </c>
      <c r="O103" s="14">
        <f>'bezirksw Umlage § 2_Plan'!H103*'Umlage Gesamt § 2_mtlAufte_Plan'!$O$1</f>
        <v>3989.2383977290174</v>
      </c>
      <c r="P103" s="14">
        <f>'bezirksw Umlage § 2_Plan'!I103*'Umlage Gesamt § 2_mtlAufte_Plan'!$P$1</f>
        <v>147722.54663399904</v>
      </c>
      <c r="Q103" s="14">
        <f>'bezirksw Umlage § 2_Plan'!J103*'Umlage Gesamt § 2_mtlAufte_Plan'!$Q$1</f>
        <v>9253.3043446834072</v>
      </c>
      <c r="R103" s="14">
        <f>'bezirksw Umlage § 2_Plan'!K103*'Umlage Gesamt § 2_mtlAufte_Plan'!$R$1</f>
        <v>34242.574373785785</v>
      </c>
      <c r="S103" s="14">
        <f>'bezirksw Umlage § 2_Plan'!L103*'Umlage Gesamt § 2_mtlAufte_Plan'!$S$1</f>
        <v>264.79687466294217</v>
      </c>
      <c r="T103" s="14">
        <f>'bezirksw Umlage § 2_Plan'!M103*'Umlage Gesamt § 2_mtlAufte_Plan'!$T$1</f>
        <v>490.69703327370075</v>
      </c>
      <c r="V103" s="14">
        <f t="shared" si="28"/>
        <v>1580.3281990591522</v>
      </c>
      <c r="W103" s="184">
        <f t="shared" si="29"/>
        <v>131.69</v>
      </c>
      <c r="X103" s="14">
        <f t="shared" si="21"/>
        <v>130109.32800069678</v>
      </c>
      <c r="Y103" s="184">
        <f t="shared" si="34"/>
        <v>10842.44</v>
      </c>
      <c r="Z103" s="14">
        <f t="shared" si="22"/>
        <v>5286.2266224472824</v>
      </c>
      <c r="AA103" s="184">
        <f t="shared" si="35"/>
        <v>440.52</v>
      </c>
      <c r="AB103" s="14">
        <f t="shared" si="23"/>
        <v>191624.56333232863</v>
      </c>
      <c r="AC103" s="184">
        <f t="shared" si="36"/>
        <v>15968.71</v>
      </c>
      <c r="AD103" s="14">
        <f t="shared" si="24"/>
        <v>16745.947674959731</v>
      </c>
      <c r="AE103" s="184">
        <f t="shared" si="37"/>
        <v>1395.5</v>
      </c>
      <c r="AF103" s="14">
        <f t="shared" si="25"/>
        <v>47556.778172670594</v>
      </c>
      <c r="AG103" s="184">
        <f t="shared" si="38"/>
        <v>3963.06</v>
      </c>
      <c r="AH103" s="14">
        <f t="shared" si="26"/>
        <v>454.07068959016112</v>
      </c>
      <c r="AI103" s="184">
        <f t="shared" si="30"/>
        <v>37.840000000000003</v>
      </c>
      <c r="AJ103" s="14">
        <f t="shared" si="27"/>
        <v>623.85449101144275</v>
      </c>
      <c r="AK103" s="184">
        <f t="shared" si="31"/>
        <v>51.99</v>
      </c>
      <c r="AM103" s="14">
        <f t="shared" si="39"/>
        <v>393981.09718276374</v>
      </c>
      <c r="AN103" s="14">
        <f t="shared" si="32"/>
        <v>32831.760000000002</v>
      </c>
      <c r="AO103" s="14">
        <f t="shared" si="33"/>
        <v>32831.760000000002</v>
      </c>
    </row>
    <row r="104" spans="1:41" x14ac:dyDescent="0.25">
      <c r="A104">
        <v>61207</v>
      </c>
      <c r="B104" t="s">
        <v>117</v>
      </c>
      <c r="C104" t="s">
        <v>113</v>
      </c>
      <c r="D104" s="14">
        <f>'landesw Umlage § 2_Plan'!F104*'Umlage Gesamt § 2_mtlAufte_Plan'!$D$1</f>
        <v>1682.4606672034831</v>
      </c>
      <c r="E104" s="14">
        <f>'landesw Umlage § 2_Plan'!G104*'Umlage Gesamt § 2_mtlAufte_Plan'!$E$1</f>
        <v>131120.54244986194</v>
      </c>
      <c r="F104" s="14">
        <f>'landesw Umlage § 2_Plan'!H104*'Umlage Gesamt § 2_mtlAufte_Plan'!$F$1</f>
        <v>6056.1316661325973</v>
      </c>
      <c r="G104" s="14">
        <f>'landesw Umlage § 2_Plan'!I104*'Umlage Gesamt § 2_mtlAufte_Plan'!$G$1</f>
        <v>204995.22545132609</v>
      </c>
      <c r="H104" s="14">
        <f>'landesw Umlage § 2_Plan'!J104*'Umlage Gesamt § 2_mtlAufte_Plan'!$H$1</f>
        <v>34986.003473840668</v>
      </c>
      <c r="I104" s="14">
        <f>'landesw Umlage § 2_Plan'!K104*'Umlage Gesamt § 2_mtlAufte_Plan'!$I$1</f>
        <v>62169.085037980549</v>
      </c>
      <c r="J104" s="14">
        <f>'landesw Umlage § 2_Plan'!L104*'Umlage Gesamt § 2_mtlAufte_Plan'!$J$1</f>
        <v>883.7914811442846</v>
      </c>
      <c r="K104" s="14">
        <f>'landesw Umlage § 2_Plan'!M104*'Umlage Gesamt § 2_mtlAufte_Plan'!$K$1</f>
        <v>621.76285105628062</v>
      </c>
      <c r="M104" s="14">
        <f>'bezirksw Umlage § 2_Plan'!F104*'Umlage Gesamt § 2_mtlAufte_Plan'!$M$1</f>
        <v>5696.6931807687288</v>
      </c>
      <c r="N104" s="14">
        <f>'bezirksw Umlage § 2_Plan'!G104*'Umlage Gesamt § 2_mtlAufte_Plan'!$N$1</f>
        <v>476409.43071964395</v>
      </c>
      <c r="O104" s="14">
        <f>'bezirksw Umlage § 2_Plan'!H104*'Umlage Gesamt § 2_mtlAufte_Plan'!$O$1</f>
        <v>18627.272417594017</v>
      </c>
      <c r="P104" s="14">
        <f>'bezirksw Umlage § 2_Plan'!I104*'Umlage Gesamt § 2_mtlAufte_Plan'!$P$1</f>
        <v>689772.79471156676</v>
      </c>
      <c r="Q104" s="14">
        <f>'bezirksw Umlage § 2_Plan'!J104*'Umlage Gesamt § 2_mtlAufte_Plan'!$Q$1</f>
        <v>43207.199872899786</v>
      </c>
      <c r="R104" s="14">
        <f>'bezirksw Umlage § 2_Plan'!K104*'Umlage Gesamt § 2_mtlAufte_Plan'!$R$1</f>
        <v>159891.61277083436</v>
      </c>
      <c r="S104" s="14">
        <f>'bezirksw Umlage § 2_Plan'!L104*'Umlage Gesamt § 2_mtlAufte_Plan'!$S$1</f>
        <v>1236.4373917793559</v>
      </c>
      <c r="T104" s="14">
        <f>'bezirksw Umlage § 2_Plan'!M104*'Umlage Gesamt § 2_mtlAufte_Plan'!$T$1</f>
        <v>2291.2512118849086</v>
      </c>
      <c r="V104" s="14">
        <f t="shared" si="28"/>
        <v>7379.1538479722121</v>
      </c>
      <c r="W104" s="184">
        <f t="shared" si="29"/>
        <v>614.92999999999995</v>
      </c>
      <c r="X104" s="14">
        <f t="shared" si="21"/>
        <v>607529.97316950583</v>
      </c>
      <c r="Y104" s="184">
        <f t="shared" si="34"/>
        <v>50627.5</v>
      </c>
      <c r="Z104" s="14">
        <f t="shared" si="22"/>
        <v>24683.404083726615</v>
      </c>
      <c r="AA104" s="184">
        <f t="shared" si="35"/>
        <v>2056.9499999999998</v>
      </c>
      <c r="AB104" s="14">
        <f t="shared" si="23"/>
        <v>894768.02016289288</v>
      </c>
      <c r="AC104" s="184">
        <f t="shared" si="36"/>
        <v>74564</v>
      </c>
      <c r="AD104" s="14">
        <f t="shared" si="24"/>
        <v>78193.203346740454</v>
      </c>
      <c r="AE104" s="184">
        <f t="shared" si="37"/>
        <v>6516.1</v>
      </c>
      <c r="AF104" s="14">
        <f t="shared" si="25"/>
        <v>222060.6978088149</v>
      </c>
      <c r="AG104" s="184">
        <f t="shared" si="38"/>
        <v>18505.060000000001</v>
      </c>
      <c r="AH104" s="14">
        <f t="shared" si="26"/>
        <v>2120.2288729236407</v>
      </c>
      <c r="AI104" s="184">
        <f t="shared" si="30"/>
        <v>176.69</v>
      </c>
      <c r="AJ104" s="14">
        <f t="shared" si="27"/>
        <v>2913.014062941189</v>
      </c>
      <c r="AK104" s="184">
        <f t="shared" si="31"/>
        <v>242.75</v>
      </c>
      <c r="AM104" s="14">
        <f t="shared" si="39"/>
        <v>1839647.6953555176</v>
      </c>
      <c r="AN104" s="14">
        <f t="shared" si="32"/>
        <v>153303.97</v>
      </c>
      <c r="AO104" s="14">
        <f t="shared" si="33"/>
        <v>153303.97</v>
      </c>
    </row>
    <row r="105" spans="1:41" x14ac:dyDescent="0.25">
      <c r="A105">
        <v>61213</v>
      </c>
      <c r="B105" t="s">
        <v>118</v>
      </c>
      <c r="C105" t="s">
        <v>113</v>
      </c>
      <c r="D105" s="14">
        <f>'landesw Umlage § 2_Plan'!F105*'Umlage Gesamt § 2_mtlAufte_Plan'!$D$1</f>
        <v>1146.3548784091495</v>
      </c>
      <c r="E105" s="14">
        <f>'landesw Umlage § 2_Plan'!G105*'Umlage Gesamt § 2_mtlAufte_Plan'!$E$1</f>
        <v>89339.784535286293</v>
      </c>
      <c r="F105" s="14">
        <f>'landesw Umlage § 2_Plan'!H105*'Umlage Gesamt § 2_mtlAufte_Plan'!$F$1</f>
        <v>4126.3823963853674</v>
      </c>
      <c r="G105" s="14">
        <f>'landesw Umlage § 2_Plan'!I105*'Umlage Gesamt § 2_mtlAufte_Plan'!$G$1</f>
        <v>139674.75218146638</v>
      </c>
      <c r="H105" s="14">
        <f>'landesw Umlage § 2_Plan'!J105*'Umlage Gesamt § 2_mtlAufte_Plan'!$H$1</f>
        <v>23837.927709145119</v>
      </c>
      <c r="I105" s="14">
        <f>'landesw Umlage § 2_Plan'!K105*'Umlage Gesamt § 2_mtlAufte_Plan'!$I$1</f>
        <v>42359.286792707448</v>
      </c>
      <c r="J105" s="14">
        <f>'landesw Umlage § 2_Plan'!L105*'Umlage Gesamt § 2_mtlAufte_Plan'!$J$1</f>
        <v>602.17673771250531</v>
      </c>
      <c r="K105" s="14">
        <f>'landesw Umlage § 2_Plan'!M105*'Umlage Gesamt § 2_mtlAufte_Plan'!$K$1</f>
        <v>423.64192602889818</v>
      </c>
      <c r="M105" s="14">
        <f>'bezirksw Umlage § 2_Plan'!F105*'Umlage Gesamt § 2_mtlAufte_Plan'!$M$1</f>
        <v>3881.4767833051224</v>
      </c>
      <c r="N105" s="14">
        <f>'bezirksw Umlage § 2_Plan'!G105*'Umlage Gesamt § 2_mtlAufte_Plan'!$N$1</f>
        <v>324604.48298821237</v>
      </c>
      <c r="O105" s="14">
        <f>'bezirksw Umlage § 2_Plan'!H105*'Umlage Gesamt § 2_mtlAufte_Plan'!$O$1</f>
        <v>12691.806128732829</v>
      </c>
      <c r="P105" s="14">
        <f>'bezirksw Umlage § 2_Plan'!I105*'Umlage Gesamt § 2_mtlAufte_Plan'!$P$1</f>
        <v>469980.9176079146</v>
      </c>
      <c r="Q105" s="14">
        <f>'bezirksw Umlage § 2_Plan'!J105*'Umlage Gesamt § 2_mtlAufte_Plan'!$Q$1</f>
        <v>29439.490219421223</v>
      </c>
      <c r="R105" s="14">
        <f>'bezirksw Umlage § 2_Plan'!K105*'Umlage Gesamt § 2_mtlAufte_Plan'!$R$1</f>
        <v>108943.12948261305</v>
      </c>
      <c r="S105" s="14">
        <f>'bezirksw Umlage § 2_Plan'!L105*'Umlage Gesamt § 2_mtlAufte_Plan'!$S$1</f>
        <v>842.454188405894</v>
      </c>
      <c r="T105" s="14">
        <f>'bezirksw Umlage § 2_Plan'!M105*'Umlage Gesamt § 2_mtlAufte_Plan'!$T$1</f>
        <v>1561.1580440516004</v>
      </c>
      <c r="V105" s="14">
        <f t="shared" si="28"/>
        <v>5027.8316617142718</v>
      </c>
      <c r="W105" s="184">
        <f t="shared" si="29"/>
        <v>418.99</v>
      </c>
      <c r="X105" s="14">
        <f t="shared" si="21"/>
        <v>413944.26752349868</v>
      </c>
      <c r="Y105" s="184">
        <f t="shared" si="34"/>
        <v>34495.360000000001</v>
      </c>
      <c r="Z105" s="14">
        <f t="shared" si="22"/>
        <v>16818.188525118196</v>
      </c>
      <c r="AA105" s="184">
        <f t="shared" si="35"/>
        <v>1401.52</v>
      </c>
      <c r="AB105" s="14">
        <f t="shared" si="23"/>
        <v>609655.66978938098</v>
      </c>
      <c r="AC105" s="184">
        <f t="shared" si="36"/>
        <v>50804.639999999999</v>
      </c>
      <c r="AD105" s="14">
        <f t="shared" si="24"/>
        <v>53277.417928566341</v>
      </c>
      <c r="AE105" s="184">
        <f t="shared" si="37"/>
        <v>4439.78</v>
      </c>
      <c r="AF105" s="14">
        <f t="shared" si="25"/>
        <v>151302.41627532049</v>
      </c>
      <c r="AG105" s="184">
        <f t="shared" si="38"/>
        <v>12608.53</v>
      </c>
      <c r="AH105" s="14">
        <f t="shared" si="26"/>
        <v>1444.6309261183992</v>
      </c>
      <c r="AI105" s="184">
        <f t="shared" si="30"/>
        <v>120.39</v>
      </c>
      <c r="AJ105" s="14">
        <f t="shared" si="27"/>
        <v>1984.7999700804985</v>
      </c>
      <c r="AK105" s="184">
        <f t="shared" si="31"/>
        <v>165.4</v>
      </c>
      <c r="AM105" s="14">
        <f t="shared" si="39"/>
        <v>1253455.2225997981</v>
      </c>
      <c r="AN105" s="14">
        <f t="shared" si="32"/>
        <v>104454.6</v>
      </c>
      <c r="AO105" s="14">
        <f t="shared" si="33"/>
        <v>104454.6</v>
      </c>
    </row>
    <row r="106" spans="1:41" x14ac:dyDescent="0.25">
      <c r="A106">
        <v>61215</v>
      </c>
      <c r="B106" t="s">
        <v>119</v>
      </c>
      <c r="C106" t="s">
        <v>113</v>
      </c>
      <c r="D106" s="14">
        <f>'landesw Umlage § 2_Plan'!F106*'Umlage Gesamt § 2_mtlAufte_Plan'!$D$1</f>
        <v>419.09028502285707</v>
      </c>
      <c r="E106" s="14">
        <f>'landesw Umlage § 2_Plan'!G106*'Umlage Gesamt § 2_mtlAufte_Plan'!$E$1</f>
        <v>32661.29579064819</v>
      </c>
      <c r="F106" s="14">
        <f>'landesw Umlage § 2_Plan'!H106*'Umlage Gesamt § 2_mtlAufte_Plan'!$F$1</f>
        <v>1508.5440008021876</v>
      </c>
      <c r="G106" s="14">
        <f>'landesw Umlage § 2_Plan'!I106*'Umlage Gesamt § 2_mtlAufte_Plan'!$G$1</f>
        <v>51063.010944273468</v>
      </c>
      <c r="H106" s="14">
        <f>'landesw Umlage § 2_Plan'!J106*'Umlage Gesamt § 2_mtlAufte_Plan'!$H$1</f>
        <v>8714.7916462342109</v>
      </c>
      <c r="I106" s="14">
        <f>'landesw Umlage § 2_Plan'!K106*'Umlage Gesamt § 2_mtlAufte_Plan'!$I$1</f>
        <v>15485.924917034856</v>
      </c>
      <c r="J106" s="14">
        <f>'landesw Umlage § 2_Plan'!L106*'Umlage Gesamt § 2_mtlAufte_Plan'!$J$1</f>
        <v>220.14685451706615</v>
      </c>
      <c r="K106" s="14">
        <f>'landesw Umlage § 2_Plan'!M106*'Umlage Gesamt § 2_mtlAufte_Plan'!$K$1</f>
        <v>154.8771840823581</v>
      </c>
      <c r="M106" s="14">
        <f>'bezirksw Umlage § 2_Plan'!F106*'Umlage Gesamt § 2_mtlAufte_Plan'!$M$1</f>
        <v>1419.0101530185657</v>
      </c>
      <c r="N106" s="14">
        <f>'bezirksw Umlage § 2_Plan'!G106*'Umlage Gesamt § 2_mtlAufte_Plan'!$N$1</f>
        <v>118670.56864974851</v>
      </c>
      <c r="O106" s="14">
        <f>'bezirksw Umlage § 2_Plan'!H106*'Umlage Gesamt § 2_mtlAufte_Plan'!$O$1</f>
        <v>4639.9354581427087</v>
      </c>
      <c r="P106" s="14">
        <f>'bezirksw Umlage § 2_Plan'!I106*'Umlage Gesamt § 2_mtlAufte_Plan'!$P$1</f>
        <v>171818.02984861168</v>
      </c>
      <c r="Q106" s="14">
        <f>'bezirksw Umlage § 2_Plan'!J106*'Umlage Gesamt § 2_mtlAufte_Plan'!$Q$1</f>
        <v>10762.639545012977</v>
      </c>
      <c r="R106" s="14">
        <f>'bezirksw Umlage § 2_Plan'!K106*'Umlage Gesamt § 2_mtlAufte_Plan'!$R$1</f>
        <v>39827.986992571357</v>
      </c>
      <c r="S106" s="14">
        <f>'bezirksw Umlage § 2_Plan'!L106*'Umlage Gesamt § 2_mtlAufte_Plan'!$S$1</f>
        <v>307.98871500219019</v>
      </c>
      <c r="T106" s="14">
        <f>'bezirksw Umlage § 2_Plan'!M106*'Umlage Gesamt § 2_mtlAufte_Plan'!$T$1</f>
        <v>570.73614983456719</v>
      </c>
      <c r="V106" s="14">
        <f t="shared" si="28"/>
        <v>1838.1004380414229</v>
      </c>
      <c r="W106" s="184">
        <f t="shared" si="29"/>
        <v>153.18</v>
      </c>
      <c r="X106" s="14">
        <f t="shared" si="21"/>
        <v>151331.86444039672</v>
      </c>
      <c r="Y106" s="184">
        <f t="shared" si="34"/>
        <v>12610.99</v>
      </c>
      <c r="Z106" s="14">
        <f t="shared" si="22"/>
        <v>6148.4794589448966</v>
      </c>
      <c r="AA106" s="184">
        <f t="shared" si="35"/>
        <v>512.37</v>
      </c>
      <c r="AB106" s="14">
        <f t="shared" si="23"/>
        <v>222881.04079288515</v>
      </c>
      <c r="AC106" s="184">
        <f t="shared" si="36"/>
        <v>18573.419999999998</v>
      </c>
      <c r="AD106" s="14">
        <f t="shared" si="24"/>
        <v>19477.431191247189</v>
      </c>
      <c r="AE106" s="184">
        <f t="shared" si="37"/>
        <v>1623.12</v>
      </c>
      <c r="AF106" s="14">
        <f t="shared" si="25"/>
        <v>55313.911909606213</v>
      </c>
      <c r="AG106" s="184">
        <f t="shared" si="38"/>
        <v>4609.49</v>
      </c>
      <c r="AH106" s="14">
        <f t="shared" si="26"/>
        <v>528.13556951925636</v>
      </c>
      <c r="AI106" s="184">
        <f t="shared" si="30"/>
        <v>44.01</v>
      </c>
      <c r="AJ106" s="14">
        <f t="shared" si="27"/>
        <v>725.61333391692528</v>
      </c>
      <c r="AK106" s="184">
        <f t="shared" si="31"/>
        <v>60.47</v>
      </c>
      <c r="AM106" s="14">
        <f t="shared" si="39"/>
        <v>458244.57713455771</v>
      </c>
      <c r="AN106" s="14">
        <f t="shared" si="32"/>
        <v>38187.050000000003</v>
      </c>
      <c r="AO106" s="14">
        <f t="shared" si="33"/>
        <v>38187.050000000003</v>
      </c>
    </row>
    <row r="107" spans="1:41" x14ac:dyDescent="0.25">
      <c r="A107">
        <v>61217</v>
      </c>
      <c r="B107" t="s">
        <v>120</v>
      </c>
      <c r="C107" t="s">
        <v>113</v>
      </c>
      <c r="D107" s="14">
        <f>'landesw Umlage § 2_Plan'!F107*'Umlage Gesamt § 2_mtlAufte_Plan'!$D$1</f>
        <v>992.42011496153066</v>
      </c>
      <c r="E107" s="14">
        <f>'landesw Umlage § 2_Plan'!G107*'Umlage Gesamt § 2_mtlAufte_Plan'!$E$1</f>
        <v>77343.064446315664</v>
      </c>
      <c r="F107" s="14">
        <f>'landesw Umlage § 2_Plan'!H107*'Umlage Gesamt § 2_mtlAufte_Plan'!$F$1</f>
        <v>3572.2837398127294</v>
      </c>
      <c r="G107" s="14">
        <f>'landesw Umlage § 2_Plan'!I107*'Umlage Gesamt § 2_mtlAufte_Plan'!$G$1</f>
        <v>120918.95470407746</v>
      </c>
      <c r="H107" s="14">
        <f>'landesw Umlage § 2_Plan'!J107*'Umlage Gesamt § 2_mtlAufte_Plan'!$H$1</f>
        <v>20636.924396731945</v>
      </c>
      <c r="I107" s="14">
        <f>'landesw Umlage § 2_Plan'!K107*'Umlage Gesamt § 2_mtlAufte_Plan'!$I$1</f>
        <v>36671.199346964502</v>
      </c>
      <c r="J107" s="14">
        <f>'landesw Umlage § 2_Plan'!L107*'Umlage Gesamt § 2_mtlAufte_Plan'!$J$1</f>
        <v>521.31527376333815</v>
      </c>
      <c r="K107" s="14">
        <f>'landesw Umlage § 2_Plan'!M107*'Umlage Gesamt § 2_mtlAufte_Plan'!$K$1</f>
        <v>366.75446395410722</v>
      </c>
      <c r="M107" s="14">
        <f>'bezirksw Umlage § 2_Plan'!F107*'Umlage Gesamt § 2_mtlAufte_Plan'!$M$1</f>
        <v>3360.2645289509837</v>
      </c>
      <c r="N107" s="14">
        <f>'bezirksw Umlage § 2_Plan'!G107*'Umlage Gesamt § 2_mtlAufte_Plan'!$N$1</f>
        <v>281015.96145448822</v>
      </c>
      <c r="O107" s="14">
        <f>'bezirksw Umlage § 2_Plan'!H107*'Umlage Gesamt § 2_mtlAufte_Plan'!$O$1</f>
        <v>10987.525708292014</v>
      </c>
      <c r="P107" s="14">
        <f>'bezirksw Umlage § 2_Plan'!I107*'Umlage Gesamt § 2_mtlAufte_Plan'!$P$1</f>
        <v>406870.96558566863</v>
      </c>
      <c r="Q107" s="14">
        <f>'bezirksw Umlage § 2_Plan'!J107*'Umlage Gesamt § 2_mtlAufte_Plan'!$Q$1</f>
        <v>25486.298194597268</v>
      </c>
      <c r="R107" s="14">
        <f>'bezirksw Umlage § 2_Plan'!K107*'Umlage Gesamt § 2_mtlAufte_Plan'!$R$1</f>
        <v>94314.034093389419</v>
      </c>
      <c r="S107" s="14">
        <f>'bezirksw Umlage § 2_Plan'!L107*'Umlage Gesamt § 2_mtlAufte_Plan'!$S$1</f>
        <v>729.32780088819629</v>
      </c>
      <c r="T107" s="14">
        <f>'bezirksw Umlage § 2_Plan'!M107*'Umlage Gesamt § 2_mtlAufte_Plan'!$T$1</f>
        <v>1351.5227044707819</v>
      </c>
      <c r="V107" s="14">
        <f t="shared" si="28"/>
        <v>4352.6846439125147</v>
      </c>
      <c r="W107" s="184">
        <f t="shared" si="29"/>
        <v>362.72</v>
      </c>
      <c r="X107" s="14">
        <f t="shared" si="21"/>
        <v>358359.02590080386</v>
      </c>
      <c r="Y107" s="184">
        <f t="shared" si="34"/>
        <v>29863.25</v>
      </c>
      <c r="Z107" s="14">
        <f t="shared" si="22"/>
        <v>14559.809448104745</v>
      </c>
      <c r="AA107" s="184">
        <f t="shared" si="35"/>
        <v>1213.32</v>
      </c>
      <c r="AB107" s="14">
        <f t="shared" si="23"/>
        <v>527789.92028974614</v>
      </c>
      <c r="AC107" s="184">
        <f t="shared" si="36"/>
        <v>43982.49</v>
      </c>
      <c r="AD107" s="14">
        <f t="shared" si="24"/>
        <v>46123.222591329213</v>
      </c>
      <c r="AE107" s="184">
        <f t="shared" si="37"/>
        <v>3843.6</v>
      </c>
      <c r="AF107" s="14">
        <f t="shared" si="25"/>
        <v>130985.23344035391</v>
      </c>
      <c r="AG107" s="184">
        <f t="shared" si="38"/>
        <v>10915.44</v>
      </c>
      <c r="AH107" s="14">
        <f t="shared" si="26"/>
        <v>1250.6430746515343</v>
      </c>
      <c r="AI107" s="184">
        <f t="shared" si="30"/>
        <v>104.22</v>
      </c>
      <c r="AJ107" s="14">
        <f t="shared" si="27"/>
        <v>1718.2771684248892</v>
      </c>
      <c r="AK107" s="184">
        <f t="shared" si="31"/>
        <v>143.19</v>
      </c>
      <c r="AM107" s="14">
        <f t="shared" si="39"/>
        <v>1085138.8165573268</v>
      </c>
      <c r="AN107" s="14">
        <f t="shared" si="32"/>
        <v>90428.23</v>
      </c>
      <c r="AO107" s="14">
        <f t="shared" si="33"/>
        <v>90428.23</v>
      </c>
    </row>
    <row r="108" spans="1:41" x14ac:dyDescent="0.25">
      <c r="A108">
        <v>61222</v>
      </c>
      <c r="B108" t="s">
        <v>121</v>
      </c>
      <c r="C108" t="s">
        <v>113</v>
      </c>
      <c r="D108" s="14">
        <f>'landesw Umlage § 2_Plan'!F108*'Umlage Gesamt § 2_mtlAufte_Plan'!$D$1</f>
        <v>510.11546894222977</v>
      </c>
      <c r="E108" s="14">
        <f>'landesw Umlage § 2_Plan'!G108*'Umlage Gesamt § 2_mtlAufte_Plan'!$E$1</f>
        <v>39755.233690512985</v>
      </c>
      <c r="F108" s="14">
        <f>'landesw Umlage § 2_Plan'!H108*'Umlage Gesamt § 2_mtlAufte_Plan'!$F$1</f>
        <v>1836.1953447506551</v>
      </c>
      <c r="G108" s="14">
        <f>'landesw Umlage § 2_Plan'!I108*'Umlage Gesamt § 2_mtlAufte_Plan'!$G$1</f>
        <v>62153.747543968042</v>
      </c>
      <c r="H108" s="14">
        <f>'landesw Umlage § 2_Plan'!J108*'Umlage Gesamt § 2_mtlAufte_Plan'!$H$1</f>
        <v>10607.618897942557</v>
      </c>
      <c r="I108" s="14">
        <f>'landesw Umlage § 2_Plan'!K108*'Umlage Gesamt § 2_mtlAufte_Plan'!$I$1</f>
        <v>18849.422507196876</v>
      </c>
      <c r="J108" s="14">
        <f>'landesw Umlage § 2_Plan'!L108*'Umlage Gesamt § 2_mtlAufte_Plan'!$J$1</f>
        <v>267.96210731061257</v>
      </c>
      <c r="K108" s="14">
        <f>'landesw Umlage § 2_Plan'!M108*'Umlage Gesamt § 2_mtlAufte_Plan'!$K$1</f>
        <v>188.51605539440078</v>
      </c>
      <c r="M108" s="14">
        <f>'bezirksw Umlage § 2_Plan'!F108*'Umlage Gesamt § 2_mtlAufte_Plan'!$M$1</f>
        <v>1727.2150071466622</v>
      </c>
      <c r="N108" s="14">
        <f>'bezirksw Umlage § 2_Plan'!G108*'Umlage Gesamt § 2_mtlAufte_Plan'!$N$1</f>
        <v>144445.46900700871</v>
      </c>
      <c r="O108" s="14">
        <f>'bezirksw Umlage § 2_Plan'!H108*'Umlage Gesamt § 2_mtlAufte_Plan'!$O$1</f>
        <v>5647.7158661958892</v>
      </c>
      <c r="P108" s="14">
        <f>'bezirksw Umlage § 2_Plan'!I108*'Umlage Gesamt § 2_mtlAufte_Plan'!$P$1</f>
        <v>209136.40330310765</v>
      </c>
      <c r="Q108" s="14">
        <f>'bezirksw Umlage § 2_Plan'!J108*'Umlage Gesamt § 2_mtlAufte_Plan'!$Q$1</f>
        <v>13100.253369655295</v>
      </c>
      <c r="R108" s="14">
        <f>'bezirksw Umlage § 2_Plan'!K108*'Umlage Gesamt § 2_mtlAufte_Plan'!$R$1</f>
        <v>48478.509256382531</v>
      </c>
      <c r="S108" s="14">
        <f>'bezirksw Umlage § 2_Plan'!L108*'Umlage Gesamt § 2_mtlAufte_Plan'!$S$1</f>
        <v>374.88296292453617</v>
      </c>
      <c r="T108" s="14">
        <f>'bezirksw Umlage § 2_Plan'!M108*'Umlage Gesamt § 2_mtlAufte_Plan'!$T$1</f>
        <v>694.69837197315178</v>
      </c>
      <c r="V108" s="14">
        <f t="shared" si="28"/>
        <v>2237.3304760888918</v>
      </c>
      <c r="W108" s="184">
        <f t="shared" si="29"/>
        <v>186.44</v>
      </c>
      <c r="X108" s="14">
        <f t="shared" si="21"/>
        <v>184200.70269752169</v>
      </c>
      <c r="Y108" s="184">
        <f t="shared" si="34"/>
        <v>15350.06</v>
      </c>
      <c r="Z108" s="14">
        <f t="shared" si="22"/>
        <v>7483.9112109465441</v>
      </c>
      <c r="AA108" s="184">
        <f t="shared" si="35"/>
        <v>623.66</v>
      </c>
      <c r="AB108" s="14">
        <f t="shared" si="23"/>
        <v>271290.15084707568</v>
      </c>
      <c r="AC108" s="184">
        <f t="shared" si="36"/>
        <v>22607.51</v>
      </c>
      <c r="AD108" s="14">
        <f t="shared" si="24"/>
        <v>23707.87226759785</v>
      </c>
      <c r="AE108" s="184">
        <f t="shared" si="37"/>
        <v>1975.66</v>
      </c>
      <c r="AF108" s="14">
        <f t="shared" si="25"/>
        <v>67327.9317635794</v>
      </c>
      <c r="AG108" s="184">
        <f t="shared" si="38"/>
        <v>5610.66</v>
      </c>
      <c r="AH108" s="14">
        <f t="shared" si="26"/>
        <v>642.8450702351488</v>
      </c>
      <c r="AI108" s="184">
        <f t="shared" si="30"/>
        <v>53.57</v>
      </c>
      <c r="AJ108" s="14">
        <f t="shared" si="27"/>
        <v>883.21442736755262</v>
      </c>
      <c r="AK108" s="184">
        <f t="shared" si="31"/>
        <v>73.599999999999994</v>
      </c>
      <c r="AM108" s="14">
        <f t="shared" si="39"/>
        <v>557773.95876041276</v>
      </c>
      <c r="AN108" s="14">
        <f t="shared" si="32"/>
        <v>46481.16</v>
      </c>
      <c r="AO108" s="14">
        <f t="shared" si="33"/>
        <v>46481.16</v>
      </c>
    </row>
    <row r="109" spans="1:41" x14ac:dyDescent="0.25">
      <c r="A109">
        <v>61236</v>
      </c>
      <c r="B109" t="s">
        <v>122</v>
      </c>
      <c r="C109" t="s">
        <v>113</v>
      </c>
      <c r="D109" s="14">
        <f>'landesw Umlage § 2_Plan'!F109*'Umlage Gesamt § 2_mtlAufte_Plan'!$D$1</f>
        <v>1184.5639491992235</v>
      </c>
      <c r="E109" s="14">
        <f>'landesw Umlage § 2_Plan'!G109*'Umlage Gesamt § 2_mtlAufte_Plan'!$E$1</f>
        <v>92317.562373520734</v>
      </c>
      <c r="F109" s="14">
        <f>'landesw Umlage § 2_Plan'!H109*'Umlage Gesamt § 2_mtlAufte_Plan'!$F$1</f>
        <v>4263.918546891573</v>
      </c>
      <c r="G109" s="14">
        <f>'landesw Umlage § 2_Plan'!I109*'Umlage Gesamt § 2_mtlAufte_Plan'!$G$1</f>
        <v>144330.24115281695</v>
      </c>
      <c r="H109" s="14">
        <f>'landesw Umlage § 2_Plan'!J109*'Umlage Gesamt § 2_mtlAufte_Plan'!$H$1</f>
        <v>24632.467937901671</v>
      </c>
      <c r="I109" s="14">
        <f>'landesw Umlage § 2_Plan'!K109*'Umlage Gesamt § 2_mtlAufte_Plan'!$I$1</f>
        <v>43771.161089370005</v>
      </c>
      <c r="J109" s="14">
        <f>'landesw Umlage § 2_Plan'!L109*'Umlage Gesamt § 2_mtlAufte_Plan'!$J$1</f>
        <v>622.2478466097109</v>
      </c>
      <c r="K109" s="14">
        <f>'landesw Umlage § 2_Plan'!M109*'Umlage Gesamt § 2_mtlAufte_Plan'!$K$1</f>
        <v>437.7623041475353</v>
      </c>
      <c r="M109" s="14">
        <f>'bezirksw Umlage § 2_Plan'!F109*'Umlage Gesamt § 2_mtlAufte_Plan'!$M$1</f>
        <v>4010.8500026952192</v>
      </c>
      <c r="N109" s="14">
        <f>'bezirksw Umlage § 2_Plan'!G109*'Umlage Gesamt § 2_mtlAufte_Plan'!$N$1</f>
        <v>335423.8513207169</v>
      </c>
      <c r="O109" s="14">
        <f>'bezirksw Umlage § 2_Plan'!H109*'Umlage Gesamt § 2_mtlAufte_Plan'!$O$1</f>
        <v>13114.835792548303</v>
      </c>
      <c r="P109" s="14">
        <f>'bezirksw Umlage § 2_Plan'!I109*'Umlage Gesamt § 2_mtlAufte_Plan'!$P$1</f>
        <v>485645.81727300375</v>
      </c>
      <c r="Q109" s="14">
        <f>'bezirksw Umlage § 2_Plan'!J109*'Umlage Gesamt § 2_mtlAufte_Plan'!$Q$1</f>
        <v>30420.735719399887</v>
      </c>
      <c r="R109" s="14">
        <f>'bezirksw Umlage § 2_Plan'!K109*'Umlage Gesamt § 2_mtlAufte_Plan'!$R$1</f>
        <v>112574.30498061421</v>
      </c>
      <c r="S109" s="14">
        <f>'bezirksw Umlage § 2_Plan'!L109*'Umlage Gesamt § 2_mtlAufte_Plan'!$S$1</f>
        <v>870.53396747646093</v>
      </c>
      <c r="T109" s="14">
        <f>'bezirksw Umlage § 2_Plan'!M109*'Umlage Gesamt § 2_mtlAufte_Plan'!$T$1</f>
        <v>1613.1928888829334</v>
      </c>
      <c r="V109" s="14">
        <f t="shared" si="28"/>
        <v>5195.413951894443</v>
      </c>
      <c r="W109" s="184">
        <f t="shared" si="29"/>
        <v>432.95</v>
      </c>
      <c r="X109" s="14">
        <f t="shared" si="21"/>
        <v>427741.41369423765</v>
      </c>
      <c r="Y109" s="184">
        <f t="shared" si="34"/>
        <v>35645.120000000003</v>
      </c>
      <c r="Z109" s="14">
        <f t="shared" si="22"/>
        <v>17378.754339439874</v>
      </c>
      <c r="AA109" s="184">
        <f t="shared" si="35"/>
        <v>1448.23</v>
      </c>
      <c r="AB109" s="14">
        <f t="shared" si="23"/>
        <v>629976.05842582067</v>
      </c>
      <c r="AC109" s="184">
        <f t="shared" si="36"/>
        <v>52498</v>
      </c>
      <c r="AD109" s="14">
        <f t="shared" si="24"/>
        <v>55053.203657301558</v>
      </c>
      <c r="AE109" s="184">
        <f t="shared" si="37"/>
        <v>4587.7700000000004</v>
      </c>
      <c r="AF109" s="14">
        <f t="shared" si="25"/>
        <v>156345.46606998422</v>
      </c>
      <c r="AG109" s="184">
        <f t="shared" si="38"/>
        <v>13028.79</v>
      </c>
      <c r="AH109" s="14">
        <f t="shared" si="26"/>
        <v>1492.7818140861718</v>
      </c>
      <c r="AI109" s="184">
        <f t="shared" si="30"/>
        <v>124.4</v>
      </c>
      <c r="AJ109" s="14">
        <f t="shared" si="27"/>
        <v>2050.9551930304688</v>
      </c>
      <c r="AK109" s="184">
        <f t="shared" si="31"/>
        <v>170.91</v>
      </c>
      <c r="AM109" s="14">
        <f t="shared" si="39"/>
        <v>1295234.0471457951</v>
      </c>
      <c r="AN109" s="14">
        <f t="shared" si="32"/>
        <v>107936.17</v>
      </c>
      <c r="AO109" s="14">
        <f t="shared" si="33"/>
        <v>107936.17</v>
      </c>
    </row>
    <row r="110" spans="1:41" x14ac:dyDescent="0.25">
      <c r="A110">
        <v>61243</v>
      </c>
      <c r="B110" t="s">
        <v>123</v>
      </c>
      <c r="C110" t="s">
        <v>113</v>
      </c>
      <c r="D110" s="14">
        <f>'landesw Umlage § 2_Plan'!F110*'Umlage Gesamt § 2_mtlAufte_Plan'!$D$1</f>
        <v>452.96861183245807</v>
      </c>
      <c r="E110" s="14">
        <f>'landesw Umlage § 2_Plan'!G110*'Umlage Gesamt § 2_mtlAufte_Plan'!$E$1</f>
        <v>35301.562321188918</v>
      </c>
      <c r="F110" s="14">
        <f>'landesw Umlage § 2_Plan'!H110*'Umlage Gesamt § 2_mtlAufte_Plan'!$F$1</f>
        <v>1630.4913436356112</v>
      </c>
      <c r="G110" s="14">
        <f>'landesw Umlage § 2_Plan'!I110*'Umlage Gesamt § 2_mtlAufte_Plan'!$G$1</f>
        <v>55190.831212304685</v>
      </c>
      <c r="H110" s="14">
        <f>'landesw Umlage § 2_Plan'!J110*'Umlage Gesamt § 2_mtlAufte_Plan'!$H$1</f>
        <v>9419.2760259009956</v>
      </c>
      <c r="I110" s="14">
        <f>'landesw Umlage § 2_Plan'!K110*'Umlage Gesamt § 2_mtlAufte_Plan'!$I$1</f>
        <v>16737.772654950415</v>
      </c>
      <c r="J110" s="14">
        <f>'landesw Umlage § 2_Plan'!L110*'Umlage Gesamt § 2_mtlAufte_Plan'!$J$1</f>
        <v>237.94303674789043</v>
      </c>
      <c r="K110" s="14">
        <f>'landesw Umlage § 2_Plan'!M110*'Umlage Gesamt § 2_mtlAufte_Plan'!$K$1</f>
        <v>167.39711127992291</v>
      </c>
      <c r="M110" s="14">
        <f>'bezirksw Umlage § 2_Plan'!F110*'Umlage Gesamt § 2_mtlAufte_Plan'!$M$1</f>
        <v>1533.7197786723382</v>
      </c>
      <c r="N110" s="14">
        <f>'bezirksw Umlage § 2_Plan'!G110*'Umlage Gesamt § 2_mtlAufte_Plan'!$N$1</f>
        <v>128263.63355980269</v>
      </c>
      <c r="O110" s="14">
        <f>'bezirksw Umlage § 2_Plan'!H110*'Umlage Gesamt § 2_mtlAufte_Plan'!$O$1</f>
        <v>5015.017523855211</v>
      </c>
      <c r="P110" s="14">
        <f>'bezirksw Umlage § 2_Plan'!I110*'Umlage Gesamt § 2_mtlAufte_Plan'!$P$1</f>
        <v>185707.41735058054</v>
      </c>
      <c r="Q110" s="14">
        <f>'bezirksw Umlage § 2_Plan'!J110*'Umlage Gesamt § 2_mtlAufte_Plan'!$Q$1</f>
        <v>11632.667395503471</v>
      </c>
      <c r="R110" s="14">
        <f>'bezirksw Umlage § 2_Plan'!K110*'Umlage Gesamt § 2_mtlAufte_Plan'!$R$1</f>
        <v>43047.59290500448</v>
      </c>
      <c r="S110" s="14">
        <f>'bezirksw Umlage § 2_Plan'!L110*'Umlage Gesamt § 2_mtlAufte_Plan'!$S$1</f>
        <v>332.88583792152531</v>
      </c>
      <c r="T110" s="14">
        <f>'bezirksw Umlage § 2_Plan'!M110*'Umlage Gesamt § 2_mtlAufte_Plan'!$T$1</f>
        <v>616.87319117661184</v>
      </c>
      <c r="V110" s="14">
        <f t="shared" si="28"/>
        <v>1986.6883905047962</v>
      </c>
      <c r="W110" s="184">
        <f t="shared" si="29"/>
        <v>165.56</v>
      </c>
      <c r="X110" s="14">
        <f t="shared" si="21"/>
        <v>163565.19588099161</v>
      </c>
      <c r="Y110" s="184">
        <f t="shared" si="34"/>
        <v>13630.43</v>
      </c>
      <c r="Z110" s="14">
        <f t="shared" si="22"/>
        <v>6645.508867490822</v>
      </c>
      <c r="AA110" s="184">
        <f t="shared" si="35"/>
        <v>553.79</v>
      </c>
      <c r="AB110" s="14">
        <f t="shared" si="23"/>
        <v>240898.24856288522</v>
      </c>
      <c r="AC110" s="184">
        <f t="shared" si="36"/>
        <v>20074.849999999999</v>
      </c>
      <c r="AD110" s="14">
        <f t="shared" si="24"/>
        <v>21051.943421404467</v>
      </c>
      <c r="AE110" s="184">
        <f t="shared" si="37"/>
        <v>1754.33</v>
      </c>
      <c r="AF110" s="14">
        <f t="shared" si="25"/>
        <v>59785.365559954895</v>
      </c>
      <c r="AG110" s="184">
        <f t="shared" si="38"/>
        <v>4982.1099999999997</v>
      </c>
      <c r="AH110" s="14">
        <f t="shared" si="26"/>
        <v>570.82887466941577</v>
      </c>
      <c r="AI110" s="184">
        <f t="shared" si="30"/>
        <v>47.57</v>
      </c>
      <c r="AJ110" s="14">
        <f t="shared" si="27"/>
        <v>784.27030245653475</v>
      </c>
      <c r="AK110" s="184">
        <f t="shared" si="31"/>
        <v>65.36</v>
      </c>
      <c r="AM110" s="14">
        <f t="shared" si="39"/>
        <v>495288.04986035771</v>
      </c>
      <c r="AN110" s="14">
        <f t="shared" si="32"/>
        <v>41274</v>
      </c>
      <c r="AO110" s="14">
        <f t="shared" si="33"/>
        <v>41274</v>
      </c>
    </row>
    <row r="111" spans="1:41" x14ac:dyDescent="0.25">
      <c r="A111">
        <v>61247</v>
      </c>
      <c r="B111" t="s">
        <v>124</v>
      </c>
      <c r="C111" t="s">
        <v>113</v>
      </c>
      <c r="D111" s="14">
        <f>'landesw Umlage § 2_Plan'!F111*'Umlage Gesamt § 2_mtlAufte_Plan'!$D$1</f>
        <v>1157.0099476833609</v>
      </c>
      <c r="E111" s="14">
        <f>'landesw Umlage § 2_Plan'!G111*'Umlage Gesamt § 2_mtlAufte_Plan'!$E$1</f>
        <v>90170.174505351766</v>
      </c>
      <c r="F111" s="14">
        <f>'landesw Umlage § 2_Plan'!H111*'Umlage Gesamt § 2_mtlAufte_Plan'!$F$1</f>
        <v>4164.736043334894</v>
      </c>
      <c r="G111" s="14">
        <f>'landesw Umlage § 2_Plan'!I111*'Umlage Gesamt § 2_mtlAufte_Plan'!$G$1</f>
        <v>140972.99253302065</v>
      </c>
      <c r="H111" s="14">
        <f>'landesw Umlage § 2_Plan'!J111*'Umlage Gesamt § 2_mtlAufte_Plan'!$H$1</f>
        <v>24059.495022966006</v>
      </c>
      <c r="I111" s="14">
        <f>'landesw Umlage § 2_Plan'!K111*'Umlage Gesamt § 2_mtlAufte_Plan'!$I$1</f>
        <v>42753.005303164551</v>
      </c>
      <c r="J111" s="14">
        <f>'landesw Umlage § 2_Plan'!L111*'Umlage Gesamt § 2_mtlAufte_Plan'!$J$1</f>
        <v>607.77381325733961</v>
      </c>
      <c r="K111" s="14">
        <f>'landesw Umlage § 2_Plan'!M111*'Umlage Gesamt § 2_mtlAufte_Plan'!$K$1</f>
        <v>427.57956711571626</v>
      </c>
      <c r="M111" s="14">
        <f>'bezirksw Umlage § 2_Plan'!F111*'Umlage Gesamt § 2_mtlAufte_Plan'!$M$1</f>
        <v>3917.5540965274931</v>
      </c>
      <c r="N111" s="14">
        <f>'bezirksw Umlage § 2_Plan'!G111*'Umlage Gesamt § 2_mtlAufte_Plan'!$N$1</f>
        <v>327621.59690127813</v>
      </c>
      <c r="O111" s="14">
        <f>'bezirksw Umlage § 2_Plan'!H111*'Umlage Gesamt § 2_mtlAufte_Plan'!$O$1</f>
        <v>12809.773152787526</v>
      </c>
      <c r="P111" s="14">
        <f>'bezirksw Umlage § 2_Plan'!I111*'Umlage Gesamt § 2_mtlAufte_Plan'!$P$1</f>
        <v>474349.26752205222</v>
      </c>
      <c r="Q111" s="14">
        <f>'bezirksw Umlage § 2_Plan'!J111*'Umlage Gesamt § 2_mtlAufte_Plan'!$Q$1</f>
        <v>29713.122594171284</v>
      </c>
      <c r="R111" s="14">
        <f>'bezirksw Umlage § 2_Plan'!K111*'Umlage Gesamt § 2_mtlAufte_Plan'!$R$1</f>
        <v>109955.72742540503</v>
      </c>
      <c r="S111" s="14">
        <f>'bezirksw Umlage § 2_Plan'!L111*'Umlage Gesamt § 2_mtlAufte_Plan'!$S$1</f>
        <v>850.28458011694215</v>
      </c>
      <c r="T111" s="14">
        <f>'bezirksw Umlage § 2_Plan'!M111*'Umlage Gesamt § 2_mtlAufte_Plan'!$T$1</f>
        <v>1575.6686004426952</v>
      </c>
      <c r="V111" s="14">
        <f t="shared" si="28"/>
        <v>5074.5640442108543</v>
      </c>
      <c r="W111" s="184">
        <f t="shared" si="29"/>
        <v>422.88</v>
      </c>
      <c r="X111" s="14">
        <f t="shared" si="21"/>
        <v>417791.77140662988</v>
      </c>
      <c r="Y111" s="184">
        <f t="shared" si="34"/>
        <v>34815.980000000003</v>
      </c>
      <c r="Z111" s="14">
        <f t="shared" si="22"/>
        <v>16974.509196122421</v>
      </c>
      <c r="AA111" s="184">
        <f t="shared" si="35"/>
        <v>1414.54</v>
      </c>
      <c r="AB111" s="14">
        <f t="shared" si="23"/>
        <v>615322.26005507284</v>
      </c>
      <c r="AC111" s="184">
        <f t="shared" si="36"/>
        <v>51276.86</v>
      </c>
      <c r="AD111" s="14">
        <f t="shared" si="24"/>
        <v>53772.617617137294</v>
      </c>
      <c r="AE111" s="184">
        <f t="shared" si="37"/>
        <v>4481.05</v>
      </c>
      <c r="AF111" s="14">
        <f t="shared" si="25"/>
        <v>152708.73272856959</v>
      </c>
      <c r="AG111" s="184">
        <f t="shared" si="38"/>
        <v>12725.73</v>
      </c>
      <c r="AH111" s="14">
        <f t="shared" si="26"/>
        <v>1458.0583933742819</v>
      </c>
      <c r="AI111" s="184">
        <f t="shared" si="30"/>
        <v>121.5</v>
      </c>
      <c r="AJ111" s="14">
        <f t="shared" si="27"/>
        <v>2003.2481675584113</v>
      </c>
      <c r="AK111" s="184">
        <f t="shared" si="31"/>
        <v>166.94</v>
      </c>
      <c r="AM111" s="14">
        <f t="shared" si="39"/>
        <v>1265105.7616086754</v>
      </c>
      <c r="AN111" s="14">
        <f t="shared" si="32"/>
        <v>105425.48</v>
      </c>
      <c r="AO111" s="14">
        <f t="shared" si="33"/>
        <v>105425.48</v>
      </c>
    </row>
    <row r="112" spans="1:41" x14ac:dyDescent="0.25">
      <c r="A112">
        <v>61251</v>
      </c>
      <c r="B112" t="s">
        <v>125</v>
      </c>
      <c r="C112" t="s">
        <v>113</v>
      </c>
      <c r="D112" s="14">
        <f>'landesw Umlage § 2_Plan'!F112*'Umlage Gesamt § 2_mtlAufte_Plan'!$D$1</f>
        <v>141.81240232457853</v>
      </c>
      <c r="E112" s="14">
        <f>'landesw Umlage § 2_Plan'!G112*'Umlage Gesamt § 2_mtlAufte_Plan'!$E$1</f>
        <v>11051.978498744842</v>
      </c>
      <c r="F112" s="14">
        <f>'landesw Umlage § 2_Plan'!H112*'Umlage Gesamt § 2_mtlAufte_Plan'!$F$1</f>
        <v>510.46339276135075</v>
      </c>
      <c r="G112" s="14">
        <f>'landesw Umlage § 2_Plan'!I112*'Umlage Gesamt § 2_mtlAufte_Plan'!$G$1</f>
        <v>17278.778608620629</v>
      </c>
      <c r="H112" s="14">
        <f>'landesw Umlage § 2_Plan'!J112*'Umlage Gesamt § 2_mtlAufte_Plan'!$H$1</f>
        <v>2948.9243327204258</v>
      </c>
      <c r="I112" s="14">
        <f>'landesw Umlage § 2_Plan'!K112*'Umlage Gesamt § 2_mtlAufte_Plan'!$I$1</f>
        <v>5240.1506147607015</v>
      </c>
      <c r="J112" s="14">
        <f>'landesw Umlage § 2_Plan'!L112*'Umlage Gesamt § 2_mtlAufte_Plan'!$J$1</f>
        <v>74.493624450306527</v>
      </c>
      <c r="K112" s="14">
        <f>'landesw Umlage § 2_Plan'!M112*'Umlage Gesamt § 2_mtlAufte_Plan'!$K$1</f>
        <v>52.407574990165401</v>
      </c>
      <c r="M112" s="14">
        <f>'bezirksw Umlage § 2_Plan'!F112*'Umlage Gesamt § 2_mtlAufte_Plan'!$M$1</f>
        <v>480.16679439742995</v>
      </c>
      <c r="N112" s="14">
        <f>'bezirksw Umlage § 2_Plan'!G112*'Umlage Gesamt § 2_mtlAufte_Plan'!$N$1</f>
        <v>40155.925887250771</v>
      </c>
      <c r="O112" s="14">
        <f>'bezirksw Umlage § 2_Plan'!H112*'Umlage Gesamt § 2_mtlAufte_Plan'!$O$1</f>
        <v>1570.0683539212177</v>
      </c>
      <c r="P112" s="14">
        <f>'bezirksw Umlage § 2_Plan'!I112*'Umlage Gesamt § 2_mtlAufte_Plan'!$P$1</f>
        <v>58140.043914830545</v>
      </c>
      <c r="Q112" s="14">
        <f>'bezirksw Umlage § 2_Plan'!J112*'Umlage Gesamt § 2_mtlAufte_Plan'!$Q$1</f>
        <v>3641.8781913509547</v>
      </c>
      <c r="R112" s="14">
        <f>'bezirksw Umlage § 2_Plan'!K112*'Umlage Gesamt § 2_mtlAufte_Plan'!$R$1</f>
        <v>13477.054269727496</v>
      </c>
      <c r="S112" s="14">
        <f>'bezirksw Umlage § 2_Plan'!L112*'Umlage Gesamt § 2_mtlAufte_Plan'!$S$1</f>
        <v>104.21768560189467</v>
      </c>
      <c r="T112" s="14">
        <f>'bezirksw Umlage § 2_Plan'!M112*'Umlage Gesamt § 2_mtlAufte_Plan'!$T$1</f>
        <v>193.12655862949973</v>
      </c>
      <c r="V112" s="14">
        <f t="shared" si="28"/>
        <v>621.97919672200851</v>
      </c>
      <c r="W112" s="184">
        <f t="shared" si="29"/>
        <v>51.83</v>
      </c>
      <c r="X112" s="14">
        <f t="shared" si="21"/>
        <v>51207.904385995615</v>
      </c>
      <c r="Y112" s="184">
        <f t="shared" si="34"/>
        <v>4267.33</v>
      </c>
      <c r="Z112" s="14">
        <f t="shared" si="22"/>
        <v>2080.5317466825686</v>
      </c>
      <c r="AA112" s="184">
        <f t="shared" si="35"/>
        <v>173.38</v>
      </c>
      <c r="AB112" s="14">
        <f t="shared" si="23"/>
        <v>75418.822523451177</v>
      </c>
      <c r="AC112" s="184">
        <f t="shared" si="36"/>
        <v>6284.9</v>
      </c>
      <c r="AD112" s="14">
        <f t="shared" si="24"/>
        <v>6590.8025240713805</v>
      </c>
      <c r="AE112" s="184">
        <f t="shared" si="37"/>
        <v>549.23</v>
      </c>
      <c r="AF112" s="14">
        <f t="shared" si="25"/>
        <v>18717.204884488197</v>
      </c>
      <c r="AG112" s="184">
        <f t="shared" si="38"/>
        <v>1559.77</v>
      </c>
      <c r="AH112" s="14">
        <f t="shared" si="26"/>
        <v>178.71131005220121</v>
      </c>
      <c r="AI112" s="184">
        <f t="shared" si="30"/>
        <v>14.89</v>
      </c>
      <c r="AJ112" s="14">
        <f t="shared" si="27"/>
        <v>245.53413361966511</v>
      </c>
      <c r="AK112" s="184">
        <f t="shared" si="31"/>
        <v>20.46</v>
      </c>
      <c r="AM112" s="14">
        <f t="shared" si="39"/>
        <v>155061.4907050828</v>
      </c>
      <c r="AN112" s="14">
        <f t="shared" si="32"/>
        <v>12921.79</v>
      </c>
      <c r="AO112" s="14">
        <f t="shared" si="33"/>
        <v>12921.79</v>
      </c>
    </row>
    <row r="113" spans="1:41" x14ac:dyDescent="0.25">
      <c r="A113">
        <v>61252</v>
      </c>
      <c r="B113" t="s">
        <v>126</v>
      </c>
      <c r="C113" t="s">
        <v>113</v>
      </c>
      <c r="D113" s="14">
        <f>'landesw Umlage § 2_Plan'!F113*'Umlage Gesamt § 2_mtlAufte_Plan'!$D$1</f>
        <v>348.45481261044358</v>
      </c>
      <c r="E113" s="14">
        <f>'landesw Umlage § 2_Plan'!G113*'Umlage Gesamt § 2_mtlAufte_Plan'!$E$1</f>
        <v>27156.405459801739</v>
      </c>
      <c r="F113" s="14">
        <f>'landesw Umlage § 2_Plan'!H113*'Umlage Gesamt § 2_mtlAufte_Plan'!$F$1</f>
        <v>1254.2868109802778</v>
      </c>
      <c r="G113" s="14">
        <f>'landesw Umlage § 2_Plan'!I113*'Umlage Gesamt § 2_mtlAufte_Plan'!$G$1</f>
        <v>42456.607909537692</v>
      </c>
      <c r="H113" s="14">
        <f>'landesw Umlage § 2_Plan'!J113*'Umlage Gesamt § 2_mtlAufte_Plan'!$H$1</f>
        <v>7245.9591609525851</v>
      </c>
      <c r="I113" s="14">
        <f>'landesw Umlage § 2_Plan'!K113*'Umlage Gesamt § 2_mtlAufte_Plan'!$I$1</f>
        <v>12875.853385077811</v>
      </c>
      <c r="J113" s="14">
        <f>'landesw Umlage § 2_Plan'!L113*'Umlage Gesamt § 2_mtlAufte_Plan'!$J$1</f>
        <v>183.04225528238874</v>
      </c>
      <c r="K113" s="14">
        <f>'landesw Umlage § 2_Plan'!M113*'Umlage Gesamt § 2_mtlAufte_Plan'!$K$1</f>
        <v>128.77344592730867</v>
      </c>
      <c r="M113" s="14">
        <f>'bezirksw Umlage § 2_Plan'!F113*'Umlage Gesamt § 2_mtlAufte_Plan'!$M$1</f>
        <v>1179.8434242765454</v>
      </c>
      <c r="N113" s="14">
        <f>'bezirksw Umlage § 2_Plan'!G113*'Umlage Gesamt § 2_mtlAufte_Plan'!$N$1</f>
        <v>98669.265881378305</v>
      </c>
      <c r="O113" s="14">
        <f>'bezirksw Umlage § 2_Plan'!H113*'Umlage Gesamt § 2_mtlAufte_Plan'!$O$1</f>
        <v>3857.8986399159548</v>
      </c>
      <c r="P113" s="14">
        <f>'bezirksw Umlage § 2_Plan'!I113*'Umlage Gesamt § 2_mtlAufte_Plan'!$P$1</f>
        <v>142859.00087311317</v>
      </c>
      <c r="Q113" s="14">
        <f>'bezirksw Umlage § 2_Plan'!J113*'Umlage Gesamt § 2_mtlAufte_Plan'!$Q$1</f>
        <v>8948.6530226934428</v>
      </c>
      <c r="R113" s="14">
        <f>'bezirksw Umlage § 2_Plan'!K113*'Umlage Gesamt § 2_mtlAufte_Plan'!$R$1</f>
        <v>33115.188397628262</v>
      </c>
      <c r="S113" s="14">
        <f>'bezirksw Umlage § 2_Plan'!L113*'Umlage Gesamt § 2_mtlAufte_Plan'!$S$1</f>
        <v>256.07883028442495</v>
      </c>
      <c r="T113" s="14">
        <f>'bezirksw Umlage § 2_Plan'!M113*'Umlage Gesamt § 2_mtlAufte_Plan'!$T$1</f>
        <v>474.54156120503603</v>
      </c>
      <c r="V113" s="14">
        <f t="shared" si="28"/>
        <v>1528.2982368869889</v>
      </c>
      <c r="W113" s="184">
        <f t="shared" si="29"/>
        <v>127.36</v>
      </c>
      <c r="X113" s="14">
        <f t="shared" si="21"/>
        <v>125825.67134118004</v>
      </c>
      <c r="Y113" s="184">
        <f t="shared" si="34"/>
        <v>10485.469999999999</v>
      </c>
      <c r="Z113" s="14">
        <f t="shared" si="22"/>
        <v>5112.1854508962324</v>
      </c>
      <c r="AA113" s="184">
        <f t="shared" si="35"/>
        <v>426.02</v>
      </c>
      <c r="AB113" s="14">
        <f t="shared" si="23"/>
        <v>185315.60878265084</v>
      </c>
      <c r="AC113" s="184">
        <f t="shared" si="36"/>
        <v>15442.97</v>
      </c>
      <c r="AD113" s="14">
        <f t="shared" si="24"/>
        <v>16194.612183646028</v>
      </c>
      <c r="AE113" s="184">
        <f t="shared" si="37"/>
        <v>1349.55</v>
      </c>
      <c r="AF113" s="14">
        <f t="shared" si="25"/>
        <v>45991.041782706074</v>
      </c>
      <c r="AG113" s="184">
        <f t="shared" si="38"/>
        <v>3832.59</v>
      </c>
      <c r="AH113" s="14">
        <f t="shared" si="26"/>
        <v>439.12108556681369</v>
      </c>
      <c r="AI113" s="184">
        <f t="shared" si="30"/>
        <v>36.590000000000003</v>
      </c>
      <c r="AJ113" s="14">
        <f t="shared" si="27"/>
        <v>603.3150071323447</v>
      </c>
      <c r="AK113" s="184">
        <f t="shared" si="31"/>
        <v>50.28</v>
      </c>
      <c r="AM113" s="14">
        <f t="shared" si="39"/>
        <v>381009.85387066542</v>
      </c>
      <c r="AN113" s="14">
        <f t="shared" si="32"/>
        <v>31750.82</v>
      </c>
      <c r="AO113" s="14">
        <f t="shared" si="33"/>
        <v>31750.82</v>
      </c>
    </row>
    <row r="114" spans="1:41" x14ac:dyDescent="0.25">
      <c r="A114">
        <v>61253</v>
      </c>
      <c r="B114" t="s">
        <v>127</v>
      </c>
      <c r="C114" t="s">
        <v>113</v>
      </c>
      <c r="D114" s="14">
        <f>'landesw Umlage § 2_Plan'!F114*'Umlage Gesamt § 2_mtlAufte_Plan'!$D$1</f>
        <v>1565.484164280783</v>
      </c>
      <c r="E114" s="14">
        <f>'landesw Umlage § 2_Plan'!G114*'Umlage Gesamt § 2_mtlAufte_Plan'!$E$1</f>
        <v>122004.11981003491</v>
      </c>
      <c r="F114" s="14">
        <f>'landesw Umlage § 2_Plan'!H114*'Umlage Gesamt § 2_mtlAufte_Plan'!$F$1</f>
        <v>5635.0667833968055</v>
      </c>
      <c r="G114" s="14">
        <f>'landesw Umlage § 2_Plan'!I114*'Umlage Gesamt § 2_mtlAufte_Plan'!$G$1</f>
        <v>190742.51508692597</v>
      </c>
      <c r="H114" s="14">
        <f>'landesw Umlage § 2_Plan'!J114*'Umlage Gesamt § 2_mtlAufte_Plan'!$H$1</f>
        <v>32553.530360270783</v>
      </c>
      <c r="I114" s="14">
        <f>'landesw Umlage § 2_Plan'!K114*'Umlage Gesamt § 2_mtlAufte_Plan'!$I$1</f>
        <v>57846.652841253672</v>
      </c>
      <c r="J114" s="14">
        <f>'landesw Umlage § 2_Plan'!L114*'Umlage Gesamt § 2_mtlAufte_Plan'!$J$1</f>
        <v>822.34407925704136</v>
      </c>
      <c r="K114" s="14">
        <f>'landesw Umlage § 2_Plan'!M114*'Umlage Gesamt § 2_mtlAufte_Plan'!$K$1</f>
        <v>578.53352309540594</v>
      </c>
      <c r="M114" s="14">
        <f>'bezirksw Umlage § 2_Plan'!F114*'Umlage Gesamt § 2_mtlAufte_Plan'!$M$1</f>
        <v>5300.6189904475086</v>
      </c>
      <c r="N114" s="14">
        <f>'bezirksw Umlage § 2_Plan'!G114*'Umlage Gesamt § 2_mtlAufte_Plan'!$N$1</f>
        <v>443286.09520796849</v>
      </c>
      <c r="O114" s="14">
        <f>'bezirksw Umlage § 2_Plan'!H114*'Umlage Gesamt § 2_mtlAufte_Plan'!$O$1</f>
        <v>17332.173382666573</v>
      </c>
      <c r="P114" s="14">
        <f>'bezirksw Umlage § 2_Plan'!I114*'Umlage Gesamt § 2_mtlAufte_Plan'!$P$1</f>
        <v>641814.93696818687</v>
      </c>
      <c r="Q114" s="14">
        <f>'bezirksw Umlage § 2_Plan'!J114*'Umlage Gesamt § 2_mtlAufte_Plan'!$Q$1</f>
        <v>40203.131343550522</v>
      </c>
      <c r="R114" s="14">
        <f>'bezirksw Umlage § 2_Plan'!K114*'Umlage Gesamt § 2_mtlAufte_Plan'!$R$1</f>
        <v>148774.82289681546</v>
      </c>
      <c r="S114" s="14">
        <f>'bezirksw Umlage § 2_Plan'!L114*'Umlage Gesamt § 2_mtlAufte_Plan'!$S$1</f>
        <v>1150.4715650634078</v>
      </c>
      <c r="T114" s="14">
        <f>'bezirksw Umlage § 2_Plan'!M114*'Umlage Gesamt § 2_mtlAufte_Plan'!$T$1</f>
        <v>2131.9473070101567</v>
      </c>
      <c r="V114" s="14">
        <f t="shared" si="28"/>
        <v>6866.1031547282919</v>
      </c>
      <c r="W114" s="184">
        <f t="shared" si="29"/>
        <v>572.17999999999995</v>
      </c>
      <c r="X114" s="14">
        <f t="shared" si="21"/>
        <v>565290.21501800336</v>
      </c>
      <c r="Y114" s="184">
        <f t="shared" si="34"/>
        <v>47107.519999999997</v>
      </c>
      <c r="Z114" s="14">
        <f t="shared" si="22"/>
        <v>22967.240166063377</v>
      </c>
      <c r="AA114" s="184">
        <f t="shared" si="35"/>
        <v>1913.94</v>
      </c>
      <c r="AB114" s="14">
        <f t="shared" si="23"/>
        <v>832557.45205511281</v>
      </c>
      <c r="AC114" s="184">
        <f t="shared" si="36"/>
        <v>69379.789999999994</v>
      </c>
      <c r="AD114" s="14">
        <f t="shared" si="24"/>
        <v>72756.661703821301</v>
      </c>
      <c r="AE114" s="184">
        <f t="shared" si="37"/>
        <v>6063.06</v>
      </c>
      <c r="AF114" s="14">
        <f t="shared" si="25"/>
        <v>206621.47573806913</v>
      </c>
      <c r="AG114" s="184">
        <f t="shared" si="38"/>
        <v>17218.46</v>
      </c>
      <c r="AH114" s="14">
        <f t="shared" si="26"/>
        <v>1972.8156443204491</v>
      </c>
      <c r="AI114" s="184">
        <f t="shared" si="30"/>
        <v>164.4</v>
      </c>
      <c r="AJ114" s="14">
        <f t="shared" si="27"/>
        <v>2710.4808301055627</v>
      </c>
      <c r="AK114" s="184">
        <f t="shared" si="31"/>
        <v>225.87</v>
      </c>
      <c r="AM114" s="14">
        <f t="shared" si="39"/>
        <v>1711742.4443102239</v>
      </c>
      <c r="AN114" s="14">
        <f t="shared" si="32"/>
        <v>142645.20000000001</v>
      </c>
      <c r="AO114" s="14">
        <f t="shared" si="33"/>
        <v>142645.20000000001</v>
      </c>
    </row>
    <row r="115" spans="1:41" x14ac:dyDescent="0.25">
      <c r="A115">
        <v>61254</v>
      </c>
      <c r="B115" t="s">
        <v>128</v>
      </c>
      <c r="C115" t="s">
        <v>113</v>
      </c>
      <c r="D115" s="14">
        <f>'landesw Umlage § 2_Plan'!F115*'Umlage Gesamt § 2_mtlAufte_Plan'!$D$1</f>
        <v>416.39081638809046</v>
      </c>
      <c r="E115" s="14">
        <f>'landesw Umlage § 2_Plan'!G115*'Umlage Gesamt § 2_mtlAufte_Plan'!$E$1</f>
        <v>32450.915959121237</v>
      </c>
      <c r="F115" s="14">
        <f>'landesw Umlage § 2_Plan'!H115*'Umlage Gesamt § 2_mtlAufte_Plan'!$F$1</f>
        <v>1498.8270797475543</v>
      </c>
      <c r="G115" s="14">
        <f>'landesw Umlage § 2_Plan'!I115*'Umlage Gesamt § 2_mtlAufte_Plan'!$G$1</f>
        <v>50734.100918517812</v>
      </c>
      <c r="H115" s="14">
        <f>'landesw Umlage § 2_Plan'!J115*'Umlage Gesamt § 2_mtlAufte_Plan'!$H$1</f>
        <v>8658.6574251647526</v>
      </c>
      <c r="I115" s="14">
        <f>'landesw Umlage § 2_Plan'!K115*'Umlage Gesamt § 2_mtlAufte_Plan'!$I$1</f>
        <v>15386.176079880095</v>
      </c>
      <c r="J115" s="14">
        <f>'landesw Umlage § 2_Plan'!L115*'Umlage Gesamt § 2_mtlAufte_Plan'!$J$1</f>
        <v>218.72883183782665</v>
      </c>
      <c r="K115" s="14">
        <f>'landesw Umlage § 2_Plan'!M115*'Umlage Gesamt § 2_mtlAufte_Plan'!$K$1</f>
        <v>153.87958018741574</v>
      </c>
      <c r="M115" s="14">
        <f>'bezirksw Umlage § 2_Plan'!F115*'Umlage Gesamt § 2_mtlAufte_Plan'!$M$1</f>
        <v>1409.8699425737445</v>
      </c>
      <c r="N115" s="14">
        <f>'bezirksw Umlage § 2_Plan'!G115*'Umlage Gesamt § 2_mtlAufte_Plan'!$N$1</f>
        <v>117906.18090470109</v>
      </c>
      <c r="O115" s="14">
        <f>'bezirksw Umlage § 2_Plan'!H115*'Umlage Gesamt § 2_mtlAufte_Plan'!$O$1</f>
        <v>4610.0484369345832</v>
      </c>
      <c r="P115" s="14">
        <f>'bezirksw Umlage § 2_Plan'!I115*'Umlage Gesamt § 2_mtlAufte_Plan'!$P$1</f>
        <v>170711.30559601198</v>
      </c>
      <c r="Q115" s="14">
        <f>'bezirksw Umlage § 2_Plan'!J115*'Umlage Gesamt § 2_mtlAufte_Plan'!$Q$1</f>
        <v>10693.314607362665</v>
      </c>
      <c r="R115" s="14">
        <f>'bezirksw Umlage § 2_Plan'!K115*'Umlage Gesamt § 2_mtlAufte_Plan'!$R$1</f>
        <v>39571.44465428625</v>
      </c>
      <c r="S115" s="14">
        <f>'bezirksw Umlage § 2_Plan'!L115*'Umlage Gesamt § 2_mtlAufte_Plan'!$S$1</f>
        <v>306.00488023979494</v>
      </c>
      <c r="T115" s="14">
        <f>'bezirksw Umlage § 2_Plan'!M115*'Umlage Gesamt § 2_mtlAufte_Plan'!$T$1</f>
        <v>567.05989106583468</v>
      </c>
      <c r="V115" s="14">
        <f t="shared" si="28"/>
        <v>1826.2607589618351</v>
      </c>
      <c r="W115" s="184">
        <f t="shared" si="29"/>
        <v>152.19</v>
      </c>
      <c r="X115" s="14">
        <f t="shared" si="21"/>
        <v>150357.09686382231</v>
      </c>
      <c r="Y115" s="184">
        <f t="shared" si="34"/>
        <v>12529.76</v>
      </c>
      <c r="Z115" s="14">
        <f t="shared" si="22"/>
        <v>6108.8755166821375</v>
      </c>
      <c r="AA115" s="184">
        <f t="shared" si="35"/>
        <v>509.07</v>
      </c>
      <c r="AB115" s="14">
        <f t="shared" si="23"/>
        <v>221445.40651452978</v>
      </c>
      <c r="AC115" s="184">
        <f t="shared" si="36"/>
        <v>18453.78</v>
      </c>
      <c r="AD115" s="14">
        <f t="shared" si="24"/>
        <v>19351.972032527417</v>
      </c>
      <c r="AE115" s="184">
        <f t="shared" si="37"/>
        <v>1612.66</v>
      </c>
      <c r="AF115" s="14">
        <f t="shared" si="25"/>
        <v>54957.620734166347</v>
      </c>
      <c r="AG115" s="184">
        <f t="shared" si="38"/>
        <v>4579.8</v>
      </c>
      <c r="AH115" s="14">
        <f t="shared" si="26"/>
        <v>524.73371207762159</v>
      </c>
      <c r="AI115" s="184">
        <f t="shared" si="30"/>
        <v>43.73</v>
      </c>
      <c r="AJ115" s="14">
        <f t="shared" si="27"/>
        <v>720.93947125325042</v>
      </c>
      <c r="AK115" s="184">
        <f t="shared" si="31"/>
        <v>60.08</v>
      </c>
      <c r="AM115" s="14">
        <f t="shared" si="39"/>
        <v>455292.90560402075</v>
      </c>
      <c r="AN115" s="14">
        <f t="shared" si="32"/>
        <v>37941.08</v>
      </c>
      <c r="AO115" s="14">
        <f t="shared" si="33"/>
        <v>37941.08</v>
      </c>
    </row>
    <row r="116" spans="1:41" x14ac:dyDescent="0.25">
      <c r="A116">
        <v>61255</v>
      </c>
      <c r="B116" t="s">
        <v>129</v>
      </c>
      <c r="C116" t="s">
        <v>113</v>
      </c>
      <c r="D116" s="14">
        <f>'landesw Umlage § 2_Plan'!F116*'Umlage Gesamt § 2_mtlAufte_Plan'!$D$1</f>
        <v>1747.9661750064934</v>
      </c>
      <c r="E116" s="14">
        <f>'landesw Umlage § 2_Plan'!G116*'Umlage Gesamt § 2_mtlAufte_Plan'!$E$1</f>
        <v>136225.63517744458</v>
      </c>
      <c r="F116" s="14">
        <f>'landesw Umlage § 2_Plan'!H116*'Umlage Gesamt § 2_mtlAufte_Plan'!$F$1</f>
        <v>6291.9231992394607</v>
      </c>
      <c r="G116" s="14">
        <f>'landesw Umlage § 2_Plan'!I116*'Umlage Gesamt § 2_mtlAufte_Plan'!$G$1</f>
        <v>212976.58073774815</v>
      </c>
      <c r="H116" s="14">
        <f>'landesw Umlage § 2_Plan'!J116*'Umlage Gesamt § 2_mtlAufte_Plan'!$H$1</f>
        <v>36348.160680975328</v>
      </c>
      <c r="I116" s="14">
        <f>'landesw Umlage § 2_Plan'!K116*'Umlage Gesamt § 2_mtlAufte_Plan'!$I$1</f>
        <v>64589.597781277218</v>
      </c>
      <c r="J116" s="14">
        <f>'landesw Umlage § 2_Plan'!L116*'Umlage Gesamt § 2_mtlAufte_Plan'!$J$1</f>
        <v>918.20132554234635</v>
      </c>
      <c r="K116" s="14">
        <f>'landesw Umlage § 2_Plan'!M116*'Umlage Gesamt § 2_mtlAufte_Plan'!$K$1</f>
        <v>645.97078178858533</v>
      </c>
      <c r="M116" s="14">
        <f>'bezirksw Umlage § 2_Plan'!F116*'Umlage Gesamt § 2_mtlAufte_Plan'!$M$1</f>
        <v>5918.4902110817529</v>
      </c>
      <c r="N116" s="14">
        <f>'bezirksw Umlage § 2_Plan'!G116*'Umlage Gesamt § 2_mtlAufte_Plan'!$N$1</f>
        <v>494958.12091476453</v>
      </c>
      <c r="O116" s="14">
        <f>'bezirksw Umlage § 2_Plan'!H116*'Umlage Gesamt § 2_mtlAufte_Plan'!$O$1</f>
        <v>19352.513109685591</v>
      </c>
      <c r="P116" s="14">
        <f>'bezirksw Umlage § 2_Plan'!I116*'Umlage Gesamt § 2_mtlAufte_Plan'!$P$1</f>
        <v>716628.64820464468</v>
      </c>
      <c r="Q116" s="14">
        <f>'bezirksw Umlage § 2_Plan'!J116*'Umlage Gesamt § 2_mtlAufte_Plan'!$Q$1</f>
        <v>44889.443995209578</v>
      </c>
      <c r="R116" s="14">
        <f>'bezirksw Umlage § 2_Plan'!K116*'Umlage Gesamt § 2_mtlAufte_Plan'!$R$1</f>
        <v>166116.88834022099</v>
      </c>
      <c r="S116" s="14">
        <f>'bezirksw Umlage § 2_Plan'!L116*'Umlage Gesamt § 2_mtlAufte_Plan'!$S$1</f>
        <v>1284.5772745082406</v>
      </c>
      <c r="T116" s="14">
        <f>'bezirksw Umlage § 2_Plan'!M116*'Umlage Gesamt § 2_mtlAufte_Plan'!$T$1</f>
        <v>2380.4595821395642</v>
      </c>
      <c r="V116" s="14">
        <f t="shared" si="28"/>
        <v>7666.4563860882463</v>
      </c>
      <c r="W116" s="184">
        <f t="shared" si="29"/>
        <v>638.87</v>
      </c>
      <c r="X116" s="14">
        <f t="shared" si="21"/>
        <v>631183.75609220914</v>
      </c>
      <c r="Y116" s="184">
        <f t="shared" si="34"/>
        <v>52598.65</v>
      </c>
      <c r="Z116" s="14">
        <f t="shared" si="22"/>
        <v>25644.436308925051</v>
      </c>
      <c r="AA116" s="184">
        <f t="shared" si="35"/>
        <v>2137.04</v>
      </c>
      <c r="AB116" s="14">
        <f t="shared" si="23"/>
        <v>929605.22894239286</v>
      </c>
      <c r="AC116" s="184">
        <f t="shared" si="36"/>
        <v>77467.100000000006</v>
      </c>
      <c r="AD116" s="14">
        <f t="shared" si="24"/>
        <v>81237.604676184914</v>
      </c>
      <c r="AE116" s="184">
        <f t="shared" si="37"/>
        <v>6769.8</v>
      </c>
      <c r="AF116" s="14">
        <f t="shared" si="25"/>
        <v>230706.48612149822</v>
      </c>
      <c r="AG116" s="184">
        <f t="shared" si="38"/>
        <v>19225.54</v>
      </c>
      <c r="AH116" s="14">
        <f t="shared" si="26"/>
        <v>2202.7786000505871</v>
      </c>
      <c r="AI116" s="184">
        <f t="shared" si="30"/>
        <v>183.56</v>
      </c>
      <c r="AJ116" s="14">
        <f t="shared" si="27"/>
        <v>3026.4303639281497</v>
      </c>
      <c r="AK116" s="184">
        <f t="shared" si="31"/>
        <v>252.2</v>
      </c>
      <c r="AM116" s="14">
        <f t="shared" si="39"/>
        <v>1911273.1774912772</v>
      </c>
      <c r="AN116" s="14">
        <f t="shared" si="32"/>
        <v>159272.76</v>
      </c>
      <c r="AO116" s="14">
        <f t="shared" si="33"/>
        <v>159272.76</v>
      </c>
    </row>
    <row r="117" spans="1:41" x14ac:dyDescent="0.25">
      <c r="A117">
        <v>61256</v>
      </c>
      <c r="B117" t="s">
        <v>130</v>
      </c>
      <c r="C117" t="s">
        <v>113</v>
      </c>
      <c r="D117" s="14">
        <f>'landesw Umlage § 2_Plan'!F117*'Umlage Gesamt § 2_mtlAufte_Plan'!$D$1</f>
        <v>459.73634102405981</v>
      </c>
      <c r="E117" s="14">
        <f>'landesw Umlage § 2_Plan'!G117*'Umlage Gesamt § 2_mtlAufte_Plan'!$E$1</f>
        <v>35828.997131437158</v>
      </c>
      <c r="F117" s="14">
        <f>'landesw Umlage § 2_Plan'!H117*'Umlage Gesamt § 2_mtlAufte_Plan'!$F$1</f>
        <v>1654.8522454171637</v>
      </c>
      <c r="G117" s="14">
        <f>'landesw Umlage § 2_Plan'!I117*'Umlage Gesamt § 2_mtlAufte_Plan'!$G$1</f>
        <v>56015.428303024149</v>
      </c>
      <c r="H117" s="14">
        <f>'landesw Umlage § 2_Plan'!J117*'Umlage Gesamt § 2_mtlAufte_Plan'!$H$1</f>
        <v>9560.0078727862783</v>
      </c>
      <c r="I117" s="14">
        <f>'landesw Umlage § 2_Plan'!K117*'Umlage Gesamt § 2_mtlAufte_Plan'!$I$1</f>
        <v>16987.848950835567</v>
      </c>
      <c r="J117" s="14">
        <f>'landesw Umlage § 2_Plan'!L117*'Umlage Gesamt § 2_mtlAufte_Plan'!$J$1</f>
        <v>241.49810434787832</v>
      </c>
      <c r="K117" s="14">
        <f>'landesw Umlage § 2_Plan'!M117*'Umlage Gesamt § 2_mtlAufte_Plan'!$K$1</f>
        <v>169.89816386282897</v>
      </c>
      <c r="M117" s="14">
        <f>'bezirksw Umlage § 2_Plan'!F117*'Umlage Gesamt § 2_mtlAufte_Plan'!$M$1</f>
        <v>1556.6348324900123</v>
      </c>
      <c r="N117" s="14">
        <f>'bezirksw Umlage § 2_Plan'!G117*'Umlage Gesamt § 2_mtlAufte_Plan'!$N$1</f>
        <v>130179.9993175799</v>
      </c>
      <c r="O117" s="14">
        <f>'bezirksw Umlage § 2_Plan'!H117*'Umlage Gesamt § 2_mtlAufte_Plan'!$O$1</f>
        <v>5089.9460721166142</v>
      </c>
      <c r="P117" s="14">
        <f>'bezirksw Umlage § 2_Plan'!I117*'Umlage Gesamt § 2_mtlAufte_Plan'!$P$1</f>
        <v>188482.04119132773</v>
      </c>
      <c r="Q117" s="14">
        <f>'bezirksw Umlage § 2_Plan'!J117*'Umlage Gesamt § 2_mtlAufte_Plan'!$Q$1</f>
        <v>11806.469157153708</v>
      </c>
      <c r="R117" s="14">
        <f>'bezirksw Umlage § 2_Plan'!K117*'Umlage Gesamt § 2_mtlAufte_Plan'!$R$1</f>
        <v>43690.759878435187</v>
      </c>
      <c r="S117" s="14">
        <f>'bezirksw Umlage § 2_Plan'!L117*'Umlage Gesamt § 2_mtlAufte_Plan'!$S$1</f>
        <v>337.85943022775257</v>
      </c>
      <c r="T117" s="14">
        <f>'bezirksw Umlage § 2_Plan'!M117*'Umlage Gesamt § 2_mtlAufte_Plan'!$T$1</f>
        <v>626.0897916084906</v>
      </c>
      <c r="V117" s="14">
        <f t="shared" si="28"/>
        <v>2016.3711735140721</v>
      </c>
      <c r="W117" s="184">
        <f t="shared" si="29"/>
        <v>168.03</v>
      </c>
      <c r="X117" s="14">
        <f t="shared" si="21"/>
        <v>166008.99644901705</v>
      </c>
      <c r="Y117" s="184">
        <f t="shared" si="34"/>
        <v>13834.08</v>
      </c>
      <c r="Z117" s="14">
        <f t="shared" si="22"/>
        <v>6744.7983175337777</v>
      </c>
      <c r="AA117" s="184">
        <f t="shared" si="35"/>
        <v>562.07000000000005</v>
      </c>
      <c r="AB117" s="14">
        <f t="shared" si="23"/>
        <v>244497.46949435188</v>
      </c>
      <c r="AC117" s="184">
        <f t="shared" si="36"/>
        <v>20374.79</v>
      </c>
      <c r="AD117" s="14">
        <f t="shared" si="24"/>
        <v>21366.477029939986</v>
      </c>
      <c r="AE117" s="184">
        <f t="shared" si="37"/>
        <v>1780.54</v>
      </c>
      <c r="AF117" s="14">
        <f t="shared" si="25"/>
        <v>60678.608829270757</v>
      </c>
      <c r="AG117" s="184">
        <f t="shared" si="38"/>
        <v>5056.55</v>
      </c>
      <c r="AH117" s="14">
        <f t="shared" si="26"/>
        <v>579.35753457563089</v>
      </c>
      <c r="AI117" s="184">
        <f t="shared" si="30"/>
        <v>48.28</v>
      </c>
      <c r="AJ117" s="14">
        <f t="shared" si="27"/>
        <v>795.98795547131954</v>
      </c>
      <c r="AK117" s="184">
        <f t="shared" si="31"/>
        <v>66.33</v>
      </c>
      <c r="AM117" s="14">
        <f t="shared" si="39"/>
        <v>502688.06678367453</v>
      </c>
      <c r="AN117" s="14">
        <f t="shared" si="32"/>
        <v>41890.67</v>
      </c>
      <c r="AO117" s="14">
        <f t="shared" si="33"/>
        <v>41890.67</v>
      </c>
    </row>
    <row r="118" spans="1:41" x14ac:dyDescent="0.25">
      <c r="A118">
        <v>61257</v>
      </c>
      <c r="B118" t="s">
        <v>131</v>
      </c>
      <c r="C118" t="s">
        <v>113</v>
      </c>
      <c r="D118" s="14">
        <f>'landesw Umlage § 2_Plan'!F118*'Umlage Gesamt § 2_mtlAufte_Plan'!$D$1</f>
        <v>1297.046472413992</v>
      </c>
      <c r="E118" s="14">
        <f>'landesw Umlage § 2_Plan'!G118*'Umlage Gesamt § 2_mtlAufte_Plan'!$E$1</f>
        <v>101083.75212615514</v>
      </c>
      <c r="F118" s="14">
        <f>'landesw Umlage § 2_Plan'!H118*'Umlage Gesamt § 2_mtlAufte_Plan'!$F$1</f>
        <v>4668.807043845105</v>
      </c>
      <c r="G118" s="14">
        <f>'landesw Umlage § 2_Plan'!I118*'Umlage Gesamt § 2_mtlAufte_Plan'!$G$1</f>
        <v>158035.39376364864</v>
      </c>
      <c r="H118" s="14">
        <f>'landesw Umlage § 2_Plan'!J118*'Umlage Gesamt § 2_mtlAufte_Plan'!$H$1</f>
        <v>26971.490789757914</v>
      </c>
      <c r="I118" s="14">
        <f>'landesw Umlage § 2_Plan'!K118*'Umlage Gesamt § 2_mtlAufte_Plan'!$I$1</f>
        <v>47927.534957324329</v>
      </c>
      <c r="J118" s="14">
        <f>'landesw Umlage § 2_Plan'!L118*'Umlage Gesamt § 2_mtlAufte_Plan'!$J$1</f>
        <v>681.33457459846295</v>
      </c>
      <c r="K118" s="14">
        <f>'landesw Umlage § 2_Plan'!M118*'Umlage Gesamt § 2_mtlAufte_Plan'!$K$1</f>
        <v>479.33085650143124</v>
      </c>
      <c r="M118" s="14">
        <f>'bezirksw Umlage § 2_Plan'!F118*'Umlage Gesamt § 2_mtlAufte_Plan'!$M$1</f>
        <v>4391.7078946174761</v>
      </c>
      <c r="N118" s="14">
        <f>'bezirksw Umlage § 2_Plan'!G118*'Umlage Gesamt § 2_mtlAufte_Plan'!$N$1</f>
        <v>367274.66120605485</v>
      </c>
      <c r="O118" s="14">
        <f>'bezirksw Umlage § 2_Plan'!H118*'Umlage Gesamt § 2_mtlAufte_Plan'!$O$1</f>
        <v>14360.179973831579</v>
      </c>
      <c r="P118" s="14">
        <f>'bezirksw Umlage § 2_Plan'!I118*'Umlage Gesamt § 2_mtlAufte_Plan'!$P$1</f>
        <v>531761.23970544734</v>
      </c>
      <c r="Q118" s="14">
        <f>'bezirksw Umlage § 2_Plan'!J118*'Umlage Gesamt § 2_mtlAufte_Plan'!$Q$1</f>
        <v>33309.394549580305</v>
      </c>
      <c r="R118" s="14">
        <f>'bezirksw Umlage § 2_Plan'!K118*'Umlage Gesamt § 2_mtlAufte_Plan'!$R$1</f>
        <v>123264.01226229235</v>
      </c>
      <c r="S118" s="14">
        <f>'bezirksw Umlage § 2_Plan'!L118*'Umlage Gesamt § 2_mtlAufte_Plan'!$S$1</f>
        <v>953.19717639153066</v>
      </c>
      <c r="T118" s="14">
        <f>'bezirksw Umlage § 2_Plan'!M118*'Umlage Gesamt § 2_mtlAufte_Plan'!$T$1</f>
        <v>1766.376688454362</v>
      </c>
      <c r="V118" s="14">
        <f t="shared" si="28"/>
        <v>5688.7543670314681</v>
      </c>
      <c r="W118" s="184">
        <f t="shared" si="29"/>
        <v>474.06</v>
      </c>
      <c r="X118" s="14">
        <f t="shared" si="21"/>
        <v>468358.41333220998</v>
      </c>
      <c r="Y118" s="184">
        <f t="shared" si="34"/>
        <v>39029.870000000003</v>
      </c>
      <c r="Z118" s="14">
        <f t="shared" si="22"/>
        <v>19028.987017676685</v>
      </c>
      <c r="AA118" s="184">
        <f t="shared" si="35"/>
        <v>1585.75</v>
      </c>
      <c r="AB118" s="14">
        <f t="shared" si="23"/>
        <v>689796.63346909592</v>
      </c>
      <c r="AC118" s="184">
        <f t="shared" si="36"/>
        <v>57483.05</v>
      </c>
      <c r="AD118" s="14">
        <f t="shared" si="24"/>
        <v>60280.885339338216</v>
      </c>
      <c r="AE118" s="184">
        <f t="shared" si="37"/>
        <v>5023.41</v>
      </c>
      <c r="AF118" s="14">
        <f t="shared" si="25"/>
        <v>171191.54721961668</v>
      </c>
      <c r="AG118" s="184">
        <f t="shared" si="38"/>
        <v>14265.96</v>
      </c>
      <c r="AH118" s="14">
        <f t="shared" si="26"/>
        <v>1634.5317509899937</v>
      </c>
      <c r="AI118" s="184">
        <f t="shared" si="30"/>
        <v>136.21</v>
      </c>
      <c r="AJ118" s="14">
        <f t="shared" si="27"/>
        <v>2245.7075449557933</v>
      </c>
      <c r="AK118" s="184">
        <f t="shared" si="31"/>
        <v>187.14</v>
      </c>
      <c r="AM118" s="14">
        <f t="shared" si="39"/>
        <v>1418225.4600409151</v>
      </c>
      <c r="AN118" s="14">
        <f t="shared" si="32"/>
        <v>118185.46</v>
      </c>
      <c r="AO118" s="14">
        <f t="shared" si="33"/>
        <v>118185.46</v>
      </c>
    </row>
    <row r="119" spans="1:41" x14ac:dyDescent="0.25">
      <c r="A119">
        <v>61258</v>
      </c>
      <c r="B119" t="s">
        <v>132</v>
      </c>
      <c r="C119" t="s">
        <v>113</v>
      </c>
      <c r="D119" s="14">
        <f>'landesw Umlage § 2_Plan'!F119*'Umlage Gesamt § 2_mtlAufte_Plan'!$D$1</f>
        <v>831.76355405889205</v>
      </c>
      <c r="E119" s="14">
        <f>'landesw Umlage § 2_Plan'!G119*'Umlage Gesamt § 2_mtlAufte_Plan'!$E$1</f>
        <v>64822.489181577228</v>
      </c>
      <c r="F119" s="14">
        <f>'landesw Umlage § 2_Plan'!H119*'Umlage Gesamt § 2_mtlAufte_Plan'!$F$1</f>
        <v>2993.9895158701042</v>
      </c>
      <c r="G119" s="14">
        <f>'landesw Umlage § 2_Plan'!I119*'Umlage Gesamt § 2_mtlAufte_Plan'!$G$1</f>
        <v>101344.15657390047</v>
      </c>
      <c r="H119" s="14">
        <f>'landesw Umlage § 2_Plan'!J119*'Umlage Gesamt § 2_mtlAufte_Plan'!$H$1</f>
        <v>17296.144366980905</v>
      </c>
      <c r="I119" s="14">
        <f>'landesw Umlage § 2_Plan'!K119*'Umlage Gesamt § 2_mtlAufte_Plan'!$I$1</f>
        <v>30734.732842064233</v>
      </c>
      <c r="J119" s="14">
        <f>'landesw Umlage § 2_Plan'!L119*'Umlage Gesamt § 2_mtlAufte_Plan'!$J$1</f>
        <v>436.92287001597765</v>
      </c>
      <c r="K119" s="14">
        <f>'landesw Umlage § 2_Plan'!M119*'Umlage Gesamt § 2_mtlAufte_Plan'!$K$1</f>
        <v>307.382923629331</v>
      </c>
      <c r="M119" s="14">
        <f>'bezirksw Umlage § 2_Plan'!F119*'Umlage Gesamt § 2_mtlAufte_Plan'!$M$1</f>
        <v>2816.2927424003688</v>
      </c>
      <c r="N119" s="14">
        <f>'bezirksw Umlage § 2_Plan'!G119*'Umlage Gesamt § 2_mtlAufte_Plan'!$N$1</f>
        <v>235524.08029912022</v>
      </c>
      <c r="O119" s="14">
        <f>'bezirksw Umlage § 2_Plan'!H119*'Umlage Gesamt § 2_mtlAufte_Plan'!$O$1</f>
        <v>9208.8252703308699</v>
      </c>
      <c r="P119" s="14">
        <f>'bezirksw Umlage § 2_Plan'!I119*'Umlage Gesamt § 2_mtlAufte_Plan'!$P$1</f>
        <v>341005.22074970952</v>
      </c>
      <c r="Q119" s="14">
        <f>'bezirksw Umlage § 2_Plan'!J119*'Umlage Gesamt § 2_mtlAufte_Plan'!$Q$1</f>
        <v>21360.483979070363</v>
      </c>
      <c r="R119" s="14">
        <f>'bezirksw Umlage § 2_Plan'!K119*'Umlage Gesamt § 2_mtlAufte_Plan'!$R$1</f>
        <v>79046.136825017835</v>
      </c>
      <c r="S119" s="14">
        <f>'bezirksw Umlage § 2_Plan'!L119*'Umlage Gesamt § 2_mtlAufte_Plan'!$S$1</f>
        <v>611.26157621687958</v>
      </c>
      <c r="T119" s="14">
        <f>'bezirksw Umlage § 2_Plan'!M119*'Umlage Gesamt § 2_mtlAufte_Plan'!$T$1</f>
        <v>1132.7333163793023</v>
      </c>
      <c r="V119" s="14">
        <f t="shared" si="28"/>
        <v>3648.0562964592609</v>
      </c>
      <c r="W119" s="184">
        <f t="shared" si="29"/>
        <v>304</v>
      </c>
      <c r="X119" s="14">
        <f t="shared" si="21"/>
        <v>300346.56948069745</v>
      </c>
      <c r="Y119" s="184">
        <f t="shared" si="34"/>
        <v>25028.880000000001</v>
      </c>
      <c r="Z119" s="14">
        <f t="shared" si="22"/>
        <v>12202.814786200974</v>
      </c>
      <c r="AA119" s="184">
        <f t="shared" si="35"/>
        <v>1016.9</v>
      </c>
      <c r="AB119" s="14">
        <f t="shared" si="23"/>
        <v>442349.37732361001</v>
      </c>
      <c r="AC119" s="184">
        <f t="shared" si="36"/>
        <v>36862.449999999997</v>
      </c>
      <c r="AD119" s="14">
        <f t="shared" si="24"/>
        <v>38656.628346051264</v>
      </c>
      <c r="AE119" s="184">
        <f t="shared" si="37"/>
        <v>3221.39</v>
      </c>
      <c r="AF119" s="14">
        <f t="shared" si="25"/>
        <v>109780.86966708206</v>
      </c>
      <c r="AG119" s="184">
        <f t="shared" si="38"/>
        <v>9148.41</v>
      </c>
      <c r="AH119" s="14">
        <f t="shared" si="26"/>
        <v>1048.1844462328572</v>
      </c>
      <c r="AI119" s="184">
        <f t="shared" si="30"/>
        <v>87.35</v>
      </c>
      <c r="AJ119" s="14">
        <f t="shared" si="27"/>
        <v>1440.1162400086332</v>
      </c>
      <c r="AK119" s="184">
        <f t="shared" si="31"/>
        <v>120.01</v>
      </c>
      <c r="AM119" s="14">
        <f t="shared" si="39"/>
        <v>909472.61658634257</v>
      </c>
      <c r="AN119" s="14">
        <f t="shared" si="32"/>
        <v>75789.38</v>
      </c>
      <c r="AO119" s="14">
        <f t="shared" si="33"/>
        <v>75789.38</v>
      </c>
    </row>
    <row r="120" spans="1:41" x14ac:dyDescent="0.25">
      <c r="A120">
        <v>61259</v>
      </c>
      <c r="B120" t="s">
        <v>113</v>
      </c>
      <c r="C120" t="s">
        <v>113</v>
      </c>
      <c r="D120" s="14">
        <f>'landesw Umlage § 2_Plan'!F120*'Umlage Gesamt § 2_mtlAufte_Plan'!$D$1</f>
        <v>3376.2876936367334</v>
      </c>
      <c r="E120" s="14">
        <f>'landesw Umlage § 2_Plan'!G120*'Umlage Gesamt § 2_mtlAufte_Plan'!$E$1</f>
        <v>263126.90839440573</v>
      </c>
      <c r="F120" s="14">
        <f>'landesw Umlage § 2_Plan'!H120*'Umlage Gesamt § 2_mtlAufte_Plan'!$F$1</f>
        <v>12153.17731581433</v>
      </c>
      <c r="G120" s="14">
        <f>'landesw Umlage § 2_Plan'!I120*'Umlage Gesamt § 2_mtlAufte_Plan'!$G$1</f>
        <v>411375.3566055235</v>
      </c>
      <c r="H120" s="14">
        <f>'landesw Umlage § 2_Plan'!J120*'Umlage Gesamt § 2_mtlAufte_Plan'!$H$1</f>
        <v>70208.365212245422</v>
      </c>
      <c r="I120" s="14">
        <f>'landesw Umlage § 2_Plan'!K120*'Umlage Gesamt § 2_mtlAufte_Plan'!$I$1</f>
        <v>124758.1716648851</v>
      </c>
      <c r="J120" s="14">
        <f>'landesw Umlage § 2_Plan'!L120*'Umlage Gesamt § 2_mtlAufte_Plan'!$J$1</f>
        <v>1773.5536762878396</v>
      </c>
      <c r="K120" s="14">
        <f>'landesw Umlage § 2_Plan'!M120*'Umlage Gesamt § 2_mtlAufte_Plan'!$K$1</f>
        <v>1247.7262044236059</v>
      </c>
      <c r="M120" s="14">
        <f>'bezirksw Umlage § 2_Plan'!F120*'Umlage Gesamt § 2_mtlAufte_Plan'!$M$1</f>
        <v>11431.872052392868</v>
      </c>
      <c r="N120" s="14">
        <f>'bezirksw Umlage § 2_Plan'!G120*'Umlage Gesamt § 2_mtlAufte_Plan'!$N$1</f>
        <v>956037.38585151604</v>
      </c>
      <c r="O120" s="14">
        <f>'bezirksw Umlage § 2_Plan'!H120*'Umlage Gesamt § 2_mtlAufte_Plan'!$O$1</f>
        <v>37380.386867573274</v>
      </c>
      <c r="P120" s="14">
        <f>'bezirksw Umlage § 2_Plan'!I120*'Umlage Gesamt § 2_mtlAufte_Plan'!$P$1</f>
        <v>1384205.5529660813</v>
      </c>
      <c r="Q120" s="14">
        <f>'bezirksw Umlage § 2_Plan'!J120*'Umlage Gesamt § 2_mtlAufte_Plan'!$Q$1</f>
        <v>86706.298727238478</v>
      </c>
      <c r="R120" s="14">
        <f>'bezirksw Umlage § 2_Plan'!K120*'Umlage Gesamt § 2_mtlAufte_Plan'!$R$1</f>
        <v>320863.42048708809</v>
      </c>
      <c r="S120" s="14">
        <f>'bezirksw Umlage § 2_Plan'!L120*'Umlage Gesamt § 2_mtlAufte_Plan'!$S$1</f>
        <v>2481.2279010098559</v>
      </c>
      <c r="T120" s="14">
        <f>'bezirksw Umlage § 2_Plan'!M120*'Umlage Gesamt § 2_mtlAufte_Plan'!$T$1</f>
        <v>4597.9816470691112</v>
      </c>
      <c r="V120" s="14">
        <f t="shared" si="28"/>
        <v>14808.159746029602</v>
      </c>
      <c r="W120" s="184">
        <f t="shared" si="29"/>
        <v>1234.01</v>
      </c>
      <c r="X120" s="14">
        <f t="shared" si="21"/>
        <v>1219164.2942459218</v>
      </c>
      <c r="Y120" s="184">
        <f t="shared" si="34"/>
        <v>101597.02</v>
      </c>
      <c r="Z120" s="14">
        <f t="shared" si="22"/>
        <v>49533.5641833876</v>
      </c>
      <c r="AA120" s="184">
        <f t="shared" si="35"/>
        <v>4127.8</v>
      </c>
      <c r="AB120" s="14">
        <f t="shared" si="23"/>
        <v>1795580.9095716048</v>
      </c>
      <c r="AC120" s="184">
        <f t="shared" si="36"/>
        <v>149631.74</v>
      </c>
      <c r="AD120" s="14">
        <f t="shared" si="24"/>
        <v>156914.6639394839</v>
      </c>
      <c r="AE120" s="184">
        <f t="shared" si="37"/>
        <v>13076.22</v>
      </c>
      <c r="AF120" s="14">
        <f t="shared" si="25"/>
        <v>445621.59215197316</v>
      </c>
      <c r="AG120" s="184">
        <f t="shared" si="38"/>
        <v>37135.129999999997</v>
      </c>
      <c r="AH120" s="14">
        <f t="shared" si="26"/>
        <v>4254.7815772976955</v>
      </c>
      <c r="AI120" s="184">
        <f t="shared" si="30"/>
        <v>354.57</v>
      </c>
      <c r="AJ120" s="14">
        <f t="shared" si="27"/>
        <v>5845.7078514927171</v>
      </c>
      <c r="AK120" s="184">
        <f t="shared" si="31"/>
        <v>487.14</v>
      </c>
      <c r="AM120" s="14">
        <f t="shared" si="39"/>
        <v>3691723.6732671913</v>
      </c>
      <c r="AN120" s="14">
        <f t="shared" si="32"/>
        <v>307643.64</v>
      </c>
      <c r="AO120" s="14">
        <f t="shared" si="33"/>
        <v>307643.64</v>
      </c>
    </row>
    <row r="121" spans="1:41" x14ac:dyDescent="0.25">
      <c r="A121">
        <v>61260</v>
      </c>
      <c r="B121" t="s">
        <v>133</v>
      </c>
      <c r="C121" t="s">
        <v>113</v>
      </c>
      <c r="D121" s="14">
        <f>'landesw Umlage § 2_Plan'!F121*'Umlage Gesamt § 2_mtlAufte_Plan'!$D$1</f>
        <v>417.81394076881105</v>
      </c>
      <c r="E121" s="14">
        <f>'landesw Umlage § 2_Plan'!G121*'Umlage Gesamt § 2_mtlAufte_Plan'!$E$1</f>
        <v>32561.825440936271</v>
      </c>
      <c r="F121" s="14">
        <f>'landesw Umlage § 2_Plan'!H121*'Umlage Gesamt § 2_mtlAufte_Plan'!$F$1</f>
        <v>1503.9497128021819</v>
      </c>
      <c r="G121" s="14">
        <f>'landesw Umlage § 2_Plan'!I121*'Umlage Gesamt § 2_mtlAufte_Plan'!$G$1</f>
        <v>50907.497960694142</v>
      </c>
      <c r="H121" s="14">
        <f>'landesw Umlage § 2_Plan'!J121*'Umlage Gesamt § 2_mtlAufte_Plan'!$H$1</f>
        <v>8688.2506486487564</v>
      </c>
      <c r="I121" s="14">
        <f>'landesw Umlage § 2_Plan'!K121*'Umlage Gesamt § 2_mtlAufte_Plan'!$I$1</f>
        <v>15438.762355666086</v>
      </c>
      <c r="J121" s="14">
        <f>'landesw Umlage § 2_Plan'!L121*'Umlage Gesamt § 2_mtlAufte_Plan'!$J$1</f>
        <v>219.47639475493199</v>
      </c>
      <c r="K121" s="14">
        <f>'landesw Umlage § 2_Plan'!M121*'Umlage Gesamt § 2_mtlAufte_Plan'!$K$1</f>
        <v>154.40550384769085</v>
      </c>
      <c r="M121" s="14">
        <f>'bezirksw Umlage § 2_Plan'!F121*'Umlage Gesamt § 2_mtlAufte_Plan'!$M$1</f>
        <v>1414.6885413755294</v>
      </c>
      <c r="N121" s="14">
        <f>'bezirksw Umlage § 2_Plan'!G121*'Umlage Gesamt § 2_mtlAufte_Plan'!$N$1</f>
        <v>118309.15607629262</v>
      </c>
      <c r="O121" s="14">
        <f>'bezirksw Umlage § 2_Plan'!H121*'Umlage Gesamt § 2_mtlAufte_Plan'!$O$1</f>
        <v>4625.8044816615393</v>
      </c>
      <c r="P121" s="14">
        <f>'bezirksw Umlage § 2_Plan'!I121*'Umlage Gesamt § 2_mtlAufte_Plan'!$P$1</f>
        <v>171294.75607449684</v>
      </c>
      <c r="Q121" s="14">
        <f>'bezirksw Umlage § 2_Plan'!J121*'Umlage Gesamt § 2_mtlAufte_Plan'!$Q$1</f>
        <v>10729.861803240947</v>
      </c>
      <c r="R121" s="14">
        <f>'bezirksw Umlage § 2_Plan'!K121*'Umlage Gesamt § 2_mtlAufte_Plan'!$R$1</f>
        <v>39706.690402874912</v>
      </c>
      <c r="S121" s="14">
        <f>'bezirksw Umlage § 2_Plan'!L121*'Umlage Gesamt § 2_mtlAufte_Plan'!$S$1</f>
        <v>307.05073184974702</v>
      </c>
      <c r="T121" s="14">
        <f>'bezirksw Umlage § 2_Plan'!M121*'Umlage Gesamt § 2_mtlAufte_Plan'!$T$1</f>
        <v>568.99796636563292</v>
      </c>
      <c r="V121" s="14">
        <f t="shared" si="28"/>
        <v>1832.5024821443405</v>
      </c>
      <c r="W121" s="184">
        <f t="shared" si="29"/>
        <v>152.71</v>
      </c>
      <c r="X121" s="14">
        <f t="shared" si="21"/>
        <v>150870.98151722888</v>
      </c>
      <c r="Y121" s="184">
        <f t="shared" si="34"/>
        <v>12572.58</v>
      </c>
      <c r="Z121" s="14">
        <f t="shared" si="22"/>
        <v>6129.7541944637214</v>
      </c>
      <c r="AA121" s="184">
        <f t="shared" si="35"/>
        <v>510.81</v>
      </c>
      <c r="AB121" s="14">
        <f t="shared" si="23"/>
        <v>222202.25403519097</v>
      </c>
      <c r="AC121" s="184">
        <f t="shared" si="36"/>
        <v>18516.849999999999</v>
      </c>
      <c r="AD121" s="14">
        <f t="shared" si="24"/>
        <v>19418.112451889705</v>
      </c>
      <c r="AE121" s="184">
        <f t="shared" si="37"/>
        <v>1618.18</v>
      </c>
      <c r="AF121" s="14">
        <f t="shared" si="25"/>
        <v>55145.452758540996</v>
      </c>
      <c r="AG121" s="184">
        <f t="shared" si="38"/>
        <v>4595.45</v>
      </c>
      <c r="AH121" s="14">
        <f t="shared" si="26"/>
        <v>526.52712660467898</v>
      </c>
      <c r="AI121" s="184">
        <f t="shared" si="30"/>
        <v>43.88</v>
      </c>
      <c r="AJ121" s="14">
        <f t="shared" si="27"/>
        <v>723.40347021332377</v>
      </c>
      <c r="AK121" s="184">
        <f t="shared" si="31"/>
        <v>60.28</v>
      </c>
      <c r="AM121" s="14">
        <f t="shared" si="39"/>
        <v>456848.98803627666</v>
      </c>
      <c r="AN121" s="14">
        <f t="shared" si="32"/>
        <v>38070.75</v>
      </c>
      <c r="AO121" s="14">
        <f t="shared" si="33"/>
        <v>38070.75</v>
      </c>
    </row>
    <row r="122" spans="1:41" x14ac:dyDescent="0.25">
      <c r="A122">
        <v>61261</v>
      </c>
      <c r="B122" t="s">
        <v>134</v>
      </c>
      <c r="C122" t="s">
        <v>113</v>
      </c>
      <c r="D122" s="14">
        <f>'landesw Umlage § 2_Plan'!F122*'Umlage Gesamt § 2_mtlAufte_Plan'!$D$1</f>
        <v>586.36977657938405</v>
      </c>
      <c r="E122" s="14">
        <f>'landesw Umlage § 2_Plan'!G122*'Umlage Gesamt § 2_mtlAufte_Plan'!$E$1</f>
        <v>45698.021166276936</v>
      </c>
      <c r="F122" s="14">
        <f>'landesw Umlage § 2_Plan'!H122*'Umlage Gesamt § 2_mtlAufte_Plan'!$F$1</f>
        <v>2110.67791433606</v>
      </c>
      <c r="G122" s="14">
        <f>'landesw Umlage § 2_Plan'!I122*'Umlage Gesamt § 2_mtlAufte_Plan'!$G$1</f>
        <v>71444.763548339601</v>
      </c>
      <c r="H122" s="14">
        <f>'landesw Umlage § 2_Plan'!J122*'Umlage Gesamt § 2_mtlAufte_Plan'!$H$1</f>
        <v>12193.292503212127</v>
      </c>
      <c r="I122" s="14">
        <f>'landesw Umlage § 2_Plan'!K122*'Umlage Gesamt § 2_mtlAufte_Plan'!$I$1</f>
        <v>21667.117225663194</v>
      </c>
      <c r="J122" s="14">
        <f>'landesw Umlage § 2_Plan'!L122*'Umlage Gesamt § 2_mtlAufte_Plan'!$J$1</f>
        <v>308.01826363210938</v>
      </c>
      <c r="K122" s="14">
        <f>'landesw Umlage § 2_Plan'!M122*'Umlage Gesamt § 2_mtlAufte_Plan'!$K$1</f>
        <v>216.69626587183572</v>
      </c>
      <c r="M122" s="14">
        <f>'bezirksw Umlage § 2_Plan'!F122*'Umlage Gesamt § 2_mtlAufte_Plan'!$M$1</f>
        <v>1985.4067157485968</v>
      </c>
      <c r="N122" s="14">
        <f>'bezirksw Umlage § 2_Plan'!G122*'Umlage Gesamt § 2_mtlAufte_Plan'!$N$1</f>
        <v>166037.81407604419</v>
      </c>
      <c r="O122" s="14">
        <f>'bezirksw Umlage § 2_Plan'!H122*'Umlage Gesamt § 2_mtlAufte_Plan'!$O$1</f>
        <v>6491.9613151746416</v>
      </c>
      <c r="P122" s="14">
        <f>'bezirksw Umlage § 2_Plan'!I122*'Umlage Gesamt § 2_mtlAufte_Plan'!$P$1</f>
        <v>240399.03422992869</v>
      </c>
      <c r="Q122" s="14">
        <f>'bezirksw Umlage § 2_Plan'!J122*'Umlage Gesamt § 2_mtlAufte_Plan'!$Q$1</f>
        <v>15058.536957184559</v>
      </c>
      <c r="R122" s="14">
        <f>'bezirksw Umlage § 2_Plan'!K122*'Umlage Gesamt § 2_mtlAufte_Plan'!$R$1</f>
        <v>55725.290394567302</v>
      </c>
      <c r="S122" s="14">
        <f>'bezirksw Umlage § 2_Plan'!L122*'Umlage Gesamt § 2_mtlAufte_Plan'!$S$1</f>
        <v>430.92211978847536</v>
      </c>
      <c r="T122" s="14">
        <f>'bezirksw Umlage § 2_Plan'!M122*'Umlage Gesamt § 2_mtlAufte_Plan'!$T$1</f>
        <v>798.54494514474527</v>
      </c>
      <c r="V122" s="14">
        <f t="shared" si="28"/>
        <v>2571.776492327981</v>
      </c>
      <c r="W122" s="184">
        <f t="shared" si="29"/>
        <v>214.31</v>
      </c>
      <c r="X122" s="14">
        <f t="shared" si="21"/>
        <v>211735.83524232113</v>
      </c>
      <c r="Y122" s="184">
        <f t="shared" si="34"/>
        <v>17644.650000000001</v>
      </c>
      <c r="Z122" s="14">
        <f t="shared" si="22"/>
        <v>8602.6392295107016</v>
      </c>
      <c r="AA122" s="184">
        <f t="shared" si="35"/>
        <v>716.89</v>
      </c>
      <c r="AB122" s="14">
        <f t="shared" si="23"/>
        <v>311843.79777826829</v>
      </c>
      <c r="AC122" s="184">
        <f t="shared" si="36"/>
        <v>25986.98</v>
      </c>
      <c r="AD122" s="14">
        <f t="shared" si="24"/>
        <v>27251.829460396686</v>
      </c>
      <c r="AE122" s="184">
        <f t="shared" si="37"/>
        <v>2270.9899999999998</v>
      </c>
      <c r="AF122" s="14">
        <f t="shared" si="25"/>
        <v>77392.4076202305</v>
      </c>
      <c r="AG122" s="184">
        <f t="shared" si="38"/>
        <v>6449.37</v>
      </c>
      <c r="AH122" s="14">
        <f t="shared" si="26"/>
        <v>738.94038342058479</v>
      </c>
      <c r="AI122" s="184">
        <f t="shared" si="30"/>
        <v>61.58</v>
      </c>
      <c r="AJ122" s="14">
        <f t="shared" si="27"/>
        <v>1015.241211016581</v>
      </c>
      <c r="AK122" s="184">
        <f t="shared" si="31"/>
        <v>84.6</v>
      </c>
      <c r="AM122" s="14">
        <f t="shared" si="39"/>
        <v>641152.4674174923</v>
      </c>
      <c r="AN122" s="14">
        <f t="shared" si="32"/>
        <v>53429.37</v>
      </c>
      <c r="AO122" s="14">
        <f t="shared" si="33"/>
        <v>53429.37</v>
      </c>
    </row>
    <row r="123" spans="1:41" x14ac:dyDescent="0.25">
      <c r="A123">
        <v>61262</v>
      </c>
      <c r="B123" t="s">
        <v>135</v>
      </c>
      <c r="C123" t="s">
        <v>113</v>
      </c>
      <c r="D123" s="14">
        <f>'landesw Umlage § 2_Plan'!F123*'Umlage Gesamt § 2_mtlAufte_Plan'!$D$1</f>
        <v>569.18897265511941</v>
      </c>
      <c r="E123" s="14">
        <f>'landesw Umlage § 2_Plan'!G123*'Umlage Gesamt § 2_mtlAufte_Plan'!$E$1</f>
        <v>44359.055938626923</v>
      </c>
      <c r="F123" s="14">
        <f>'landesw Umlage § 2_Plan'!H123*'Umlage Gesamt § 2_mtlAufte_Plan'!$F$1</f>
        <v>2048.8344414254566</v>
      </c>
      <c r="G123" s="14">
        <f>'landesw Umlage § 2_Plan'!I123*'Umlage Gesamt § 2_mtlAufte_Plan'!$G$1</f>
        <v>69351.411327664056</v>
      </c>
      <c r="H123" s="14">
        <f>'landesw Umlage § 2_Plan'!J123*'Umlage Gesamt § 2_mtlAufte_Plan'!$H$1</f>
        <v>11836.025508806368</v>
      </c>
      <c r="I123" s="14">
        <f>'landesw Umlage § 2_Plan'!K123*'Umlage Gesamt § 2_mtlAufte_Plan'!$I$1</f>
        <v>21032.264428798793</v>
      </c>
      <c r="J123" s="14">
        <f>'landesw Umlage § 2_Plan'!L123*'Umlage Gesamt § 2_mtlAufte_Plan'!$J$1</f>
        <v>298.99323948535528</v>
      </c>
      <c r="K123" s="14">
        <f>'landesw Umlage § 2_Plan'!M123*'Umlage Gesamt § 2_mtlAufte_Plan'!$K$1</f>
        <v>210.34700265301376</v>
      </c>
      <c r="M123" s="14">
        <f>'bezirksw Umlage § 2_Plan'!F123*'Umlage Gesamt § 2_mtlAufte_Plan'!$M$1</f>
        <v>1927.2337251620384</v>
      </c>
      <c r="N123" s="14">
        <f>'bezirksw Umlage § 2_Plan'!G123*'Umlage Gesamt § 2_mtlAufte_Plan'!$N$1</f>
        <v>161172.85813596286</v>
      </c>
      <c r="O123" s="14">
        <f>'bezirksw Umlage § 2_Plan'!H123*'Umlage Gesamt § 2_mtlAufte_Plan'!$O$1</f>
        <v>6301.7449723566615</v>
      </c>
      <c r="P123" s="14">
        <f>'bezirksw Umlage § 2_Plan'!I123*'Umlage Gesamt § 2_mtlAufte_Plan'!$P$1</f>
        <v>233355.27304772555</v>
      </c>
      <c r="Q123" s="14">
        <f>'bezirksw Umlage § 2_Plan'!J123*'Umlage Gesamt § 2_mtlAufte_Plan'!$Q$1</f>
        <v>14617.317472174738</v>
      </c>
      <c r="R123" s="14">
        <f>'bezirksw Umlage § 2_Plan'!K123*'Umlage Gesamt § 2_mtlAufte_Plan'!$R$1</f>
        <v>54092.523280483016</v>
      </c>
      <c r="S123" s="14">
        <f>'bezirksw Umlage § 2_Plan'!L123*'Umlage Gesamt § 2_mtlAufte_Plan'!$S$1</f>
        <v>418.29597713510827</v>
      </c>
      <c r="T123" s="14">
        <f>'bezirksw Umlage § 2_Plan'!M123*'Umlage Gesamt § 2_mtlAufte_Plan'!$T$1</f>
        <v>775.14734745940973</v>
      </c>
      <c r="V123" s="14">
        <f t="shared" si="28"/>
        <v>2496.4226978171578</v>
      </c>
      <c r="W123" s="184">
        <f t="shared" si="29"/>
        <v>208.04</v>
      </c>
      <c r="X123" s="14">
        <f t="shared" si="21"/>
        <v>205531.91407458979</v>
      </c>
      <c r="Y123" s="184">
        <f t="shared" si="34"/>
        <v>17127.66</v>
      </c>
      <c r="Z123" s="14">
        <f t="shared" si="22"/>
        <v>8350.5794137821176</v>
      </c>
      <c r="AA123" s="184">
        <f t="shared" si="35"/>
        <v>695.88</v>
      </c>
      <c r="AB123" s="14">
        <f t="shared" si="23"/>
        <v>302706.6843753896</v>
      </c>
      <c r="AC123" s="184">
        <f t="shared" si="36"/>
        <v>25225.56</v>
      </c>
      <c r="AD123" s="14">
        <f t="shared" si="24"/>
        <v>26453.342980981106</v>
      </c>
      <c r="AE123" s="184">
        <f t="shared" si="37"/>
        <v>2204.4499999999998</v>
      </c>
      <c r="AF123" s="14">
        <f t="shared" si="25"/>
        <v>75124.787709281809</v>
      </c>
      <c r="AG123" s="184">
        <f t="shared" si="38"/>
        <v>6260.4</v>
      </c>
      <c r="AH123" s="14">
        <f t="shared" si="26"/>
        <v>717.28921662046355</v>
      </c>
      <c r="AI123" s="184">
        <f t="shared" si="30"/>
        <v>59.77</v>
      </c>
      <c r="AJ123" s="14">
        <f t="shared" si="27"/>
        <v>985.49435011242349</v>
      </c>
      <c r="AK123" s="184">
        <f t="shared" si="31"/>
        <v>82.12</v>
      </c>
      <c r="AM123" s="14">
        <f t="shared" si="39"/>
        <v>622366.51481857442</v>
      </c>
      <c r="AN123" s="14">
        <f t="shared" si="32"/>
        <v>51863.88</v>
      </c>
      <c r="AO123" s="14">
        <f t="shared" si="33"/>
        <v>51863.88</v>
      </c>
    </row>
    <row r="124" spans="1:41" x14ac:dyDescent="0.25">
      <c r="A124">
        <v>61263</v>
      </c>
      <c r="B124" t="s">
        <v>136</v>
      </c>
      <c r="C124" t="s">
        <v>113</v>
      </c>
      <c r="D124" s="14">
        <f>'landesw Umlage § 2_Plan'!F124*'Umlage Gesamt § 2_mtlAufte_Plan'!$D$1</f>
        <v>1895.6322028063621</v>
      </c>
      <c r="E124" s="14">
        <f>'landesw Umlage § 2_Plan'!G124*'Umlage Gesamt § 2_mtlAufte_Plan'!$E$1</f>
        <v>147733.80891604256</v>
      </c>
      <c r="F124" s="14">
        <f>'landesw Umlage § 2_Plan'!H124*'Umlage Gesamt § 2_mtlAufte_Plan'!$F$1</f>
        <v>6823.4571152490662</v>
      </c>
      <c r="G124" s="14">
        <f>'landesw Umlage § 2_Plan'!I124*'Umlage Gesamt § 2_mtlAufte_Plan'!$G$1</f>
        <v>230968.57974872697</v>
      </c>
      <c r="H124" s="14">
        <f>'landesw Umlage § 2_Plan'!J124*'Umlage Gesamt § 2_mtlAufte_Plan'!$H$1</f>
        <v>39418.808490033218</v>
      </c>
      <c r="I124" s="14">
        <f>'landesw Umlage § 2_Plan'!K124*'Umlage Gesamt § 2_mtlAufte_Plan'!$I$1</f>
        <v>70046.047384209029</v>
      </c>
      <c r="J124" s="14">
        <f>'landesw Umlage § 2_Plan'!L124*'Umlage Gesamt § 2_mtlAufte_Plan'!$J$1</f>
        <v>995.76984168534807</v>
      </c>
      <c r="K124" s="14">
        <f>'landesw Umlage § 2_Plan'!M124*'Umlage Gesamt § 2_mtlAufte_Plan'!$K$1</f>
        <v>700.54159716557149</v>
      </c>
      <c r="M124" s="14">
        <f>'bezirksw Umlage § 2_Plan'!F124*'Umlage Gesamt § 2_mtlAufte_Plan'!$M$1</f>
        <v>6418.4769685712672</v>
      </c>
      <c r="N124" s="14">
        <f>'bezirksw Umlage § 2_Plan'!G124*'Umlage Gesamt § 2_mtlAufte_Plan'!$N$1</f>
        <v>536771.57284983923</v>
      </c>
      <c r="O124" s="14">
        <f>'bezirksw Umlage § 2_Plan'!H124*'Umlage Gesamt § 2_mtlAufte_Plan'!$O$1</f>
        <v>20987.389561938187</v>
      </c>
      <c r="P124" s="14">
        <f>'bezirksw Umlage § 2_Plan'!I124*'Umlage Gesamt § 2_mtlAufte_Plan'!$P$1</f>
        <v>777168.55303865904</v>
      </c>
      <c r="Q124" s="14">
        <f>'bezirksw Umlage § 2_Plan'!J124*'Umlage Gesamt § 2_mtlAufte_Plan'!$Q$1</f>
        <v>48681.64889007411</v>
      </c>
      <c r="R124" s="14">
        <f>'bezirksw Umlage § 2_Plan'!K124*'Umlage Gesamt § 2_mtlAufte_Plan'!$R$1</f>
        <v>180150.23829997273</v>
      </c>
      <c r="S124" s="14">
        <f>'bezirksw Umlage § 2_Plan'!L124*'Umlage Gesamt § 2_mtlAufte_Plan'!$S$1</f>
        <v>1393.0967791994046</v>
      </c>
      <c r="T124" s="14">
        <f>'bezirksw Umlage § 2_Plan'!M124*'Umlage Gesamt § 2_mtlAufte_Plan'!$T$1</f>
        <v>2581.5578733186708</v>
      </c>
      <c r="V124" s="14">
        <f t="shared" si="28"/>
        <v>8314.1091713776295</v>
      </c>
      <c r="W124" s="184">
        <f t="shared" si="29"/>
        <v>692.84</v>
      </c>
      <c r="X124" s="14">
        <f t="shared" si="21"/>
        <v>684505.38176588179</v>
      </c>
      <c r="Y124" s="184">
        <f t="shared" si="34"/>
        <v>57042.12</v>
      </c>
      <c r="Z124" s="14">
        <f t="shared" si="22"/>
        <v>27810.846677187255</v>
      </c>
      <c r="AA124" s="184">
        <f t="shared" si="35"/>
        <v>2317.5700000000002</v>
      </c>
      <c r="AB124" s="14">
        <f t="shared" si="23"/>
        <v>1008137.132787386</v>
      </c>
      <c r="AC124" s="184">
        <f t="shared" si="36"/>
        <v>84011.43</v>
      </c>
      <c r="AD124" s="14">
        <f t="shared" si="24"/>
        <v>88100.457380107327</v>
      </c>
      <c r="AE124" s="184">
        <f t="shared" si="37"/>
        <v>7341.7</v>
      </c>
      <c r="AF124" s="14">
        <f t="shared" si="25"/>
        <v>250196.28568418176</v>
      </c>
      <c r="AG124" s="184">
        <f t="shared" si="38"/>
        <v>20849.689999999999</v>
      </c>
      <c r="AH124" s="14">
        <f t="shared" si="26"/>
        <v>2388.8666208847526</v>
      </c>
      <c r="AI124" s="184">
        <f t="shared" si="30"/>
        <v>199.07</v>
      </c>
      <c r="AJ124" s="14">
        <f t="shared" si="27"/>
        <v>3282.0994704842424</v>
      </c>
      <c r="AK124" s="184">
        <f t="shared" si="31"/>
        <v>273.51</v>
      </c>
      <c r="AM124" s="14">
        <f t="shared" si="39"/>
        <v>2072735.1795574909</v>
      </c>
      <c r="AN124" s="14">
        <f t="shared" si="32"/>
        <v>172727.93</v>
      </c>
      <c r="AO124" s="14">
        <f t="shared" si="33"/>
        <v>172727.93</v>
      </c>
    </row>
    <row r="125" spans="1:41" x14ac:dyDescent="0.25">
      <c r="A125">
        <v>61264</v>
      </c>
      <c r="B125" t="s">
        <v>137</v>
      </c>
      <c r="C125" t="s">
        <v>113</v>
      </c>
      <c r="D125" s="14">
        <f>'landesw Umlage § 2_Plan'!F125*'Umlage Gesamt § 2_mtlAufte_Plan'!$D$1</f>
        <v>592.51311596907271</v>
      </c>
      <c r="E125" s="14">
        <f>'landesw Umlage § 2_Plan'!G125*'Umlage Gesamt § 2_mtlAufte_Plan'!$E$1</f>
        <v>46176.794910550241</v>
      </c>
      <c r="F125" s="14">
        <f>'landesw Umlage § 2_Plan'!H125*'Umlage Gesamt § 2_mtlAufte_Plan'!$F$1</f>
        <v>2132.7912825347553</v>
      </c>
      <c r="G125" s="14">
        <f>'landesw Umlage § 2_Plan'!I125*'Umlage Gesamt § 2_mtlAufte_Plan'!$G$1</f>
        <v>72193.283420311694</v>
      </c>
      <c r="H125" s="14">
        <f>'landesw Umlage § 2_Plan'!J125*'Umlage Gesamt § 2_mtlAufte_Plan'!$H$1</f>
        <v>12321.040448479625</v>
      </c>
      <c r="I125" s="14">
        <f>'landesw Umlage § 2_Plan'!K125*'Umlage Gesamt § 2_mtlAufte_Plan'!$I$1</f>
        <v>21894.121515498719</v>
      </c>
      <c r="J125" s="14">
        <f>'landesw Umlage § 2_Plan'!L125*'Umlage Gesamt § 2_mtlAufte_Plan'!$J$1</f>
        <v>311.24534116457227</v>
      </c>
      <c r="K125" s="14">
        <f>'landesw Umlage § 2_Plan'!M125*'Umlage Gesamt § 2_mtlAufte_Plan'!$K$1</f>
        <v>218.96657167356844</v>
      </c>
      <c r="M125" s="14">
        <f>'bezirksw Umlage § 2_Plan'!F125*'Umlage Gesamt § 2_mtlAufte_Plan'!$M$1</f>
        <v>2006.2076297257163</v>
      </c>
      <c r="N125" s="14">
        <f>'bezirksw Umlage § 2_Plan'!G125*'Umlage Gesamt § 2_mtlAufte_Plan'!$N$1</f>
        <v>167777.37618195885</v>
      </c>
      <c r="O125" s="14">
        <f>'bezirksw Umlage § 2_Plan'!H125*'Umlage Gesamt § 2_mtlAufte_Plan'!$O$1</f>
        <v>6559.9769654636148</v>
      </c>
      <c r="P125" s="14">
        <f>'bezirksw Umlage § 2_Plan'!I125*'Umlage Gesamt § 2_mtlAufte_Plan'!$P$1</f>
        <v>242917.67164136402</v>
      </c>
      <c r="Q125" s="14">
        <f>'bezirksw Umlage § 2_Plan'!J125*'Umlage Gesamt § 2_mtlAufte_Plan'!$Q$1</f>
        <v>15216.303791245844</v>
      </c>
      <c r="R125" s="14">
        <f>'bezirksw Umlage § 2_Plan'!K125*'Umlage Gesamt § 2_mtlAufte_Plan'!$R$1</f>
        <v>56309.118867923869</v>
      </c>
      <c r="S125" s="14">
        <f>'bezirksw Umlage § 2_Plan'!L125*'Umlage Gesamt § 2_mtlAufte_Plan'!$S$1</f>
        <v>435.43684912501749</v>
      </c>
      <c r="T125" s="14">
        <f>'bezirksw Umlage § 2_Plan'!M125*'Umlage Gesamt § 2_mtlAufte_Plan'!$T$1</f>
        <v>806.91122323732054</v>
      </c>
      <c r="V125" s="14">
        <f t="shared" si="28"/>
        <v>2598.720745694789</v>
      </c>
      <c r="W125" s="184">
        <f t="shared" si="29"/>
        <v>216.56</v>
      </c>
      <c r="X125" s="14">
        <f t="shared" si="21"/>
        <v>213954.17109250909</v>
      </c>
      <c r="Y125" s="184">
        <f t="shared" si="34"/>
        <v>17829.509999999998</v>
      </c>
      <c r="Z125" s="14">
        <f t="shared" si="22"/>
        <v>8692.7682479983705</v>
      </c>
      <c r="AA125" s="184">
        <f t="shared" si="35"/>
        <v>724.4</v>
      </c>
      <c r="AB125" s="14">
        <f t="shared" si="23"/>
        <v>315110.95506167575</v>
      </c>
      <c r="AC125" s="184">
        <f t="shared" si="36"/>
        <v>26259.25</v>
      </c>
      <c r="AD125" s="14">
        <f t="shared" si="24"/>
        <v>27537.344239725469</v>
      </c>
      <c r="AE125" s="184">
        <f t="shared" si="37"/>
        <v>2294.7800000000002</v>
      </c>
      <c r="AF125" s="14">
        <f t="shared" si="25"/>
        <v>78203.240383422584</v>
      </c>
      <c r="AG125" s="184">
        <f t="shared" si="38"/>
        <v>6516.94</v>
      </c>
      <c r="AH125" s="14">
        <f t="shared" si="26"/>
        <v>746.6821902895897</v>
      </c>
      <c r="AI125" s="184">
        <f t="shared" si="30"/>
        <v>62.22</v>
      </c>
      <c r="AJ125" s="14">
        <f t="shared" si="27"/>
        <v>1025.877794910889</v>
      </c>
      <c r="AK125" s="184">
        <f t="shared" si="31"/>
        <v>85.49</v>
      </c>
      <c r="AM125" s="14">
        <f t="shared" si="39"/>
        <v>647869.75975622656</v>
      </c>
      <c r="AN125" s="14">
        <f t="shared" si="32"/>
        <v>53989.15</v>
      </c>
      <c r="AO125" s="14">
        <f t="shared" si="33"/>
        <v>53989.15</v>
      </c>
    </row>
    <row r="126" spans="1:41" x14ac:dyDescent="0.25">
      <c r="A126">
        <v>61265</v>
      </c>
      <c r="B126" t="s">
        <v>138</v>
      </c>
      <c r="C126" t="s">
        <v>113</v>
      </c>
      <c r="D126" s="14">
        <f>'landesw Umlage § 2_Plan'!F126*'Umlage Gesamt § 2_mtlAufte_Plan'!$D$1</f>
        <v>3220.1630804342931</v>
      </c>
      <c r="E126" s="14">
        <f>'landesw Umlage § 2_Plan'!G126*'Umlage Gesamt § 2_mtlAufte_Plan'!$E$1</f>
        <v>250959.52500653427</v>
      </c>
      <c r="F126" s="14">
        <f>'landesw Umlage § 2_Plan'!H126*'Umlage Gesamt § 2_mtlAufte_Plan'!$F$1</f>
        <v>11591.196146025919</v>
      </c>
      <c r="G126" s="14">
        <f>'landesw Umlage § 2_Plan'!I126*'Umlage Gesamt § 2_mtlAufte_Plan'!$G$1</f>
        <v>392352.74234427459</v>
      </c>
      <c r="H126" s="14">
        <f>'landesw Umlage § 2_Plan'!J126*'Umlage Gesamt § 2_mtlAufte_Plan'!$H$1</f>
        <v>66961.824971318652</v>
      </c>
      <c r="I126" s="14">
        <f>'landesw Umlage § 2_Plan'!K126*'Umlage Gesamt § 2_mtlAufte_Plan'!$I$1</f>
        <v>118989.16645489262</v>
      </c>
      <c r="J126" s="14">
        <f>'landesw Umlage § 2_Plan'!L126*'Umlage Gesamt § 2_mtlAufte_Plan'!$J$1</f>
        <v>1691.5418909100508</v>
      </c>
      <c r="K126" s="14">
        <f>'landesw Umlage § 2_Plan'!M126*'Umlage Gesamt § 2_mtlAufte_Plan'!$K$1</f>
        <v>1190.0294709919956</v>
      </c>
      <c r="M126" s="14">
        <f>'bezirksw Umlage § 2_Plan'!F126*'Umlage Gesamt § 2_mtlAufte_Plan'!$M$1</f>
        <v>10903.245121185726</v>
      </c>
      <c r="N126" s="14">
        <f>'bezirksw Umlage § 2_Plan'!G126*'Umlage Gesamt § 2_mtlAufte_Plan'!$N$1</f>
        <v>911828.78142646921</v>
      </c>
      <c r="O126" s="14">
        <f>'bezirksw Umlage § 2_Plan'!H126*'Umlage Gesamt § 2_mtlAufte_Plan'!$O$1</f>
        <v>35651.861643832264</v>
      </c>
      <c r="P126" s="14">
        <f>'bezirksw Umlage § 2_Plan'!I126*'Umlage Gesamt § 2_mtlAufte_Plan'!$P$1</f>
        <v>1320197.809503699</v>
      </c>
      <c r="Q126" s="14">
        <f>'bezirksw Umlage § 2_Plan'!J126*'Umlage Gesamt § 2_mtlAufte_Plan'!$Q$1</f>
        <v>82696.869265253234</v>
      </c>
      <c r="R126" s="14">
        <f>'bezirksw Umlage § 2_Plan'!K126*'Umlage Gesamt § 2_mtlAufte_Plan'!$R$1</f>
        <v>306026.21407580638</v>
      </c>
      <c r="S126" s="14">
        <f>'bezirksw Umlage § 2_Plan'!L126*'Umlage Gesamt § 2_mtlAufte_Plan'!$S$1</f>
        <v>2366.4921967503051</v>
      </c>
      <c r="T126" s="14">
        <f>'bezirksw Umlage § 2_Plan'!M126*'Umlage Gesamt § 2_mtlAufte_Plan'!$T$1</f>
        <v>4385.3640708141247</v>
      </c>
      <c r="V126" s="14">
        <f t="shared" si="28"/>
        <v>14123.408201620019</v>
      </c>
      <c r="W126" s="184">
        <f t="shared" si="29"/>
        <v>1176.95</v>
      </c>
      <c r="X126" s="14">
        <f t="shared" si="21"/>
        <v>1162788.3064330034</v>
      </c>
      <c r="Y126" s="184">
        <f t="shared" si="34"/>
        <v>96899.03</v>
      </c>
      <c r="Z126" s="14">
        <f t="shared" si="22"/>
        <v>47243.057789858183</v>
      </c>
      <c r="AA126" s="184">
        <f t="shared" si="35"/>
        <v>3936.92</v>
      </c>
      <c r="AB126" s="14">
        <f t="shared" si="23"/>
        <v>1712550.5518479736</v>
      </c>
      <c r="AC126" s="184">
        <f t="shared" si="36"/>
        <v>142712.54999999999</v>
      </c>
      <c r="AD126" s="14">
        <f t="shared" si="24"/>
        <v>149658.6942365719</v>
      </c>
      <c r="AE126" s="184">
        <f t="shared" si="37"/>
        <v>12471.56</v>
      </c>
      <c r="AF126" s="14">
        <f t="shared" si="25"/>
        <v>425015.38053069898</v>
      </c>
      <c r="AG126" s="184">
        <f t="shared" si="38"/>
        <v>35417.949999999997</v>
      </c>
      <c r="AH126" s="14">
        <f t="shared" si="26"/>
        <v>4058.0340876603559</v>
      </c>
      <c r="AI126" s="184">
        <f t="shared" si="30"/>
        <v>338.17</v>
      </c>
      <c r="AJ126" s="14">
        <f t="shared" si="27"/>
        <v>5575.3935418061201</v>
      </c>
      <c r="AK126" s="184">
        <f t="shared" si="31"/>
        <v>464.62</v>
      </c>
      <c r="AM126" s="14">
        <f t="shared" si="39"/>
        <v>3521012.8266691924</v>
      </c>
      <c r="AN126" s="14">
        <f t="shared" si="32"/>
        <v>293417.74</v>
      </c>
      <c r="AO126" s="14">
        <f t="shared" si="33"/>
        <v>293417.74</v>
      </c>
    </row>
    <row r="127" spans="1:41" x14ac:dyDescent="0.25">
      <c r="A127">
        <v>61266</v>
      </c>
      <c r="B127" t="s">
        <v>139</v>
      </c>
      <c r="C127" t="s">
        <v>113</v>
      </c>
      <c r="D127" s="14">
        <f>'landesw Umlage § 2_Plan'!F127*'Umlage Gesamt § 2_mtlAufte_Plan'!$D$1</f>
        <v>412.25685260387075</v>
      </c>
      <c r="E127" s="14">
        <f>'landesw Umlage § 2_Plan'!G127*'Umlage Gesamt § 2_mtlAufte_Plan'!$E$1</f>
        <v>32128.740478635304</v>
      </c>
      <c r="F127" s="14">
        <f>'landesw Umlage § 2_Plan'!H127*'Umlage Gesamt § 2_mtlAufte_Plan'!$F$1</f>
        <v>1483.9465957824393</v>
      </c>
      <c r="G127" s="14">
        <f>'landesw Umlage § 2_Plan'!I127*'Umlage Gesamt § 2_mtlAufte_Plan'!$G$1</f>
        <v>50230.408407618095</v>
      </c>
      <c r="H127" s="14">
        <f>'landesw Umlage § 2_Plan'!J127*'Umlage Gesamt § 2_mtlAufte_Plan'!$H$1</f>
        <v>8572.693530653125</v>
      </c>
      <c r="I127" s="14">
        <f>'landesw Umlage § 2_Plan'!K127*'Umlage Gesamt § 2_mtlAufte_Plan'!$I$1</f>
        <v>15233.420802413628</v>
      </c>
      <c r="J127" s="14">
        <f>'landesw Umlage § 2_Plan'!L127*'Umlage Gesamt § 2_mtlAufte_Plan'!$J$1</f>
        <v>216.5572732111842</v>
      </c>
      <c r="K127" s="14">
        <f>'landesw Umlage § 2_Plan'!M127*'Umlage Gesamt § 2_mtlAufte_Plan'!$K$1</f>
        <v>152.35185050033058</v>
      </c>
      <c r="M127" s="14">
        <f>'bezirksw Umlage § 2_Plan'!F127*'Umlage Gesamt § 2_mtlAufte_Plan'!$M$1</f>
        <v>1395.8726327060178</v>
      </c>
      <c r="N127" s="14">
        <f>'bezirksw Umlage § 2_Plan'!G127*'Umlage Gesamt § 2_mtlAufte_Plan'!$N$1</f>
        <v>116735.59821504494</v>
      </c>
      <c r="O127" s="14">
        <f>'bezirksw Umlage § 2_Plan'!H127*'Umlage Gesamt § 2_mtlAufte_Plan'!$O$1</f>
        <v>4564.2794801475447</v>
      </c>
      <c r="P127" s="14">
        <f>'bezirksw Umlage § 2_Plan'!I127*'Umlage Gesamt § 2_mtlAufte_Plan'!$P$1</f>
        <v>169016.46909358288</v>
      </c>
      <c r="Q127" s="14">
        <f>'bezirksw Umlage § 2_Plan'!J127*'Umlage Gesamt § 2_mtlAufte_Plan'!$Q$1</f>
        <v>10587.15046161238</v>
      </c>
      <c r="R127" s="14">
        <f>'bezirksw Umlage § 2_Plan'!K127*'Umlage Gesamt § 2_mtlAufte_Plan'!$R$1</f>
        <v>39178.575953412677</v>
      </c>
      <c r="S127" s="14">
        <f>'bezirksw Umlage § 2_Plan'!L127*'Umlage Gesamt § 2_mtlAufte_Plan'!$S$1</f>
        <v>302.96683750946062</v>
      </c>
      <c r="T127" s="14">
        <f>'bezirksw Umlage § 2_Plan'!M127*'Umlage Gesamt § 2_mtlAufte_Plan'!$T$1</f>
        <v>561.430071768944</v>
      </c>
      <c r="V127" s="14">
        <f t="shared" si="28"/>
        <v>1808.1294853098887</v>
      </c>
      <c r="W127" s="184">
        <f t="shared" si="29"/>
        <v>150.68</v>
      </c>
      <c r="X127" s="14">
        <f t="shared" si="21"/>
        <v>148864.33869368024</v>
      </c>
      <c r="Y127" s="184">
        <f t="shared" si="34"/>
        <v>12405.36</v>
      </c>
      <c r="Z127" s="14">
        <f t="shared" si="22"/>
        <v>6048.2260759299843</v>
      </c>
      <c r="AA127" s="184">
        <f t="shared" si="35"/>
        <v>504.02</v>
      </c>
      <c r="AB127" s="14">
        <f t="shared" si="23"/>
        <v>219246.87750120097</v>
      </c>
      <c r="AC127" s="184">
        <f t="shared" si="36"/>
        <v>18270.57</v>
      </c>
      <c r="AD127" s="14">
        <f t="shared" si="24"/>
        <v>19159.843992265505</v>
      </c>
      <c r="AE127" s="184">
        <f t="shared" si="37"/>
        <v>1596.65</v>
      </c>
      <c r="AF127" s="14">
        <f t="shared" si="25"/>
        <v>54411.996755826302</v>
      </c>
      <c r="AG127" s="184">
        <f t="shared" si="38"/>
        <v>4534.33</v>
      </c>
      <c r="AH127" s="14">
        <f t="shared" si="26"/>
        <v>519.52411072064479</v>
      </c>
      <c r="AI127" s="184">
        <f t="shared" si="30"/>
        <v>43.29</v>
      </c>
      <c r="AJ127" s="14">
        <f t="shared" si="27"/>
        <v>713.78192226927456</v>
      </c>
      <c r="AK127" s="184">
        <f t="shared" si="31"/>
        <v>59.48</v>
      </c>
      <c r="AM127" s="14">
        <f t="shared" si="39"/>
        <v>450772.71853720286</v>
      </c>
      <c r="AN127" s="14">
        <f t="shared" si="32"/>
        <v>37564.39</v>
      </c>
      <c r="AO127" s="14">
        <f t="shared" si="33"/>
        <v>37564.39</v>
      </c>
    </row>
    <row r="128" spans="1:41" x14ac:dyDescent="0.25">
      <c r="A128">
        <v>61267</v>
      </c>
      <c r="B128" t="s">
        <v>140</v>
      </c>
      <c r="C128" t="s">
        <v>113</v>
      </c>
      <c r="D128" s="14">
        <f>'landesw Umlage § 2_Plan'!F128*'Umlage Gesamt § 2_mtlAufte_Plan'!$D$1</f>
        <v>1064.6977591221578</v>
      </c>
      <c r="E128" s="14">
        <f>'landesw Umlage § 2_Plan'!G128*'Umlage Gesamt § 2_mtlAufte_Plan'!$E$1</f>
        <v>82975.935451313329</v>
      </c>
      <c r="F128" s="14">
        <f>'landesw Umlage § 2_Plan'!H128*'Umlage Gesamt § 2_mtlAufte_Plan'!$F$1</f>
        <v>3832.4520385951332</v>
      </c>
      <c r="G128" s="14">
        <f>'landesw Umlage § 2_Plan'!I128*'Umlage Gesamt § 2_mtlAufte_Plan'!$G$1</f>
        <v>129725.4440613746</v>
      </c>
      <c r="H128" s="14">
        <f>'landesw Umlage § 2_Plan'!J128*'Umlage Gesamt § 2_mtlAufte_Plan'!$H$1</f>
        <v>22139.905095762391</v>
      </c>
      <c r="I128" s="14">
        <f>'landesw Umlage § 2_Plan'!K128*'Umlage Gesamt § 2_mtlAufte_Plan'!$I$1</f>
        <v>39341.951236597524</v>
      </c>
      <c r="J128" s="14">
        <f>'landesw Umlage § 2_Plan'!L128*'Umlage Gesamt § 2_mtlAufte_Plan'!$J$1</f>
        <v>559.28250083231694</v>
      </c>
      <c r="K128" s="14">
        <f>'landesw Umlage § 2_Plan'!M128*'Umlage Gesamt § 2_mtlAufte_Plan'!$K$1</f>
        <v>393.46507596243407</v>
      </c>
      <c r="M128" s="14">
        <f>'bezirksw Umlage § 2_Plan'!F128*'Umlage Gesamt § 2_mtlAufte_Plan'!$M$1</f>
        <v>3604.9915354350378</v>
      </c>
      <c r="N128" s="14">
        <f>'bezirksw Umlage § 2_Plan'!G128*'Umlage Gesamt § 2_mtlAufte_Plan'!$N$1</f>
        <v>301482.26535064739</v>
      </c>
      <c r="O128" s="14">
        <f>'bezirksw Umlage § 2_Plan'!H128*'Umlage Gesamt § 2_mtlAufte_Plan'!$O$1</f>
        <v>11787.743742345523</v>
      </c>
      <c r="P128" s="14">
        <f>'bezirksw Umlage § 2_Plan'!I128*'Umlage Gesamt § 2_mtlAufte_Plan'!$P$1</f>
        <v>436503.2497630521</v>
      </c>
      <c r="Q128" s="14">
        <f>'bezirksw Umlage § 2_Plan'!J128*'Umlage Gesamt § 2_mtlAufte_Plan'!$Q$1</f>
        <v>27342.457258797749</v>
      </c>
      <c r="R128" s="14">
        <f>'bezirksw Umlage § 2_Plan'!K128*'Umlage Gesamt § 2_mtlAufte_Plan'!$R$1</f>
        <v>101182.89546851328</v>
      </c>
      <c r="S128" s="14">
        <f>'bezirksw Umlage § 2_Plan'!L128*'Umlage Gesamt § 2_mtlAufte_Plan'!$S$1</f>
        <v>782.44451474187827</v>
      </c>
      <c r="T128" s="14">
        <f>'bezirksw Umlage § 2_Plan'!M128*'Umlage Gesamt § 2_mtlAufte_Plan'!$T$1</f>
        <v>1449.953677035797</v>
      </c>
      <c r="V128" s="14">
        <f t="shared" si="28"/>
        <v>4669.6892945571954</v>
      </c>
      <c r="W128" s="184">
        <f t="shared" si="29"/>
        <v>389.14</v>
      </c>
      <c r="X128" s="14">
        <f t="shared" si="21"/>
        <v>384458.20080196072</v>
      </c>
      <c r="Y128" s="184">
        <f t="shared" si="34"/>
        <v>32038.18</v>
      </c>
      <c r="Z128" s="14">
        <f t="shared" si="22"/>
        <v>15620.195780940656</v>
      </c>
      <c r="AA128" s="184">
        <f t="shared" si="35"/>
        <v>1301.68</v>
      </c>
      <c r="AB128" s="14">
        <f t="shared" si="23"/>
        <v>566228.69382442674</v>
      </c>
      <c r="AC128" s="184">
        <f t="shared" si="36"/>
        <v>47185.72</v>
      </c>
      <c r="AD128" s="14">
        <f t="shared" si="24"/>
        <v>49482.362354560144</v>
      </c>
      <c r="AE128" s="184">
        <f t="shared" si="37"/>
        <v>4123.53</v>
      </c>
      <c r="AF128" s="14">
        <f t="shared" si="25"/>
        <v>140524.8467051108</v>
      </c>
      <c r="AG128" s="184">
        <f t="shared" si="38"/>
        <v>11710.4</v>
      </c>
      <c r="AH128" s="14">
        <f t="shared" si="26"/>
        <v>1341.7270155741953</v>
      </c>
      <c r="AI128" s="184">
        <f t="shared" si="30"/>
        <v>111.81</v>
      </c>
      <c r="AJ128" s="14">
        <f t="shared" si="27"/>
        <v>1843.418752998231</v>
      </c>
      <c r="AK128" s="184">
        <f t="shared" si="31"/>
        <v>153.62</v>
      </c>
      <c r="AM128" s="14">
        <f t="shared" si="39"/>
        <v>1164169.1345301289</v>
      </c>
      <c r="AN128" s="14">
        <f t="shared" si="32"/>
        <v>97014.09</v>
      </c>
      <c r="AO128" s="14">
        <f t="shared" si="33"/>
        <v>97014.09</v>
      </c>
    </row>
    <row r="129" spans="1:41" x14ac:dyDescent="0.25">
      <c r="A129">
        <v>61410</v>
      </c>
      <c r="B129" t="s">
        <v>142</v>
      </c>
      <c r="C129" t="s">
        <v>143</v>
      </c>
      <c r="D129" s="14">
        <f>'landesw Umlage § 2_Plan'!F129*'Umlage Gesamt § 2_mtlAufte_Plan'!$D$1</f>
        <v>244.81513948216016</v>
      </c>
      <c r="E129" s="14">
        <f>'landesw Umlage § 2_Plan'!G129*'Umlage Gesamt § 2_mtlAufte_Plan'!$E$1</f>
        <v>19079.372561021137</v>
      </c>
      <c r="F129" s="14">
        <f>'landesw Umlage § 2_Plan'!H129*'Umlage Gesamt § 2_mtlAufte_Plan'!$F$1</f>
        <v>881.22875468521352</v>
      </c>
      <c r="G129" s="14">
        <f>'landesw Umlage § 2_Plan'!I129*'Umlage Gesamt § 2_mtlAufte_Plan'!$G$1</f>
        <v>29828.890321376879</v>
      </c>
      <c r="H129" s="14">
        <f>'landesw Umlage § 2_Plan'!J129*'Umlage Gesamt § 2_mtlAufte_Plan'!$H$1</f>
        <v>5090.8193500940533</v>
      </c>
      <c r="I129" s="14">
        <f>'landesw Umlage § 2_Plan'!K129*'Umlage Gesamt § 2_mtlAufte_Plan'!$I$1</f>
        <v>9046.2341983598526</v>
      </c>
      <c r="J129" s="14">
        <f>'landesw Umlage § 2_Plan'!L129*'Umlage Gesamt § 2_mtlAufte_Plan'!$J$1</f>
        <v>128.60064960039563</v>
      </c>
      <c r="K129" s="14">
        <f>'landesw Umlage § 2_Plan'!M129*'Umlage Gesamt § 2_mtlAufte_Plan'!$K$1</f>
        <v>90.47281881434867</v>
      </c>
      <c r="M129" s="14">
        <f>'bezirksw Umlage § 2_Plan'!F129*'Umlage Gesamt § 2_mtlAufte_Plan'!$M$1</f>
        <v>1010.7696721043699</v>
      </c>
      <c r="N129" s="14">
        <f>'bezirksw Umlage § 2_Plan'!G129*'Umlage Gesamt § 2_mtlAufte_Plan'!$N$1</f>
        <v>100607.59913601988</v>
      </c>
      <c r="O129" s="14">
        <f>'bezirksw Umlage § 2_Plan'!H129*'Umlage Gesamt § 2_mtlAufte_Plan'!$O$1</f>
        <v>3057.9819038511459</v>
      </c>
      <c r="P129" s="14">
        <f>'bezirksw Umlage § 2_Plan'!I129*'Umlage Gesamt § 2_mtlAufte_Plan'!$P$1</f>
        <v>109598.99882526646</v>
      </c>
      <c r="Q129" s="14">
        <f>'bezirksw Umlage § 2_Plan'!J129*'Umlage Gesamt § 2_mtlAufte_Plan'!$Q$1</f>
        <v>3145.3343790084859</v>
      </c>
      <c r="R129" s="14">
        <f>'bezirksw Umlage § 2_Plan'!K129*'Umlage Gesamt § 2_mtlAufte_Plan'!$R$1</f>
        <v>20782.134903602782</v>
      </c>
      <c r="S129" s="14">
        <f>'bezirksw Umlage § 2_Plan'!L129*'Umlage Gesamt § 2_mtlAufte_Plan'!$S$1</f>
        <v>0</v>
      </c>
      <c r="T129" s="14">
        <f>'bezirksw Umlage § 2_Plan'!M129*'Umlage Gesamt § 2_mtlAufte_Plan'!$T$1</f>
        <v>342.30538416314118</v>
      </c>
      <c r="V129" s="14">
        <f t="shared" si="28"/>
        <v>1255.5848115865301</v>
      </c>
      <c r="W129" s="184">
        <f t="shared" si="29"/>
        <v>104.63</v>
      </c>
      <c r="X129" s="14">
        <f t="shared" si="21"/>
        <v>119686.97169704102</v>
      </c>
      <c r="Y129" s="184">
        <f t="shared" si="34"/>
        <v>9973.91</v>
      </c>
      <c r="Z129" s="14">
        <f t="shared" si="22"/>
        <v>3939.2106585363595</v>
      </c>
      <c r="AA129" s="184">
        <f t="shared" si="35"/>
        <v>328.27</v>
      </c>
      <c r="AB129" s="14">
        <f t="shared" si="23"/>
        <v>139427.88914664334</v>
      </c>
      <c r="AC129" s="184">
        <f t="shared" si="36"/>
        <v>11618.99</v>
      </c>
      <c r="AD129" s="14">
        <f t="shared" si="24"/>
        <v>8236.1537291025397</v>
      </c>
      <c r="AE129" s="184">
        <f t="shared" si="37"/>
        <v>686.35</v>
      </c>
      <c r="AF129" s="14">
        <f t="shared" si="25"/>
        <v>29828.369101962635</v>
      </c>
      <c r="AG129" s="184">
        <f t="shared" si="38"/>
        <v>2485.6999999999998</v>
      </c>
      <c r="AH129" s="14">
        <f t="shared" si="26"/>
        <v>128.60064960039563</v>
      </c>
      <c r="AI129" s="184">
        <f t="shared" si="30"/>
        <v>10.72</v>
      </c>
      <c r="AJ129" s="14">
        <f t="shared" si="27"/>
        <v>432.77820297748985</v>
      </c>
      <c r="AK129" s="184">
        <f t="shared" si="31"/>
        <v>36.06</v>
      </c>
      <c r="AM129" s="14">
        <f t="shared" si="39"/>
        <v>302935.55799745029</v>
      </c>
      <c r="AN129" s="14">
        <f t="shared" si="32"/>
        <v>25244.63</v>
      </c>
      <c r="AO129" s="14">
        <f t="shared" si="33"/>
        <v>25244.63</v>
      </c>
    </row>
    <row r="130" spans="1:41" x14ac:dyDescent="0.25">
      <c r="A130">
        <v>61413</v>
      </c>
      <c r="B130" t="s">
        <v>144</v>
      </c>
      <c r="C130" t="s">
        <v>143</v>
      </c>
      <c r="D130" s="14">
        <f>'landesw Umlage § 2_Plan'!F130*'Umlage Gesamt § 2_mtlAufte_Plan'!$D$1</f>
        <v>188.52968002853518</v>
      </c>
      <c r="E130" s="14">
        <f>'landesw Umlage § 2_Plan'!G130*'Umlage Gesamt § 2_mtlAufte_Plan'!$E$1</f>
        <v>14692.833178875551</v>
      </c>
      <c r="F130" s="14">
        <f>'landesw Umlage § 2_Plan'!H130*'Umlage Gesamt § 2_mtlAufte_Plan'!$F$1</f>
        <v>678.6254130531596</v>
      </c>
      <c r="G130" s="14">
        <f>'landesw Umlage § 2_Plan'!I130*'Umlage Gesamt § 2_mtlAufte_Plan'!$G$1</f>
        <v>22970.928839575507</v>
      </c>
      <c r="H130" s="14">
        <f>'landesw Umlage § 2_Plan'!J130*'Umlage Gesamt § 2_mtlAufte_Plan'!$H$1</f>
        <v>3920.3888500786379</v>
      </c>
      <c r="I130" s="14">
        <f>'landesw Umlage § 2_Plan'!K130*'Umlage Gesamt § 2_mtlAufte_Plan'!$I$1</f>
        <v>6966.4140971324823</v>
      </c>
      <c r="J130" s="14">
        <f>'landesw Umlage § 2_Plan'!L130*'Umlage Gesamt § 2_mtlAufte_Plan'!$J$1</f>
        <v>99.034068611557856</v>
      </c>
      <c r="K130" s="14">
        <f>'landesw Umlage § 2_Plan'!M130*'Umlage Gesamt § 2_mtlAufte_Plan'!$K$1</f>
        <v>69.672209073457793</v>
      </c>
      <c r="M130" s="14">
        <f>'bezirksw Umlage § 2_Plan'!F130*'Umlage Gesamt § 2_mtlAufte_Plan'!$M$1</f>
        <v>778.3835724680356</v>
      </c>
      <c r="N130" s="14">
        <f>'bezirksw Umlage § 2_Plan'!G130*'Umlage Gesamt § 2_mtlAufte_Plan'!$N$1</f>
        <v>77476.901606957748</v>
      </c>
      <c r="O130" s="14">
        <f>'bezirksw Umlage § 2_Plan'!H130*'Umlage Gesamt § 2_mtlAufte_Plan'!$O$1</f>
        <v>2354.9211502425028</v>
      </c>
      <c r="P130" s="14">
        <f>'bezirksw Umlage § 2_Plan'!I130*'Umlage Gesamt § 2_mtlAufte_Plan'!$P$1</f>
        <v>84401.088199371719</v>
      </c>
      <c r="Q130" s="14">
        <f>'bezirksw Umlage § 2_Plan'!J130*'Umlage Gesamt § 2_mtlAufte_Plan'!$Q$1</f>
        <v>2422.1904140059637</v>
      </c>
      <c r="R130" s="14">
        <f>'bezirksw Umlage § 2_Plan'!K130*'Umlage Gesamt § 2_mtlAufte_Plan'!$R$1</f>
        <v>16004.113356607166</v>
      </c>
      <c r="S130" s="14">
        <f>'bezirksw Umlage § 2_Plan'!L130*'Umlage Gesamt § 2_mtlAufte_Plan'!$S$1</f>
        <v>0</v>
      </c>
      <c r="T130" s="14">
        <f>'bezirksw Umlage § 2_Plan'!M130*'Umlage Gesamt § 2_mtlAufte_Plan'!$T$1</f>
        <v>263.60593827990982</v>
      </c>
      <c r="V130" s="14">
        <f t="shared" si="28"/>
        <v>966.91325249657075</v>
      </c>
      <c r="W130" s="184">
        <f t="shared" si="29"/>
        <v>80.58</v>
      </c>
      <c r="X130" s="14">
        <f t="shared" si="21"/>
        <v>92169.734785833294</v>
      </c>
      <c r="Y130" s="184">
        <f t="shared" si="34"/>
        <v>7680.81</v>
      </c>
      <c r="Z130" s="14">
        <f t="shared" si="22"/>
        <v>3033.5465632956625</v>
      </c>
      <c r="AA130" s="184">
        <f t="shared" si="35"/>
        <v>252.8</v>
      </c>
      <c r="AB130" s="14">
        <f t="shared" si="23"/>
        <v>107372.01703894723</v>
      </c>
      <c r="AC130" s="184">
        <f t="shared" si="36"/>
        <v>8947.67</v>
      </c>
      <c r="AD130" s="14">
        <f t="shared" si="24"/>
        <v>6342.5792640846012</v>
      </c>
      <c r="AE130" s="184">
        <f t="shared" si="37"/>
        <v>528.54999999999995</v>
      </c>
      <c r="AF130" s="14">
        <f t="shared" si="25"/>
        <v>22970.527453739647</v>
      </c>
      <c r="AG130" s="184">
        <f t="shared" si="38"/>
        <v>1914.21</v>
      </c>
      <c r="AH130" s="14">
        <f t="shared" si="26"/>
        <v>99.034068611557856</v>
      </c>
      <c r="AI130" s="184">
        <f t="shared" si="30"/>
        <v>8.25</v>
      </c>
      <c r="AJ130" s="14">
        <f t="shared" si="27"/>
        <v>333.27814735336761</v>
      </c>
      <c r="AK130" s="184">
        <f t="shared" si="31"/>
        <v>27.77</v>
      </c>
      <c r="AM130" s="14">
        <f t="shared" si="39"/>
        <v>233287.63057436192</v>
      </c>
      <c r="AN130" s="14">
        <f t="shared" si="32"/>
        <v>19440.64</v>
      </c>
      <c r="AO130" s="14">
        <f t="shared" si="33"/>
        <v>19440.64</v>
      </c>
    </row>
    <row r="131" spans="1:41" x14ac:dyDescent="0.25">
      <c r="A131">
        <v>61425</v>
      </c>
      <c r="B131" t="s">
        <v>145</v>
      </c>
      <c r="C131" t="s">
        <v>143</v>
      </c>
      <c r="D131" s="14">
        <f>'landesw Umlage § 2_Plan'!F131*'Umlage Gesamt § 2_mtlAufte_Plan'!$D$1</f>
        <v>572.28531289885279</v>
      </c>
      <c r="E131" s="14">
        <f>'landesw Umlage § 2_Plan'!G131*'Umlage Gesamt § 2_mtlAufte_Plan'!$E$1</f>
        <v>44600.365480229746</v>
      </c>
      <c r="F131" s="14">
        <f>'landesw Umlage § 2_Plan'!H131*'Umlage Gesamt § 2_mtlAufte_Plan'!$F$1</f>
        <v>2059.9799288444065</v>
      </c>
      <c r="G131" s="14">
        <f>'landesw Umlage § 2_Plan'!I131*'Umlage Gesamt § 2_mtlAufte_Plan'!$G$1</f>
        <v>69728.677185173336</v>
      </c>
      <c r="H131" s="14">
        <f>'landesw Umlage § 2_Plan'!J131*'Umlage Gesamt § 2_mtlAufte_Plan'!$H$1</f>
        <v>11900.412494270644</v>
      </c>
      <c r="I131" s="14">
        <f>'landesw Umlage § 2_Plan'!K131*'Umlage Gesamt § 2_mtlAufte_Plan'!$I$1</f>
        <v>21146.678182220523</v>
      </c>
      <c r="J131" s="14">
        <f>'landesw Umlage § 2_Plan'!L131*'Umlage Gesamt § 2_mtlAufte_Plan'!$J$1</f>
        <v>300.61973761602735</v>
      </c>
      <c r="K131" s="14">
        <f>'landesw Umlage § 2_Plan'!M131*'Umlage Gesamt § 2_mtlAufte_Plan'!$K$1</f>
        <v>211.49127269469261</v>
      </c>
      <c r="M131" s="14">
        <f>'bezirksw Umlage § 2_Plan'!F131*'Umlage Gesamt § 2_mtlAufte_Plan'!$M$1</f>
        <v>2362.7976574180452</v>
      </c>
      <c r="N131" s="14">
        <f>'bezirksw Umlage § 2_Plan'!G131*'Umlage Gesamt § 2_mtlAufte_Plan'!$N$1</f>
        <v>235182.56049583532</v>
      </c>
      <c r="O131" s="14">
        <f>'bezirksw Umlage § 2_Plan'!H131*'Umlage Gesamt § 2_mtlAufte_Plan'!$O$1</f>
        <v>7148.4064849347642</v>
      </c>
      <c r="P131" s="14">
        <f>'bezirksw Umlage § 2_Plan'!I131*'Umlage Gesamt § 2_mtlAufte_Plan'!$P$1</f>
        <v>256201.056310446</v>
      </c>
      <c r="Q131" s="14">
        <f>'bezirksw Umlage § 2_Plan'!J131*'Umlage Gesamt § 2_mtlAufte_Plan'!$Q$1</f>
        <v>7352.6035729238847</v>
      </c>
      <c r="R131" s="14">
        <f>'bezirksw Umlage § 2_Plan'!K131*'Umlage Gesamt § 2_mtlAufte_Plan'!$R$1</f>
        <v>48580.780588862079</v>
      </c>
      <c r="S131" s="14">
        <f>'bezirksw Umlage § 2_Plan'!L131*'Umlage Gesamt § 2_mtlAufte_Plan'!$S$1</f>
        <v>0</v>
      </c>
      <c r="T131" s="14">
        <f>'bezirksw Umlage § 2_Plan'!M131*'Umlage Gesamt § 2_mtlAufte_Plan'!$T$1</f>
        <v>800.18067631409838</v>
      </c>
      <c r="V131" s="14">
        <f t="shared" si="28"/>
        <v>2935.0829703168979</v>
      </c>
      <c r="W131" s="184">
        <f t="shared" si="29"/>
        <v>244.59</v>
      </c>
      <c r="X131" s="14">
        <f t="shared" ref="X131:X194" si="40">E131+N131</f>
        <v>279782.92597606505</v>
      </c>
      <c r="Y131" s="184">
        <f t="shared" si="34"/>
        <v>23315.24</v>
      </c>
      <c r="Z131" s="14">
        <f t="shared" ref="Z131:Z194" si="41">F131+O131</f>
        <v>9208.3864137791716</v>
      </c>
      <c r="AA131" s="184">
        <f t="shared" si="35"/>
        <v>767.37</v>
      </c>
      <c r="AB131" s="14">
        <f t="shared" ref="AB131:AB194" si="42">G131+P131</f>
        <v>325929.73349561932</v>
      </c>
      <c r="AC131" s="184">
        <f t="shared" si="36"/>
        <v>27160.81</v>
      </c>
      <c r="AD131" s="14">
        <f t="shared" ref="AD131:AD194" si="43">H131+Q131</f>
        <v>19253.016067194527</v>
      </c>
      <c r="AE131" s="184">
        <f t="shared" si="37"/>
        <v>1604.42</v>
      </c>
      <c r="AF131" s="14">
        <f t="shared" ref="AF131:AF194" si="44">I131+R131</f>
        <v>69727.458771082602</v>
      </c>
      <c r="AG131" s="184">
        <f t="shared" si="38"/>
        <v>5810.62</v>
      </c>
      <c r="AH131" s="14">
        <f t="shared" ref="AH131:AH194" si="45">J131+S131</f>
        <v>300.61973761602735</v>
      </c>
      <c r="AI131" s="184">
        <f t="shared" si="30"/>
        <v>25.05</v>
      </c>
      <c r="AJ131" s="14">
        <f t="shared" ref="AJ131:AJ194" si="46">K131+T131</f>
        <v>1011.671949008791</v>
      </c>
      <c r="AK131" s="184">
        <f t="shared" si="31"/>
        <v>84.31</v>
      </c>
      <c r="AM131" s="14">
        <f t="shared" si="39"/>
        <v>708148.89538068243</v>
      </c>
      <c r="AN131" s="14">
        <f t="shared" si="32"/>
        <v>59012.41</v>
      </c>
      <c r="AO131" s="14">
        <f t="shared" si="33"/>
        <v>59012.41</v>
      </c>
    </row>
    <row r="132" spans="1:41" x14ac:dyDescent="0.25">
      <c r="A132">
        <v>61428</v>
      </c>
      <c r="B132" t="s">
        <v>146</v>
      </c>
      <c r="C132" t="s">
        <v>143</v>
      </c>
      <c r="D132" s="14">
        <f>'landesw Umlage § 2_Plan'!F132*'Umlage Gesamt § 2_mtlAufte_Plan'!$D$1</f>
        <v>256.57052107877098</v>
      </c>
      <c r="E132" s="14">
        <f>'landesw Umlage § 2_Plan'!G132*'Umlage Gesamt § 2_mtlAufte_Plan'!$E$1</f>
        <v>19995.514044563064</v>
      </c>
      <c r="F132" s="14">
        <f>'landesw Umlage § 2_Plan'!H132*'Umlage Gesamt § 2_mtlAufte_Plan'!$F$1</f>
        <v>923.54305071748854</v>
      </c>
      <c r="G132" s="14">
        <f>'landesw Umlage § 2_Plan'!I132*'Umlage Gesamt § 2_mtlAufte_Plan'!$G$1</f>
        <v>31261.195484664338</v>
      </c>
      <c r="H132" s="14">
        <f>'landesw Umlage § 2_Plan'!J132*'Umlage Gesamt § 2_mtlAufte_Plan'!$H$1</f>
        <v>5335.2671576371276</v>
      </c>
      <c r="I132" s="14">
        <f>'landesw Umlage § 2_Plan'!K132*'Umlage Gesamt § 2_mtlAufte_Plan'!$I$1</f>
        <v>9480.6106639614845</v>
      </c>
      <c r="J132" s="14">
        <f>'landesw Umlage § 2_Plan'!L132*'Umlage Gesamt § 2_mtlAufte_Plan'!$J$1</f>
        <v>134.77571586803896</v>
      </c>
      <c r="K132" s="14">
        <f>'landesw Umlage § 2_Plan'!M132*'Umlage Gesamt § 2_mtlAufte_Plan'!$K$1</f>
        <v>94.81708654032893</v>
      </c>
      <c r="M132" s="14">
        <f>'bezirksw Umlage § 2_Plan'!F132*'Umlage Gesamt § 2_mtlAufte_Plan'!$M$1</f>
        <v>1059.3041836014986</v>
      </c>
      <c r="N132" s="14">
        <f>'bezirksw Umlage § 2_Plan'!G132*'Umlage Gesamt § 2_mtlAufte_Plan'!$N$1</f>
        <v>105438.5124605161</v>
      </c>
      <c r="O132" s="14">
        <f>'bezirksw Umlage § 2_Plan'!H132*'Umlage Gesamt § 2_mtlAufte_Plan'!$O$1</f>
        <v>3204.8181831406473</v>
      </c>
      <c r="P132" s="14">
        <f>'bezirksw Umlage § 2_Plan'!I132*'Umlage Gesamt § 2_mtlAufte_Plan'!$P$1</f>
        <v>114861.6556058999</v>
      </c>
      <c r="Q132" s="14">
        <f>'bezirksw Umlage § 2_Plan'!J132*'Umlage Gesamt § 2_mtlAufte_Plan'!$Q$1</f>
        <v>3296.3650952966759</v>
      </c>
      <c r="R132" s="14">
        <f>'bezirksw Umlage § 2_Plan'!K132*'Umlage Gesamt § 2_mtlAufte_Plan'!$R$1</f>
        <v>21780.038573697901</v>
      </c>
      <c r="S132" s="14">
        <f>'bezirksw Umlage § 2_Plan'!L132*'Umlage Gesamt § 2_mtlAufte_Plan'!$S$1</f>
        <v>0</v>
      </c>
      <c r="T132" s="14">
        <f>'bezirksw Umlage § 2_Plan'!M132*'Umlage Gesamt § 2_mtlAufte_Plan'!$T$1</f>
        <v>358.74199189060329</v>
      </c>
      <c r="V132" s="14">
        <f t="shared" ref="V132:V195" si="47">D132+M132</f>
        <v>1315.8747046802696</v>
      </c>
      <c r="W132" s="184">
        <f t="shared" ref="W132:W195" si="48">ROUND(V132/12,2)</f>
        <v>109.66</v>
      </c>
      <c r="X132" s="14">
        <f t="shared" si="40"/>
        <v>125434.02650507916</v>
      </c>
      <c r="Y132" s="184">
        <f t="shared" si="34"/>
        <v>10452.84</v>
      </c>
      <c r="Z132" s="14">
        <f t="shared" si="41"/>
        <v>4128.3612338581361</v>
      </c>
      <c r="AA132" s="184">
        <f t="shared" si="35"/>
        <v>344.03</v>
      </c>
      <c r="AB132" s="14">
        <f t="shared" si="42"/>
        <v>146122.85109056425</v>
      </c>
      <c r="AC132" s="184">
        <f t="shared" si="36"/>
        <v>12176.9</v>
      </c>
      <c r="AD132" s="14">
        <f t="shared" si="43"/>
        <v>8631.6322529338031</v>
      </c>
      <c r="AE132" s="184">
        <f t="shared" si="37"/>
        <v>719.3</v>
      </c>
      <c r="AF132" s="14">
        <f t="shared" si="44"/>
        <v>31260.649237659385</v>
      </c>
      <c r="AG132" s="184">
        <f t="shared" si="38"/>
        <v>2605.0500000000002</v>
      </c>
      <c r="AH132" s="14">
        <f t="shared" si="45"/>
        <v>134.77571586803896</v>
      </c>
      <c r="AI132" s="184">
        <f t="shared" ref="AI132:AI195" si="49">ROUND(AH132/12,2)</f>
        <v>11.23</v>
      </c>
      <c r="AJ132" s="14">
        <f t="shared" si="46"/>
        <v>453.55907843093223</v>
      </c>
      <c r="AK132" s="184">
        <f t="shared" ref="AK132:AK195" si="50">ROUND(AJ132/12,2)</f>
        <v>37.799999999999997</v>
      </c>
      <c r="AM132" s="14">
        <f t="shared" si="39"/>
        <v>317481.72981907404</v>
      </c>
      <c r="AN132" s="14">
        <f t="shared" ref="AN132:AN195" si="51">ROUND(AM132/12,2)</f>
        <v>26456.81</v>
      </c>
      <c r="AO132" s="14">
        <f t="shared" ref="AO132:AO195" si="52">ROUND(AM132/12,2)</f>
        <v>26456.81</v>
      </c>
    </row>
    <row r="133" spans="1:41" x14ac:dyDescent="0.25">
      <c r="A133">
        <v>61437</v>
      </c>
      <c r="B133" t="s">
        <v>147</v>
      </c>
      <c r="C133" t="s">
        <v>143</v>
      </c>
      <c r="D133" s="14">
        <f>'landesw Umlage § 2_Plan'!F133*'Umlage Gesamt § 2_mtlAufte_Plan'!$D$1</f>
        <v>383.3047559518198</v>
      </c>
      <c r="E133" s="14">
        <f>'landesw Umlage § 2_Plan'!G133*'Umlage Gesamt § 2_mtlAufte_Plan'!$E$1</f>
        <v>29872.39375262972</v>
      </c>
      <c r="F133" s="14">
        <f>'landesw Umlage § 2_Plan'!H133*'Umlage Gesamt § 2_mtlAufte_Plan'!$F$1</f>
        <v>1379.7315536401131</v>
      </c>
      <c r="G133" s="14">
        <f>'landesw Umlage § 2_Plan'!I133*'Umlage Gesamt § 2_mtlAufte_Plan'!$G$1</f>
        <v>46702.812371545086</v>
      </c>
      <c r="H133" s="14">
        <f>'landesw Umlage § 2_Plan'!J133*'Umlage Gesamt § 2_mtlAufte_Plan'!$H$1</f>
        <v>7970.6478639765573</v>
      </c>
      <c r="I133" s="14">
        <f>'landesw Umlage § 2_Plan'!K133*'Umlage Gesamt § 2_mtlAufte_Plan'!$I$1</f>
        <v>14163.603603191403</v>
      </c>
      <c r="J133" s="14">
        <f>'landesw Umlage § 2_Plan'!L133*'Umlage Gesamt § 2_mtlAufte_Plan'!$J$1</f>
        <v>201.3488247278807</v>
      </c>
      <c r="K133" s="14">
        <f>'landesw Umlage § 2_Plan'!M133*'Umlage Gesamt § 2_mtlAufte_Plan'!$K$1</f>
        <v>141.65243950705175</v>
      </c>
      <c r="M133" s="14">
        <f>'bezirksw Umlage § 2_Plan'!F133*'Umlage Gesamt § 2_mtlAufte_Plan'!$M$1</f>
        <v>1582.5525468276801</v>
      </c>
      <c r="N133" s="14">
        <f>'bezirksw Umlage § 2_Plan'!G133*'Umlage Gesamt § 2_mtlAufte_Plan'!$N$1</f>
        <v>157520.36951350697</v>
      </c>
      <c r="O133" s="14">
        <f>'bezirksw Umlage § 2_Plan'!H133*'Umlage Gesamt § 2_mtlAufte_Plan'!$O$1</f>
        <v>4787.8534384764189</v>
      </c>
      <c r="P133" s="14">
        <f>'bezirksw Umlage § 2_Plan'!I133*'Umlage Gesamt § 2_mtlAufte_Plan'!$P$1</f>
        <v>171598.11924271873</v>
      </c>
      <c r="Q133" s="14">
        <f>'bezirksw Umlage § 2_Plan'!J133*'Umlage Gesamt § 2_mtlAufte_Plan'!$Q$1</f>
        <v>4924.6203853359757</v>
      </c>
      <c r="R133" s="14">
        <f>'bezirksw Umlage § 2_Plan'!K133*'Umlage Gesamt § 2_mtlAufte_Plan'!$R$1</f>
        <v>32538.392700030468</v>
      </c>
      <c r="S133" s="14">
        <f>'bezirksw Umlage § 2_Plan'!L133*'Umlage Gesamt § 2_mtlAufte_Plan'!$S$1</f>
        <v>0</v>
      </c>
      <c r="T133" s="14">
        <f>'bezirksw Umlage § 2_Plan'!M133*'Umlage Gesamt § 2_mtlAufte_Plan'!$T$1</f>
        <v>535.94431298317602</v>
      </c>
      <c r="V133" s="14">
        <f t="shared" si="47"/>
        <v>1965.8573027794998</v>
      </c>
      <c r="W133" s="184">
        <f t="shared" si="48"/>
        <v>163.82</v>
      </c>
      <c r="X133" s="14">
        <f t="shared" si="40"/>
        <v>187392.7632661367</v>
      </c>
      <c r="Y133" s="184">
        <f t="shared" ref="Y133:Y196" si="53">ROUND(X133/12,2)</f>
        <v>15616.06</v>
      </c>
      <c r="Z133" s="14">
        <f t="shared" si="41"/>
        <v>6167.5849921165318</v>
      </c>
      <c r="AA133" s="184">
        <f t="shared" ref="AA133:AA196" si="54">ROUND(Z133/12,2)</f>
        <v>513.97</v>
      </c>
      <c r="AB133" s="14">
        <f t="shared" si="42"/>
        <v>218300.93161426383</v>
      </c>
      <c r="AC133" s="184">
        <f t="shared" ref="AC133:AC196" si="55">ROUND(AB133/12,2)</f>
        <v>18191.740000000002</v>
      </c>
      <c r="AD133" s="14">
        <f t="shared" si="43"/>
        <v>12895.268249312532</v>
      </c>
      <c r="AE133" s="184">
        <f t="shared" ref="AE133:AE196" si="56">ROUND(AD133/12,2)</f>
        <v>1074.6099999999999</v>
      </c>
      <c r="AF133" s="14">
        <f t="shared" si="44"/>
        <v>46701.996303221873</v>
      </c>
      <c r="AG133" s="184">
        <f t="shared" ref="AG133:AG196" si="57">ROUND(AF133/12,2)</f>
        <v>3891.83</v>
      </c>
      <c r="AH133" s="14">
        <f t="shared" si="45"/>
        <v>201.3488247278807</v>
      </c>
      <c r="AI133" s="184">
        <f t="shared" si="49"/>
        <v>16.78</v>
      </c>
      <c r="AJ133" s="14">
        <f t="shared" si="46"/>
        <v>677.5967524902278</v>
      </c>
      <c r="AK133" s="184">
        <f t="shared" si="50"/>
        <v>56.47</v>
      </c>
      <c r="AM133" s="14">
        <f t="shared" ref="AM133:AM196" si="58">SUM(V133+X133+Z133+AB133+AD133+AF133+AH133+AJ133)</f>
        <v>474303.34730504901</v>
      </c>
      <c r="AN133" s="14">
        <f t="shared" si="51"/>
        <v>39525.279999999999</v>
      </c>
      <c r="AO133" s="14">
        <f t="shared" si="52"/>
        <v>39525.279999999999</v>
      </c>
    </row>
    <row r="134" spans="1:41" x14ac:dyDescent="0.25">
      <c r="A134">
        <v>61438</v>
      </c>
      <c r="B134" t="s">
        <v>143</v>
      </c>
      <c r="C134" t="s">
        <v>143</v>
      </c>
      <c r="D134" s="14">
        <f>'landesw Umlage § 2_Plan'!F134*'Umlage Gesamt § 2_mtlAufte_Plan'!$D$1</f>
        <v>1411.0228075874011</v>
      </c>
      <c r="E134" s="14">
        <f>'landesw Umlage § 2_Plan'!G134*'Umlage Gesamt § 2_mtlAufte_Plan'!$E$1</f>
        <v>109966.36031171533</v>
      </c>
      <c r="F134" s="14">
        <f>'landesw Umlage § 2_Plan'!H134*'Umlage Gesamt § 2_mtlAufte_Plan'!$F$1</f>
        <v>5079.0726186004067</v>
      </c>
      <c r="G134" s="14">
        <f>'landesw Umlage § 2_Plan'!I134*'Umlage Gesamt § 2_mtlAufte_Plan'!$G$1</f>
        <v>171922.55616835711</v>
      </c>
      <c r="H134" s="14">
        <f>'landesw Umlage § 2_Plan'!J134*'Umlage Gesamt § 2_mtlAufte_Plan'!$H$1</f>
        <v>29341.576781093754</v>
      </c>
      <c r="I134" s="14">
        <f>'landesw Umlage § 2_Plan'!K134*'Umlage Gesamt § 2_mtlAufte_Plan'!$I$1</f>
        <v>52139.107097962114</v>
      </c>
      <c r="J134" s="14">
        <f>'landesw Umlage § 2_Plan'!L134*'Umlage Gesamt § 2_mtlAufte_Plan'!$J$1</f>
        <v>741.20599747442009</v>
      </c>
      <c r="K134" s="14">
        <f>'landesw Umlage § 2_Plan'!M134*'Umlage Gesamt § 2_mtlAufte_Plan'!$K$1</f>
        <v>521.4514555096423</v>
      </c>
      <c r="M134" s="14">
        <f>'bezirksw Umlage § 2_Plan'!F134*'Umlage Gesamt § 2_mtlAufte_Plan'!$M$1</f>
        <v>5825.6979677551108</v>
      </c>
      <c r="N134" s="14">
        <f>'bezirksw Umlage § 2_Plan'!G134*'Umlage Gesamt § 2_mtlAufte_Plan'!$N$1</f>
        <v>579864.5349213758</v>
      </c>
      <c r="O134" s="14">
        <f>'bezirksw Umlage § 2_Plan'!H134*'Umlage Gesamt § 2_mtlAufte_Plan'!$O$1</f>
        <v>17625.062815357211</v>
      </c>
      <c r="P134" s="14">
        <f>'bezirksw Umlage § 2_Plan'!I134*'Umlage Gesamt § 2_mtlAufte_Plan'!$P$1</f>
        <v>631687.59643831151</v>
      </c>
      <c r="Q134" s="14">
        <f>'bezirksw Umlage § 2_Plan'!J134*'Umlage Gesamt § 2_mtlAufte_Plan'!$Q$1</f>
        <v>18128.529778253924</v>
      </c>
      <c r="R134" s="14">
        <f>'bezirksw Umlage § 2_Plan'!K134*'Umlage Gesamt § 2_mtlAufte_Plan'!$R$1</f>
        <v>119780.44495683073</v>
      </c>
      <c r="S134" s="14">
        <f>'bezirksw Umlage § 2_Plan'!L134*'Umlage Gesamt § 2_mtlAufte_Plan'!$S$1</f>
        <v>0</v>
      </c>
      <c r="T134" s="14">
        <f>'bezirksw Umlage § 2_Plan'!M134*'Umlage Gesamt § 2_mtlAufte_Plan'!$T$1</f>
        <v>1972.9200785368748</v>
      </c>
      <c r="V134" s="14">
        <f t="shared" si="47"/>
        <v>7236.7207753425118</v>
      </c>
      <c r="W134" s="184">
        <f t="shared" si="48"/>
        <v>603.05999999999995</v>
      </c>
      <c r="X134" s="14">
        <f t="shared" si="40"/>
        <v>689830.89523309108</v>
      </c>
      <c r="Y134" s="184">
        <f t="shared" si="53"/>
        <v>57485.91</v>
      </c>
      <c r="Z134" s="14">
        <f t="shared" si="41"/>
        <v>22704.135433957617</v>
      </c>
      <c r="AA134" s="184">
        <f t="shared" si="54"/>
        <v>1892.01</v>
      </c>
      <c r="AB134" s="14">
        <f t="shared" si="42"/>
        <v>803610.15260666865</v>
      </c>
      <c r="AC134" s="184">
        <f t="shared" si="55"/>
        <v>66967.509999999995</v>
      </c>
      <c r="AD134" s="14">
        <f t="shared" si="43"/>
        <v>47470.106559347681</v>
      </c>
      <c r="AE134" s="184">
        <f t="shared" si="56"/>
        <v>3955.84</v>
      </c>
      <c r="AF134" s="14">
        <f t="shared" si="44"/>
        <v>171919.55205479285</v>
      </c>
      <c r="AG134" s="184">
        <f t="shared" si="57"/>
        <v>14326.63</v>
      </c>
      <c r="AH134" s="14">
        <f t="shared" si="45"/>
        <v>741.20599747442009</v>
      </c>
      <c r="AI134" s="184">
        <f t="shared" si="49"/>
        <v>61.77</v>
      </c>
      <c r="AJ134" s="14">
        <f t="shared" si="46"/>
        <v>2494.3715340465169</v>
      </c>
      <c r="AK134" s="184">
        <f t="shared" si="50"/>
        <v>207.86</v>
      </c>
      <c r="AM134" s="14">
        <f t="shared" si="58"/>
        <v>1746007.1401947213</v>
      </c>
      <c r="AN134" s="14">
        <f t="shared" si="51"/>
        <v>145500.6</v>
      </c>
      <c r="AO134" s="14">
        <f t="shared" si="52"/>
        <v>145500.6</v>
      </c>
    </row>
    <row r="135" spans="1:41" x14ac:dyDescent="0.25">
      <c r="A135">
        <v>61439</v>
      </c>
      <c r="B135" t="s">
        <v>148</v>
      </c>
      <c r="C135" t="s">
        <v>143</v>
      </c>
      <c r="D135" s="14">
        <f>'landesw Umlage § 2_Plan'!F135*'Umlage Gesamt § 2_mtlAufte_Plan'!$D$1</f>
        <v>1521.5594735353134</v>
      </c>
      <c r="E135" s="14">
        <f>'landesw Umlage § 2_Plan'!G135*'Umlage Gesamt § 2_mtlAufte_Plan'!$E$1</f>
        <v>118580.90202565632</v>
      </c>
      <c r="F135" s="14">
        <f>'landesw Umlage § 2_Plan'!H135*'Umlage Gesamt § 2_mtlAufte_Plan'!$F$1</f>
        <v>5476.9568699027341</v>
      </c>
      <c r="G135" s="14">
        <f>'landesw Umlage § 2_Plan'!I135*'Umlage Gesamt § 2_mtlAufte_Plan'!$G$1</f>
        <v>185390.62065172708</v>
      </c>
      <c r="H135" s="14">
        <f>'landesw Umlage § 2_Plan'!J135*'Umlage Gesamt § 2_mtlAufte_Plan'!$H$1</f>
        <v>31640.136417122798</v>
      </c>
      <c r="I135" s="14">
        <f>'landesw Umlage § 2_Plan'!K135*'Umlage Gesamt § 2_mtlAufte_Plan'!$I$1</f>
        <v>56223.579037833908</v>
      </c>
      <c r="J135" s="14">
        <f>'landesw Umlage § 2_Plan'!L135*'Umlage Gesamt § 2_mtlAufte_Plan'!$J$1</f>
        <v>799.27057254780641</v>
      </c>
      <c r="K135" s="14">
        <f>'landesw Umlage § 2_Plan'!M135*'Umlage Gesamt § 2_mtlAufte_Plan'!$K$1</f>
        <v>562.30090531001463</v>
      </c>
      <c r="M135" s="14">
        <f>'bezirksw Umlage § 2_Plan'!F135*'Umlage Gesamt § 2_mtlAufte_Plan'!$M$1</f>
        <v>6282.0713351539143</v>
      </c>
      <c r="N135" s="14">
        <f>'bezirksw Umlage § 2_Plan'!G135*'Umlage Gesamt § 2_mtlAufte_Plan'!$N$1</f>
        <v>625289.94693242526</v>
      </c>
      <c r="O135" s="14">
        <f>'bezirksw Umlage § 2_Plan'!H135*'Umlage Gesamt § 2_mtlAufte_Plan'!$O$1</f>
        <v>19005.774502125198</v>
      </c>
      <c r="P135" s="14">
        <f>'bezirksw Umlage § 2_Plan'!I135*'Umlage Gesamt § 2_mtlAufte_Plan'!$P$1</f>
        <v>681172.72201918648</v>
      </c>
      <c r="Q135" s="14">
        <f>'bezirksw Umlage § 2_Plan'!J135*'Umlage Gesamt § 2_mtlAufte_Plan'!$Q$1</f>
        <v>19548.682046133908</v>
      </c>
      <c r="R135" s="14">
        <f>'bezirksw Umlage § 2_Plan'!K135*'Umlage Gesamt § 2_mtlAufte_Plan'!$R$1</f>
        <v>129163.802164163</v>
      </c>
      <c r="S135" s="14">
        <f>'bezirksw Umlage § 2_Plan'!L135*'Umlage Gesamt § 2_mtlAufte_Plan'!$S$1</f>
        <v>0</v>
      </c>
      <c r="T135" s="14">
        <f>'bezirksw Umlage § 2_Plan'!M135*'Umlage Gesamt § 2_mtlAufte_Plan'!$T$1</f>
        <v>2127.474637464265</v>
      </c>
      <c r="V135" s="14">
        <f t="shared" si="47"/>
        <v>7803.6308086892277</v>
      </c>
      <c r="W135" s="184">
        <f t="shared" si="48"/>
        <v>650.29999999999995</v>
      </c>
      <c r="X135" s="14">
        <f t="shared" si="40"/>
        <v>743870.84895808157</v>
      </c>
      <c r="Y135" s="184">
        <f t="shared" si="53"/>
        <v>61989.24</v>
      </c>
      <c r="Z135" s="14">
        <f t="shared" si="41"/>
        <v>24482.731372027931</v>
      </c>
      <c r="AA135" s="184">
        <f t="shared" si="54"/>
        <v>2040.23</v>
      </c>
      <c r="AB135" s="14">
        <f t="shared" si="42"/>
        <v>866563.34267091355</v>
      </c>
      <c r="AC135" s="184">
        <f t="shared" si="55"/>
        <v>72213.61</v>
      </c>
      <c r="AD135" s="14">
        <f t="shared" si="43"/>
        <v>51188.818463256706</v>
      </c>
      <c r="AE135" s="184">
        <f t="shared" si="56"/>
        <v>4265.7299999999996</v>
      </c>
      <c r="AF135" s="14">
        <f t="shared" si="44"/>
        <v>185387.3812019969</v>
      </c>
      <c r="AG135" s="184">
        <f t="shared" si="57"/>
        <v>15448.95</v>
      </c>
      <c r="AH135" s="14">
        <f t="shared" si="45"/>
        <v>799.27057254780641</v>
      </c>
      <c r="AI135" s="184">
        <f t="shared" si="49"/>
        <v>66.61</v>
      </c>
      <c r="AJ135" s="14">
        <f t="shared" si="46"/>
        <v>2689.7755427742795</v>
      </c>
      <c r="AK135" s="184">
        <f t="shared" si="50"/>
        <v>224.15</v>
      </c>
      <c r="AM135" s="14">
        <f t="shared" si="58"/>
        <v>1882785.799590288</v>
      </c>
      <c r="AN135" s="14">
        <f t="shared" si="51"/>
        <v>156898.82</v>
      </c>
      <c r="AO135" s="14">
        <f t="shared" si="52"/>
        <v>156898.82</v>
      </c>
    </row>
    <row r="136" spans="1:41" x14ac:dyDescent="0.25">
      <c r="A136">
        <v>61440</v>
      </c>
      <c r="B136" t="s">
        <v>149</v>
      </c>
      <c r="C136" t="s">
        <v>143</v>
      </c>
      <c r="D136" s="14">
        <f>'landesw Umlage § 2_Plan'!F136*'Umlage Gesamt § 2_mtlAufte_Plan'!$D$1</f>
        <v>869.48016727719528</v>
      </c>
      <c r="E136" s="14">
        <f>'landesw Umlage § 2_Plan'!G136*'Umlage Gesamt § 2_mtlAufte_Plan'!$E$1</f>
        <v>67761.887933035483</v>
      </c>
      <c r="F136" s="14">
        <f>'landesw Umlage § 2_Plan'!H136*'Umlage Gesamt § 2_mtlAufte_Plan'!$F$1</f>
        <v>3129.7530318340796</v>
      </c>
      <c r="G136" s="14">
        <f>'landesw Umlage § 2_Plan'!I136*'Umlage Gesamt § 2_mtlAufte_Plan'!$G$1</f>
        <v>105939.64328016496</v>
      </c>
      <c r="H136" s="14">
        <f>'landesw Umlage § 2_Plan'!J136*'Umlage Gesamt § 2_mtlAufte_Plan'!$H$1</f>
        <v>18080.444164770746</v>
      </c>
      <c r="I136" s="14">
        <f>'landesw Umlage § 2_Plan'!K136*'Umlage Gesamt § 2_mtlAufte_Plan'!$I$1</f>
        <v>32128.410198225403</v>
      </c>
      <c r="J136" s="14">
        <f>'landesw Umlage § 2_Plan'!L136*'Umlage Gesamt § 2_mtlAufte_Plan'!$J$1</f>
        <v>456.73529244565378</v>
      </c>
      <c r="K136" s="14">
        <f>'landesw Umlage § 2_Plan'!M136*'Umlage Gesamt § 2_mtlAufte_Plan'!$K$1</f>
        <v>321.32131126829916</v>
      </c>
      <c r="M136" s="14">
        <f>'bezirksw Umlage § 2_Plan'!F136*'Umlage Gesamt § 2_mtlAufte_Plan'!$M$1</f>
        <v>3589.827759177716</v>
      </c>
      <c r="N136" s="14">
        <f>'bezirksw Umlage § 2_Plan'!G136*'Umlage Gesamt § 2_mtlAufte_Plan'!$N$1</f>
        <v>357315.77839171182</v>
      </c>
      <c r="O136" s="14">
        <f>'bezirksw Umlage § 2_Plan'!H136*'Umlage Gesamt § 2_mtlAufte_Plan'!$O$1</f>
        <v>10860.662550997513</v>
      </c>
      <c r="P136" s="14">
        <f>'bezirksw Umlage § 2_Plan'!I136*'Umlage Gesamt § 2_mtlAufte_Plan'!$P$1</f>
        <v>389249.43953047454</v>
      </c>
      <c r="Q136" s="14">
        <f>'bezirksw Umlage § 2_Plan'!J136*'Umlage Gesamt § 2_mtlAufte_Plan'!$Q$1</f>
        <v>11170.901717057814</v>
      </c>
      <c r="R136" s="14">
        <f>'bezirksw Umlage § 2_Plan'!K136*'Umlage Gesamt § 2_mtlAufte_Plan'!$R$1</f>
        <v>73809.381930313713</v>
      </c>
      <c r="S136" s="14">
        <f>'bezirksw Umlage § 2_Plan'!L136*'Umlage Gesamt § 2_mtlAufte_Plan'!$S$1</f>
        <v>0</v>
      </c>
      <c r="T136" s="14">
        <f>'bezirksw Umlage § 2_Plan'!M136*'Umlage Gesamt § 2_mtlAufte_Plan'!$T$1</f>
        <v>1215.7244168461275</v>
      </c>
      <c r="V136" s="14">
        <f t="shared" si="47"/>
        <v>4459.3079264549115</v>
      </c>
      <c r="W136" s="184">
        <f t="shared" si="48"/>
        <v>371.61</v>
      </c>
      <c r="X136" s="14">
        <f t="shared" si="40"/>
        <v>425077.66632474732</v>
      </c>
      <c r="Y136" s="184">
        <f t="shared" si="53"/>
        <v>35423.14</v>
      </c>
      <c r="Z136" s="14">
        <f t="shared" si="41"/>
        <v>13990.415582831592</v>
      </c>
      <c r="AA136" s="184">
        <f t="shared" si="54"/>
        <v>1165.8699999999999</v>
      </c>
      <c r="AB136" s="14">
        <f t="shared" si="42"/>
        <v>495189.08281063952</v>
      </c>
      <c r="AC136" s="184">
        <f t="shared" si="55"/>
        <v>41265.760000000002</v>
      </c>
      <c r="AD136" s="14">
        <f t="shared" si="43"/>
        <v>29251.345881828558</v>
      </c>
      <c r="AE136" s="184">
        <f t="shared" si="56"/>
        <v>2437.61</v>
      </c>
      <c r="AF136" s="14">
        <f t="shared" si="44"/>
        <v>105937.79212853912</v>
      </c>
      <c r="AG136" s="184">
        <f t="shared" si="57"/>
        <v>8828.15</v>
      </c>
      <c r="AH136" s="14">
        <f t="shared" si="45"/>
        <v>456.73529244565378</v>
      </c>
      <c r="AI136" s="184">
        <f t="shared" si="49"/>
        <v>38.06</v>
      </c>
      <c r="AJ136" s="14">
        <f t="shared" si="46"/>
        <v>1537.0457281144268</v>
      </c>
      <c r="AK136" s="184">
        <f t="shared" si="50"/>
        <v>128.09</v>
      </c>
      <c r="AM136" s="14">
        <f t="shared" si="58"/>
        <v>1075899.3916756012</v>
      </c>
      <c r="AN136" s="14">
        <f t="shared" si="51"/>
        <v>89658.28</v>
      </c>
      <c r="AO136" s="14">
        <f t="shared" si="52"/>
        <v>89658.28</v>
      </c>
    </row>
    <row r="137" spans="1:41" x14ac:dyDescent="0.25">
      <c r="A137">
        <v>61441</v>
      </c>
      <c r="B137" t="s">
        <v>150</v>
      </c>
      <c r="C137" t="s">
        <v>143</v>
      </c>
      <c r="D137" s="14">
        <f>'landesw Umlage § 2_Plan'!F137*'Umlage Gesamt § 2_mtlAufte_Plan'!$D$1</f>
        <v>308.25354855408887</v>
      </c>
      <c r="E137" s="14">
        <f>'landesw Umlage § 2_Plan'!G137*'Umlage Gesamt § 2_mtlAufte_Plan'!$E$1</f>
        <v>24023.368442656516</v>
      </c>
      <c r="F137" s="14">
        <f>'landesw Umlage § 2_Plan'!H137*'Umlage Gesamt § 2_mtlAufte_Plan'!$F$1</f>
        <v>1109.5796252396899</v>
      </c>
      <c r="G137" s="14">
        <f>'landesw Umlage § 2_Plan'!I137*'Umlage Gesamt § 2_mtlAufte_Plan'!$G$1</f>
        <v>37558.385116395853</v>
      </c>
      <c r="H137" s="14">
        <f>'landesw Umlage § 2_Plan'!J137*'Umlage Gesamt § 2_mtlAufte_Plan'!$H$1</f>
        <v>6409.9921803596853</v>
      </c>
      <c r="I137" s="14">
        <f>'landesw Umlage § 2_Plan'!K137*'Umlage Gesamt § 2_mtlAufte_Plan'!$I$1</f>
        <v>11390.364985573044</v>
      </c>
      <c r="J137" s="14">
        <f>'landesw Umlage § 2_Plan'!L137*'Umlage Gesamt § 2_mtlAufte_Plan'!$J$1</f>
        <v>161.92465330997894</v>
      </c>
      <c r="K137" s="14">
        <f>'landesw Umlage § 2_Plan'!M137*'Umlage Gesamt § 2_mtlAufte_Plan'!$K$1</f>
        <v>113.91684152460829</v>
      </c>
      <c r="M137" s="14">
        <f>'bezirksw Umlage § 2_Plan'!F137*'Umlage Gesamt § 2_mtlAufte_Plan'!$M$1</f>
        <v>1272.6881959019097</v>
      </c>
      <c r="N137" s="14">
        <f>'bezirksw Umlage § 2_Plan'!G137*'Umlage Gesamt § 2_mtlAufte_Plan'!$N$1</f>
        <v>126677.82519816478</v>
      </c>
      <c r="O137" s="14">
        <f>'bezirksw Umlage § 2_Plan'!H137*'Umlage Gesamt § 2_mtlAufte_Plan'!$O$1</f>
        <v>3850.3900341710469</v>
      </c>
      <c r="P137" s="14">
        <f>'bezirksw Umlage § 2_Plan'!I137*'Umlage Gesamt § 2_mtlAufte_Plan'!$P$1</f>
        <v>137999.14652878599</v>
      </c>
      <c r="Q137" s="14">
        <f>'bezirksw Umlage § 2_Plan'!J137*'Umlage Gesamt § 2_mtlAufte_Plan'!$Q$1</f>
        <v>3960.3779642442814</v>
      </c>
      <c r="R137" s="14">
        <f>'bezirksw Umlage § 2_Plan'!K137*'Umlage Gesamt § 2_mtlAufte_Plan'!$R$1</f>
        <v>26167.363848967223</v>
      </c>
      <c r="S137" s="14">
        <f>'bezirksw Umlage § 2_Plan'!L137*'Umlage Gesamt § 2_mtlAufte_Plan'!$S$1</f>
        <v>0</v>
      </c>
      <c r="T137" s="14">
        <f>'bezirksw Umlage § 2_Plan'!M137*'Umlage Gesamt § 2_mtlAufte_Plan'!$T$1</f>
        <v>431.00622608818668</v>
      </c>
      <c r="V137" s="14">
        <f t="shared" si="47"/>
        <v>1580.9417444559986</v>
      </c>
      <c r="W137" s="184">
        <f t="shared" si="48"/>
        <v>131.75</v>
      </c>
      <c r="X137" s="14">
        <f t="shared" si="40"/>
        <v>150701.19364082129</v>
      </c>
      <c r="Y137" s="184">
        <f t="shared" si="53"/>
        <v>12558.43</v>
      </c>
      <c r="Z137" s="14">
        <f t="shared" si="41"/>
        <v>4959.9696594107372</v>
      </c>
      <c r="AA137" s="184">
        <f t="shared" si="54"/>
        <v>413.33</v>
      </c>
      <c r="AB137" s="14">
        <f t="shared" si="42"/>
        <v>175557.53164518185</v>
      </c>
      <c r="AC137" s="184">
        <f t="shared" si="55"/>
        <v>14629.79</v>
      </c>
      <c r="AD137" s="14">
        <f t="shared" si="43"/>
        <v>10370.370144603967</v>
      </c>
      <c r="AE137" s="184">
        <f t="shared" si="56"/>
        <v>864.2</v>
      </c>
      <c r="AF137" s="14">
        <f t="shared" si="44"/>
        <v>37557.728834540263</v>
      </c>
      <c r="AG137" s="184">
        <f t="shared" si="57"/>
        <v>3129.81</v>
      </c>
      <c r="AH137" s="14">
        <f t="shared" si="45"/>
        <v>161.92465330997894</v>
      </c>
      <c r="AI137" s="184">
        <f t="shared" si="49"/>
        <v>13.49</v>
      </c>
      <c r="AJ137" s="14">
        <f t="shared" si="46"/>
        <v>544.92306761279497</v>
      </c>
      <c r="AK137" s="184">
        <f t="shared" si="50"/>
        <v>45.41</v>
      </c>
      <c r="AM137" s="14">
        <f t="shared" si="58"/>
        <v>381434.58338993695</v>
      </c>
      <c r="AN137" s="14">
        <f t="shared" si="51"/>
        <v>31786.22</v>
      </c>
      <c r="AO137" s="14">
        <f t="shared" si="52"/>
        <v>31786.22</v>
      </c>
    </row>
    <row r="138" spans="1:41" x14ac:dyDescent="0.25">
      <c r="A138">
        <v>61442</v>
      </c>
      <c r="B138" t="s">
        <v>151</v>
      </c>
      <c r="C138" t="s">
        <v>143</v>
      </c>
      <c r="D138" s="14">
        <f>'landesw Umlage § 2_Plan'!F138*'Umlage Gesamt § 2_mtlAufte_Plan'!$D$1</f>
        <v>639.31584736020181</v>
      </c>
      <c r="E138" s="14">
        <f>'landesw Umlage § 2_Plan'!G138*'Umlage Gesamt § 2_mtlAufte_Plan'!$E$1</f>
        <v>49824.309320703062</v>
      </c>
      <c r="F138" s="14">
        <f>'landesw Umlage § 2_Plan'!H138*'Umlage Gesamt § 2_mtlAufte_Plan'!$F$1</f>
        <v>2301.2608991888214</v>
      </c>
      <c r="G138" s="14">
        <f>'landesw Umlage § 2_Plan'!I138*'Umlage Gesamt § 2_mtlAufte_Plan'!$G$1</f>
        <v>77895.845542735449</v>
      </c>
      <c r="H138" s="14">
        <f>'landesw Umlage § 2_Plan'!J138*'Umlage Gesamt § 2_mtlAufte_Plan'!$H$1</f>
        <v>13294.28193635165</v>
      </c>
      <c r="I138" s="14">
        <f>'landesw Umlage § 2_Plan'!K138*'Umlage Gesamt § 2_mtlAufte_Plan'!$I$1</f>
        <v>23623.542621491779</v>
      </c>
      <c r="J138" s="14">
        <f>'landesw Umlage § 2_Plan'!L138*'Umlage Gesamt § 2_mtlAufte_Plan'!$J$1</f>
        <v>335.83067388828903</v>
      </c>
      <c r="K138" s="14">
        <f>'landesw Umlage § 2_Plan'!M138*'Umlage Gesamt § 2_mtlAufte_Plan'!$K$1</f>
        <v>236.26278565005259</v>
      </c>
      <c r="M138" s="14">
        <f>'bezirksw Umlage § 2_Plan'!F138*'Umlage Gesamt § 2_mtlAufte_Plan'!$M$1</f>
        <v>2639.5470099368081</v>
      </c>
      <c r="N138" s="14">
        <f>'bezirksw Umlage § 2_Plan'!G138*'Umlage Gesamt § 2_mtlAufte_Plan'!$N$1</f>
        <v>262728.9824827484</v>
      </c>
      <c r="O138" s="14">
        <f>'bezirksw Umlage § 2_Plan'!H138*'Umlage Gesamt § 2_mtlAufte_Plan'!$O$1</f>
        <v>7985.6837947524964</v>
      </c>
      <c r="P138" s="14">
        <f>'bezirksw Umlage § 2_Plan'!I138*'Umlage Gesamt § 2_mtlAufte_Plan'!$P$1</f>
        <v>286209.32901460089</v>
      </c>
      <c r="Q138" s="14">
        <f>'bezirksw Umlage § 2_Plan'!J138*'Umlage Gesamt § 2_mtlAufte_Plan'!$Q$1</f>
        <v>8213.7980437011211</v>
      </c>
      <c r="R138" s="14">
        <f>'bezirksw Umlage § 2_Plan'!K138*'Umlage Gesamt § 2_mtlAufte_Plan'!$R$1</f>
        <v>54270.941796959509</v>
      </c>
      <c r="S138" s="14">
        <f>'bezirksw Umlage § 2_Plan'!L138*'Umlage Gesamt § 2_mtlAufte_Plan'!$S$1</f>
        <v>0</v>
      </c>
      <c r="T138" s="14">
        <f>'bezirksw Umlage § 2_Plan'!M138*'Umlage Gesamt § 2_mtlAufte_Plan'!$T$1</f>
        <v>893.90409921182641</v>
      </c>
      <c r="V138" s="14">
        <f t="shared" si="47"/>
        <v>3278.8628572970101</v>
      </c>
      <c r="W138" s="184">
        <f t="shared" si="48"/>
        <v>273.24</v>
      </c>
      <c r="X138" s="14">
        <f t="shared" si="40"/>
        <v>312553.29180345149</v>
      </c>
      <c r="Y138" s="184">
        <f t="shared" si="53"/>
        <v>26046.11</v>
      </c>
      <c r="Z138" s="14">
        <f t="shared" si="41"/>
        <v>10286.944693941317</v>
      </c>
      <c r="AA138" s="184">
        <f t="shared" si="54"/>
        <v>857.25</v>
      </c>
      <c r="AB138" s="14">
        <f t="shared" si="42"/>
        <v>364105.17455733637</v>
      </c>
      <c r="AC138" s="184">
        <f t="shared" si="55"/>
        <v>30342.1</v>
      </c>
      <c r="AD138" s="14">
        <f t="shared" si="43"/>
        <v>21508.079980052771</v>
      </c>
      <c r="AE138" s="184">
        <f t="shared" si="56"/>
        <v>1792.34</v>
      </c>
      <c r="AF138" s="14">
        <f t="shared" si="44"/>
        <v>77894.484418451291</v>
      </c>
      <c r="AG138" s="184">
        <f t="shared" si="57"/>
        <v>6491.21</v>
      </c>
      <c r="AH138" s="14">
        <f t="shared" si="45"/>
        <v>335.83067388828903</v>
      </c>
      <c r="AI138" s="184">
        <f t="shared" si="49"/>
        <v>27.99</v>
      </c>
      <c r="AJ138" s="14">
        <f t="shared" si="46"/>
        <v>1130.166884861879</v>
      </c>
      <c r="AK138" s="184">
        <f t="shared" si="50"/>
        <v>94.18</v>
      </c>
      <c r="AM138" s="14">
        <f t="shared" si="58"/>
        <v>791092.8358692805</v>
      </c>
      <c r="AN138" s="14">
        <f t="shared" si="51"/>
        <v>65924.399999999994</v>
      </c>
      <c r="AO138" s="14">
        <f t="shared" si="52"/>
        <v>65924.399999999994</v>
      </c>
    </row>
    <row r="139" spans="1:41" x14ac:dyDescent="0.25">
      <c r="A139">
        <v>61443</v>
      </c>
      <c r="B139" t="s">
        <v>152</v>
      </c>
      <c r="C139" t="s">
        <v>143</v>
      </c>
      <c r="D139" s="14">
        <f>'landesw Umlage § 2_Plan'!F139*'Umlage Gesamt § 2_mtlAufte_Plan'!$D$1</f>
        <v>588.0166008554537</v>
      </c>
      <c r="E139" s="14">
        <f>'landesw Umlage § 2_Plan'!G139*'Umlage Gesamt § 2_mtlAufte_Plan'!$E$1</f>
        <v>45826.364429573994</v>
      </c>
      <c r="F139" s="14">
        <f>'landesw Umlage § 2_Plan'!H139*'Umlage Gesamt § 2_mtlAufte_Plan'!$F$1</f>
        <v>2116.6057703871847</v>
      </c>
      <c r="G139" s="14">
        <f>'landesw Umlage § 2_Plan'!I139*'Umlage Gesamt § 2_mtlAufte_Plan'!$G$1</f>
        <v>71645.416746558345</v>
      </c>
      <c r="H139" s="14">
        <f>'landesw Umlage § 2_Plan'!J139*'Umlage Gesamt § 2_mtlAufte_Plan'!$H$1</f>
        <v>12227.537464159206</v>
      </c>
      <c r="I139" s="14">
        <f>'landesw Umlage § 2_Plan'!K139*'Umlage Gesamt § 2_mtlAufte_Plan'!$I$1</f>
        <v>21727.969500225878</v>
      </c>
      <c r="J139" s="14">
        <f>'landesw Umlage § 2_Plan'!L139*'Umlage Gesamt § 2_mtlAufte_Plan'!$J$1</f>
        <v>308.88333542517012</v>
      </c>
      <c r="K139" s="14">
        <f>'landesw Umlage § 2_Plan'!M139*'Umlage Gesamt § 2_mtlAufte_Plan'!$K$1</f>
        <v>217.3048590930845</v>
      </c>
      <c r="M139" s="14">
        <f>'bezirksw Umlage § 2_Plan'!F139*'Umlage Gesamt § 2_mtlAufte_Plan'!$M$1</f>
        <v>2427.747516333252</v>
      </c>
      <c r="N139" s="14">
        <f>'bezirksw Umlage § 2_Plan'!G139*'Umlage Gesamt § 2_mtlAufte_Plan'!$N$1</f>
        <v>241647.38581660076</v>
      </c>
      <c r="O139" s="14">
        <f>'bezirksw Umlage § 2_Plan'!H139*'Umlage Gesamt § 2_mtlAufte_Plan'!$O$1</f>
        <v>7344.9057455495767</v>
      </c>
      <c r="P139" s="14">
        <f>'bezirksw Umlage § 2_Plan'!I139*'Umlage Gesamt § 2_mtlAufte_Plan'!$P$1</f>
        <v>263243.64940302342</v>
      </c>
      <c r="Q139" s="14">
        <f>'bezirksw Umlage § 2_Plan'!J139*'Umlage Gesamt § 2_mtlAufte_Plan'!$Q$1</f>
        <v>7554.7159134459653</v>
      </c>
      <c r="R139" s="14">
        <f>'bezirksw Umlage § 2_Plan'!K139*'Umlage Gesamt § 2_mtlAufte_Plan'!$R$1</f>
        <v>49916.195339816753</v>
      </c>
      <c r="S139" s="14">
        <f>'bezirksw Umlage § 2_Plan'!L139*'Umlage Gesamt § 2_mtlAufte_Plan'!$S$1</f>
        <v>0</v>
      </c>
      <c r="T139" s="14">
        <f>'bezirksw Umlage § 2_Plan'!M139*'Umlage Gesamt § 2_mtlAufte_Plan'!$T$1</f>
        <v>822.17647517995101</v>
      </c>
      <c r="V139" s="14">
        <f t="shared" si="47"/>
        <v>3015.7641171887058</v>
      </c>
      <c r="W139" s="184">
        <f t="shared" si="48"/>
        <v>251.31</v>
      </c>
      <c r="X139" s="14">
        <f t="shared" si="40"/>
        <v>287473.75024617475</v>
      </c>
      <c r="Y139" s="184">
        <f t="shared" si="53"/>
        <v>23956.15</v>
      </c>
      <c r="Z139" s="14">
        <f t="shared" si="41"/>
        <v>9461.5115159367615</v>
      </c>
      <c r="AA139" s="184">
        <f t="shared" si="54"/>
        <v>788.46</v>
      </c>
      <c r="AB139" s="14">
        <f t="shared" si="42"/>
        <v>334889.06614958175</v>
      </c>
      <c r="AC139" s="184">
        <f t="shared" si="55"/>
        <v>27907.42</v>
      </c>
      <c r="AD139" s="14">
        <f t="shared" si="43"/>
        <v>19782.253377605171</v>
      </c>
      <c r="AE139" s="184">
        <f t="shared" si="56"/>
        <v>1648.52</v>
      </c>
      <c r="AF139" s="14">
        <f t="shared" si="44"/>
        <v>71644.164840042635</v>
      </c>
      <c r="AG139" s="184">
        <f t="shared" si="57"/>
        <v>5970.35</v>
      </c>
      <c r="AH139" s="14">
        <f t="shared" si="45"/>
        <v>308.88333542517012</v>
      </c>
      <c r="AI139" s="184">
        <f t="shared" si="49"/>
        <v>25.74</v>
      </c>
      <c r="AJ139" s="14">
        <f t="shared" si="46"/>
        <v>1039.4813342730356</v>
      </c>
      <c r="AK139" s="184">
        <f t="shared" si="50"/>
        <v>86.62</v>
      </c>
      <c r="AM139" s="14">
        <f t="shared" si="58"/>
        <v>727614.87491622788</v>
      </c>
      <c r="AN139" s="14">
        <f t="shared" si="51"/>
        <v>60634.57</v>
      </c>
      <c r="AO139" s="14">
        <f t="shared" si="52"/>
        <v>60634.57</v>
      </c>
    </row>
    <row r="140" spans="1:41" x14ac:dyDescent="0.25">
      <c r="A140">
        <v>61444</v>
      </c>
      <c r="B140" t="s">
        <v>153</v>
      </c>
      <c r="C140" t="s">
        <v>143</v>
      </c>
      <c r="D140" s="14">
        <f>'landesw Umlage § 2_Plan'!F140*'Umlage Gesamt § 2_mtlAufte_Plan'!$D$1</f>
        <v>733.17933031737641</v>
      </c>
      <c r="E140" s="14">
        <f>'landesw Umlage § 2_Plan'!G140*'Umlage Gesamt § 2_mtlAufte_Plan'!$E$1</f>
        <v>57139.446632076288</v>
      </c>
      <c r="F140" s="14">
        <f>'landesw Umlage § 2_Plan'!H140*'Umlage Gesamt § 2_mtlAufte_Plan'!$F$1</f>
        <v>2639.1288936753112</v>
      </c>
      <c r="G140" s="14">
        <f>'landesw Umlage § 2_Plan'!I140*'Umlage Gesamt § 2_mtlAufte_Plan'!$G$1</f>
        <v>89332.407612525305</v>
      </c>
      <c r="H140" s="14">
        <f>'landesw Umlage § 2_Plan'!J140*'Umlage Gesamt § 2_mtlAufte_Plan'!$H$1</f>
        <v>15246.130324144791</v>
      </c>
      <c r="I140" s="14">
        <f>'landesw Umlage § 2_Plan'!K140*'Umlage Gesamt § 2_mtlAufte_Plan'!$I$1</f>
        <v>27091.919010715188</v>
      </c>
      <c r="J140" s="14">
        <f>'landesw Umlage § 2_Plan'!L140*'Umlage Gesamt § 2_mtlAufte_Plan'!$J$1</f>
        <v>385.13687655035079</v>
      </c>
      <c r="K140" s="14">
        <f>'landesw Umlage § 2_Plan'!M140*'Umlage Gesamt § 2_mtlAufte_Plan'!$K$1</f>
        <v>270.95056641733225</v>
      </c>
      <c r="M140" s="14">
        <f>'bezirksw Umlage § 2_Plan'!F140*'Umlage Gesamt § 2_mtlAufte_Plan'!$M$1</f>
        <v>3027.0817109846203</v>
      </c>
      <c r="N140" s="14">
        <f>'bezirksw Umlage § 2_Plan'!G140*'Umlage Gesamt § 2_mtlAufte_Plan'!$N$1</f>
        <v>301302.49426327366</v>
      </c>
      <c r="O140" s="14">
        <f>'bezirksw Umlage § 2_Plan'!H140*'Umlage Gesamt § 2_mtlAufte_Plan'!$O$1</f>
        <v>9158.13102543692</v>
      </c>
      <c r="P140" s="14">
        <f>'bezirksw Umlage § 2_Plan'!I140*'Umlage Gesamt § 2_mtlAufte_Plan'!$P$1</f>
        <v>328230.19332927873</v>
      </c>
      <c r="Q140" s="14">
        <f>'bezirksw Umlage § 2_Plan'!J140*'Umlage Gesamt § 2_mtlAufte_Plan'!$Q$1</f>
        <v>9419.7366980799361</v>
      </c>
      <c r="R140" s="14">
        <f>'bezirksw Umlage § 2_Plan'!K140*'Umlage Gesamt § 2_mtlAufte_Plan'!$R$1</f>
        <v>62238.927639110298</v>
      </c>
      <c r="S140" s="14">
        <f>'bezirksw Umlage § 2_Plan'!L140*'Umlage Gesamt § 2_mtlAufte_Plan'!$S$1</f>
        <v>0</v>
      </c>
      <c r="T140" s="14">
        <f>'bezirksw Umlage § 2_Plan'!M140*'Umlage Gesamt § 2_mtlAufte_Plan'!$T$1</f>
        <v>1025.145882953258</v>
      </c>
      <c r="V140" s="14">
        <f t="shared" si="47"/>
        <v>3760.2610413019966</v>
      </c>
      <c r="W140" s="184">
        <f t="shared" si="48"/>
        <v>313.36</v>
      </c>
      <c r="X140" s="14">
        <f t="shared" si="40"/>
        <v>358441.94089534995</v>
      </c>
      <c r="Y140" s="184">
        <f t="shared" si="53"/>
        <v>29870.16</v>
      </c>
      <c r="Z140" s="14">
        <f t="shared" si="41"/>
        <v>11797.259919112232</v>
      </c>
      <c r="AA140" s="184">
        <f t="shared" si="54"/>
        <v>983.1</v>
      </c>
      <c r="AB140" s="14">
        <f t="shared" si="42"/>
        <v>417562.600941804</v>
      </c>
      <c r="AC140" s="184">
        <f t="shared" si="55"/>
        <v>34796.879999999997</v>
      </c>
      <c r="AD140" s="14">
        <f t="shared" si="43"/>
        <v>24665.867022224727</v>
      </c>
      <c r="AE140" s="184">
        <f t="shared" si="56"/>
        <v>2055.4899999999998</v>
      </c>
      <c r="AF140" s="14">
        <f t="shared" si="44"/>
        <v>89330.846649825486</v>
      </c>
      <c r="AG140" s="184">
        <f t="shared" si="57"/>
        <v>7444.24</v>
      </c>
      <c r="AH140" s="14">
        <f t="shared" si="45"/>
        <v>385.13687655035079</v>
      </c>
      <c r="AI140" s="184">
        <f t="shared" si="49"/>
        <v>32.090000000000003</v>
      </c>
      <c r="AJ140" s="14">
        <f t="shared" si="46"/>
        <v>1296.0964493705903</v>
      </c>
      <c r="AK140" s="184">
        <f t="shared" si="50"/>
        <v>108.01</v>
      </c>
      <c r="AM140" s="14">
        <f t="shared" si="58"/>
        <v>907240.00979553943</v>
      </c>
      <c r="AN140" s="14">
        <f t="shared" si="51"/>
        <v>75603.33</v>
      </c>
      <c r="AO140" s="14">
        <f t="shared" si="52"/>
        <v>75603.33</v>
      </c>
    </row>
    <row r="141" spans="1:41" x14ac:dyDescent="0.25">
      <c r="A141">
        <v>61445</v>
      </c>
      <c r="B141" t="s">
        <v>154</v>
      </c>
      <c r="C141" t="s">
        <v>143</v>
      </c>
      <c r="D141" s="14">
        <f>'landesw Umlage § 2_Plan'!F141*'Umlage Gesamt § 2_mtlAufte_Plan'!$D$1</f>
        <v>660.77470789901008</v>
      </c>
      <c r="E141" s="14">
        <f>'landesw Umlage § 2_Plan'!G141*'Umlage Gesamt § 2_mtlAufte_Plan'!$E$1</f>
        <v>51496.679729742864</v>
      </c>
      <c r="F141" s="14">
        <f>'landesw Umlage § 2_Plan'!H141*'Umlage Gesamt § 2_mtlAufte_Plan'!$F$1</f>
        <v>2378.5035280130724</v>
      </c>
      <c r="G141" s="14">
        <f>'landesw Umlage § 2_Plan'!I141*'Umlage Gesamt § 2_mtlAufte_Plan'!$G$1</f>
        <v>80510.446905983568</v>
      </c>
      <c r="H141" s="14">
        <f>'landesw Umlage § 2_Plan'!J141*'Umlage Gesamt § 2_mtlAufte_Plan'!$H$1</f>
        <v>13740.50917006362</v>
      </c>
      <c r="I141" s="14">
        <f>'landesw Umlage § 2_Plan'!K141*'Umlage Gesamt § 2_mtlAufte_Plan'!$I$1</f>
        <v>24416.475111184263</v>
      </c>
      <c r="J141" s="14">
        <f>'landesw Umlage § 2_Plan'!L141*'Umlage Gesamt § 2_mtlAufte_Plan'!$J$1</f>
        <v>347.10294818804135</v>
      </c>
      <c r="K141" s="14">
        <f>'landesw Umlage § 2_Plan'!M141*'Umlage Gesamt § 2_mtlAufte_Plan'!$K$1</f>
        <v>244.19302887600898</v>
      </c>
      <c r="M141" s="14">
        <f>'bezirksw Umlage § 2_Plan'!F141*'Umlage Gesamt § 2_mtlAufte_Plan'!$M$1</f>
        <v>2728.1443306597985</v>
      </c>
      <c r="N141" s="14">
        <f>'bezirksw Umlage § 2_Plan'!G141*'Umlage Gesamt § 2_mtlAufte_Plan'!$N$1</f>
        <v>271547.5728835332</v>
      </c>
      <c r="O141" s="14">
        <f>'bezirksw Umlage § 2_Plan'!H141*'Umlage Gesamt § 2_mtlAufte_Plan'!$O$1</f>
        <v>8253.726070829638</v>
      </c>
      <c r="P141" s="14">
        <f>'bezirksw Umlage § 2_Plan'!I141*'Umlage Gesamt § 2_mtlAufte_Plan'!$P$1</f>
        <v>295816.04547812988</v>
      </c>
      <c r="Q141" s="14">
        <f>'bezirksw Umlage § 2_Plan'!J141*'Umlage Gesamt § 2_mtlAufte_Plan'!$Q$1</f>
        <v>8489.4970545132383</v>
      </c>
      <c r="R141" s="14">
        <f>'bezirksw Umlage § 2_Plan'!K141*'Umlage Gesamt § 2_mtlAufte_Plan'!$R$1</f>
        <v>56092.564983901393</v>
      </c>
      <c r="S141" s="14">
        <f>'bezirksw Umlage § 2_Plan'!L141*'Umlage Gesamt § 2_mtlAufte_Plan'!$S$1</f>
        <v>0</v>
      </c>
      <c r="T141" s="14">
        <f>'bezirksw Umlage § 2_Plan'!M141*'Umlage Gesamt § 2_mtlAufte_Plan'!$T$1</f>
        <v>923.9083036739255</v>
      </c>
      <c r="V141" s="14">
        <f t="shared" si="47"/>
        <v>3388.9190385588086</v>
      </c>
      <c r="W141" s="184">
        <f t="shared" si="48"/>
        <v>282.41000000000003</v>
      </c>
      <c r="X141" s="14">
        <f t="shared" si="40"/>
        <v>323044.25261327607</v>
      </c>
      <c r="Y141" s="184">
        <f t="shared" si="53"/>
        <v>26920.35</v>
      </c>
      <c r="Z141" s="14">
        <f t="shared" si="41"/>
        <v>10632.22959884271</v>
      </c>
      <c r="AA141" s="184">
        <f t="shared" si="54"/>
        <v>886.02</v>
      </c>
      <c r="AB141" s="14">
        <f t="shared" si="42"/>
        <v>376326.49238411343</v>
      </c>
      <c r="AC141" s="184">
        <f t="shared" si="55"/>
        <v>31360.54</v>
      </c>
      <c r="AD141" s="14">
        <f t="shared" si="43"/>
        <v>22230.006224576857</v>
      </c>
      <c r="AE141" s="184">
        <f t="shared" si="56"/>
        <v>1852.5</v>
      </c>
      <c r="AF141" s="14">
        <f t="shared" si="44"/>
        <v>80509.040095085657</v>
      </c>
      <c r="AG141" s="184">
        <f t="shared" si="57"/>
        <v>6709.09</v>
      </c>
      <c r="AH141" s="14">
        <f t="shared" si="45"/>
        <v>347.10294818804135</v>
      </c>
      <c r="AI141" s="184">
        <f t="shared" si="49"/>
        <v>28.93</v>
      </c>
      <c r="AJ141" s="14">
        <f t="shared" si="46"/>
        <v>1168.1013325499346</v>
      </c>
      <c r="AK141" s="184">
        <f t="shared" si="50"/>
        <v>97.34</v>
      </c>
      <c r="AM141" s="14">
        <f t="shared" si="58"/>
        <v>817646.14423519152</v>
      </c>
      <c r="AN141" s="14">
        <f t="shared" si="51"/>
        <v>68137.179999999993</v>
      </c>
      <c r="AO141" s="14">
        <f t="shared" si="52"/>
        <v>68137.179999999993</v>
      </c>
    </row>
    <row r="142" spans="1:41" x14ac:dyDescent="0.25">
      <c r="A142">
        <v>61446</v>
      </c>
      <c r="B142" t="s">
        <v>155</v>
      </c>
      <c r="C142" t="s">
        <v>143</v>
      </c>
      <c r="D142" s="14">
        <f>'landesw Umlage § 2_Plan'!F142*'Umlage Gesamt § 2_mtlAufte_Plan'!$D$1</f>
        <v>720.174003064001</v>
      </c>
      <c r="E142" s="14">
        <f>'landesw Umlage § 2_Plan'!G142*'Umlage Gesamt § 2_mtlAufte_Plan'!$E$1</f>
        <v>56125.892141655437</v>
      </c>
      <c r="F142" s="14">
        <f>'landesw Umlage § 2_Plan'!H142*'Umlage Gesamt § 2_mtlAufte_Plan'!$F$1</f>
        <v>2592.3153331904182</v>
      </c>
      <c r="G142" s="14">
        <f>'landesw Umlage § 2_Plan'!I142*'Umlage Gesamt § 2_mtlAufte_Plan'!$G$1</f>
        <v>87747.80593692993</v>
      </c>
      <c r="H142" s="14">
        <f>'landesw Umlage § 2_Plan'!J142*'Umlage Gesamt § 2_mtlAufte_Plan'!$H$1</f>
        <v>14975.690465826252</v>
      </c>
      <c r="I142" s="14">
        <f>'landesw Umlage § 2_Plan'!K142*'Umlage Gesamt § 2_mtlAufte_Plan'!$I$1</f>
        <v>26611.355445858862</v>
      </c>
      <c r="J142" s="14">
        <f>'landesw Umlage § 2_Plan'!L142*'Umlage Gesamt § 2_mtlAufte_Plan'!$J$1</f>
        <v>378.30521762358876</v>
      </c>
      <c r="K142" s="14">
        <f>'landesw Umlage § 2_Plan'!M142*'Umlage Gesamt § 2_mtlAufte_Plan'!$K$1</f>
        <v>266.14437420754984</v>
      </c>
      <c r="M142" s="14">
        <f>'bezirksw Umlage § 2_Plan'!F142*'Umlage Gesamt § 2_mtlAufte_Plan'!$M$1</f>
        <v>2973.386541677241</v>
      </c>
      <c r="N142" s="14">
        <f>'bezirksw Umlage § 2_Plan'!G142*'Umlage Gesamt § 2_mtlAufte_Plan'!$N$1</f>
        <v>295957.91159690765</v>
      </c>
      <c r="O142" s="14">
        <f>'bezirksw Umlage § 2_Plan'!H142*'Umlage Gesamt § 2_mtlAufte_Plan'!$O$1</f>
        <v>8995.6816953889247</v>
      </c>
      <c r="P142" s="14">
        <f>'bezirksw Umlage § 2_Plan'!I142*'Umlage Gesamt § 2_mtlAufte_Plan'!$P$1</f>
        <v>322407.96007450589</v>
      </c>
      <c r="Q142" s="14">
        <f>'bezirksw Umlage § 2_Plan'!J142*'Umlage Gesamt § 2_mtlAufte_Plan'!$Q$1</f>
        <v>9252.6469379988266</v>
      </c>
      <c r="R142" s="14">
        <f>'bezirksw Umlage § 2_Plan'!K142*'Umlage Gesamt § 2_mtlAufte_Plan'!$R$1</f>
        <v>61134.917217137016</v>
      </c>
      <c r="S142" s="14">
        <f>'bezirksw Umlage § 2_Plan'!L142*'Umlage Gesamt § 2_mtlAufte_Plan'!$S$1</f>
        <v>0</v>
      </c>
      <c r="T142" s="14">
        <f>'bezirksw Umlage § 2_Plan'!M142*'Umlage Gesamt § 2_mtlAufte_Plan'!$T$1</f>
        <v>1006.9615764146567</v>
      </c>
      <c r="V142" s="14">
        <f t="shared" si="47"/>
        <v>3693.5605447412418</v>
      </c>
      <c r="W142" s="184">
        <f t="shared" si="48"/>
        <v>307.8</v>
      </c>
      <c r="X142" s="14">
        <f t="shared" si="40"/>
        <v>352083.80373856309</v>
      </c>
      <c r="Y142" s="184">
        <f t="shared" si="53"/>
        <v>29340.32</v>
      </c>
      <c r="Z142" s="14">
        <f t="shared" si="41"/>
        <v>11587.997028579342</v>
      </c>
      <c r="AA142" s="184">
        <f t="shared" si="54"/>
        <v>965.67</v>
      </c>
      <c r="AB142" s="14">
        <f t="shared" si="42"/>
        <v>410155.76601143583</v>
      </c>
      <c r="AC142" s="184">
        <f t="shared" si="55"/>
        <v>34179.65</v>
      </c>
      <c r="AD142" s="14">
        <f t="shared" si="43"/>
        <v>24228.337403825077</v>
      </c>
      <c r="AE142" s="184">
        <f t="shared" si="56"/>
        <v>2019.03</v>
      </c>
      <c r="AF142" s="14">
        <f t="shared" si="44"/>
        <v>87746.272662995878</v>
      </c>
      <c r="AG142" s="184">
        <f t="shared" si="57"/>
        <v>7312.19</v>
      </c>
      <c r="AH142" s="14">
        <f t="shared" si="45"/>
        <v>378.30521762358876</v>
      </c>
      <c r="AI142" s="184">
        <f t="shared" si="49"/>
        <v>31.53</v>
      </c>
      <c r="AJ142" s="14">
        <f t="shared" si="46"/>
        <v>1273.1059506222066</v>
      </c>
      <c r="AK142" s="184">
        <f t="shared" si="50"/>
        <v>106.09</v>
      </c>
      <c r="AM142" s="14">
        <f t="shared" si="58"/>
        <v>891147.14855838614</v>
      </c>
      <c r="AN142" s="14">
        <f t="shared" si="51"/>
        <v>74262.259999999995</v>
      </c>
      <c r="AO142" s="14">
        <f t="shared" si="52"/>
        <v>74262.259999999995</v>
      </c>
    </row>
    <row r="143" spans="1:41" x14ac:dyDescent="0.25">
      <c r="A143">
        <v>61611</v>
      </c>
      <c r="B143" t="s">
        <v>157</v>
      </c>
      <c r="C143" t="s">
        <v>158</v>
      </c>
      <c r="D143" s="14">
        <f>'landesw Umlage § 2_Plan'!F143*'Umlage Gesamt § 2_mtlAufte_Plan'!$D$1</f>
        <v>736.06935163120113</v>
      </c>
      <c r="E143" s="14">
        <f>'landesw Umlage § 2_Plan'!G143*'Umlage Gesamt § 2_mtlAufte_Plan'!$E$1</f>
        <v>57364.676956771022</v>
      </c>
      <c r="F143" s="14">
        <f>'landesw Umlage § 2_Plan'!H143*'Umlage Gesamt § 2_mtlAufte_Plan'!$F$1</f>
        <v>2649.5317220656734</v>
      </c>
      <c r="G143" s="14">
        <f>'landesw Umlage § 2_Plan'!I143*'Umlage Gesamt § 2_mtlAufte_Plan'!$G$1</f>
        <v>89684.535054393753</v>
      </c>
      <c r="H143" s="14">
        <f>'landesw Umlage § 2_Plan'!J143*'Umlage Gesamt § 2_mtlAufte_Plan'!$H$1</f>
        <v>15306.227001407986</v>
      </c>
      <c r="I143" s="14">
        <f>'landesw Umlage § 2_Plan'!K143*'Umlage Gesamt § 2_mtlAufte_Plan'!$I$1</f>
        <v>27198.709014382486</v>
      </c>
      <c r="J143" s="14">
        <f>'landesw Umlage § 2_Plan'!L143*'Umlage Gesamt § 2_mtlAufte_Plan'!$J$1</f>
        <v>386.65499597345098</v>
      </c>
      <c r="K143" s="14">
        <f>'landesw Umlage § 2_Plan'!M143*'Umlage Gesamt § 2_mtlAufte_Plan'!$K$1</f>
        <v>272.0185901320761</v>
      </c>
      <c r="M143" s="14">
        <f>'bezirksw Umlage § 2_Plan'!F143*'Umlage Gesamt § 2_mtlAufte_Plan'!$M$1</f>
        <v>2825.3033500843244</v>
      </c>
      <c r="N143" s="14">
        <f>'bezirksw Umlage § 2_Plan'!G143*'Umlage Gesamt § 2_mtlAufte_Plan'!$N$1</f>
        <v>206685.86208800104</v>
      </c>
      <c r="O143" s="14">
        <f>'bezirksw Umlage § 2_Plan'!H143*'Umlage Gesamt § 2_mtlAufte_Plan'!$O$1</f>
        <v>13529.010815321806</v>
      </c>
      <c r="P143" s="14">
        <f>'bezirksw Umlage § 2_Plan'!I143*'Umlage Gesamt § 2_mtlAufte_Plan'!$P$1</f>
        <v>363756.44930925971</v>
      </c>
      <c r="Q143" s="14">
        <f>'bezirksw Umlage § 2_Plan'!J143*'Umlage Gesamt § 2_mtlAufte_Plan'!$Q$1</f>
        <v>35499.488779157509</v>
      </c>
      <c r="R143" s="14">
        <f>'bezirksw Umlage § 2_Plan'!K143*'Umlage Gesamt § 2_mtlAufte_Plan'!$R$1</f>
        <v>167950.84972295217</v>
      </c>
      <c r="S143" s="14">
        <f>'bezirksw Umlage § 2_Plan'!L143*'Umlage Gesamt § 2_mtlAufte_Plan'!$S$1</f>
        <v>3279.9030726002939</v>
      </c>
      <c r="T143" s="14">
        <f>'bezirksw Umlage § 2_Plan'!M143*'Umlage Gesamt § 2_mtlAufte_Plan'!$T$1</f>
        <v>1020.4746009910721</v>
      </c>
      <c r="V143" s="14">
        <f t="shared" si="47"/>
        <v>3561.3727017155256</v>
      </c>
      <c r="W143" s="184">
        <f t="shared" si="48"/>
        <v>296.77999999999997</v>
      </c>
      <c r="X143" s="14">
        <f t="shared" si="40"/>
        <v>264050.53904477204</v>
      </c>
      <c r="Y143" s="184">
        <f t="shared" si="53"/>
        <v>22004.21</v>
      </c>
      <c r="Z143" s="14">
        <f t="shared" si="41"/>
        <v>16178.542537387479</v>
      </c>
      <c r="AA143" s="184">
        <f t="shared" si="54"/>
        <v>1348.21</v>
      </c>
      <c r="AB143" s="14">
        <f t="shared" si="42"/>
        <v>453440.98436365346</v>
      </c>
      <c r="AC143" s="184">
        <f t="shared" si="55"/>
        <v>37786.75</v>
      </c>
      <c r="AD143" s="14">
        <f t="shared" si="43"/>
        <v>50805.715780565493</v>
      </c>
      <c r="AE143" s="184">
        <f t="shared" si="56"/>
        <v>4233.8100000000004</v>
      </c>
      <c r="AF143" s="14">
        <f t="shared" si="44"/>
        <v>195149.55873733465</v>
      </c>
      <c r="AG143" s="184">
        <f t="shared" si="57"/>
        <v>16262.46</v>
      </c>
      <c r="AH143" s="14">
        <f t="shared" si="45"/>
        <v>3666.558068573745</v>
      </c>
      <c r="AI143" s="184">
        <f t="shared" si="49"/>
        <v>305.55</v>
      </c>
      <c r="AJ143" s="14">
        <f t="shared" si="46"/>
        <v>1292.4931911231481</v>
      </c>
      <c r="AK143" s="184">
        <f t="shared" si="50"/>
        <v>107.71</v>
      </c>
      <c r="AM143" s="14">
        <f t="shared" si="58"/>
        <v>988145.76442512544</v>
      </c>
      <c r="AN143" s="14">
        <f t="shared" si="51"/>
        <v>82345.48</v>
      </c>
      <c r="AO143" s="14">
        <f t="shared" si="52"/>
        <v>82345.48</v>
      </c>
    </row>
    <row r="144" spans="1:41" x14ac:dyDescent="0.25">
      <c r="A144">
        <v>61612</v>
      </c>
      <c r="B144" t="s">
        <v>159</v>
      </c>
      <c r="C144" t="s">
        <v>158</v>
      </c>
      <c r="D144" s="14">
        <f>'landesw Umlage § 2_Plan'!F144*'Umlage Gesamt § 2_mtlAufte_Plan'!$D$1</f>
        <v>1013.7276573480008</v>
      </c>
      <c r="E144" s="14">
        <f>'landesw Umlage § 2_Plan'!G144*'Umlage Gesamt § 2_mtlAufte_Plan'!$E$1</f>
        <v>79003.642057696736</v>
      </c>
      <c r="F144" s="14">
        <f>'landesw Umlage § 2_Plan'!H144*'Umlage Gesamt § 2_mtlAufte_Plan'!$F$1</f>
        <v>3648.9816886501608</v>
      </c>
      <c r="G144" s="14">
        <f>'landesw Umlage § 2_Plan'!I144*'Umlage Gesamt § 2_mtlAufte_Plan'!$G$1</f>
        <v>123515.11908430535</v>
      </c>
      <c r="H144" s="14">
        <f>'landesw Umlage § 2_Plan'!J144*'Umlage Gesamt § 2_mtlAufte_Plan'!$H$1</f>
        <v>21080.005038368061</v>
      </c>
      <c r="I144" s="14">
        <f>'landesw Umlage § 2_Plan'!K144*'Umlage Gesamt § 2_mtlAufte_Plan'!$I$1</f>
        <v>37458.540436356292</v>
      </c>
      <c r="J144" s="14">
        <f>'landesw Umlage § 2_Plan'!L144*'Umlage Gesamt § 2_mtlAufte_Plan'!$J$1</f>
        <v>532.50806109701398</v>
      </c>
      <c r="K144" s="14">
        <f>'landesw Umlage § 2_Plan'!M144*'Umlage Gesamt § 2_mtlAufte_Plan'!$K$1</f>
        <v>374.62878670141691</v>
      </c>
      <c r="M144" s="14">
        <f>'bezirksw Umlage § 2_Plan'!F144*'Umlage Gesamt § 2_mtlAufte_Plan'!$M$1</f>
        <v>3891.0574662989889</v>
      </c>
      <c r="N144" s="14">
        <f>'bezirksw Umlage § 2_Plan'!G144*'Umlage Gesamt § 2_mtlAufte_Plan'!$N$1</f>
        <v>284651.40454102261</v>
      </c>
      <c r="O144" s="14">
        <f>'bezirksw Umlage § 2_Plan'!H144*'Umlage Gesamt § 2_mtlAufte_Plan'!$O$1</f>
        <v>18632.391648502635</v>
      </c>
      <c r="P144" s="14">
        <f>'bezirksw Umlage § 2_Plan'!I144*'Umlage Gesamt § 2_mtlAufte_Plan'!$P$1</f>
        <v>500971.77988231264</v>
      </c>
      <c r="Q144" s="14">
        <f>'bezirksw Umlage § 2_Plan'!J144*'Umlage Gesamt § 2_mtlAufte_Plan'!$Q$1</f>
        <v>48890.520325831669</v>
      </c>
      <c r="R144" s="14">
        <f>'bezirksw Umlage § 2_Plan'!K144*'Umlage Gesamt § 2_mtlAufte_Plan'!$R$1</f>
        <v>231304.8642250213</v>
      </c>
      <c r="S144" s="14">
        <f>'bezirksw Umlage § 2_Plan'!L144*'Umlage Gesamt § 2_mtlAufte_Plan'!$S$1</f>
        <v>4517.1401998293259</v>
      </c>
      <c r="T144" s="14">
        <f>'bezirksw Umlage § 2_Plan'!M144*'Umlage Gesamt § 2_mtlAufte_Plan'!$T$1</f>
        <v>1405.4155689994425</v>
      </c>
      <c r="V144" s="14">
        <f t="shared" si="47"/>
        <v>4904.7851236469896</v>
      </c>
      <c r="W144" s="184">
        <f t="shared" si="48"/>
        <v>408.73</v>
      </c>
      <c r="X144" s="14">
        <f t="shared" si="40"/>
        <v>363655.04659871932</v>
      </c>
      <c r="Y144" s="184">
        <f t="shared" si="53"/>
        <v>30304.59</v>
      </c>
      <c r="Z144" s="14">
        <f t="shared" si="41"/>
        <v>22281.373337152796</v>
      </c>
      <c r="AA144" s="184">
        <f t="shared" si="54"/>
        <v>1856.78</v>
      </c>
      <c r="AB144" s="14">
        <f t="shared" si="42"/>
        <v>624486.898966618</v>
      </c>
      <c r="AC144" s="184">
        <f t="shared" si="55"/>
        <v>52040.57</v>
      </c>
      <c r="AD144" s="14">
        <f t="shared" si="43"/>
        <v>69970.525364199726</v>
      </c>
      <c r="AE144" s="184">
        <f t="shared" si="56"/>
        <v>5830.88</v>
      </c>
      <c r="AF144" s="14">
        <f t="shared" si="44"/>
        <v>268763.4046613776</v>
      </c>
      <c r="AG144" s="184">
        <f t="shared" si="57"/>
        <v>22396.95</v>
      </c>
      <c r="AH144" s="14">
        <f t="shared" si="45"/>
        <v>5049.6482609263403</v>
      </c>
      <c r="AI144" s="184">
        <f t="shared" si="49"/>
        <v>420.8</v>
      </c>
      <c r="AJ144" s="14">
        <f t="shared" si="46"/>
        <v>1780.0443557008593</v>
      </c>
      <c r="AK144" s="184">
        <f t="shared" si="50"/>
        <v>148.34</v>
      </c>
      <c r="AM144" s="14">
        <f t="shared" si="58"/>
        <v>1360891.7266683418</v>
      </c>
      <c r="AN144" s="14">
        <f t="shared" si="51"/>
        <v>113407.64</v>
      </c>
      <c r="AO144" s="14">
        <f t="shared" si="52"/>
        <v>113407.64</v>
      </c>
    </row>
    <row r="145" spans="1:41" x14ac:dyDescent="0.25">
      <c r="A145">
        <v>61615</v>
      </c>
      <c r="B145" t="s">
        <v>160</v>
      </c>
      <c r="C145" t="s">
        <v>158</v>
      </c>
      <c r="D145" s="14">
        <f>'landesw Umlage § 2_Plan'!F145*'Umlage Gesamt § 2_mtlAufte_Plan'!$D$1</f>
        <v>626.43944256505597</v>
      </c>
      <c r="E145" s="14">
        <f>'landesw Umlage § 2_Plan'!G145*'Umlage Gesamt § 2_mtlAufte_Plan'!$E$1</f>
        <v>48820.80224653778</v>
      </c>
      <c r="F145" s="14">
        <f>'landesw Umlage § 2_Plan'!H145*'Umlage Gesamt § 2_mtlAufte_Plan'!$F$1</f>
        <v>2254.9114038657353</v>
      </c>
      <c r="G145" s="14">
        <f>'landesw Umlage § 2_Plan'!I145*'Umlage Gesamt § 2_mtlAufte_Plan'!$G$1</f>
        <v>76326.952102646348</v>
      </c>
      <c r="H145" s="14">
        <f>'landesw Umlage § 2_Plan'!J145*'Umlage Gesamt § 2_mtlAufte_Plan'!$H$1</f>
        <v>13026.52296184775</v>
      </c>
      <c r="I145" s="14">
        <f>'landesw Umlage § 2_Plan'!K145*'Umlage Gesamt § 2_mtlAufte_Plan'!$I$1</f>
        <v>23147.74290724142</v>
      </c>
      <c r="J145" s="14">
        <f>'landesw Umlage § 2_Plan'!L145*'Umlage Gesamt § 2_mtlAufte_Plan'!$J$1</f>
        <v>329.06673753747327</v>
      </c>
      <c r="K145" s="14">
        <f>'landesw Umlage § 2_Plan'!M145*'Umlage Gesamt § 2_mtlAufte_Plan'!$K$1</f>
        <v>231.50423746354906</v>
      </c>
      <c r="M145" s="14">
        <f>'bezirksw Umlage § 2_Plan'!F145*'Umlage Gesamt § 2_mtlAufte_Plan'!$M$1</f>
        <v>2404.5036677342696</v>
      </c>
      <c r="N145" s="14">
        <f>'bezirksw Umlage § 2_Plan'!G145*'Umlage Gesamt § 2_mtlAufte_Plan'!$N$1</f>
        <v>175902.14284231997</v>
      </c>
      <c r="O145" s="14">
        <f>'bezirksw Umlage § 2_Plan'!H145*'Umlage Gesamt § 2_mtlAufte_Plan'!$O$1</f>
        <v>11514.004726355128</v>
      </c>
      <c r="P145" s="14">
        <f>'bezirksw Umlage § 2_Plan'!I145*'Umlage Gesamt § 2_mtlAufte_Plan'!$P$1</f>
        <v>309578.69231989013</v>
      </c>
      <c r="Q145" s="14">
        <f>'bezirksw Umlage § 2_Plan'!J145*'Umlage Gesamt § 2_mtlAufte_Plan'!$Q$1</f>
        <v>30212.207467785061</v>
      </c>
      <c r="R145" s="14">
        <f>'bezirksw Umlage § 2_Plan'!K145*'Umlage Gesamt § 2_mtlAufte_Plan'!$R$1</f>
        <v>142936.3095279212</v>
      </c>
      <c r="S145" s="14">
        <f>'bezirksw Umlage § 2_Plan'!L145*'Umlage Gesamt § 2_mtlAufte_Plan'!$S$1</f>
        <v>2791.3954682582757</v>
      </c>
      <c r="T145" s="14">
        <f>'bezirksw Umlage § 2_Plan'!M145*'Umlage Gesamt § 2_mtlAufte_Plan'!$T$1</f>
        <v>868.48547460911186</v>
      </c>
      <c r="V145" s="14">
        <f t="shared" si="47"/>
        <v>3030.9431102993258</v>
      </c>
      <c r="W145" s="184">
        <f t="shared" si="48"/>
        <v>252.58</v>
      </c>
      <c r="X145" s="14">
        <f t="shared" si="40"/>
        <v>224722.94508885776</v>
      </c>
      <c r="Y145" s="184">
        <f t="shared" si="53"/>
        <v>18726.91</v>
      </c>
      <c r="Z145" s="14">
        <f t="shared" si="41"/>
        <v>13768.916130220863</v>
      </c>
      <c r="AA145" s="184">
        <f t="shared" si="54"/>
        <v>1147.4100000000001</v>
      </c>
      <c r="AB145" s="14">
        <f t="shared" si="42"/>
        <v>385905.64442253648</v>
      </c>
      <c r="AC145" s="184">
        <f t="shared" si="55"/>
        <v>32158.799999999999</v>
      </c>
      <c r="AD145" s="14">
        <f t="shared" si="43"/>
        <v>43238.730429632807</v>
      </c>
      <c r="AE145" s="184">
        <f t="shared" si="56"/>
        <v>3603.23</v>
      </c>
      <c r="AF145" s="14">
        <f t="shared" si="44"/>
        <v>166084.05243516262</v>
      </c>
      <c r="AG145" s="184">
        <f t="shared" si="57"/>
        <v>13840.34</v>
      </c>
      <c r="AH145" s="14">
        <f t="shared" si="45"/>
        <v>3120.462205795749</v>
      </c>
      <c r="AI145" s="184">
        <f t="shared" si="49"/>
        <v>260.04000000000002</v>
      </c>
      <c r="AJ145" s="14">
        <f t="shared" si="46"/>
        <v>1099.989712072661</v>
      </c>
      <c r="AK145" s="184">
        <f t="shared" si="50"/>
        <v>91.67</v>
      </c>
      <c r="AM145" s="14">
        <f t="shared" si="58"/>
        <v>840971.6835345783</v>
      </c>
      <c r="AN145" s="14">
        <f t="shared" si="51"/>
        <v>70080.97</v>
      </c>
      <c r="AO145" s="14">
        <f t="shared" si="52"/>
        <v>70080.97</v>
      </c>
    </row>
    <row r="146" spans="1:41" x14ac:dyDescent="0.25">
      <c r="A146">
        <v>61618</v>
      </c>
      <c r="B146" t="s">
        <v>161</v>
      </c>
      <c r="C146" t="s">
        <v>158</v>
      </c>
      <c r="D146" s="14">
        <f>'landesw Umlage § 2_Plan'!F146*'Umlage Gesamt § 2_mtlAufte_Plan'!$D$1</f>
        <v>572.32505684348962</v>
      </c>
      <c r="E146" s="14">
        <f>'landesw Umlage § 2_Plan'!G146*'Umlage Gesamt § 2_mtlAufte_Plan'!$E$1</f>
        <v>44603.462876609628</v>
      </c>
      <c r="F146" s="14">
        <f>'landesw Umlage § 2_Plan'!H146*'Umlage Gesamt § 2_mtlAufte_Plan'!$F$1</f>
        <v>2060.1229898777751</v>
      </c>
      <c r="G146" s="14">
        <f>'landesw Umlage § 2_Plan'!I146*'Umlage Gesamt § 2_mtlAufte_Plan'!$G$1</f>
        <v>69733.519687021952</v>
      </c>
      <c r="H146" s="14">
        <f>'landesw Umlage § 2_Plan'!J146*'Umlage Gesamt § 2_mtlAufte_Plan'!$H$1</f>
        <v>11901.238951502148</v>
      </c>
      <c r="I146" s="14">
        <f>'landesw Umlage § 2_Plan'!K146*'Umlage Gesamt § 2_mtlAufte_Plan'!$I$1</f>
        <v>21148.146772079439</v>
      </c>
      <c r="J146" s="14">
        <f>'landesw Umlage § 2_Plan'!L146*'Umlage Gesamt § 2_mtlAufte_Plan'!$J$1</f>
        <v>300.64061498949701</v>
      </c>
      <c r="K146" s="14">
        <f>'landesw Umlage § 2_Plan'!M146*'Umlage Gesamt § 2_mtlAufte_Plan'!$K$1</f>
        <v>211.50596029411849</v>
      </c>
      <c r="M146" s="14">
        <f>'bezirksw Umlage § 2_Plan'!F146*'Umlage Gesamt § 2_mtlAufte_Plan'!$M$1</f>
        <v>2196.792865853879</v>
      </c>
      <c r="N146" s="14">
        <f>'bezirksw Umlage § 2_Plan'!G146*'Umlage Gesamt § 2_mtlAufte_Plan'!$N$1</f>
        <v>160707.00064622366</v>
      </c>
      <c r="O146" s="14">
        <f>'bezirksw Umlage § 2_Plan'!H146*'Umlage Gesamt § 2_mtlAufte_Plan'!$O$1</f>
        <v>10519.378190052363</v>
      </c>
      <c r="P146" s="14">
        <f>'bezirksw Umlage § 2_Plan'!I146*'Umlage Gesamt § 2_mtlAufte_Plan'!$P$1</f>
        <v>282836.02634282439</v>
      </c>
      <c r="Q146" s="14">
        <f>'bezirksw Umlage § 2_Plan'!J146*'Umlage Gesamt § 2_mtlAufte_Plan'!$Q$1</f>
        <v>27602.354164619344</v>
      </c>
      <c r="R146" s="14">
        <f>'bezirksw Umlage § 2_Plan'!K146*'Umlage Gesamt § 2_mtlAufte_Plan'!$R$1</f>
        <v>130588.89002997374</v>
      </c>
      <c r="S146" s="14">
        <f>'bezirksw Umlage § 2_Plan'!L146*'Umlage Gesamt § 2_mtlAufte_Plan'!$S$1</f>
        <v>2550.263379812116</v>
      </c>
      <c r="T146" s="14">
        <f>'bezirksw Umlage § 2_Plan'!M146*'Umlage Gesamt § 2_mtlAufte_Plan'!$T$1</f>
        <v>793.46216864655003</v>
      </c>
      <c r="V146" s="14">
        <f t="shared" si="47"/>
        <v>2769.1179226973686</v>
      </c>
      <c r="W146" s="184">
        <f t="shared" si="48"/>
        <v>230.76</v>
      </c>
      <c r="X146" s="14">
        <f t="shared" si="40"/>
        <v>205310.46352283331</v>
      </c>
      <c r="Y146" s="184">
        <f t="shared" si="53"/>
        <v>17109.21</v>
      </c>
      <c r="Z146" s="14">
        <f t="shared" si="41"/>
        <v>12579.501179930137</v>
      </c>
      <c r="AA146" s="184">
        <f t="shared" si="54"/>
        <v>1048.29</v>
      </c>
      <c r="AB146" s="14">
        <f t="shared" si="42"/>
        <v>352569.54602984636</v>
      </c>
      <c r="AC146" s="184">
        <f t="shared" si="55"/>
        <v>29380.799999999999</v>
      </c>
      <c r="AD146" s="14">
        <f t="shared" si="43"/>
        <v>39503.59311612149</v>
      </c>
      <c r="AE146" s="184">
        <f t="shared" si="56"/>
        <v>3291.97</v>
      </c>
      <c r="AF146" s="14">
        <f t="shared" si="44"/>
        <v>151737.03680205319</v>
      </c>
      <c r="AG146" s="184">
        <f t="shared" si="57"/>
        <v>12644.75</v>
      </c>
      <c r="AH146" s="14">
        <f t="shared" si="45"/>
        <v>2850.903994801613</v>
      </c>
      <c r="AI146" s="184">
        <f t="shared" si="49"/>
        <v>237.58</v>
      </c>
      <c r="AJ146" s="14">
        <f t="shared" si="46"/>
        <v>1004.9681289406685</v>
      </c>
      <c r="AK146" s="184">
        <f t="shared" si="50"/>
        <v>83.75</v>
      </c>
      <c r="AM146" s="14">
        <f t="shared" si="58"/>
        <v>768325.13069722417</v>
      </c>
      <c r="AN146" s="14">
        <f t="shared" si="51"/>
        <v>64027.09</v>
      </c>
      <c r="AO146" s="14">
        <f t="shared" si="52"/>
        <v>64027.09</v>
      </c>
    </row>
    <row r="147" spans="1:41" x14ac:dyDescent="0.25">
      <c r="A147">
        <v>61621</v>
      </c>
      <c r="B147" t="s">
        <v>162</v>
      </c>
      <c r="C147" t="s">
        <v>158</v>
      </c>
      <c r="D147" s="14">
        <f>'landesw Umlage § 2_Plan'!F147*'Umlage Gesamt § 2_mtlAufte_Plan'!$D$1</f>
        <v>209.02631087856014</v>
      </c>
      <c r="E147" s="14">
        <f>'landesw Umlage § 2_Plan'!G147*'Umlage Gesamt § 2_mtlAufte_Plan'!$E$1</f>
        <v>16290.213377912802</v>
      </c>
      <c r="F147" s="14">
        <f>'landesw Umlage § 2_Plan'!H147*'Umlage Gesamt § 2_mtlAufte_Plan'!$F$1</f>
        <v>752.40443063113992</v>
      </c>
      <c r="G147" s="14">
        <f>'landesw Umlage § 2_Plan'!I147*'Umlage Gesamt § 2_mtlAufte_Plan'!$G$1</f>
        <v>25468.289725329454</v>
      </c>
      <c r="H147" s="14">
        <f>'landesw Umlage § 2_Plan'!J147*'Umlage Gesamt § 2_mtlAufte_Plan'!$H$1</f>
        <v>4346.606955559183</v>
      </c>
      <c r="I147" s="14">
        <f>'landesw Umlage § 2_Plan'!K147*'Umlage Gesamt § 2_mtlAufte_Plan'!$I$1</f>
        <v>7723.7909625455168</v>
      </c>
      <c r="J147" s="14">
        <f>'landesw Umlage § 2_Plan'!L147*'Umlage Gesamt § 2_mtlAufte_Plan'!$J$1</f>
        <v>109.80088657677113</v>
      </c>
      <c r="K147" s="14">
        <f>'landesw Umlage § 2_Plan'!M147*'Umlage Gesamt § 2_mtlAufte_Plan'!$K$1</f>
        <v>77.246854878130449</v>
      </c>
      <c r="M147" s="14">
        <f>'bezirksw Umlage § 2_Plan'!F147*'Umlage Gesamt § 2_mtlAufte_Plan'!$M$1</f>
        <v>802.31942149502504</v>
      </c>
      <c r="N147" s="14">
        <f>'bezirksw Umlage § 2_Plan'!G147*'Umlage Gesamt § 2_mtlAufte_Plan'!$N$1</f>
        <v>58693.903186252966</v>
      </c>
      <c r="O147" s="14">
        <f>'bezirksw Umlage § 2_Plan'!H147*'Umlage Gesamt § 2_mtlAufte_Plan'!$O$1</f>
        <v>3841.9195342068178</v>
      </c>
      <c r="P147" s="14">
        <f>'bezirksw Umlage § 2_Plan'!I147*'Umlage Gesamt § 2_mtlAufte_Plan'!$P$1</f>
        <v>103298.24015753178</v>
      </c>
      <c r="Q147" s="14">
        <f>'bezirksw Umlage § 2_Plan'!J147*'Umlage Gesamt § 2_mtlAufte_Plan'!$Q$1</f>
        <v>10081.016362300601</v>
      </c>
      <c r="R147" s="14">
        <f>'bezirksw Umlage § 2_Plan'!K147*'Umlage Gesamt § 2_mtlAufte_Plan'!$R$1</f>
        <v>47694.074544347633</v>
      </c>
      <c r="S147" s="14">
        <f>'bezirksw Umlage § 2_Plan'!L147*'Umlage Gesamt § 2_mtlAufte_Plan'!$S$1</f>
        <v>931.41500564528133</v>
      </c>
      <c r="T147" s="14">
        <f>'bezirksw Umlage § 2_Plan'!M147*'Umlage Gesamt § 2_mtlAufte_Plan'!$T$1</f>
        <v>289.79068442087362</v>
      </c>
      <c r="V147" s="14">
        <f t="shared" si="47"/>
        <v>1011.3457323735852</v>
      </c>
      <c r="W147" s="184">
        <f t="shared" si="48"/>
        <v>84.28</v>
      </c>
      <c r="X147" s="14">
        <f t="shared" si="40"/>
        <v>74984.116564165772</v>
      </c>
      <c r="Y147" s="184">
        <f t="shared" si="53"/>
        <v>6248.68</v>
      </c>
      <c r="Z147" s="14">
        <f t="shared" si="41"/>
        <v>4594.3239648379576</v>
      </c>
      <c r="AA147" s="184">
        <f t="shared" si="54"/>
        <v>382.86</v>
      </c>
      <c r="AB147" s="14">
        <f t="shared" si="42"/>
        <v>128766.52988286123</v>
      </c>
      <c r="AC147" s="184">
        <f t="shared" si="55"/>
        <v>10730.54</v>
      </c>
      <c r="AD147" s="14">
        <f t="shared" si="43"/>
        <v>14427.623317859783</v>
      </c>
      <c r="AE147" s="184">
        <f t="shared" si="56"/>
        <v>1202.3</v>
      </c>
      <c r="AF147" s="14">
        <f t="shared" si="44"/>
        <v>55417.865506893148</v>
      </c>
      <c r="AG147" s="184">
        <f t="shared" si="57"/>
        <v>4618.16</v>
      </c>
      <c r="AH147" s="14">
        <f t="shared" si="45"/>
        <v>1041.2158922220524</v>
      </c>
      <c r="AI147" s="184">
        <f t="shared" si="49"/>
        <v>86.77</v>
      </c>
      <c r="AJ147" s="14">
        <f t="shared" si="46"/>
        <v>367.03753929900404</v>
      </c>
      <c r="AK147" s="184">
        <f t="shared" si="50"/>
        <v>30.59</v>
      </c>
      <c r="AM147" s="14">
        <f t="shared" si="58"/>
        <v>280610.0584005125</v>
      </c>
      <c r="AN147" s="14">
        <f t="shared" si="51"/>
        <v>23384.17</v>
      </c>
      <c r="AO147" s="14">
        <f t="shared" si="52"/>
        <v>23384.17</v>
      </c>
    </row>
    <row r="148" spans="1:41" x14ac:dyDescent="0.25">
      <c r="A148">
        <v>61624</v>
      </c>
      <c r="B148" t="s">
        <v>163</v>
      </c>
      <c r="C148" t="s">
        <v>158</v>
      </c>
      <c r="D148" s="14">
        <f>'landesw Umlage § 2_Plan'!F148*'Umlage Gesamt § 2_mtlAufte_Plan'!$D$1</f>
        <v>878.24099406871903</v>
      </c>
      <c r="E148" s="14">
        <f>'landesw Umlage § 2_Plan'!G148*'Umlage Gesamt § 2_mtlAufte_Plan'!$E$1</f>
        <v>68444.652400345876</v>
      </c>
      <c r="F148" s="14">
        <f>'landesw Umlage § 2_Plan'!H148*'Umlage Gesamt § 2_mtlAufte_Plan'!$F$1</f>
        <v>3161.2882240604981</v>
      </c>
      <c r="G148" s="14">
        <f>'landesw Umlage § 2_Plan'!I148*'Umlage Gesamt § 2_mtlAufte_Plan'!$G$1</f>
        <v>107007.08437895366</v>
      </c>
      <c r="H148" s="14">
        <f>'landesw Umlage § 2_Plan'!J148*'Umlage Gesamt § 2_mtlAufte_Plan'!$H$1</f>
        <v>18262.621568698669</v>
      </c>
      <c r="I148" s="14">
        <f>'landesw Umlage § 2_Plan'!K148*'Umlage Gesamt § 2_mtlAufte_Plan'!$I$1</f>
        <v>32452.134013243653</v>
      </c>
      <c r="J148" s="14">
        <f>'landesw Umlage § 2_Plan'!L148*'Umlage Gesamt § 2_mtlAufte_Plan'!$J$1</f>
        <v>461.33732816456245</v>
      </c>
      <c r="K148" s="14">
        <f>'landesw Umlage § 2_Plan'!M148*'Umlage Gesamt § 2_mtlAufte_Plan'!$K$1</f>
        <v>324.55892433687814</v>
      </c>
      <c r="M148" s="14">
        <f>'bezirksw Umlage § 2_Plan'!F148*'Umlage Gesamt § 2_mtlAufte_Plan'!$M$1</f>
        <v>3371.0101055354953</v>
      </c>
      <c r="N148" s="14">
        <f>'bezirksw Umlage § 2_Plan'!G148*'Umlage Gesamt § 2_mtlAufte_Plan'!$N$1</f>
        <v>246607.19343612157</v>
      </c>
      <c r="O148" s="14">
        <f>'bezirksw Umlage § 2_Plan'!H148*'Umlage Gesamt § 2_mtlAufte_Plan'!$O$1</f>
        <v>16142.136445273265</v>
      </c>
      <c r="P148" s="14">
        <f>'bezirksw Umlage § 2_Plan'!I148*'Umlage Gesamt § 2_mtlAufte_Plan'!$P$1</f>
        <v>434015.93196660688</v>
      </c>
      <c r="Q148" s="14">
        <f>'bezirksw Umlage § 2_Plan'!J148*'Umlage Gesamt § 2_mtlAufte_Plan'!$Q$1</f>
        <v>42356.207666094408</v>
      </c>
      <c r="R148" s="14">
        <f>'bezirksw Umlage § 2_Plan'!K148*'Umlage Gesamt § 2_mtlAufte_Plan'!$R$1</f>
        <v>200390.52147531247</v>
      </c>
      <c r="S148" s="14">
        <f>'bezirksw Umlage § 2_Plan'!L148*'Umlage Gesamt § 2_mtlAufte_Plan'!$S$1</f>
        <v>3913.4156700669032</v>
      </c>
      <c r="T148" s="14">
        <f>'bezirksw Umlage § 2_Plan'!M148*'Umlage Gesamt § 2_mtlAufte_Plan'!$T$1</f>
        <v>1217.5790582913992</v>
      </c>
      <c r="V148" s="14">
        <f t="shared" si="47"/>
        <v>4249.2510996042147</v>
      </c>
      <c r="W148" s="184">
        <f t="shared" si="48"/>
        <v>354.1</v>
      </c>
      <c r="X148" s="14">
        <f t="shared" si="40"/>
        <v>315051.84583646746</v>
      </c>
      <c r="Y148" s="184">
        <f t="shared" si="53"/>
        <v>26254.32</v>
      </c>
      <c r="Z148" s="14">
        <f t="shared" si="41"/>
        <v>19303.424669333763</v>
      </c>
      <c r="AA148" s="184">
        <f t="shared" si="54"/>
        <v>1608.62</v>
      </c>
      <c r="AB148" s="14">
        <f t="shared" si="42"/>
        <v>541023.01634556055</v>
      </c>
      <c r="AC148" s="184">
        <f t="shared" si="55"/>
        <v>45085.25</v>
      </c>
      <c r="AD148" s="14">
        <f t="shared" si="43"/>
        <v>60618.829234793076</v>
      </c>
      <c r="AE148" s="184">
        <f t="shared" si="56"/>
        <v>5051.57</v>
      </c>
      <c r="AF148" s="14">
        <f t="shared" si="44"/>
        <v>232842.65548855613</v>
      </c>
      <c r="AG148" s="184">
        <f t="shared" si="57"/>
        <v>19403.55</v>
      </c>
      <c r="AH148" s="14">
        <f t="shared" si="45"/>
        <v>4374.7529982314654</v>
      </c>
      <c r="AI148" s="184">
        <f t="shared" si="49"/>
        <v>364.56</v>
      </c>
      <c r="AJ148" s="14">
        <f t="shared" si="46"/>
        <v>1542.1379826282773</v>
      </c>
      <c r="AK148" s="184">
        <f t="shared" si="50"/>
        <v>128.51</v>
      </c>
      <c r="AM148" s="14">
        <f t="shared" si="58"/>
        <v>1179005.9136551749</v>
      </c>
      <c r="AN148" s="14">
        <f t="shared" si="51"/>
        <v>98250.49</v>
      </c>
      <c r="AO148" s="14">
        <f t="shared" si="52"/>
        <v>98250.49</v>
      </c>
    </row>
    <row r="149" spans="1:41" x14ac:dyDescent="0.25">
      <c r="A149">
        <v>61625</v>
      </c>
      <c r="B149" t="s">
        <v>158</v>
      </c>
      <c r="C149" t="s">
        <v>158</v>
      </c>
      <c r="D149" s="14">
        <f>'landesw Umlage § 2_Plan'!F149*'Umlage Gesamt § 2_mtlAufte_Plan'!$D$1</f>
        <v>3458.1023048473317</v>
      </c>
      <c r="E149" s="14">
        <f>'landesw Umlage § 2_Plan'!G149*'Umlage Gesamt § 2_mtlAufte_Plan'!$E$1</f>
        <v>269503.03142145346</v>
      </c>
      <c r="F149" s="14">
        <f>'landesw Umlage § 2_Plan'!H149*'Umlage Gesamt § 2_mtlAufte_Plan'!$F$1</f>
        <v>12447.6745765012</v>
      </c>
      <c r="G149" s="14">
        <f>'landesw Umlage § 2_Plan'!I149*'Umlage Gesamt § 2_mtlAufte_Plan'!$G$1</f>
        <v>421343.85393640393</v>
      </c>
      <c r="H149" s="14">
        <f>'landesw Umlage § 2_Plan'!J149*'Umlage Gesamt § 2_mtlAufte_Plan'!$H$1</f>
        <v>71909.662798466336</v>
      </c>
      <c r="I149" s="14">
        <f>'landesw Umlage § 2_Plan'!K149*'Umlage Gesamt § 2_mtlAufte_Plan'!$I$1</f>
        <v>127781.32675008262</v>
      </c>
      <c r="J149" s="14">
        <f>'landesw Umlage § 2_Plan'!L149*'Umlage Gesamt § 2_mtlAufte_Plan'!$J$1</f>
        <v>1816.5306431974104</v>
      </c>
      <c r="K149" s="14">
        <f>'landesw Umlage § 2_Plan'!M149*'Umlage Gesamt § 2_mtlAufte_Plan'!$K$1</f>
        <v>1277.9612565207913</v>
      </c>
      <c r="M149" s="14">
        <f>'bezirksw Umlage § 2_Plan'!F149*'Umlage Gesamt § 2_mtlAufte_Plan'!$M$1</f>
        <v>13273.461264441732</v>
      </c>
      <c r="N149" s="14">
        <f>'bezirksw Umlage § 2_Plan'!G149*'Umlage Gesamt § 2_mtlAufte_Plan'!$N$1</f>
        <v>971023.79617075343</v>
      </c>
      <c r="O149" s="14">
        <f>'bezirksw Umlage § 2_Plan'!H149*'Umlage Gesamt § 2_mtlAufte_Plan'!$O$1</f>
        <v>63560.184076526719</v>
      </c>
      <c r="P149" s="14">
        <f>'bezirksw Umlage § 2_Plan'!I149*'Umlage Gesamt § 2_mtlAufte_Plan'!$P$1</f>
        <v>1708951.7624552478</v>
      </c>
      <c r="Q149" s="14">
        <f>'bezirksw Umlage § 2_Plan'!J149*'Umlage Gesamt § 2_mtlAufte_Plan'!$Q$1</f>
        <v>166778.93692497394</v>
      </c>
      <c r="R149" s="14">
        <f>'bezirksw Umlage § 2_Plan'!K149*'Umlage Gesamt § 2_mtlAufte_Plan'!$R$1</f>
        <v>789044.15628896782</v>
      </c>
      <c r="S149" s="14">
        <f>'bezirksw Umlage § 2_Plan'!L149*'Umlage Gesamt § 2_mtlAufte_Plan'!$S$1</f>
        <v>15409.200709008488</v>
      </c>
      <c r="T149" s="14">
        <f>'bezirksw Umlage § 2_Plan'!M149*'Umlage Gesamt § 2_mtlAufte_Plan'!$T$1</f>
        <v>4794.2569024304439</v>
      </c>
      <c r="V149" s="14">
        <f t="shared" si="47"/>
        <v>16731.563569289065</v>
      </c>
      <c r="W149" s="184">
        <f t="shared" si="48"/>
        <v>1394.3</v>
      </c>
      <c r="X149" s="14">
        <f t="shared" si="40"/>
        <v>1240526.8275922069</v>
      </c>
      <c r="Y149" s="184">
        <f t="shared" si="53"/>
        <v>103377.24</v>
      </c>
      <c r="Z149" s="14">
        <f t="shared" si="41"/>
        <v>76007.858653027914</v>
      </c>
      <c r="AA149" s="184">
        <f t="shared" si="54"/>
        <v>6333.99</v>
      </c>
      <c r="AB149" s="14">
        <f t="shared" si="42"/>
        <v>2130295.6163916518</v>
      </c>
      <c r="AC149" s="184">
        <f t="shared" si="55"/>
        <v>177524.63</v>
      </c>
      <c r="AD149" s="14">
        <f t="shared" si="43"/>
        <v>238688.59972344027</v>
      </c>
      <c r="AE149" s="184">
        <f t="shared" si="56"/>
        <v>19890.72</v>
      </c>
      <c r="AF149" s="14">
        <f t="shared" si="44"/>
        <v>916825.48303905048</v>
      </c>
      <c r="AG149" s="184">
        <f t="shared" si="57"/>
        <v>76402.12</v>
      </c>
      <c r="AH149" s="14">
        <f t="shared" si="45"/>
        <v>17225.731352205898</v>
      </c>
      <c r="AI149" s="184">
        <f t="shared" si="49"/>
        <v>1435.48</v>
      </c>
      <c r="AJ149" s="14">
        <f t="shared" si="46"/>
        <v>6072.2181589512347</v>
      </c>
      <c r="AK149" s="184">
        <f t="shared" si="50"/>
        <v>506.02</v>
      </c>
      <c r="AM149" s="14">
        <f t="shared" si="58"/>
        <v>4642373.898479824</v>
      </c>
      <c r="AN149" s="14">
        <f t="shared" si="51"/>
        <v>386864.49</v>
      </c>
      <c r="AO149" s="14">
        <f t="shared" si="52"/>
        <v>386864.49</v>
      </c>
    </row>
    <row r="150" spans="1:41" x14ac:dyDescent="0.25">
      <c r="A150">
        <v>61626</v>
      </c>
      <c r="B150" t="s">
        <v>164</v>
      </c>
      <c r="C150" t="s">
        <v>158</v>
      </c>
      <c r="D150" s="14">
        <f>'landesw Umlage § 2_Plan'!F150*'Umlage Gesamt § 2_mtlAufte_Plan'!$D$1</f>
        <v>1713.9100893852431</v>
      </c>
      <c r="E150" s="14">
        <f>'landesw Umlage § 2_Plan'!G150*'Umlage Gesamt § 2_mtlAufte_Plan'!$E$1</f>
        <v>133571.51522835859</v>
      </c>
      <c r="F150" s="14">
        <f>'landesw Umlage § 2_Plan'!H150*'Umlage Gesamt § 2_mtlAufte_Plan'!$F$1</f>
        <v>6169.3360014666923</v>
      </c>
      <c r="G150" s="14">
        <f>'landesw Umlage § 2_Plan'!I150*'Umlage Gesamt § 2_mtlAufte_Plan'!$G$1</f>
        <v>208827.10189048215</v>
      </c>
      <c r="H150" s="14">
        <f>'landesw Umlage § 2_Plan'!J150*'Umlage Gesamt § 2_mtlAufte_Plan'!$H$1</f>
        <v>35639.97988776194</v>
      </c>
      <c r="I150" s="14">
        <f>'landesw Umlage § 2_Plan'!K150*'Umlage Gesamt § 2_mtlAufte_Plan'!$I$1</f>
        <v>63331.181626700811</v>
      </c>
      <c r="J150" s="14">
        <f>'landesw Umlage § 2_Plan'!L150*'Umlage Gesamt § 2_mtlAufte_Plan'!$J$1</f>
        <v>900.31176714737353</v>
      </c>
      <c r="K150" s="14">
        <f>'landesw Umlage § 2_Plan'!M150*'Umlage Gesamt § 2_mtlAufte_Plan'!$K$1</f>
        <v>633.38516281724776</v>
      </c>
      <c r="M150" s="14">
        <f>'bezirksw Umlage § 2_Plan'!F150*'Umlage Gesamt § 2_mtlAufte_Plan'!$M$1</f>
        <v>6578.6136952345714</v>
      </c>
      <c r="N150" s="14">
        <f>'bezirksw Umlage § 2_Plan'!G150*'Umlage Gesamt § 2_mtlAufte_Plan'!$N$1</f>
        <v>481260.3371963246</v>
      </c>
      <c r="O150" s="14">
        <f>'bezirksw Umlage § 2_Plan'!H150*'Umlage Gesamt § 2_mtlAufte_Plan'!$O$1</f>
        <v>31501.798144966026</v>
      </c>
      <c r="P150" s="14">
        <f>'bezirksw Umlage § 2_Plan'!I150*'Umlage Gesamt § 2_mtlAufte_Plan'!$P$1</f>
        <v>846993.35350463283</v>
      </c>
      <c r="Q150" s="14">
        <f>'bezirksw Umlage § 2_Plan'!J150*'Umlage Gesamt § 2_mtlAufte_Plan'!$Q$1</f>
        <v>82659.238360872419</v>
      </c>
      <c r="R150" s="14">
        <f>'bezirksw Umlage § 2_Plan'!K150*'Umlage Gesamt § 2_mtlAufte_Plan'!$R$1</f>
        <v>391067.3025891963</v>
      </c>
      <c r="S150" s="14">
        <f>'bezirksw Umlage § 2_Plan'!L150*'Umlage Gesamt § 2_mtlAufte_Plan'!$S$1</f>
        <v>7637.1322292900859</v>
      </c>
      <c r="T150" s="14">
        <f>'bezirksw Umlage § 2_Plan'!M150*'Umlage Gesamt § 2_mtlAufte_Plan'!$T$1</f>
        <v>2376.1371271932744</v>
      </c>
      <c r="V150" s="14">
        <f t="shared" si="47"/>
        <v>8292.5237846198143</v>
      </c>
      <c r="W150" s="184">
        <f t="shared" si="48"/>
        <v>691.04</v>
      </c>
      <c r="X150" s="14">
        <f t="shared" si="40"/>
        <v>614831.85242468317</v>
      </c>
      <c r="Y150" s="184">
        <f t="shared" si="53"/>
        <v>51235.99</v>
      </c>
      <c r="Z150" s="14">
        <f t="shared" si="41"/>
        <v>37671.13414643272</v>
      </c>
      <c r="AA150" s="184">
        <f t="shared" si="54"/>
        <v>3139.26</v>
      </c>
      <c r="AB150" s="14">
        <f t="shared" si="42"/>
        <v>1055820.4553951151</v>
      </c>
      <c r="AC150" s="184">
        <f t="shared" si="55"/>
        <v>87985.04</v>
      </c>
      <c r="AD150" s="14">
        <f t="shared" si="43"/>
        <v>118299.21824863437</v>
      </c>
      <c r="AE150" s="184">
        <f t="shared" si="56"/>
        <v>9858.27</v>
      </c>
      <c r="AF150" s="14">
        <f t="shared" si="44"/>
        <v>454398.4842158971</v>
      </c>
      <c r="AG150" s="184">
        <f t="shared" si="57"/>
        <v>37866.54</v>
      </c>
      <c r="AH150" s="14">
        <f t="shared" si="45"/>
        <v>8537.4439964374596</v>
      </c>
      <c r="AI150" s="184">
        <f t="shared" si="49"/>
        <v>711.45</v>
      </c>
      <c r="AJ150" s="14">
        <f t="shared" si="46"/>
        <v>3009.5222900105223</v>
      </c>
      <c r="AK150" s="184">
        <f t="shared" si="50"/>
        <v>250.79</v>
      </c>
      <c r="AM150" s="14">
        <f t="shared" si="58"/>
        <v>2300860.6345018302</v>
      </c>
      <c r="AN150" s="14">
        <f t="shared" si="51"/>
        <v>191738.39</v>
      </c>
      <c r="AO150" s="14">
        <f t="shared" si="52"/>
        <v>191738.39</v>
      </c>
    </row>
    <row r="151" spans="1:41" x14ac:dyDescent="0.25">
      <c r="A151">
        <v>61627</v>
      </c>
      <c r="B151" t="s">
        <v>165</v>
      </c>
      <c r="C151" t="s">
        <v>158</v>
      </c>
      <c r="D151" s="14">
        <f>'landesw Umlage § 2_Plan'!F151*'Umlage Gesamt § 2_mtlAufte_Plan'!$D$1</f>
        <v>471.91408148293908</v>
      </c>
      <c r="E151" s="14">
        <f>'landesw Umlage § 2_Plan'!G151*'Umlage Gesamt § 2_mtlAufte_Plan'!$E$1</f>
        <v>36778.054643394287</v>
      </c>
      <c r="F151" s="14">
        <f>'landesw Umlage § 2_Plan'!H151*'Umlage Gesamt § 2_mtlAufte_Plan'!$F$1</f>
        <v>1698.686850916469</v>
      </c>
      <c r="G151" s="14">
        <f>'landesw Umlage § 2_Plan'!I151*'Umlage Gesamt § 2_mtlAufte_Plan'!$G$1</f>
        <v>57499.194728901472</v>
      </c>
      <c r="H151" s="14">
        <f>'landesw Umlage § 2_Plan'!J151*'Umlage Gesamt § 2_mtlAufte_Plan'!$H$1</f>
        <v>9813.2384405510766</v>
      </c>
      <c r="I151" s="14">
        <f>'landesw Umlage § 2_Plan'!K151*'Umlage Gesamt § 2_mtlAufte_Plan'!$I$1</f>
        <v>17437.832119486342</v>
      </c>
      <c r="J151" s="14">
        <f>'landesw Umlage § 2_Plan'!L151*'Umlage Gesamt § 2_mtlAufte_Plan'!$J$1</f>
        <v>247.89503444374364</v>
      </c>
      <c r="K151" s="14">
        <f>'landesw Umlage § 2_Plan'!M151*'Umlage Gesamt § 2_mtlAufte_Plan'!$K$1</f>
        <v>174.398516694091</v>
      </c>
      <c r="M151" s="14">
        <f>'bezirksw Umlage § 2_Plan'!F151*'Umlage Gesamt § 2_mtlAufte_Plan'!$M$1</f>
        <v>1811.3788224044263</v>
      </c>
      <c r="N151" s="14">
        <f>'bezirksw Umlage § 2_Plan'!G151*'Umlage Gesamt § 2_mtlAufte_Plan'!$N$1</f>
        <v>132511.92777774922</v>
      </c>
      <c r="O151" s="14">
        <f>'bezirksw Umlage § 2_Plan'!H151*'Umlage Gesamt § 2_mtlAufte_Plan'!$O$1</f>
        <v>8673.8168056265349</v>
      </c>
      <c r="P151" s="14">
        <f>'bezirksw Umlage § 2_Plan'!I151*'Umlage Gesamt § 2_mtlAufte_Plan'!$P$1</f>
        <v>233214.15336592321</v>
      </c>
      <c r="Q151" s="14">
        <f>'bezirksw Umlage § 2_Plan'!J151*'Umlage Gesamt § 2_mtlAufte_Plan'!$Q$1</f>
        <v>22759.687797358209</v>
      </c>
      <c r="R151" s="14">
        <f>'bezirksw Umlage § 2_Plan'!K151*'Umlage Gesamt § 2_mtlAufte_Plan'!$R$1</f>
        <v>107677.85780734094</v>
      </c>
      <c r="S151" s="14">
        <f>'bezirksw Umlage § 2_Plan'!L151*'Umlage Gesamt § 2_mtlAufte_Plan'!$S$1</f>
        <v>2102.8350690449079</v>
      </c>
      <c r="T151" s="14">
        <f>'bezirksw Umlage § 2_Plan'!M151*'Umlage Gesamt § 2_mtlAufte_Plan'!$T$1</f>
        <v>654.25402230937971</v>
      </c>
      <c r="V151" s="14">
        <f t="shared" si="47"/>
        <v>2283.2929038873654</v>
      </c>
      <c r="W151" s="184">
        <f t="shared" si="48"/>
        <v>190.27</v>
      </c>
      <c r="X151" s="14">
        <f t="shared" si="40"/>
        <v>169289.9824211435</v>
      </c>
      <c r="Y151" s="184">
        <f t="shared" si="53"/>
        <v>14107.5</v>
      </c>
      <c r="Z151" s="14">
        <f t="shared" si="41"/>
        <v>10372.503656543004</v>
      </c>
      <c r="AA151" s="184">
        <f t="shared" si="54"/>
        <v>864.38</v>
      </c>
      <c r="AB151" s="14">
        <f t="shared" si="42"/>
        <v>290713.3480948247</v>
      </c>
      <c r="AC151" s="184">
        <f t="shared" si="55"/>
        <v>24226.11</v>
      </c>
      <c r="AD151" s="14">
        <f t="shared" si="43"/>
        <v>32572.926237909283</v>
      </c>
      <c r="AE151" s="184">
        <f t="shared" si="56"/>
        <v>2714.41</v>
      </c>
      <c r="AF151" s="14">
        <f t="shared" si="44"/>
        <v>125115.68992682728</v>
      </c>
      <c r="AG151" s="184">
        <f t="shared" si="57"/>
        <v>10426.31</v>
      </c>
      <c r="AH151" s="14">
        <f t="shared" si="45"/>
        <v>2350.7301034886514</v>
      </c>
      <c r="AI151" s="184">
        <f t="shared" si="49"/>
        <v>195.89</v>
      </c>
      <c r="AJ151" s="14">
        <f t="shared" si="46"/>
        <v>828.65253900347068</v>
      </c>
      <c r="AK151" s="184">
        <f t="shared" si="50"/>
        <v>69.05</v>
      </c>
      <c r="AM151" s="14">
        <f t="shared" si="58"/>
        <v>633527.12588362733</v>
      </c>
      <c r="AN151" s="14">
        <f t="shared" si="51"/>
        <v>52793.93</v>
      </c>
      <c r="AO151" s="14">
        <f t="shared" si="52"/>
        <v>52793.93</v>
      </c>
    </row>
    <row r="152" spans="1:41" x14ac:dyDescent="0.25">
      <c r="A152">
        <v>61628</v>
      </c>
      <c r="B152" t="s">
        <v>166</v>
      </c>
      <c r="C152" t="s">
        <v>158</v>
      </c>
      <c r="D152" s="14">
        <f>'landesw Umlage § 2_Plan'!F152*'Umlage Gesamt § 2_mtlAufte_Plan'!$D$1</f>
        <v>397.15213933795513</v>
      </c>
      <c r="E152" s="14">
        <f>'landesw Umlage § 2_Plan'!G152*'Umlage Gesamt § 2_mtlAufte_Plan'!$E$1</f>
        <v>30951.572871936685</v>
      </c>
      <c r="F152" s="14">
        <f>'landesw Umlage § 2_Plan'!H152*'Umlage Gesamt § 2_mtlAufte_Plan'!$F$1</f>
        <v>1429.5761524783395</v>
      </c>
      <c r="G152" s="14">
        <f>'landesw Umlage § 2_Plan'!I152*'Umlage Gesamt § 2_mtlAufte_Plan'!$G$1</f>
        <v>48390.012277305752</v>
      </c>
      <c r="H152" s="14">
        <f>'landesw Umlage § 2_Plan'!J152*'Umlage Gesamt § 2_mtlAufte_Plan'!$H$1</f>
        <v>8258.5978961494875</v>
      </c>
      <c r="I152" s="14">
        <f>'landesw Umlage § 2_Plan'!K152*'Umlage Gesamt § 2_mtlAufte_Plan'!$I$1</f>
        <v>14675.282224907465</v>
      </c>
      <c r="J152" s="14">
        <f>'landesw Umlage § 2_Plan'!L152*'Umlage Gesamt § 2_mtlAufte_Plan'!$J$1</f>
        <v>208.6228131850059</v>
      </c>
      <c r="K152" s="14">
        <f>'landesw Umlage § 2_Plan'!M152*'Umlage Gesamt § 2_mtlAufte_Plan'!$K$1</f>
        <v>146.76981832110968</v>
      </c>
      <c r="M152" s="14">
        <f>'bezirksw Umlage § 2_Plan'!F152*'Umlage Gesamt § 2_mtlAufte_Plan'!$M$1</f>
        <v>1524.4151482167451</v>
      </c>
      <c r="N152" s="14">
        <f>'bezirksw Umlage § 2_Plan'!G152*'Umlage Gesamt § 2_mtlAufte_Plan'!$N$1</f>
        <v>111519.01939300858</v>
      </c>
      <c r="O152" s="14">
        <f>'bezirksw Umlage § 2_Plan'!H152*'Umlage Gesamt § 2_mtlAufte_Plan'!$O$1</f>
        <v>7299.6866076873475</v>
      </c>
      <c r="P152" s="14">
        <f>'bezirksw Umlage § 2_Plan'!I152*'Umlage Gesamt § 2_mtlAufte_Plan'!$P$1</f>
        <v>196267.71814503457</v>
      </c>
      <c r="Q152" s="14">
        <f>'bezirksw Umlage § 2_Plan'!J152*'Umlage Gesamt § 2_mtlAufte_Plan'!$Q$1</f>
        <v>19154.03471534585</v>
      </c>
      <c r="R152" s="14">
        <f>'bezirksw Umlage § 2_Plan'!K152*'Umlage Gesamt § 2_mtlAufte_Plan'!$R$1</f>
        <v>90619.231901558815</v>
      </c>
      <c r="S152" s="14">
        <f>'bezirksw Umlage § 2_Plan'!L152*'Umlage Gesamt § 2_mtlAufte_Plan'!$S$1</f>
        <v>1769.6980851296221</v>
      </c>
      <c r="T152" s="14">
        <f>'bezirksw Umlage § 2_Plan'!M152*'Umlage Gesamt § 2_mtlAufte_Plan'!$T$1</f>
        <v>550.60527927905491</v>
      </c>
      <c r="V152" s="14">
        <f t="shared" si="47"/>
        <v>1921.5672875547002</v>
      </c>
      <c r="W152" s="184">
        <f t="shared" si="48"/>
        <v>160.13</v>
      </c>
      <c r="X152" s="14">
        <f t="shared" si="40"/>
        <v>142470.59226494527</v>
      </c>
      <c r="Y152" s="184">
        <f t="shared" si="53"/>
        <v>11872.55</v>
      </c>
      <c r="Z152" s="14">
        <f t="shared" si="41"/>
        <v>8729.2627601656877</v>
      </c>
      <c r="AA152" s="184">
        <f t="shared" si="54"/>
        <v>727.44</v>
      </c>
      <c r="AB152" s="14">
        <f t="shared" si="42"/>
        <v>244657.73042234033</v>
      </c>
      <c r="AC152" s="184">
        <f t="shared" si="55"/>
        <v>20388.14</v>
      </c>
      <c r="AD152" s="14">
        <f t="shared" si="43"/>
        <v>27412.632611495337</v>
      </c>
      <c r="AE152" s="184">
        <f t="shared" si="56"/>
        <v>2284.39</v>
      </c>
      <c r="AF152" s="14">
        <f t="shared" si="44"/>
        <v>105294.51412646628</v>
      </c>
      <c r="AG152" s="184">
        <f t="shared" si="57"/>
        <v>8774.5400000000009</v>
      </c>
      <c r="AH152" s="14">
        <f t="shared" si="45"/>
        <v>1978.320898314628</v>
      </c>
      <c r="AI152" s="184">
        <f t="shared" si="49"/>
        <v>164.86</v>
      </c>
      <c r="AJ152" s="14">
        <f t="shared" si="46"/>
        <v>697.37509760016462</v>
      </c>
      <c r="AK152" s="184">
        <f t="shared" si="50"/>
        <v>58.11</v>
      </c>
      <c r="AM152" s="14">
        <f t="shared" si="58"/>
        <v>533161.99546888238</v>
      </c>
      <c r="AN152" s="14">
        <f t="shared" si="51"/>
        <v>44430.17</v>
      </c>
      <c r="AO152" s="14">
        <f t="shared" si="52"/>
        <v>44430.17</v>
      </c>
    </row>
    <row r="153" spans="1:41" x14ac:dyDescent="0.25">
      <c r="A153">
        <v>61629</v>
      </c>
      <c r="B153" t="s">
        <v>167</v>
      </c>
      <c r="C153" t="s">
        <v>158</v>
      </c>
      <c r="D153" s="14">
        <f>'landesw Umlage § 2_Plan'!F153*'Umlage Gesamt § 2_mtlAufte_Plan'!$D$1</f>
        <v>281.49894058883439</v>
      </c>
      <c r="E153" s="14">
        <f>'landesw Umlage § 2_Plan'!G153*'Umlage Gesamt § 2_mtlAufte_Plan'!$E$1</f>
        <v>21938.280346499982</v>
      </c>
      <c r="F153" s="14">
        <f>'landesw Umlage § 2_Plan'!H153*'Umlage Gesamt § 2_mtlAufte_Plan'!$F$1</f>
        <v>1013.2745931686226</v>
      </c>
      <c r="G153" s="14">
        <f>'landesw Umlage § 2_Plan'!I153*'Umlage Gesamt § 2_mtlAufte_Plan'!$G$1</f>
        <v>34298.536610804695</v>
      </c>
      <c r="H153" s="14">
        <f>'landesw Umlage § 2_Plan'!J153*'Umlage Gesamt § 2_mtlAufte_Plan'!$H$1</f>
        <v>5853.642290308776</v>
      </c>
      <c r="I153" s="14">
        <f>'landesw Umlage § 2_Plan'!K153*'Umlage Gesamt § 2_mtlAufte_Plan'!$I$1</f>
        <v>10401.747818959324</v>
      </c>
      <c r="J153" s="14">
        <f>'landesw Umlage § 2_Plan'!L153*'Umlage Gesamt § 2_mtlAufte_Plan'!$J$1</f>
        <v>147.87053896307447</v>
      </c>
      <c r="K153" s="14">
        <f>'landesw Umlage § 2_Plan'!M153*'Umlage Gesamt § 2_mtlAufte_Plan'!$K$1</f>
        <v>104.02952489864536</v>
      </c>
      <c r="M153" s="14">
        <f>'bezirksw Umlage § 2_Plan'!F153*'Umlage Gesamt § 2_mtlAufte_Plan'!$M$1</f>
        <v>1080.4958773630717</v>
      </c>
      <c r="N153" s="14">
        <f>'bezirksw Umlage § 2_Plan'!G153*'Umlage Gesamt § 2_mtlAufte_Plan'!$N$1</f>
        <v>79043.980140628861</v>
      </c>
      <c r="O153" s="14">
        <f>'bezirksw Umlage § 2_Plan'!H153*'Umlage Gesamt § 2_mtlAufte_Plan'!$O$1</f>
        <v>5173.9719950140325</v>
      </c>
      <c r="P153" s="14">
        <f>'bezirksw Umlage § 2_Plan'!I153*'Umlage Gesamt § 2_mtlAufte_Plan'!$P$1</f>
        <v>139113.32524033345</v>
      </c>
      <c r="Q153" s="14">
        <f>'bezirksw Umlage § 2_Plan'!J153*'Umlage Gesamt § 2_mtlAufte_Plan'!$Q$1</f>
        <v>13576.259438913523</v>
      </c>
      <c r="R153" s="14">
        <f>'bezirksw Umlage § 2_Plan'!K153*'Umlage Gesamt § 2_mtlAufte_Plan'!$R$1</f>
        <v>64230.342104630443</v>
      </c>
      <c r="S153" s="14">
        <f>'bezirksw Umlage § 2_Plan'!L153*'Umlage Gesamt § 2_mtlAufte_Plan'!$S$1</f>
        <v>1254.3508816457945</v>
      </c>
      <c r="T153" s="14">
        <f>'bezirksw Umlage § 2_Plan'!M153*'Umlage Gesamt § 2_mtlAufte_Plan'!$T$1</f>
        <v>390.26556185256004</v>
      </c>
      <c r="V153" s="14">
        <f t="shared" si="47"/>
        <v>1361.994817951906</v>
      </c>
      <c r="W153" s="184">
        <f t="shared" si="48"/>
        <v>113.5</v>
      </c>
      <c r="X153" s="14">
        <f t="shared" si="40"/>
        <v>100982.26048712883</v>
      </c>
      <c r="Y153" s="184">
        <f t="shared" si="53"/>
        <v>8415.19</v>
      </c>
      <c r="Z153" s="14">
        <f t="shared" si="41"/>
        <v>6187.2465881826547</v>
      </c>
      <c r="AA153" s="184">
        <f t="shared" si="54"/>
        <v>515.6</v>
      </c>
      <c r="AB153" s="14">
        <f t="shared" si="42"/>
        <v>173411.86185113815</v>
      </c>
      <c r="AC153" s="184">
        <f t="shared" si="55"/>
        <v>14450.99</v>
      </c>
      <c r="AD153" s="14">
        <f t="shared" si="43"/>
        <v>19429.9017292223</v>
      </c>
      <c r="AE153" s="184">
        <f t="shared" si="56"/>
        <v>1619.16</v>
      </c>
      <c r="AF153" s="14">
        <f t="shared" si="44"/>
        <v>74632.089923589767</v>
      </c>
      <c r="AG153" s="184">
        <f t="shared" si="57"/>
        <v>6219.34</v>
      </c>
      <c r="AH153" s="14">
        <f t="shared" si="45"/>
        <v>1402.221420608869</v>
      </c>
      <c r="AI153" s="184">
        <f t="shared" si="49"/>
        <v>116.85</v>
      </c>
      <c r="AJ153" s="14">
        <f t="shared" si="46"/>
        <v>494.29508675120542</v>
      </c>
      <c r="AK153" s="184">
        <f t="shared" si="50"/>
        <v>41.19</v>
      </c>
      <c r="AM153" s="14">
        <f t="shared" si="58"/>
        <v>377901.87190457375</v>
      </c>
      <c r="AN153" s="14">
        <f t="shared" si="51"/>
        <v>31491.82</v>
      </c>
      <c r="AO153" s="14">
        <f t="shared" si="52"/>
        <v>31491.82</v>
      </c>
    </row>
    <row r="154" spans="1:41" x14ac:dyDescent="0.25">
      <c r="A154">
        <v>61630</v>
      </c>
      <c r="B154" t="s">
        <v>168</v>
      </c>
      <c r="C154" t="s">
        <v>158</v>
      </c>
      <c r="D154" s="14">
        <f>'landesw Umlage § 2_Plan'!F154*'Umlage Gesamt § 2_mtlAufte_Plan'!$D$1</f>
        <v>430.55652054247219</v>
      </c>
      <c r="E154" s="14">
        <f>'landesw Umlage § 2_Plan'!G154*'Umlage Gesamt § 2_mtlAufte_Plan'!$E$1</f>
        <v>33554.903023492923</v>
      </c>
      <c r="F154" s="14">
        <f>'landesw Umlage § 2_Plan'!H154*'Umlage Gesamt § 2_mtlAufte_Plan'!$F$1</f>
        <v>1549.8174958533959</v>
      </c>
      <c r="G154" s="14">
        <f>'landesw Umlage § 2_Plan'!I154*'Umlage Gesamt § 2_mtlAufte_Plan'!$G$1</f>
        <v>52460.0858246797</v>
      </c>
      <c r="H154" s="14">
        <f>'landesw Umlage § 2_Plan'!J154*'Umlage Gesamt § 2_mtlAufte_Plan'!$H$1</f>
        <v>8953.2267927674839</v>
      </c>
      <c r="I154" s="14">
        <f>'landesw Umlage § 2_Plan'!K154*'Umlage Gesamt § 2_mtlAufte_Plan'!$I$1</f>
        <v>15909.617063294256</v>
      </c>
      <c r="J154" s="14">
        <f>'landesw Umlage § 2_Plan'!L154*'Umlage Gesamt § 2_mtlAufte_Plan'!$J$1</f>
        <v>226.1700332282058</v>
      </c>
      <c r="K154" s="14">
        <f>'landesw Umlage § 2_Plan'!M154*'Umlage Gesamt § 2_mtlAufte_Plan'!$K$1</f>
        <v>159.1145962409488</v>
      </c>
      <c r="M154" s="14">
        <f>'bezirksw Umlage § 2_Plan'!F154*'Umlage Gesamt § 2_mtlAufte_Plan'!$M$1</f>
        <v>1652.6333791693942</v>
      </c>
      <c r="N154" s="14">
        <f>'bezirksw Umlage § 2_Plan'!G154*'Umlage Gesamt § 2_mtlAufte_Plan'!$N$1</f>
        <v>120898.86018039013</v>
      </c>
      <c r="O154" s="14">
        <f>'bezirksw Umlage § 2_Plan'!H154*'Umlage Gesamt § 2_mtlAufte_Plan'!$O$1</f>
        <v>7913.6616816304868</v>
      </c>
      <c r="P154" s="14">
        <f>'bezirksw Umlage § 2_Plan'!I154*'Umlage Gesamt § 2_mtlAufte_Plan'!$P$1</f>
        <v>212775.75379602343</v>
      </c>
      <c r="Q154" s="14">
        <f>'bezirksw Umlage § 2_Plan'!J154*'Umlage Gesamt § 2_mtlAufte_Plan'!$Q$1</f>
        <v>20765.076464491525</v>
      </c>
      <c r="R154" s="14">
        <f>'bezirksw Umlage § 2_Plan'!K154*'Umlage Gesamt § 2_mtlAufte_Plan'!$R$1</f>
        <v>98241.196048463054</v>
      </c>
      <c r="S154" s="14">
        <f>'bezirksw Umlage § 2_Plan'!L154*'Umlage Gesamt § 2_mtlAufte_Plan'!$S$1</f>
        <v>1918.5470112643739</v>
      </c>
      <c r="T154" s="14">
        <f>'bezirksw Umlage § 2_Plan'!M154*'Umlage Gesamt § 2_mtlAufte_Plan'!$T$1</f>
        <v>596.91657115052089</v>
      </c>
      <c r="V154" s="14">
        <f t="shared" si="47"/>
        <v>2083.1898997118665</v>
      </c>
      <c r="W154" s="184">
        <f t="shared" si="48"/>
        <v>173.6</v>
      </c>
      <c r="X154" s="14">
        <f t="shared" si="40"/>
        <v>154453.76320388305</v>
      </c>
      <c r="Y154" s="184">
        <f t="shared" si="53"/>
        <v>12871.15</v>
      </c>
      <c r="Z154" s="14">
        <f t="shared" si="41"/>
        <v>9463.4791774838832</v>
      </c>
      <c r="AA154" s="184">
        <f t="shared" si="54"/>
        <v>788.62</v>
      </c>
      <c r="AB154" s="14">
        <f t="shared" si="42"/>
        <v>265235.83962070313</v>
      </c>
      <c r="AC154" s="184">
        <f t="shared" si="55"/>
        <v>22102.99</v>
      </c>
      <c r="AD154" s="14">
        <f t="shared" si="43"/>
        <v>29718.303257259009</v>
      </c>
      <c r="AE154" s="184">
        <f t="shared" si="56"/>
        <v>2476.5300000000002</v>
      </c>
      <c r="AF154" s="14">
        <f t="shared" si="44"/>
        <v>114150.81311175731</v>
      </c>
      <c r="AG154" s="184">
        <f t="shared" si="57"/>
        <v>9512.57</v>
      </c>
      <c r="AH154" s="14">
        <f t="shared" si="45"/>
        <v>2144.7170444925796</v>
      </c>
      <c r="AI154" s="184">
        <f t="shared" si="49"/>
        <v>178.73</v>
      </c>
      <c r="AJ154" s="14">
        <f t="shared" si="46"/>
        <v>756.03116739146969</v>
      </c>
      <c r="AK154" s="184">
        <f t="shared" si="50"/>
        <v>63</v>
      </c>
      <c r="AM154" s="14">
        <f t="shared" si="58"/>
        <v>578006.13648268231</v>
      </c>
      <c r="AN154" s="14">
        <f t="shared" si="51"/>
        <v>48167.18</v>
      </c>
      <c r="AO154" s="14">
        <f t="shared" si="52"/>
        <v>48167.18</v>
      </c>
    </row>
    <row r="155" spans="1:41" x14ac:dyDescent="0.25">
      <c r="A155">
        <v>61631</v>
      </c>
      <c r="B155" t="s">
        <v>169</v>
      </c>
      <c r="C155" t="s">
        <v>158</v>
      </c>
      <c r="D155" s="14">
        <f>'landesw Umlage § 2_Plan'!F155*'Umlage Gesamt § 2_mtlAufte_Plan'!$D$1</f>
        <v>3404.6466455647019</v>
      </c>
      <c r="E155" s="14">
        <f>'landesw Umlage § 2_Plan'!G155*'Umlage Gesamt § 2_mtlAufte_Plan'!$E$1</f>
        <v>265337.02910188446</v>
      </c>
      <c r="F155" s="14">
        <f>'landesw Umlage § 2_Plan'!H155*'Umlage Gesamt § 2_mtlAufte_Plan'!$F$1</f>
        <v>12255.257293157734</v>
      </c>
      <c r="G155" s="14">
        <f>'landesw Umlage § 2_Plan'!I155*'Umlage Gesamt § 2_mtlAufte_Plan'!$G$1</f>
        <v>414830.6824014603</v>
      </c>
      <c r="H155" s="14">
        <f>'landesw Umlage § 2_Plan'!J155*'Umlage Gesamt § 2_mtlAufte_Plan'!$H$1</f>
        <v>70798.076704470383</v>
      </c>
      <c r="I155" s="14">
        <f>'landesw Umlage § 2_Plan'!K155*'Umlage Gesamt § 2_mtlAufte_Plan'!$I$1</f>
        <v>125806.0714038599</v>
      </c>
      <c r="J155" s="14">
        <f>'landesw Umlage § 2_Plan'!L155*'Umlage Gesamt § 2_mtlAufte_Plan'!$J$1</f>
        <v>1788.4505476481538</v>
      </c>
      <c r="K155" s="14">
        <f>'landesw Umlage § 2_Plan'!M155*'Umlage Gesamt § 2_mtlAufte_Plan'!$K$1</f>
        <v>1258.2064154308621</v>
      </c>
      <c r="M155" s="14">
        <f>'bezirksw Umlage § 2_Plan'!F155*'Umlage Gesamt § 2_mtlAufte_Plan'!$M$1</f>
        <v>13068.278895528414</v>
      </c>
      <c r="N155" s="14">
        <f>'bezirksw Umlage § 2_Plan'!G155*'Umlage Gesamt § 2_mtlAufte_Plan'!$N$1</f>
        <v>956013.62220028695</v>
      </c>
      <c r="O155" s="14">
        <f>'bezirksw Umlage § 2_Plan'!H155*'Umlage Gesamt § 2_mtlAufte_Plan'!$O$1</f>
        <v>62577.664982405797</v>
      </c>
      <c r="P155" s="14">
        <f>'bezirksw Umlage § 2_Plan'!I155*'Umlage Gesamt § 2_mtlAufte_Plan'!$P$1</f>
        <v>1682534.6310082674</v>
      </c>
      <c r="Q155" s="14">
        <f>'bezirksw Umlage § 2_Plan'!J155*'Umlage Gesamt § 2_mtlAufte_Plan'!$Q$1</f>
        <v>164200.8529812792</v>
      </c>
      <c r="R155" s="14">
        <f>'bezirksw Umlage § 2_Plan'!K155*'Umlage Gesamt § 2_mtlAufte_Plan'!$R$1</f>
        <v>776847.04010810482</v>
      </c>
      <c r="S155" s="14">
        <f>'bezirksw Umlage § 2_Plan'!L155*'Umlage Gesamt § 2_mtlAufte_Plan'!$S$1</f>
        <v>15171.003885923237</v>
      </c>
      <c r="T155" s="14">
        <f>'bezirksw Umlage § 2_Plan'!M155*'Umlage Gesamt § 2_mtlAufte_Plan'!$T$1</f>
        <v>4720.146844110167</v>
      </c>
      <c r="V155" s="14">
        <f t="shared" si="47"/>
        <v>16472.925541093115</v>
      </c>
      <c r="W155" s="184">
        <f t="shared" si="48"/>
        <v>1372.74</v>
      </c>
      <c r="X155" s="14">
        <f t="shared" si="40"/>
        <v>1221350.6513021714</v>
      </c>
      <c r="Y155" s="184">
        <f t="shared" si="53"/>
        <v>101779.22</v>
      </c>
      <c r="Z155" s="14">
        <f t="shared" si="41"/>
        <v>74832.922275563527</v>
      </c>
      <c r="AA155" s="184">
        <f t="shared" si="54"/>
        <v>6236.08</v>
      </c>
      <c r="AB155" s="14">
        <f t="shared" si="42"/>
        <v>2097365.3134097275</v>
      </c>
      <c r="AC155" s="184">
        <f t="shared" si="55"/>
        <v>174780.44</v>
      </c>
      <c r="AD155" s="14">
        <f t="shared" si="43"/>
        <v>234998.92968574958</v>
      </c>
      <c r="AE155" s="184">
        <f t="shared" si="56"/>
        <v>19583.240000000002</v>
      </c>
      <c r="AF155" s="14">
        <f t="shared" si="44"/>
        <v>902653.1115119647</v>
      </c>
      <c r="AG155" s="184">
        <f t="shared" si="57"/>
        <v>75221.09</v>
      </c>
      <c r="AH155" s="14">
        <f t="shared" si="45"/>
        <v>16959.454433571391</v>
      </c>
      <c r="AI155" s="184">
        <f t="shared" si="49"/>
        <v>1413.29</v>
      </c>
      <c r="AJ155" s="14">
        <f t="shared" si="46"/>
        <v>5978.3532595410288</v>
      </c>
      <c r="AK155" s="184">
        <f t="shared" si="50"/>
        <v>498.2</v>
      </c>
      <c r="AM155" s="14">
        <f t="shared" si="58"/>
        <v>4570611.6614193823</v>
      </c>
      <c r="AN155" s="14">
        <f t="shared" si="51"/>
        <v>380884.31</v>
      </c>
      <c r="AO155" s="14">
        <f t="shared" si="52"/>
        <v>380884.31</v>
      </c>
    </row>
    <row r="156" spans="1:41" x14ac:dyDescent="0.25">
      <c r="A156">
        <v>61632</v>
      </c>
      <c r="B156" t="s">
        <v>170</v>
      </c>
      <c r="C156" t="s">
        <v>158</v>
      </c>
      <c r="D156" s="14">
        <f>'landesw Umlage § 2_Plan'!F156*'Umlage Gesamt § 2_mtlAufte_Plan'!$D$1</f>
        <v>770.76348085660561</v>
      </c>
      <c r="E156" s="14">
        <f>'landesw Umlage § 2_Plan'!G156*'Umlage Gesamt § 2_mtlAufte_Plan'!$E$1</f>
        <v>60068.522064438235</v>
      </c>
      <c r="F156" s="14">
        <f>'landesw Umlage § 2_Plan'!H156*'Umlage Gesamt § 2_mtlAufte_Plan'!$F$1</f>
        <v>2774.4156012116318</v>
      </c>
      <c r="G156" s="14">
        <f>'landesw Umlage § 2_Plan'!I156*'Umlage Gesamt § 2_mtlAufte_Plan'!$G$1</f>
        <v>93911.754733900874</v>
      </c>
      <c r="H156" s="14">
        <f>'landesw Umlage § 2_Plan'!J156*'Umlage Gesamt § 2_mtlAufte_Plan'!$H$1</f>
        <v>16027.67562083956</v>
      </c>
      <c r="I156" s="14">
        <f>'landesw Umlage § 2_Plan'!K156*'Umlage Gesamt § 2_mtlAufte_Plan'!$I$1</f>
        <v>28480.701700558009</v>
      </c>
      <c r="J156" s="14">
        <f>'landesw Umlage § 2_Plan'!L156*'Umlage Gesamt § 2_mtlAufte_Plan'!$J$1</f>
        <v>404.8797167368179</v>
      </c>
      <c r="K156" s="14">
        <f>'landesw Umlage § 2_Plan'!M156*'Umlage Gesamt § 2_mtlAufte_Plan'!$K$1</f>
        <v>284.84000172439448</v>
      </c>
      <c r="M156" s="14">
        <f>'bezirksw Umlage § 2_Plan'!F156*'Umlage Gesamt § 2_mtlAufte_Plan'!$M$1</f>
        <v>2958.4721055984191</v>
      </c>
      <c r="N156" s="14">
        <f>'bezirksw Umlage § 2_Plan'!G156*'Umlage Gesamt § 2_mtlAufte_Plan'!$N$1</f>
        <v>216427.8598935802</v>
      </c>
      <c r="O156" s="14">
        <f>'bezirksw Umlage § 2_Plan'!H156*'Umlage Gesamt § 2_mtlAufte_Plan'!$O$1</f>
        <v>14166.691556244499</v>
      </c>
      <c r="P156" s="14">
        <f>'bezirksw Umlage § 2_Plan'!I156*'Umlage Gesamt § 2_mtlAufte_Plan'!$P$1</f>
        <v>380901.86261976114</v>
      </c>
      <c r="Q156" s="14">
        <f>'bezirksw Umlage § 2_Plan'!J156*'Umlage Gesamt § 2_mtlAufte_Plan'!$Q$1</f>
        <v>37172.733084752472</v>
      </c>
      <c r="R156" s="14">
        <f>'bezirksw Umlage § 2_Plan'!K156*'Umlage Gesamt § 2_mtlAufte_Plan'!$R$1</f>
        <v>175867.09901507606</v>
      </c>
      <c r="S156" s="14">
        <f>'bezirksw Umlage § 2_Plan'!L156*'Umlage Gesamt § 2_mtlAufte_Plan'!$S$1</f>
        <v>3434.4990774406242</v>
      </c>
      <c r="T156" s="14">
        <f>'bezirksw Umlage § 2_Plan'!M156*'Umlage Gesamt § 2_mtlAufte_Plan'!$T$1</f>
        <v>1068.5739785830986</v>
      </c>
      <c r="V156" s="14">
        <f t="shared" si="47"/>
        <v>3729.2355864550245</v>
      </c>
      <c r="W156" s="184">
        <f t="shared" si="48"/>
        <v>310.77</v>
      </c>
      <c r="X156" s="14">
        <f t="shared" si="40"/>
        <v>276496.38195801841</v>
      </c>
      <c r="Y156" s="184">
        <f t="shared" si="53"/>
        <v>23041.37</v>
      </c>
      <c r="Z156" s="14">
        <f t="shared" si="41"/>
        <v>16941.107157456132</v>
      </c>
      <c r="AA156" s="184">
        <f t="shared" si="54"/>
        <v>1411.76</v>
      </c>
      <c r="AB156" s="14">
        <f t="shared" si="42"/>
        <v>474813.61735366203</v>
      </c>
      <c r="AC156" s="184">
        <f t="shared" si="55"/>
        <v>39567.800000000003</v>
      </c>
      <c r="AD156" s="14">
        <f t="shared" si="43"/>
        <v>53200.408705592032</v>
      </c>
      <c r="AE156" s="184">
        <f t="shared" si="56"/>
        <v>4433.37</v>
      </c>
      <c r="AF156" s="14">
        <f t="shared" si="44"/>
        <v>204347.80071563408</v>
      </c>
      <c r="AG156" s="184">
        <f t="shared" si="57"/>
        <v>17028.98</v>
      </c>
      <c r="AH156" s="14">
        <f t="shared" si="45"/>
        <v>3839.3787941774422</v>
      </c>
      <c r="AI156" s="184">
        <f t="shared" si="49"/>
        <v>319.95</v>
      </c>
      <c r="AJ156" s="14">
        <f t="shared" si="46"/>
        <v>1353.4139803074931</v>
      </c>
      <c r="AK156" s="184">
        <f t="shared" si="50"/>
        <v>112.78</v>
      </c>
      <c r="AM156" s="14">
        <f t="shared" si="58"/>
        <v>1034721.3442513025</v>
      </c>
      <c r="AN156" s="14">
        <f t="shared" si="51"/>
        <v>86226.78</v>
      </c>
      <c r="AO156" s="14">
        <f t="shared" si="52"/>
        <v>86226.78</v>
      </c>
    </row>
    <row r="157" spans="1:41" x14ac:dyDescent="0.25">
      <c r="A157">
        <v>61633</v>
      </c>
      <c r="B157" t="s">
        <v>171</v>
      </c>
      <c r="C157" t="s">
        <v>158</v>
      </c>
      <c r="D157" s="14">
        <f>'landesw Umlage § 2_Plan'!F157*'Umlage Gesamt § 2_mtlAufte_Plan'!$D$1</f>
        <v>1308.1775763741025</v>
      </c>
      <c r="E157" s="14">
        <f>'landesw Umlage § 2_Plan'!G157*'Umlage Gesamt § 2_mtlAufte_Plan'!$E$1</f>
        <v>101951.24128519828</v>
      </c>
      <c r="F157" s="14">
        <f>'landesw Umlage § 2_Plan'!H157*'Umlage Gesamt § 2_mtlAufte_Plan'!$F$1</f>
        <v>4708.8742100415593</v>
      </c>
      <c r="G157" s="14">
        <f>'landesw Umlage § 2_Plan'!I157*'Umlage Gesamt § 2_mtlAufte_Plan'!$G$1</f>
        <v>159391.63537470382</v>
      </c>
      <c r="H157" s="14">
        <f>'landesw Umlage § 2_Plan'!J157*'Umlage Gesamt § 2_mtlAufte_Plan'!$H$1</f>
        <v>27202.95702811189</v>
      </c>
      <c r="I157" s="14">
        <f>'landesw Umlage § 2_Plan'!K157*'Umlage Gesamt § 2_mtlAufte_Plan'!$I$1</f>
        <v>48338.843561532565</v>
      </c>
      <c r="J157" s="14">
        <f>'landesw Umlage § 2_Plan'!L157*'Umlage Gesamt § 2_mtlAufte_Plan'!$J$1</f>
        <v>687.18170971873224</v>
      </c>
      <c r="K157" s="14">
        <f>'landesw Umlage § 2_Plan'!M157*'Umlage Gesamt § 2_mtlAufte_Plan'!$K$1</f>
        <v>483.44441889760054</v>
      </c>
      <c r="M157" s="14">
        <f>'bezirksw Umlage § 2_Plan'!F157*'Umlage Gesamt § 2_mtlAufte_Plan'!$M$1</f>
        <v>5021.2639350412464</v>
      </c>
      <c r="N157" s="14">
        <f>'bezirksw Umlage § 2_Plan'!G157*'Umlage Gesamt § 2_mtlAufte_Plan'!$N$1</f>
        <v>367331.9769908649</v>
      </c>
      <c r="O157" s="14">
        <f>'bezirksw Umlage § 2_Plan'!H157*'Umlage Gesamt § 2_mtlAufte_Plan'!$O$1</f>
        <v>24044.403614829829</v>
      </c>
      <c r="P157" s="14">
        <f>'bezirksw Umlage § 2_Plan'!I157*'Umlage Gesamt § 2_mtlAufte_Plan'!$P$1</f>
        <v>646485.31988635159</v>
      </c>
      <c r="Q157" s="14">
        <f>'bezirksw Umlage § 2_Plan'!J157*'Umlage Gesamt § 2_mtlAufte_Plan'!$Q$1</f>
        <v>63091.38546622431</v>
      </c>
      <c r="R157" s="14">
        <f>'bezirksw Umlage § 2_Plan'!K157*'Umlage Gesamt § 2_mtlAufte_Plan'!$R$1</f>
        <v>298490.26461113349</v>
      </c>
      <c r="S157" s="14">
        <f>'bezirksw Umlage § 2_Plan'!L157*'Umlage Gesamt § 2_mtlAufte_Plan'!$S$1</f>
        <v>5829.2002550406787</v>
      </c>
      <c r="T157" s="14">
        <f>'bezirksw Umlage § 2_Plan'!M157*'Umlage Gesamt § 2_mtlAufte_Plan'!$T$1</f>
        <v>1813.6361571330535</v>
      </c>
      <c r="V157" s="14">
        <f t="shared" si="47"/>
        <v>6329.4415114153489</v>
      </c>
      <c r="W157" s="184">
        <f t="shared" si="48"/>
        <v>527.45000000000005</v>
      </c>
      <c r="X157" s="14">
        <f t="shared" si="40"/>
        <v>469283.21827606321</v>
      </c>
      <c r="Y157" s="184">
        <f t="shared" si="53"/>
        <v>39106.93</v>
      </c>
      <c r="Z157" s="14">
        <f t="shared" si="41"/>
        <v>28753.277824871388</v>
      </c>
      <c r="AA157" s="184">
        <f t="shared" si="54"/>
        <v>2396.11</v>
      </c>
      <c r="AB157" s="14">
        <f t="shared" si="42"/>
        <v>805876.95526105538</v>
      </c>
      <c r="AC157" s="184">
        <f t="shared" si="55"/>
        <v>67156.41</v>
      </c>
      <c r="AD157" s="14">
        <f t="shared" si="43"/>
        <v>90294.342494336204</v>
      </c>
      <c r="AE157" s="184">
        <f t="shared" si="56"/>
        <v>7524.53</v>
      </c>
      <c r="AF157" s="14">
        <f t="shared" si="44"/>
        <v>346829.10817266605</v>
      </c>
      <c r="AG157" s="184">
        <f t="shared" si="57"/>
        <v>28902.43</v>
      </c>
      <c r="AH157" s="14">
        <f t="shared" si="45"/>
        <v>6516.3819647594109</v>
      </c>
      <c r="AI157" s="184">
        <f t="shared" si="49"/>
        <v>543.03</v>
      </c>
      <c r="AJ157" s="14">
        <f t="shared" si="46"/>
        <v>2297.0805760306539</v>
      </c>
      <c r="AK157" s="184">
        <f t="shared" si="50"/>
        <v>191.42</v>
      </c>
      <c r="AM157" s="14">
        <f t="shared" si="58"/>
        <v>1756179.8060811977</v>
      </c>
      <c r="AN157" s="14">
        <f t="shared" si="51"/>
        <v>146348.32</v>
      </c>
      <c r="AO157" s="14">
        <f t="shared" si="52"/>
        <v>146348.32</v>
      </c>
    </row>
    <row r="158" spans="1:41" x14ac:dyDescent="0.25">
      <c r="A158">
        <v>61701</v>
      </c>
      <c r="B158" t="s">
        <v>173</v>
      </c>
      <c r="C158" t="s">
        <v>174</v>
      </c>
      <c r="D158" s="14">
        <f>'landesw Umlage § 2_Plan'!F158*'Umlage Gesamt § 2_mtlAufte_Plan'!$D$1</f>
        <v>1210.0146692912272</v>
      </c>
      <c r="E158" s="14">
        <f>'landesw Umlage § 2_Plan'!G158*'Umlage Gesamt § 2_mtlAufte_Plan'!$E$1</f>
        <v>94301.033541230077</v>
      </c>
      <c r="F158" s="14">
        <f>'landesw Umlage § 2_Plan'!H158*'Umlage Gesamt § 2_mtlAufte_Plan'!$F$1</f>
        <v>4355.5301458309132</v>
      </c>
      <c r="G158" s="14">
        <f>'landesw Umlage § 2_Plan'!I158*'Umlage Gesamt § 2_mtlAufte_Plan'!$G$1</f>
        <v>147431.22069121577</v>
      </c>
      <c r="H158" s="14">
        <f>'landesw Umlage § 2_Plan'!J158*'Umlage Gesamt § 2_mtlAufte_Plan'!$H$1</f>
        <v>25161.704073347621</v>
      </c>
      <c r="I158" s="14">
        <f>'landesw Umlage § 2_Plan'!K158*'Umlage Gesamt § 2_mtlAufte_Plan'!$I$1</f>
        <v>44711.597922468492</v>
      </c>
      <c r="J158" s="14">
        <f>'landesw Umlage § 2_Plan'!L158*'Umlage Gesamt § 2_mtlAufte_Plan'!$J$1</f>
        <v>635.61703261492528</v>
      </c>
      <c r="K158" s="14">
        <f>'landesw Umlage § 2_Plan'!M158*'Umlage Gesamt § 2_mtlAufte_Plan'!$K$1</f>
        <v>447.16776163864091</v>
      </c>
      <c r="M158" s="14">
        <f>'bezirksw Umlage § 2_Plan'!F158*'Umlage Gesamt § 2_mtlAufte_Plan'!$M$1</f>
        <v>6691.7926828396467</v>
      </c>
      <c r="N158" s="14">
        <f>'bezirksw Umlage § 2_Plan'!G158*'Umlage Gesamt § 2_mtlAufte_Plan'!$N$1</f>
        <v>265493.07127843215</v>
      </c>
      <c r="O158" s="14">
        <f>'bezirksw Umlage § 2_Plan'!H158*'Umlage Gesamt § 2_mtlAufte_Plan'!$O$1</f>
        <v>14647.571708339274</v>
      </c>
      <c r="P158" s="14">
        <f>'bezirksw Umlage § 2_Plan'!I158*'Umlage Gesamt § 2_mtlAufte_Plan'!$P$1</f>
        <v>487029.19255708379</v>
      </c>
      <c r="Q158" s="14">
        <f>'bezirksw Umlage § 2_Plan'!J158*'Umlage Gesamt § 2_mtlAufte_Plan'!$Q$1</f>
        <v>19714.95053867099</v>
      </c>
      <c r="R158" s="14">
        <f>'bezirksw Umlage § 2_Plan'!K158*'Umlage Gesamt § 2_mtlAufte_Plan'!$R$1</f>
        <v>141407.00261365919</v>
      </c>
      <c r="S158" s="14">
        <f>'bezirksw Umlage § 2_Plan'!L158*'Umlage Gesamt § 2_mtlAufte_Plan'!$S$1</f>
        <v>1763.055048171899</v>
      </c>
      <c r="T158" s="14">
        <f>'bezirksw Umlage § 2_Plan'!M158*'Umlage Gesamt § 2_mtlAufte_Plan'!$T$1</f>
        <v>1315.7775359509494</v>
      </c>
      <c r="V158" s="14">
        <f t="shared" si="47"/>
        <v>7901.8073521308743</v>
      </c>
      <c r="W158" s="184">
        <f t="shared" si="48"/>
        <v>658.48</v>
      </c>
      <c r="X158" s="14">
        <f t="shared" si="40"/>
        <v>359794.10481966223</v>
      </c>
      <c r="Y158" s="184">
        <f t="shared" si="53"/>
        <v>29982.84</v>
      </c>
      <c r="Z158" s="14">
        <f t="shared" si="41"/>
        <v>19003.101854170185</v>
      </c>
      <c r="AA158" s="184">
        <f t="shared" si="54"/>
        <v>1583.59</v>
      </c>
      <c r="AB158" s="14">
        <f t="shared" si="42"/>
        <v>634460.41324829962</v>
      </c>
      <c r="AC158" s="184">
        <f t="shared" si="55"/>
        <v>52871.7</v>
      </c>
      <c r="AD158" s="14">
        <f t="shared" si="43"/>
        <v>44876.65461201861</v>
      </c>
      <c r="AE158" s="184">
        <f t="shared" si="56"/>
        <v>3739.72</v>
      </c>
      <c r="AF158" s="14">
        <f t="shared" si="44"/>
        <v>186118.60053612769</v>
      </c>
      <c r="AG158" s="184">
        <f t="shared" si="57"/>
        <v>15509.88</v>
      </c>
      <c r="AH158" s="14">
        <f t="shared" si="45"/>
        <v>2398.6720807868242</v>
      </c>
      <c r="AI158" s="184">
        <f t="shared" si="49"/>
        <v>199.89</v>
      </c>
      <c r="AJ158" s="14">
        <f t="shared" si="46"/>
        <v>1762.9452975895904</v>
      </c>
      <c r="AK158" s="184">
        <f t="shared" si="50"/>
        <v>146.91</v>
      </c>
      <c r="AM158" s="14">
        <f t="shared" si="58"/>
        <v>1256316.2998007857</v>
      </c>
      <c r="AN158" s="14">
        <f t="shared" si="51"/>
        <v>104693.02</v>
      </c>
      <c r="AO158" s="14">
        <f t="shared" si="52"/>
        <v>104693.02</v>
      </c>
    </row>
    <row r="159" spans="1:41" x14ac:dyDescent="0.25">
      <c r="A159">
        <v>61708</v>
      </c>
      <c r="B159" t="s">
        <v>175</v>
      </c>
      <c r="C159" t="s">
        <v>174</v>
      </c>
      <c r="D159" s="14">
        <f>'landesw Umlage § 2_Plan'!F159*'Umlage Gesamt § 2_mtlAufte_Plan'!$D$1</f>
        <v>458.6078892036997</v>
      </c>
      <c r="E159" s="14">
        <f>'landesw Umlage § 2_Plan'!G159*'Umlage Gesamt § 2_mtlAufte_Plan'!$E$1</f>
        <v>35741.052600133429</v>
      </c>
      <c r="F159" s="14">
        <f>'landesw Umlage § 2_Plan'!H159*'Umlage Gesamt § 2_mtlAufte_Plan'!$F$1</f>
        <v>1650.7903062965615</v>
      </c>
      <c r="G159" s="14">
        <f>'landesw Umlage § 2_Plan'!I159*'Umlage Gesamt § 2_mtlAufte_Plan'!$G$1</f>
        <v>55877.934904316535</v>
      </c>
      <c r="H159" s="14">
        <f>'landesw Umlage § 2_Plan'!J159*'Umlage Gesamt § 2_mtlAufte_Plan'!$H$1</f>
        <v>9536.5422310171889</v>
      </c>
      <c r="I159" s="14">
        <f>'landesw Umlage § 2_Plan'!K159*'Umlage Gesamt § 2_mtlAufte_Plan'!$I$1</f>
        <v>16946.151205058341</v>
      </c>
      <c r="J159" s="14">
        <f>'landesw Umlage § 2_Plan'!L159*'Umlage Gesamt § 2_mtlAufte_Plan'!$J$1</f>
        <v>240.90533203221179</v>
      </c>
      <c r="K159" s="14">
        <f>'landesw Umlage § 2_Plan'!M159*'Umlage Gesamt § 2_mtlAufte_Plan'!$K$1</f>
        <v>169.48113811311381</v>
      </c>
      <c r="M159" s="14">
        <f>'bezirksw Umlage § 2_Plan'!F159*'Umlage Gesamt § 2_mtlAufte_Plan'!$M$1</f>
        <v>2536.2576133589218</v>
      </c>
      <c r="N159" s="14">
        <f>'bezirksw Umlage § 2_Plan'!G159*'Umlage Gesamt § 2_mtlAufte_Plan'!$N$1</f>
        <v>100624.57927764555</v>
      </c>
      <c r="O159" s="14">
        <f>'bezirksw Umlage § 2_Plan'!H159*'Umlage Gesamt § 2_mtlAufte_Plan'!$O$1</f>
        <v>5551.5789300770302</v>
      </c>
      <c r="P159" s="14">
        <f>'bezirksw Umlage § 2_Plan'!I159*'Umlage Gesamt § 2_mtlAufte_Plan'!$P$1</f>
        <v>184589.02660247748</v>
      </c>
      <c r="Q159" s="14">
        <f>'bezirksw Umlage § 2_Plan'!J159*'Umlage Gesamt § 2_mtlAufte_Plan'!$Q$1</f>
        <v>7472.1671412391333</v>
      </c>
      <c r="R159" s="14">
        <f>'bezirksw Umlage § 2_Plan'!K159*'Umlage Gesamt § 2_mtlAufte_Plan'!$R$1</f>
        <v>53594.694868665305</v>
      </c>
      <c r="S159" s="14">
        <f>'bezirksw Umlage § 2_Plan'!L159*'Umlage Gesamt § 2_mtlAufte_Plan'!$S$1</f>
        <v>668.21582804913828</v>
      </c>
      <c r="T159" s="14">
        <f>'bezirksw Umlage § 2_Plan'!M159*'Umlage Gesamt § 2_mtlAufte_Plan'!$T$1</f>
        <v>498.693093347017</v>
      </c>
      <c r="V159" s="14">
        <f t="shared" si="47"/>
        <v>2994.8655025626217</v>
      </c>
      <c r="W159" s="184">
        <f t="shared" si="48"/>
        <v>249.57</v>
      </c>
      <c r="X159" s="14">
        <f t="shared" si="40"/>
        <v>136365.63187777897</v>
      </c>
      <c r="Y159" s="184">
        <f t="shared" si="53"/>
        <v>11363.8</v>
      </c>
      <c r="Z159" s="14">
        <f t="shared" si="41"/>
        <v>7202.3692363735918</v>
      </c>
      <c r="AA159" s="184">
        <f t="shared" si="54"/>
        <v>600.20000000000005</v>
      </c>
      <c r="AB159" s="14">
        <f t="shared" si="42"/>
        <v>240466.961506794</v>
      </c>
      <c r="AC159" s="184">
        <f t="shared" si="55"/>
        <v>20038.91</v>
      </c>
      <c r="AD159" s="14">
        <f t="shared" si="43"/>
        <v>17008.709372256322</v>
      </c>
      <c r="AE159" s="184">
        <f t="shared" si="56"/>
        <v>1417.39</v>
      </c>
      <c r="AF159" s="14">
        <f t="shared" si="44"/>
        <v>70540.846073723646</v>
      </c>
      <c r="AG159" s="184">
        <f t="shared" si="57"/>
        <v>5878.4</v>
      </c>
      <c r="AH159" s="14">
        <f t="shared" si="45"/>
        <v>909.12116008135013</v>
      </c>
      <c r="AI159" s="184">
        <f t="shared" si="49"/>
        <v>75.760000000000005</v>
      </c>
      <c r="AJ159" s="14">
        <f t="shared" si="46"/>
        <v>668.17423146013084</v>
      </c>
      <c r="AK159" s="184">
        <f t="shared" si="50"/>
        <v>55.68</v>
      </c>
      <c r="AM159" s="14">
        <f t="shared" si="58"/>
        <v>476156.67896103062</v>
      </c>
      <c r="AN159" s="14">
        <f t="shared" si="51"/>
        <v>39679.72</v>
      </c>
      <c r="AO159" s="14">
        <f t="shared" si="52"/>
        <v>39679.72</v>
      </c>
    </row>
    <row r="160" spans="1:41" x14ac:dyDescent="0.25">
      <c r="A160">
        <v>61710</v>
      </c>
      <c r="B160" t="s">
        <v>176</v>
      </c>
      <c r="C160" t="s">
        <v>174</v>
      </c>
      <c r="D160" s="14">
        <f>'landesw Umlage § 2_Plan'!F160*'Umlage Gesamt § 2_mtlAufte_Plan'!$D$1</f>
        <v>330.88660804426377</v>
      </c>
      <c r="E160" s="14">
        <f>'landesw Umlage § 2_Plan'!G160*'Umlage Gesamt § 2_mtlAufte_Plan'!$E$1</f>
        <v>25787.248630467653</v>
      </c>
      <c r="F160" s="14">
        <f>'landesw Umlage § 2_Plan'!H160*'Umlage Gesamt § 2_mtlAufte_Plan'!$F$1</f>
        <v>1191.0488630957768</v>
      </c>
      <c r="G160" s="14">
        <f>'landesw Umlage § 2_Plan'!I160*'Umlage Gesamt § 2_mtlAufte_Plan'!$G$1</f>
        <v>40316.053823476861</v>
      </c>
      <c r="H160" s="14">
        <f>'landesw Umlage § 2_Plan'!J160*'Umlage Gesamt § 2_mtlAufte_Plan'!$H$1</f>
        <v>6880.6363465992836</v>
      </c>
      <c r="I160" s="14">
        <f>'landesw Umlage § 2_Plan'!K160*'Umlage Gesamt § 2_mtlAufte_Plan'!$I$1</f>
        <v>12226.685636357197</v>
      </c>
      <c r="J160" s="14">
        <f>'landesw Umlage § 2_Plan'!L160*'Umlage Gesamt § 2_mtlAufte_Plan'!$J$1</f>
        <v>173.8137307544439</v>
      </c>
      <c r="K160" s="14">
        <f>'landesw Umlage § 2_Plan'!M160*'Umlage Gesamt § 2_mtlAufte_Plan'!$K$1</f>
        <v>122.28101661116655</v>
      </c>
      <c r="M160" s="14">
        <f>'bezirksw Umlage § 2_Plan'!F160*'Umlage Gesamt § 2_mtlAufte_Plan'!$M$1</f>
        <v>1829.9154867744114</v>
      </c>
      <c r="N160" s="14">
        <f>'bezirksw Umlage § 2_Plan'!G160*'Umlage Gesamt § 2_mtlAufte_Plan'!$N$1</f>
        <v>72600.856868976553</v>
      </c>
      <c r="O160" s="14">
        <f>'bezirksw Umlage § 2_Plan'!H160*'Umlage Gesamt § 2_mtlAufte_Plan'!$O$1</f>
        <v>4005.4764968233626</v>
      </c>
      <c r="P160" s="14">
        <f>'bezirksw Umlage § 2_Plan'!I160*'Umlage Gesamt § 2_mtlAufte_Plan'!$P$1</f>
        <v>133181.39162572747</v>
      </c>
      <c r="Q160" s="14">
        <f>'bezirksw Umlage § 2_Plan'!J160*'Umlage Gesamt § 2_mtlAufte_Plan'!$Q$1</f>
        <v>5391.1851459804211</v>
      </c>
      <c r="R160" s="14">
        <f>'bezirksw Umlage § 2_Plan'!K160*'Umlage Gesamt § 2_mtlAufte_Plan'!$R$1</f>
        <v>38668.691079544813</v>
      </c>
      <c r="S160" s="14">
        <f>'bezirksw Umlage § 2_Plan'!L160*'Umlage Gesamt § 2_mtlAufte_Plan'!$S$1</f>
        <v>482.11920027930637</v>
      </c>
      <c r="T160" s="14">
        <f>'bezirksw Umlage § 2_Plan'!M160*'Umlage Gesamt § 2_mtlAufte_Plan'!$T$1</f>
        <v>359.80817163701931</v>
      </c>
      <c r="V160" s="14">
        <f t="shared" si="47"/>
        <v>2160.802094818675</v>
      </c>
      <c r="W160" s="184">
        <f t="shared" si="48"/>
        <v>180.07</v>
      </c>
      <c r="X160" s="14">
        <f t="shared" si="40"/>
        <v>98388.105499444209</v>
      </c>
      <c r="Y160" s="184">
        <f t="shared" si="53"/>
        <v>8199.01</v>
      </c>
      <c r="Z160" s="14">
        <f t="shared" si="41"/>
        <v>5196.5253599191392</v>
      </c>
      <c r="AA160" s="184">
        <f t="shared" si="54"/>
        <v>433.04</v>
      </c>
      <c r="AB160" s="14">
        <f t="shared" si="42"/>
        <v>173497.44544920433</v>
      </c>
      <c r="AC160" s="184">
        <f t="shared" si="55"/>
        <v>14458.12</v>
      </c>
      <c r="AD160" s="14">
        <f t="shared" si="43"/>
        <v>12271.821492579704</v>
      </c>
      <c r="AE160" s="184">
        <f t="shared" si="56"/>
        <v>1022.65</v>
      </c>
      <c r="AF160" s="14">
        <f t="shared" si="44"/>
        <v>50895.376715902006</v>
      </c>
      <c r="AG160" s="184">
        <f t="shared" si="57"/>
        <v>4241.28</v>
      </c>
      <c r="AH160" s="14">
        <f t="shared" si="45"/>
        <v>655.93293103375026</v>
      </c>
      <c r="AI160" s="184">
        <f t="shared" si="49"/>
        <v>54.66</v>
      </c>
      <c r="AJ160" s="14">
        <f t="shared" si="46"/>
        <v>482.08918824818585</v>
      </c>
      <c r="AK160" s="184">
        <f t="shared" si="50"/>
        <v>40.17</v>
      </c>
      <c r="AM160" s="14">
        <f t="shared" si="58"/>
        <v>343548.09873115004</v>
      </c>
      <c r="AN160" s="14">
        <f t="shared" si="51"/>
        <v>28629.01</v>
      </c>
      <c r="AO160" s="14">
        <f t="shared" si="52"/>
        <v>28629.01</v>
      </c>
    </row>
    <row r="161" spans="1:41" x14ac:dyDescent="0.25">
      <c r="A161">
        <v>61711</v>
      </c>
      <c r="B161" t="s">
        <v>177</v>
      </c>
      <c r="C161" t="s">
        <v>174</v>
      </c>
      <c r="D161" s="14">
        <f>'landesw Umlage § 2_Plan'!F161*'Umlage Gesamt § 2_mtlAufte_Plan'!$D$1</f>
        <v>269.66374862738763</v>
      </c>
      <c r="E161" s="14">
        <f>'landesw Umlage § 2_Plan'!G161*'Umlage Gesamt § 2_mtlAufte_Plan'!$E$1</f>
        <v>21015.918938454382</v>
      </c>
      <c r="F161" s="14">
        <f>'landesw Umlage § 2_Plan'!H161*'Umlage Gesamt § 2_mtlAufte_Plan'!$F$1</f>
        <v>970.67301429687882</v>
      </c>
      <c r="G161" s="14">
        <f>'landesw Umlage § 2_Plan'!I161*'Umlage Gesamt § 2_mtlAufte_Plan'!$G$1</f>
        <v>32856.507152589089</v>
      </c>
      <c r="H161" s="14">
        <f>'landesw Umlage § 2_Plan'!J161*'Umlage Gesamt § 2_mtlAufte_Plan'!$H$1</f>
        <v>5607.5348625702172</v>
      </c>
      <c r="I161" s="14">
        <f>'landesw Umlage § 2_Plan'!K161*'Umlage Gesamt § 2_mtlAufte_Plan'!$I$1</f>
        <v>9964.4222577531909</v>
      </c>
      <c r="J161" s="14">
        <f>'landesw Umlage § 2_Plan'!L161*'Umlage Gesamt § 2_mtlAufte_Plan'!$J$1</f>
        <v>141.65354855305799</v>
      </c>
      <c r="K161" s="14">
        <f>'landesw Umlage § 2_Plan'!M161*'Umlage Gesamt § 2_mtlAufte_Plan'!$K$1</f>
        <v>99.655762801146324</v>
      </c>
      <c r="M161" s="14">
        <f>'bezirksw Umlage § 2_Plan'!F161*'Umlage Gesamt § 2_mtlAufte_Plan'!$M$1</f>
        <v>1491.3322504998041</v>
      </c>
      <c r="N161" s="14">
        <f>'bezirksw Umlage § 2_Plan'!G161*'Umlage Gesamt § 2_mtlAufte_Plan'!$N$1</f>
        <v>59167.759410286089</v>
      </c>
      <c r="O161" s="14">
        <f>'bezirksw Umlage § 2_Plan'!H161*'Umlage Gesamt § 2_mtlAufte_Plan'!$O$1</f>
        <v>3264.3563713759959</v>
      </c>
      <c r="P161" s="14">
        <f>'bezirksw Umlage § 2_Plan'!I161*'Umlage Gesamt § 2_mtlAufte_Plan'!$P$1</f>
        <v>108539.27732367298</v>
      </c>
      <c r="Q161" s="14">
        <f>'bezirksw Umlage § 2_Plan'!J161*'Umlage Gesamt § 2_mtlAufte_Plan'!$Q$1</f>
        <v>4393.6719125691825</v>
      </c>
      <c r="R161" s="14">
        <f>'bezirksw Umlage § 2_Plan'!K161*'Umlage Gesamt § 2_mtlAufte_Plan'!$R$1</f>
        <v>31513.950512102776</v>
      </c>
      <c r="S161" s="14">
        <f>'bezirksw Umlage § 2_Plan'!L161*'Umlage Gesamt § 2_mtlAufte_Plan'!$S$1</f>
        <v>392.91427235750848</v>
      </c>
      <c r="T161" s="14">
        <f>'bezirksw Umlage § 2_Plan'!M161*'Umlage Gesamt § 2_mtlAufte_Plan'!$T$1</f>
        <v>293.23405055252476</v>
      </c>
      <c r="V161" s="14">
        <f t="shared" si="47"/>
        <v>1760.9959991271917</v>
      </c>
      <c r="W161" s="184">
        <f t="shared" si="48"/>
        <v>146.75</v>
      </c>
      <c r="X161" s="14">
        <f t="shared" si="40"/>
        <v>80183.678348740475</v>
      </c>
      <c r="Y161" s="184">
        <f t="shared" si="53"/>
        <v>6681.97</v>
      </c>
      <c r="Z161" s="14">
        <f t="shared" si="41"/>
        <v>4235.0293856728749</v>
      </c>
      <c r="AA161" s="184">
        <f t="shared" si="54"/>
        <v>352.92</v>
      </c>
      <c r="AB161" s="14">
        <f t="shared" si="42"/>
        <v>141395.78447626208</v>
      </c>
      <c r="AC161" s="184">
        <f t="shared" si="55"/>
        <v>11782.98</v>
      </c>
      <c r="AD161" s="14">
        <f t="shared" si="43"/>
        <v>10001.206775139399</v>
      </c>
      <c r="AE161" s="184">
        <f t="shared" si="56"/>
        <v>833.43</v>
      </c>
      <c r="AF161" s="14">
        <f t="shared" si="44"/>
        <v>41478.372769855967</v>
      </c>
      <c r="AG161" s="184">
        <f t="shared" si="57"/>
        <v>3456.53</v>
      </c>
      <c r="AH161" s="14">
        <f t="shared" si="45"/>
        <v>534.56782091056652</v>
      </c>
      <c r="AI161" s="184">
        <f t="shared" si="49"/>
        <v>44.55</v>
      </c>
      <c r="AJ161" s="14">
        <f t="shared" si="46"/>
        <v>392.88981335367112</v>
      </c>
      <c r="AK161" s="184">
        <f t="shared" si="50"/>
        <v>32.74</v>
      </c>
      <c r="AM161" s="14">
        <f t="shared" si="58"/>
        <v>279982.52538906218</v>
      </c>
      <c r="AN161" s="14">
        <f t="shared" si="51"/>
        <v>23331.88</v>
      </c>
      <c r="AO161" s="14">
        <f t="shared" si="52"/>
        <v>23331.88</v>
      </c>
    </row>
    <row r="162" spans="1:41" x14ac:dyDescent="0.25">
      <c r="A162">
        <v>61716</v>
      </c>
      <c r="B162" t="s">
        <v>178</v>
      </c>
      <c r="C162" t="s">
        <v>174</v>
      </c>
      <c r="D162" s="14">
        <f>'landesw Umlage § 2_Plan'!F162*'Umlage Gesamt § 2_mtlAufte_Plan'!$D$1</f>
        <v>852.5766315800563</v>
      </c>
      <c r="E162" s="14">
        <f>'landesw Umlage § 2_Plan'!G162*'Umlage Gesamt § 2_mtlAufte_Plan'!$E$1</f>
        <v>66444.531270181978</v>
      </c>
      <c r="F162" s="14">
        <f>'landesw Umlage § 2_Plan'!H162*'Umlage Gesamt § 2_mtlAufte_Plan'!$F$1</f>
        <v>3068.9076047756266</v>
      </c>
      <c r="G162" s="14">
        <f>'landesw Umlage § 2_Plan'!I162*'Umlage Gesamt § 2_mtlAufte_Plan'!$G$1</f>
        <v>103880.07411536592</v>
      </c>
      <c r="H162" s="14">
        <f>'landesw Umlage § 2_Plan'!J162*'Umlage Gesamt § 2_mtlAufte_Plan'!$H$1</f>
        <v>17728.942836895265</v>
      </c>
      <c r="I162" s="14">
        <f>'landesw Umlage § 2_Plan'!K162*'Umlage Gesamt § 2_mtlAufte_Plan'!$I$1</f>
        <v>31503.802818877452</v>
      </c>
      <c r="J162" s="14">
        <f>'landesw Umlage § 2_Plan'!L162*'Umlage Gesamt § 2_mtlAufte_Plan'!$J$1</f>
        <v>447.85591645692352</v>
      </c>
      <c r="K162" s="14">
        <f>'landesw Umlage § 2_Plan'!M162*'Umlage Gesamt § 2_mtlAufte_Plan'!$K$1</f>
        <v>315.07451409029795</v>
      </c>
      <c r="M162" s="14">
        <f>'bezirksw Umlage § 2_Plan'!F162*'Umlage Gesamt § 2_mtlAufte_Plan'!$M$1</f>
        <v>4715.038759083297</v>
      </c>
      <c r="N162" s="14">
        <f>'bezirksw Umlage § 2_Plan'!G162*'Umlage Gesamt § 2_mtlAufte_Plan'!$N$1</f>
        <v>187066.48288073821</v>
      </c>
      <c r="O162" s="14">
        <f>'bezirksw Umlage § 2_Plan'!H162*'Umlage Gesamt § 2_mtlAufte_Plan'!$O$1</f>
        <v>10320.682603987145</v>
      </c>
      <c r="P162" s="14">
        <f>'bezirksw Umlage § 2_Plan'!I162*'Umlage Gesamt § 2_mtlAufte_Plan'!$P$1</f>
        <v>343160.88805327966</v>
      </c>
      <c r="Q162" s="14">
        <f>'bezirksw Umlage § 2_Plan'!J162*'Umlage Gesamt § 2_mtlAufte_Plan'!$Q$1</f>
        <v>13891.158965761302</v>
      </c>
      <c r="R162" s="14">
        <f>'bezirksw Umlage § 2_Plan'!K162*'Umlage Gesamt § 2_mtlAufte_Plan'!$R$1</f>
        <v>99635.408586248494</v>
      </c>
      <c r="S162" s="14">
        <f>'bezirksw Umlage § 2_Plan'!L162*'Umlage Gesamt § 2_mtlAufte_Plan'!$S$1</f>
        <v>1242.2490176429712</v>
      </c>
      <c r="T162" s="14">
        <f>'bezirksw Umlage § 2_Plan'!M162*'Umlage Gesamt § 2_mtlAufte_Plan'!$T$1</f>
        <v>927.09717326556711</v>
      </c>
      <c r="V162" s="14">
        <f t="shared" si="47"/>
        <v>5567.6153906633535</v>
      </c>
      <c r="W162" s="184">
        <f t="shared" si="48"/>
        <v>463.97</v>
      </c>
      <c r="X162" s="14">
        <f t="shared" si="40"/>
        <v>253511.01415092021</v>
      </c>
      <c r="Y162" s="184">
        <f t="shared" si="53"/>
        <v>21125.919999999998</v>
      </c>
      <c r="Z162" s="14">
        <f t="shared" si="41"/>
        <v>13389.590208762771</v>
      </c>
      <c r="AA162" s="184">
        <f t="shared" si="54"/>
        <v>1115.8</v>
      </c>
      <c r="AB162" s="14">
        <f t="shared" si="42"/>
        <v>447040.96216864558</v>
      </c>
      <c r="AC162" s="184">
        <f t="shared" si="55"/>
        <v>37253.410000000003</v>
      </c>
      <c r="AD162" s="14">
        <f t="shared" si="43"/>
        <v>31620.101802656565</v>
      </c>
      <c r="AE162" s="184">
        <f t="shared" si="56"/>
        <v>2635.01</v>
      </c>
      <c r="AF162" s="14">
        <f t="shared" si="44"/>
        <v>131139.21140512594</v>
      </c>
      <c r="AG162" s="184">
        <f t="shared" si="57"/>
        <v>10928.27</v>
      </c>
      <c r="AH162" s="14">
        <f t="shared" si="45"/>
        <v>1690.1049340998948</v>
      </c>
      <c r="AI162" s="184">
        <f t="shared" si="49"/>
        <v>140.84</v>
      </c>
      <c r="AJ162" s="14">
        <f t="shared" si="46"/>
        <v>1242.1716873558651</v>
      </c>
      <c r="AK162" s="184">
        <f t="shared" si="50"/>
        <v>103.51</v>
      </c>
      <c r="AM162" s="14">
        <f t="shared" si="58"/>
        <v>885200.77174823021</v>
      </c>
      <c r="AN162" s="14">
        <f t="shared" si="51"/>
        <v>73766.73</v>
      </c>
      <c r="AO162" s="14">
        <f t="shared" si="52"/>
        <v>73766.73</v>
      </c>
    </row>
    <row r="163" spans="1:41" x14ac:dyDescent="0.25">
      <c r="A163">
        <v>61719</v>
      </c>
      <c r="B163" t="s">
        <v>179</v>
      </c>
      <c r="C163" t="s">
        <v>174</v>
      </c>
      <c r="D163" s="14">
        <f>'landesw Umlage § 2_Plan'!F163*'Umlage Gesamt § 2_mtlAufte_Plan'!$D$1</f>
        <v>875.46737007535</v>
      </c>
      <c r="E163" s="14">
        <f>'landesw Umlage § 2_Plan'!G163*'Umlage Gesamt § 2_mtlAufte_Plan'!$E$1</f>
        <v>68228.493360404114</v>
      </c>
      <c r="F163" s="14">
        <f>'landesw Umlage § 2_Plan'!H163*'Umlage Gesamt § 2_mtlAufte_Plan'!$F$1</f>
        <v>3151.3043757461674</v>
      </c>
      <c r="G163" s="14">
        <f>'landesw Umlage § 2_Plan'!I163*'Umlage Gesamt § 2_mtlAufte_Plan'!$G$1</f>
        <v>106669.13907840589</v>
      </c>
      <c r="H163" s="14">
        <f>'landesw Umlage § 2_Plan'!J163*'Umlage Gesamt § 2_mtlAufte_Plan'!$H$1</f>
        <v>18204.945320713374</v>
      </c>
      <c r="I163" s="14">
        <f>'landesw Umlage § 2_Plan'!K163*'Umlage Gesamt § 2_mtlAufte_Plan'!$I$1</f>
        <v>32349.645040236188</v>
      </c>
      <c r="J163" s="14">
        <f>'landesw Umlage § 2_Plan'!L163*'Umlage Gesamt § 2_mtlAufte_Plan'!$J$1</f>
        <v>459.88035190055786</v>
      </c>
      <c r="K163" s="14">
        <f>'landesw Umlage § 2_Plan'!M163*'Umlage Gesamt § 2_mtlAufte_Plan'!$K$1</f>
        <v>323.53391590994016</v>
      </c>
      <c r="M163" s="14">
        <f>'bezirksw Umlage § 2_Plan'!F163*'Umlage Gesamt § 2_mtlAufte_Plan'!$M$1</f>
        <v>4841.632328777232</v>
      </c>
      <c r="N163" s="14">
        <f>'bezirksw Umlage § 2_Plan'!G163*'Umlage Gesamt § 2_mtlAufte_Plan'!$N$1</f>
        <v>192089.01080637638</v>
      </c>
      <c r="O163" s="14">
        <f>'bezirksw Umlage § 2_Plan'!H163*'Umlage Gesamt § 2_mtlAufte_Plan'!$O$1</f>
        <v>10597.781503757558</v>
      </c>
      <c r="P163" s="14">
        <f>'bezirksw Umlage § 2_Plan'!I163*'Umlage Gesamt § 2_mtlAufte_Plan'!$P$1</f>
        <v>352374.37791363697</v>
      </c>
      <c r="Q163" s="14">
        <f>'bezirksw Umlage § 2_Plan'!J163*'Umlage Gesamt § 2_mtlAufte_Plan'!$Q$1</f>
        <v>14264.121202237919</v>
      </c>
      <c r="R163" s="14">
        <f>'bezirksw Umlage § 2_Plan'!K163*'Umlage Gesamt § 2_mtlAufte_Plan'!$R$1</f>
        <v>102310.50897997235</v>
      </c>
      <c r="S163" s="14">
        <f>'bezirksw Umlage § 2_Plan'!L163*'Umlage Gesamt § 2_mtlAufte_Plan'!$S$1</f>
        <v>1275.6020282177524</v>
      </c>
      <c r="T163" s="14">
        <f>'bezirksw Umlage § 2_Plan'!M163*'Umlage Gesamt § 2_mtlAufte_Plan'!$T$1</f>
        <v>951.98870578812557</v>
      </c>
      <c r="V163" s="14">
        <f t="shared" si="47"/>
        <v>5717.0996988525822</v>
      </c>
      <c r="W163" s="184">
        <f t="shared" si="48"/>
        <v>476.42</v>
      </c>
      <c r="X163" s="14">
        <f t="shared" si="40"/>
        <v>260317.50416678051</v>
      </c>
      <c r="Y163" s="184">
        <f t="shared" si="53"/>
        <v>21693.13</v>
      </c>
      <c r="Z163" s="14">
        <f t="shared" si="41"/>
        <v>13749.085879503726</v>
      </c>
      <c r="AA163" s="184">
        <f t="shared" si="54"/>
        <v>1145.76</v>
      </c>
      <c r="AB163" s="14">
        <f t="shared" si="42"/>
        <v>459043.51699204289</v>
      </c>
      <c r="AC163" s="184">
        <f t="shared" si="55"/>
        <v>38253.629999999997</v>
      </c>
      <c r="AD163" s="14">
        <f t="shared" si="43"/>
        <v>32469.066522951292</v>
      </c>
      <c r="AE163" s="184">
        <f t="shared" si="56"/>
        <v>2705.76</v>
      </c>
      <c r="AF163" s="14">
        <f t="shared" si="44"/>
        <v>134660.15402020855</v>
      </c>
      <c r="AG163" s="184">
        <f t="shared" si="57"/>
        <v>11221.68</v>
      </c>
      <c r="AH163" s="14">
        <f t="shared" si="45"/>
        <v>1735.4823801183102</v>
      </c>
      <c r="AI163" s="184">
        <f t="shared" si="49"/>
        <v>144.62</v>
      </c>
      <c r="AJ163" s="14">
        <f t="shared" si="46"/>
        <v>1275.5226216980657</v>
      </c>
      <c r="AK163" s="184">
        <f t="shared" si="50"/>
        <v>106.29</v>
      </c>
      <c r="AM163" s="14">
        <f t="shared" si="58"/>
        <v>908967.43228215596</v>
      </c>
      <c r="AN163" s="14">
        <f t="shared" si="51"/>
        <v>75747.289999999994</v>
      </c>
      <c r="AO163" s="14">
        <f t="shared" si="52"/>
        <v>75747.289999999994</v>
      </c>
    </row>
    <row r="164" spans="1:41" x14ac:dyDescent="0.25">
      <c r="A164">
        <v>61727</v>
      </c>
      <c r="B164" t="s">
        <v>180</v>
      </c>
      <c r="C164" t="s">
        <v>174</v>
      </c>
      <c r="D164" s="14">
        <f>'landesw Umlage § 2_Plan'!F164*'Umlage Gesamt § 2_mtlAufte_Plan'!$D$1</f>
        <v>848.27196605808194</v>
      </c>
      <c r="E164" s="14">
        <f>'landesw Umlage § 2_Plan'!G164*'Umlage Gesamt § 2_mtlAufte_Plan'!$E$1</f>
        <v>66109.052355691412</v>
      </c>
      <c r="F164" s="14">
        <f>'landesw Umlage § 2_Plan'!H164*'Umlage Gesamt § 2_mtlAufte_Plan'!$F$1</f>
        <v>3053.4126682888973</v>
      </c>
      <c r="G164" s="14">
        <f>'landesw Umlage § 2_Plan'!I164*'Umlage Gesamt § 2_mtlAufte_Plan'!$G$1</f>
        <v>103355.58287680613</v>
      </c>
      <c r="H164" s="14">
        <f>'landesw Umlage § 2_Plan'!J164*'Umlage Gesamt § 2_mtlAufte_Plan'!$H$1</f>
        <v>17639.429277475276</v>
      </c>
      <c r="I164" s="14">
        <f>'landesw Umlage § 2_Plan'!K164*'Umlage Gesamt § 2_mtlAufte_Plan'!$I$1</f>
        <v>31344.739892704856</v>
      </c>
      <c r="J164" s="14">
        <f>'landesw Umlage § 2_Plan'!L164*'Umlage Gesamt § 2_mtlAufte_Plan'!$J$1</f>
        <v>445.59468872562684</v>
      </c>
      <c r="K164" s="14">
        <f>'landesw Umlage § 2_Plan'!M164*'Umlage Gesamt § 2_mtlAufte_Plan'!$K$1</f>
        <v>313.48370061099376</v>
      </c>
      <c r="M164" s="14">
        <f>'bezirksw Umlage § 2_Plan'!F164*'Umlage Gesamt § 2_mtlAufte_Plan'!$M$1</f>
        <v>4691.2324946031376</v>
      </c>
      <c r="N164" s="14">
        <f>'bezirksw Umlage § 2_Plan'!G164*'Umlage Gesamt § 2_mtlAufte_Plan'!$N$1</f>
        <v>186121.98286825098</v>
      </c>
      <c r="O164" s="14">
        <f>'bezirksw Umlage § 2_Plan'!H164*'Umlage Gesamt § 2_mtlAufte_Plan'!$O$1</f>
        <v>10268.573403566901</v>
      </c>
      <c r="P164" s="14">
        <f>'bezirksw Umlage § 2_Plan'!I164*'Umlage Gesamt § 2_mtlAufte_Plan'!$P$1</f>
        <v>341428.26627058384</v>
      </c>
      <c r="Q164" s="14">
        <f>'bezirksw Umlage § 2_Plan'!J164*'Umlage Gesamt § 2_mtlAufte_Plan'!$Q$1</f>
        <v>13821.022404606258</v>
      </c>
      <c r="R164" s="14">
        <f>'bezirksw Umlage § 2_Plan'!K164*'Umlage Gesamt § 2_mtlAufte_Plan'!$R$1</f>
        <v>99132.348694360335</v>
      </c>
      <c r="S164" s="14">
        <f>'bezirksw Umlage § 2_Plan'!L164*'Umlage Gesamt § 2_mtlAufte_Plan'!$S$1</f>
        <v>1235.9768934515728</v>
      </c>
      <c r="T164" s="14">
        <f>'bezirksw Umlage § 2_Plan'!M164*'Umlage Gesamt § 2_mtlAufte_Plan'!$T$1</f>
        <v>922.4162529946467</v>
      </c>
      <c r="V164" s="14">
        <f t="shared" si="47"/>
        <v>5539.5044606612191</v>
      </c>
      <c r="W164" s="184">
        <f t="shared" si="48"/>
        <v>461.63</v>
      </c>
      <c r="X164" s="14">
        <f t="shared" si="40"/>
        <v>252231.0352239424</v>
      </c>
      <c r="Y164" s="184">
        <f t="shared" si="53"/>
        <v>21019.25</v>
      </c>
      <c r="Z164" s="14">
        <f t="shared" si="41"/>
        <v>13321.986071855797</v>
      </c>
      <c r="AA164" s="184">
        <f t="shared" si="54"/>
        <v>1110.17</v>
      </c>
      <c r="AB164" s="14">
        <f t="shared" si="42"/>
        <v>444783.84914738999</v>
      </c>
      <c r="AC164" s="184">
        <f t="shared" si="55"/>
        <v>37065.32</v>
      </c>
      <c r="AD164" s="14">
        <f t="shared" si="43"/>
        <v>31460.451682081533</v>
      </c>
      <c r="AE164" s="184">
        <f t="shared" si="56"/>
        <v>2621.7</v>
      </c>
      <c r="AF164" s="14">
        <f t="shared" si="44"/>
        <v>130477.0885870652</v>
      </c>
      <c r="AG164" s="184">
        <f t="shared" si="57"/>
        <v>10873.09</v>
      </c>
      <c r="AH164" s="14">
        <f t="shared" si="45"/>
        <v>1681.5715821771996</v>
      </c>
      <c r="AI164" s="184">
        <f t="shared" si="49"/>
        <v>140.13</v>
      </c>
      <c r="AJ164" s="14">
        <f t="shared" si="46"/>
        <v>1235.8999536056403</v>
      </c>
      <c r="AK164" s="184">
        <f t="shared" si="50"/>
        <v>102.99</v>
      </c>
      <c r="AM164" s="14">
        <f t="shared" si="58"/>
        <v>880731.38670877891</v>
      </c>
      <c r="AN164" s="14">
        <f t="shared" si="51"/>
        <v>73394.28</v>
      </c>
      <c r="AO164" s="14">
        <f t="shared" si="52"/>
        <v>73394.28</v>
      </c>
    </row>
    <row r="165" spans="1:41" x14ac:dyDescent="0.25">
      <c r="A165">
        <v>61728</v>
      </c>
      <c r="B165" t="s">
        <v>181</v>
      </c>
      <c r="C165" t="s">
        <v>174</v>
      </c>
      <c r="D165" s="14">
        <f>'landesw Umlage § 2_Plan'!F165*'Umlage Gesamt § 2_mtlAufte_Plan'!$D$1</f>
        <v>187.86015065826876</v>
      </c>
      <c r="E165" s="14">
        <f>'landesw Umlage § 2_Plan'!G165*'Umlage Gesamt § 2_mtlAufte_Plan'!$E$1</f>
        <v>14640.654215095456</v>
      </c>
      <c r="F165" s="14">
        <f>'landesw Umlage § 2_Plan'!H165*'Umlage Gesamt § 2_mtlAufte_Plan'!$F$1</f>
        <v>676.21539652218428</v>
      </c>
      <c r="G165" s="14">
        <f>'landesw Umlage § 2_Plan'!I165*'Umlage Gesamt § 2_mtlAufte_Plan'!$G$1</f>
        <v>22889.351702659624</v>
      </c>
      <c r="H165" s="14">
        <f>'landesw Umlage § 2_Plan'!J165*'Umlage Gesamt § 2_mtlAufte_Plan'!$H$1</f>
        <v>3906.4662916910393</v>
      </c>
      <c r="I165" s="14">
        <f>'landesw Umlage § 2_Plan'!K165*'Umlage Gesamt § 2_mtlAufte_Plan'!$I$1</f>
        <v>6941.674125989678</v>
      </c>
      <c r="J165" s="14">
        <f>'landesw Umlage § 2_Plan'!L165*'Umlage Gesamt § 2_mtlAufte_Plan'!$J$1</f>
        <v>98.682366865804184</v>
      </c>
      <c r="K165" s="14">
        <f>'landesw Umlage § 2_Plan'!M165*'Umlage Gesamt § 2_mtlAufte_Plan'!$K$1</f>
        <v>69.424780709610985</v>
      </c>
      <c r="M165" s="14">
        <f>'bezirksw Umlage § 2_Plan'!F165*'Umlage Gesamt § 2_mtlAufte_Plan'!$M$1</f>
        <v>1038.9305299154121</v>
      </c>
      <c r="N165" s="14">
        <f>'bezirksw Umlage § 2_Plan'!G165*'Umlage Gesamt § 2_mtlAufte_Plan'!$N$1</f>
        <v>41218.978277600261</v>
      </c>
      <c r="O165" s="14">
        <f>'bezirksw Umlage § 2_Plan'!H165*'Umlage Gesamt § 2_mtlAufte_Plan'!$O$1</f>
        <v>2274.100552448866</v>
      </c>
      <c r="P165" s="14">
        <f>'bezirksw Umlage § 2_Plan'!I165*'Umlage Gesamt § 2_mtlAufte_Plan'!$P$1</f>
        <v>75613.444870334934</v>
      </c>
      <c r="Q165" s="14">
        <f>'bezirksw Umlage § 2_Plan'!J165*'Umlage Gesamt § 2_mtlAufte_Plan'!$Q$1</f>
        <v>3060.8336183101692</v>
      </c>
      <c r="R165" s="14">
        <f>'bezirksw Umlage § 2_Plan'!K165*'Umlage Gesamt § 2_mtlAufte_Plan'!$R$1</f>
        <v>21954.065094679117</v>
      </c>
      <c r="S165" s="14">
        <f>'bezirksw Umlage § 2_Plan'!L165*'Umlage Gesamt § 2_mtlAufte_Plan'!$S$1</f>
        <v>273.72212533786978</v>
      </c>
      <c r="T165" s="14">
        <f>'bezirksw Umlage § 2_Plan'!M165*'Umlage Gesamt § 2_mtlAufte_Plan'!$T$1</f>
        <v>204.28030536299147</v>
      </c>
      <c r="V165" s="14">
        <f t="shared" si="47"/>
        <v>1226.7906805736809</v>
      </c>
      <c r="W165" s="184">
        <f t="shared" si="48"/>
        <v>102.23</v>
      </c>
      <c r="X165" s="14">
        <f t="shared" si="40"/>
        <v>55859.632492695717</v>
      </c>
      <c r="Y165" s="184">
        <f t="shared" si="53"/>
        <v>4654.97</v>
      </c>
      <c r="Z165" s="14">
        <f t="shared" si="41"/>
        <v>2950.3159489710501</v>
      </c>
      <c r="AA165" s="184">
        <f t="shared" si="54"/>
        <v>245.86</v>
      </c>
      <c r="AB165" s="14">
        <f t="shared" si="42"/>
        <v>98502.796572994557</v>
      </c>
      <c r="AC165" s="184">
        <f t="shared" si="55"/>
        <v>8208.57</v>
      </c>
      <c r="AD165" s="14">
        <f t="shared" si="43"/>
        <v>6967.2999100012084</v>
      </c>
      <c r="AE165" s="184">
        <f t="shared" si="56"/>
        <v>580.61</v>
      </c>
      <c r="AF165" s="14">
        <f t="shared" si="44"/>
        <v>28895.739220668795</v>
      </c>
      <c r="AG165" s="184">
        <f t="shared" si="57"/>
        <v>2407.98</v>
      </c>
      <c r="AH165" s="14">
        <f t="shared" si="45"/>
        <v>372.40449220367395</v>
      </c>
      <c r="AI165" s="184">
        <f t="shared" si="49"/>
        <v>31.03</v>
      </c>
      <c r="AJ165" s="14">
        <f t="shared" si="46"/>
        <v>273.70508607260246</v>
      </c>
      <c r="AK165" s="184">
        <f t="shared" si="50"/>
        <v>22.81</v>
      </c>
      <c r="AM165" s="14">
        <f t="shared" si="58"/>
        <v>195048.68440418129</v>
      </c>
      <c r="AN165" s="14">
        <f t="shared" si="51"/>
        <v>16254.06</v>
      </c>
      <c r="AO165" s="14">
        <f t="shared" si="52"/>
        <v>16254.06</v>
      </c>
    </row>
    <row r="166" spans="1:41" x14ac:dyDescent="0.25">
      <c r="A166">
        <v>61729</v>
      </c>
      <c r="B166" t="s">
        <v>182</v>
      </c>
      <c r="C166" t="s">
        <v>174</v>
      </c>
      <c r="D166" s="14">
        <f>'landesw Umlage § 2_Plan'!F166*'Umlage Gesamt § 2_mtlAufte_Plan'!$D$1</f>
        <v>551.93866122654936</v>
      </c>
      <c r="E166" s="14">
        <f>'landesw Umlage § 2_Plan'!G166*'Umlage Gesamt § 2_mtlAufte_Plan'!$E$1</f>
        <v>43014.673727479756</v>
      </c>
      <c r="F166" s="14">
        <f>'landesw Umlage § 2_Plan'!H166*'Umlage Gesamt § 2_mtlAufte_Plan'!$F$1</f>
        <v>1986.7407715229929</v>
      </c>
      <c r="G166" s="14">
        <f>'landesw Umlage § 2_Plan'!I166*'Umlage Gesamt § 2_mtlAufte_Plan'!$G$1</f>
        <v>67249.59013841566</v>
      </c>
      <c r="H166" s="14">
        <f>'landesw Umlage § 2_Plan'!J166*'Umlage Gesamt § 2_mtlAufte_Plan'!$H$1</f>
        <v>11477.313137498497</v>
      </c>
      <c r="I166" s="14">
        <f>'landesw Umlage § 2_Plan'!K166*'Umlage Gesamt § 2_mtlAufte_Plan'!$I$1</f>
        <v>20394.843240274382</v>
      </c>
      <c r="J166" s="14">
        <f>'landesw Umlage § 2_Plan'!L166*'Umlage Gesamt § 2_mtlAufte_Plan'!$J$1</f>
        <v>289.93170325758905</v>
      </c>
      <c r="K166" s="14">
        <f>'landesw Umlage § 2_Plan'!M166*'Umlage Gesamt § 2_mtlAufte_Plan'!$K$1</f>
        <v>203.97205254302747</v>
      </c>
      <c r="M166" s="14">
        <f>'bezirksw Umlage § 2_Plan'!F166*'Umlage Gesamt § 2_mtlAufte_Plan'!$M$1</f>
        <v>3052.4085271921522</v>
      </c>
      <c r="N166" s="14">
        <f>'bezirksw Umlage § 2_Plan'!G166*'Umlage Gesamt § 2_mtlAufte_Plan'!$N$1</f>
        <v>121102.5734193594</v>
      </c>
      <c r="O166" s="14">
        <f>'bezirksw Umlage § 2_Plan'!H166*'Umlage Gesamt § 2_mtlAufte_Plan'!$O$1</f>
        <v>6681.3744693328681</v>
      </c>
      <c r="P166" s="14">
        <f>'bezirksw Umlage § 2_Plan'!I166*'Umlage Gesamt § 2_mtlAufte_Plan'!$P$1</f>
        <v>222154.53030471213</v>
      </c>
      <c r="Q166" s="14">
        <f>'bezirksw Umlage § 2_Plan'!J166*'Umlage Gesamt § 2_mtlAufte_Plan'!$Q$1</f>
        <v>8992.8194117147123</v>
      </c>
      <c r="R166" s="14">
        <f>'bezirksw Umlage § 2_Plan'!K166*'Umlage Gesamt § 2_mtlAufte_Plan'!$R$1</f>
        <v>64501.690509553307</v>
      </c>
      <c r="S166" s="14">
        <f>'bezirksw Umlage § 2_Plan'!L166*'Umlage Gesamt § 2_mtlAufte_Plan'!$S$1</f>
        <v>804.20367426347434</v>
      </c>
      <c r="T166" s="14">
        <f>'bezirksw Umlage § 2_Plan'!M166*'Umlage Gesamt § 2_mtlAufte_Plan'!$T$1</f>
        <v>600.18155985673081</v>
      </c>
      <c r="V166" s="14">
        <f t="shared" si="47"/>
        <v>3604.3471884187015</v>
      </c>
      <c r="W166" s="184">
        <f t="shared" si="48"/>
        <v>300.36</v>
      </c>
      <c r="X166" s="14">
        <f t="shared" si="40"/>
        <v>164117.24714683916</v>
      </c>
      <c r="Y166" s="184">
        <f t="shared" si="53"/>
        <v>13676.44</v>
      </c>
      <c r="Z166" s="14">
        <f t="shared" si="41"/>
        <v>8668.115240855861</v>
      </c>
      <c r="AA166" s="184">
        <f t="shared" si="54"/>
        <v>722.34</v>
      </c>
      <c r="AB166" s="14">
        <f t="shared" si="42"/>
        <v>289404.12044312782</v>
      </c>
      <c r="AC166" s="184">
        <f t="shared" si="55"/>
        <v>24117.01</v>
      </c>
      <c r="AD166" s="14">
        <f t="shared" si="43"/>
        <v>20470.132549213209</v>
      </c>
      <c r="AE166" s="184">
        <f t="shared" si="56"/>
        <v>1705.84</v>
      </c>
      <c r="AF166" s="14">
        <f t="shared" si="44"/>
        <v>84896.533749827693</v>
      </c>
      <c r="AG166" s="184">
        <f t="shared" si="57"/>
        <v>7074.71</v>
      </c>
      <c r="AH166" s="14">
        <f t="shared" si="45"/>
        <v>1094.1353775210634</v>
      </c>
      <c r="AI166" s="184">
        <f t="shared" si="49"/>
        <v>91.18</v>
      </c>
      <c r="AJ166" s="14">
        <f t="shared" si="46"/>
        <v>804.15361239975823</v>
      </c>
      <c r="AK166" s="184">
        <f t="shared" si="50"/>
        <v>67.010000000000005</v>
      </c>
      <c r="AM166" s="14">
        <f t="shared" si="58"/>
        <v>573058.78530820319</v>
      </c>
      <c r="AN166" s="14">
        <f t="shared" si="51"/>
        <v>47754.9</v>
      </c>
      <c r="AO166" s="14">
        <f t="shared" si="52"/>
        <v>47754.9</v>
      </c>
    </row>
    <row r="167" spans="1:41" x14ac:dyDescent="0.25">
      <c r="A167">
        <v>61730</v>
      </c>
      <c r="B167" t="s">
        <v>183</v>
      </c>
      <c r="C167" t="s">
        <v>174</v>
      </c>
      <c r="D167" s="14">
        <f>'landesw Umlage § 2_Plan'!F167*'Umlage Gesamt § 2_mtlAufte_Plan'!$D$1</f>
        <v>572.66431515547708</v>
      </c>
      <c r="E167" s="14">
        <f>'landesw Umlage § 2_Plan'!G167*'Umlage Gesamt § 2_mtlAufte_Plan'!$E$1</f>
        <v>44629.902563887641</v>
      </c>
      <c r="F167" s="14">
        <f>'landesw Umlage § 2_Plan'!H167*'Umlage Gesamt § 2_mtlAufte_Plan'!$F$1</f>
        <v>2061.3441732589245</v>
      </c>
      <c r="G167" s="14">
        <f>'landesw Umlage § 2_Plan'!I167*'Umlage Gesamt § 2_mtlAufte_Plan'!$G$1</f>
        <v>69774.855770240887</v>
      </c>
      <c r="H167" s="14">
        <f>'landesw Umlage § 2_Plan'!J167*'Umlage Gesamt § 2_mtlAufte_Plan'!$H$1</f>
        <v>11908.29367362023</v>
      </c>
      <c r="I167" s="14">
        <f>'landesw Umlage § 2_Plan'!K167*'Umlage Gesamt § 2_mtlAufte_Plan'!$I$1</f>
        <v>21160.682802941217</v>
      </c>
      <c r="J167" s="14">
        <f>'landesw Umlage § 2_Plan'!L167*'Umlage Gesamt § 2_mtlAufte_Plan'!$J$1</f>
        <v>300.81882635091938</v>
      </c>
      <c r="K167" s="14">
        <f>'landesw Umlage § 2_Plan'!M167*'Umlage Gesamt § 2_mtlAufte_Plan'!$K$1</f>
        <v>211.6313351212498</v>
      </c>
      <c r="M167" s="14">
        <f>'bezirksw Umlage § 2_Plan'!F167*'Umlage Gesamt § 2_mtlAufte_Plan'!$M$1</f>
        <v>3167.0284428249975</v>
      </c>
      <c r="N167" s="14">
        <f>'bezirksw Umlage § 2_Plan'!G167*'Umlage Gesamt § 2_mtlAufte_Plan'!$N$1</f>
        <v>125650.05342558777</v>
      </c>
      <c r="O167" s="14">
        <f>'bezirksw Umlage § 2_Plan'!H167*'Umlage Gesamt § 2_mtlAufte_Plan'!$O$1</f>
        <v>6932.2644046623445</v>
      </c>
      <c r="P167" s="14">
        <f>'bezirksw Umlage § 2_Plan'!I167*'Umlage Gesamt § 2_mtlAufte_Plan'!$P$1</f>
        <v>230496.5766900967</v>
      </c>
      <c r="Q167" s="14">
        <f>'bezirksw Umlage § 2_Plan'!J167*'Umlage Gesamt § 2_mtlAufte_Plan'!$Q$1</f>
        <v>9330.5056005356837</v>
      </c>
      <c r="R167" s="14">
        <f>'bezirksw Umlage § 2_Plan'!K167*'Umlage Gesamt § 2_mtlAufte_Plan'!$R$1</f>
        <v>66923.770731947952</v>
      </c>
      <c r="S167" s="14">
        <f>'bezirksw Umlage § 2_Plan'!L167*'Umlage Gesamt § 2_mtlAufte_Plan'!$S$1</f>
        <v>834.40204269107653</v>
      </c>
      <c r="T167" s="14">
        <f>'bezirksw Umlage § 2_Plan'!M167*'Umlage Gesamt § 2_mtlAufte_Plan'!$T$1</f>
        <v>622.71876585072948</v>
      </c>
      <c r="V167" s="14">
        <f t="shared" si="47"/>
        <v>3739.6927579804747</v>
      </c>
      <c r="W167" s="184">
        <f t="shared" si="48"/>
        <v>311.64</v>
      </c>
      <c r="X167" s="14">
        <f t="shared" si="40"/>
        <v>170279.95598947542</v>
      </c>
      <c r="Y167" s="184">
        <f t="shared" si="53"/>
        <v>14190</v>
      </c>
      <c r="Z167" s="14">
        <f t="shared" si="41"/>
        <v>8993.6085779212699</v>
      </c>
      <c r="AA167" s="184">
        <f t="shared" si="54"/>
        <v>749.47</v>
      </c>
      <c r="AB167" s="14">
        <f t="shared" si="42"/>
        <v>300271.43246033759</v>
      </c>
      <c r="AC167" s="184">
        <f t="shared" si="55"/>
        <v>25022.62</v>
      </c>
      <c r="AD167" s="14">
        <f t="shared" si="43"/>
        <v>21238.799274155914</v>
      </c>
      <c r="AE167" s="184">
        <f t="shared" si="56"/>
        <v>1769.9</v>
      </c>
      <c r="AF167" s="14">
        <f t="shared" si="44"/>
        <v>88084.453534889166</v>
      </c>
      <c r="AG167" s="184">
        <f t="shared" si="57"/>
        <v>7340.37</v>
      </c>
      <c r="AH167" s="14">
        <f t="shared" si="45"/>
        <v>1135.2208690419959</v>
      </c>
      <c r="AI167" s="184">
        <f t="shared" si="49"/>
        <v>94.6</v>
      </c>
      <c r="AJ167" s="14">
        <f t="shared" si="46"/>
        <v>834.35010097197926</v>
      </c>
      <c r="AK167" s="184">
        <f t="shared" si="50"/>
        <v>69.53</v>
      </c>
      <c r="AM167" s="14">
        <f t="shared" si="58"/>
        <v>594577.51356477384</v>
      </c>
      <c r="AN167" s="14">
        <f t="shared" si="51"/>
        <v>49548.13</v>
      </c>
      <c r="AO167" s="14">
        <f t="shared" si="52"/>
        <v>49548.13</v>
      </c>
    </row>
    <row r="168" spans="1:41" x14ac:dyDescent="0.25">
      <c r="A168">
        <v>61731</v>
      </c>
      <c r="B168" t="s">
        <v>184</v>
      </c>
      <c r="C168" t="s">
        <v>174</v>
      </c>
      <c r="D168" s="14">
        <f>'landesw Umlage § 2_Plan'!F168*'Umlage Gesamt § 2_mtlAufte_Plan'!$D$1</f>
        <v>450.3601116843314</v>
      </c>
      <c r="E168" s="14">
        <f>'landesw Umlage § 2_Plan'!G168*'Umlage Gesamt § 2_mtlAufte_Plan'!$E$1</f>
        <v>35098.272008927757</v>
      </c>
      <c r="F168" s="14">
        <f>'landesw Umlage § 2_Plan'!H168*'Umlage Gesamt § 2_mtlAufte_Plan'!$F$1</f>
        <v>1621.1018698392106</v>
      </c>
      <c r="G168" s="14">
        <f>'landesw Umlage § 2_Plan'!I168*'Umlage Gesamt § 2_mtlAufte_Plan'!$G$1</f>
        <v>54873.005015010065</v>
      </c>
      <c r="H168" s="14">
        <f>'landesw Umlage § 2_Plan'!J168*'Umlage Gesamt § 2_mtlAufte_Plan'!$H$1</f>
        <v>9365.0334530891359</v>
      </c>
      <c r="I168" s="14">
        <f>'landesw Umlage § 2_Plan'!K168*'Umlage Gesamt § 2_mtlAufte_Plan'!$I$1</f>
        <v>16641.385220348438</v>
      </c>
      <c r="J168" s="14">
        <f>'landesw Umlage § 2_Plan'!L168*'Umlage Gesamt § 2_mtlAufte_Plan'!$J$1</f>
        <v>236.57279953853572</v>
      </c>
      <c r="K168" s="14">
        <f>'landesw Umlage § 2_Plan'!M168*'Umlage Gesamt § 2_mtlAufte_Plan'!$K$1</f>
        <v>166.43312530349246</v>
      </c>
      <c r="M168" s="14">
        <f>'bezirksw Umlage § 2_Plan'!F168*'Umlage Gesamt § 2_mtlAufte_Plan'!$M$1</f>
        <v>2490.6445983645435</v>
      </c>
      <c r="N168" s="14">
        <f>'bezirksw Umlage § 2_Plan'!G168*'Umlage Gesamt § 2_mtlAufte_Plan'!$N$1</f>
        <v>98814.908832806279</v>
      </c>
      <c r="O168" s="14">
        <f>'bezirksw Umlage § 2_Plan'!H168*'Umlage Gesamt § 2_mtlAufte_Plan'!$O$1</f>
        <v>5451.7372374799152</v>
      </c>
      <c r="P168" s="14">
        <f>'bezirksw Umlage § 2_Plan'!I168*'Umlage Gesamt § 2_mtlAufte_Plan'!$P$1</f>
        <v>181269.30781923226</v>
      </c>
      <c r="Q168" s="14">
        <f>'bezirksw Umlage § 2_Plan'!J168*'Umlage Gesamt § 2_mtlAufte_Plan'!$Q$1</f>
        <v>7337.7848647469364</v>
      </c>
      <c r="R168" s="14">
        <f>'bezirksw Umlage § 2_Plan'!K168*'Umlage Gesamt § 2_mtlAufte_Plan'!$R$1</f>
        <v>52630.827630657899</v>
      </c>
      <c r="S168" s="14">
        <f>'bezirksw Umlage § 2_Plan'!L168*'Umlage Gesamt § 2_mtlAufte_Plan'!$S$1</f>
        <v>656.19838217780966</v>
      </c>
      <c r="T168" s="14">
        <f>'bezirksw Umlage § 2_Plan'!M168*'Umlage Gesamt § 2_mtlAufte_Plan'!$T$1</f>
        <v>489.72440837407964</v>
      </c>
      <c r="V168" s="14">
        <f t="shared" si="47"/>
        <v>2941.004710048875</v>
      </c>
      <c r="W168" s="184">
        <f t="shared" si="48"/>
        <v>245.08</v>
      </c>
      <c r="X168" s="14">
        <f t="shared" si="40"/>
        <v>133913.18084173405</v>
      </c>
      <c r="Y168" s="184">
        <f t="shared" si="53"/>
        <v>11159.43</v>
      </c>
      <c r="Z168" s="14">
        <f t="shared" si="41"/>
        <v>7072.839107319126</v>
      </c>
      <c r="AA168" s="184">
        <f t="shared" si="54"/>
        <v>589.4</v>
      </c>
      <c r="AB168" s="14">
        <f t="shared" si="42"/>
        <v>236142.31283424233</v>
      </c>
      <c r="AC168" s="184">
        <f t="shared" si="55"/>
        <v>19678.53</v>
      </c>
      <c r="AD168" s="14">
        <f t="shared" si="43"/>
        <v>16702.81831783607</v>
      </c>
      <c r="AE168" s="184">
        <f t="shared" si="56"/>
        <v>1391.9</v>
      </c>
      <c r="AF168" s="14">
        <f t="shared" si="44"/>
        <v>69272.212851006334</v>
      </c>
      <c r="AG168" s="184">
        <f t="shared" si="57"/>
        <v>5772.68</v>
      </c>
      <c r="AH168" s="14">
        <f t="shared" si="45"/>
        <v>892.77118171634538</v>
      </c>
      <c r="AI168" s="184">
        <f t="shared" si="49"/>
        <v>74.400000000000006</v>
      </c>
      <c r="AJ168" s="14">
        <f t="shared" si="46"/>
        <v>656.15753367757213</v>
      </c>
      <c r="AK168" s="184">
        <f t="shared" si="50"/>
        <v>54.68</v>
      </c>
      <c r="AM168" s="14">
        <f t="shared" si="58"/>
        <v>467593.29737758072</v>
      </c>
      <c r="AN168" s="14">
        <f t="shared" si="51"/>
        <v>38966.11</v>
      </c>
      <c r="AO168" s="14">
        <f t="shared" si="52"/>
        <v>38966.11</v>
      </c>
    </row>
    <row r="169" spans="1:41" x14ac:dyDescent="0.25">
      <c r="A169">
        <v>61740</v>
      </c>
      <c r="B169" t="s">
        <v>185</v>
      </c>
      <c r="C169" t="s">
        <v>174</v>
      </c>
      <c r="D169" s="14">
        <f>'landesw Umlage § 2_Plan'!F169*'Umlage Gesamt § 2_mtlAufte_Plan'!$D$1</f>
        <v>578.64049302825583</v>
      </c>
      <c r="E169" s="14">
        <f>'landesw Umlage § 2_Plan'!G169*'Umlage Gesamt § 2_mtlAufte_Plan'!$E$1</f>
        <v>45095.648776997084</v>
      </c>
      <c r="F169" s="14">
        <f>'landesw Umlage § 2_Plan'!H169*'Umlage Gesamt § 2_mtlAufte_Plan'!$F$1</f>
        <v>2082.8558322018548</v>
      </c>
      <c r="G169" s="14">
        <f>'landesw Umlage § 2_Plan'!I169*'Umlage Gesamt § 2_mtlAufte_Plan'!$G$1</f>
        <v>70503.008263935611</v>
      </c>
      <c r="H169" s="14">
        <f>'landesw Umlage § 2_Plan'!J169*'Umlage Gesamt § 2_mtlAufte_Plan'!$H$1</f>
        <v>12032.565571259807</v>
      </c>
      <c r="I169" s="14">
        <f>'landesw Umlage § 2_Plan'!K169*'Umlage Gesamt § 2_mtlAufte_Plan'!$I$1</f>
        <v>21381.510259783001</v>
      </c>
      <c r="J169" s="14">
        <f>'landesw Umlage § 2_Plan'!L169*'Umlage Gesamt § 2_mtlAufte_Plan'!$J$1</f>
        <v>303.95809444599098</v>
      </c>
      <c r="K169" s="14">
        <f>'landesw Umlage § 2_Plan'!M169*'Umlage Gesamt § 2_mtlAufte_Plan'!$K$1</f>
        <v>213.83986543939062</v>
      </c>
      <c r="M169" s="14">
        <f>'bezirksw Umlage § 2_Plan'!F169*'Umlage Gesamt § 2_mtlAufte_Plan'!$M$1</f>
        <v>3200.0787391357308</v>
      </c>
      <c r="N169" s="14">
        <f>'bezirksw Umlage § 2_Plan'!G169*'Umlage Gesamt § 2_mtlAufte_Plan'!$N$1</f>
        <v>126961.30514692405</v>
      </c>
      <c r="O169" s="14">
        <f>'bezirksw Umlage § 2_Plan'!H169*'Umlage Gesamt § 2_mtlAufte_Plan'!$O$1</f>
        <v>7004.6077374787892</v>
      </c>
      <c r="P169" s="14">
        <f>'bezirksw Umlage § 2_Plan'!I169*'Umlage Gesamt § 2_mtlAufte_Plan'!$P$1</f>
        <v>232901.97982926844</v>
      </c>
      <c r="Q169" s="14">
        <f>'bezirksw Umlage § 2_Plan'!J169*'Umlage Gesamt § 2_mtlAufte_Plan'!$Q$1</f>
        <v>9427.8763631902766</v>
      </c>
      <c r="R169" s="14">
        <f>'bezirksw Umlage § 2_Plan'!K169*'Umlage Gesamt § 2_mtlAufte_Plan'!$R$1</f>
        <v>67622.170033644623</v>
      </c>
      <c r="S169" s="14">
        <f>'bezirksw Umlage § 2_Plan'!L169*'Umlage Gesamt § 2_mtlAufte_Plan'!$S$1</f>
        <v>843.10964833816126</v>
      </c>
      <c r="T169" s="14">
        <f>'bezirksw Umlage § 2_Plan'!M169*'Umlage Gesamt § 2_mtlAufte_Plan'!$T$1</f>
        <v>629.21729912921887</v>
      </c>
      <c r="V169" s="14">
        <f t="shared" si="47"/>
        <v>3778.7192321639868</v>
      </c>
      <c r="W169" s="184">
        <f t="shared" si="48"/>
        <v>314.89</v>
      </c>
      <c r="X169" s="14">
        <f t="shared" si="40"/>
        <v>172056.95392392113</v>
      </c>
      <c r="Y169" s="184">
        <f t="shared" si="53"/>
        <v>14338.08</v>
      </c>
      <c r="Z169" s="14">
        <f t="shared" si="41"/>
        <v>9087.4635696806436</v>
      </c>
      <c r="AA169" s="184">
        <f t="shared" si="54"/>
        <v>757.29</v>
      </c>
      <c r="AB169" s="14">
        <f t="shared" si="42"/>
        <v>303404.98809320404</v>
      </c>
      <c r="AC169" s="184">
        <f t="shared" si="55"/>
        <v>25283.75</v>
      </c>
      <c r="AD169" s="14">
        <f t="shared" si="43"/>
        <v>21460.441934450086</v>
      </c>
      <c r="AE169" s="184">
        <f t="shared" si="56"/>
        <v>1788.37</v>
      </c>
      <c r="AF169" s="14">
        <f t="shared" si="44"/>
        <v>89003.68029342762</v>
      </c>
      <c r="AG169" s="184">
        <f t="shared" si="57"/>
        <v>7416.97</v>
      </c>
      <c r="AH169" s="14">
        <f t="shared" si="45"/>
        <v>1147.0677427841522</v>
      </c>
      <c r="AI169" s="184">
        <f t="shared" si="49"/>
        <v>95.59</v>
      </c>
      <c r="AJ169" s="14">
        <f t="shared" si="46"/>
        <v>843.05716456860955</v>
      </c>
      <c r="AK169" s="184">
        <f t="shared" si="50"/>
        <v>70.25</v>
      </c>
      <c r="AM169" s="14">
        <f t="shared" si="58"/>
        <v>600782.37195420021</v>
      </c>
      <c r="AN169" s="14">
        <f t="shared" si="51"/>
        <v>50065.2</v>
      </c>
      <c r="AO169" s="14">
        <f t="shared" si="52"/>
        <v>50065.2</v>
      </c>
    </row>
    <row r="170" spans="1:41" x14ac:dyDescent="0.25">
      <c r="A170">
        <v>61741</v>
      </c>
      <c r="B170" t="s">
        <v>186</v>
      </c>
      <c r="C170" t="s">
        <v>174</v>
      </c>
      <c r="D170" s="14">
        <f>'landesw Umlage § 2_Plan'!F170*'Umlage Gesamt § 2_mtlAufte_Plan'!$D$1</f>
        <v>371.26034745396447</v>
      </c>
      <c r="E170" s="14">
        <f>'landesw Umlage § 2_Plan'!G170*'Umlage Gesamt § 2_mtlAufte_Plan'!$E$1</f>
        <v>28933.727306209003</v>
      </c>
      <c r="F170" s="14">
        <f>'landesw Umlage § 2_Plan'!H170*'Umlage Gesamt § 2_mtlAufte_Plan'!$F$1</f>
        <v>1336.3768856079978</v>
      </c>
      <c r="G170" s="14">
        <f>'landesw Umlage § 2_Plan'!I170*'Umlage Gesamt § 2_mtlAufte_Plan'!$G$1</f>
        <v>45235.291446048701</v>
      </c>
      <c r="H170" s="14">
        <f>'landesw Umlage § 2_Plan'!J170*'Umlage Gesamt § 2_mtlAufte_Plan'!$H$1</f>
        <v>7720.1898736291623</v>
      </c>
      <c r="I170" s="14">
        <f>'landesw Umlage § 2_Plan'!K170*'Umlage Gesamt § 2_mtlAufte_Plan'!$I$1</f>
        <v>13718.547221944791</v>
      </c>
      <c r="J170" s="14">
        <f>'landesw Umlage § 2_Plan'!L170*'Umlage Gesamt § 2_mtlAufte_Plan'!$J$1</f>
        <v>195.02193350639402</v>
      </c>
      <c r="K170" s="14">
        <f>'landesw Umlage § 2_Plan'!M170*'Umlage Gesamt § 2_mtlAufte_Plan'!$K$1</f>
        <v>137.20136025575459</v>
      </c>
      <c r="M170" s="14">
        <f>'bezirksw Umlage § 2_Plan'!F170*'Umlage Gesamt § 2_mtlAufte_Plan'!$M$1</f>
        <v>2053.195998009011</v>
      </c>
      <c r="N170" s="14">
        <f>'bezirksw Umlage § 2_Plan'!G170*'Umlage Gesamt § 2_mtlAufte_Plan'!$N$1</f>
        <v>81459.38424629769</v>
      </c>
      <c r="O170" s="14">
        <f>'bezirksw Umlage § 2_Plan'!H170*'Umlage Gesamt § 2_mtlAufte_Plan'!$O$1</f>
        <v>4494.2120949494556</v>
      </c>
      <c r="P170" s="14">
        <f>'bezirksw Umlage § 2_Plan'!I170*'Umlage Gesamt § 2_mtlAufte_Plan'!$P$1</f>
        <v>149431.76462057262</v>
      </c>
      <c r="Q170" s="14">
        <f>'bezirksw Umlage § 2_Plan'!J170*'Umlage Gesamt § 2_mtlAufte_Plan'!$Q$1</f>
        <v>6049.0005392348539</v>
      </c>
      <c r="R170" s="14">
        <f>'bezirksw Umlage § 2_Plan'!K170*'Umlage Gesamt § 2_mtlAufte_Plan'!$R$1</f>
        <v>43386.922700302683</v>
      </c>
      <c r="S170" s="14">
        <f>'bezirksw Umlage § 2_Plan'!L170*'Umlage Gesamt § 2_mtlAufte_Plan'!$S$1</f>
        <v>540.94586320029748</v>
      </c>
      <c r="T170" s="14">
        <f>'bezirksw Umlage § 2_Plan'!M170*'Umlage Gesamt § 2_mtlAufte_Plan'!$T$1</f>
        <v>403.71082894012352</v>
      </c>
      <c r="V170" s="14">
        <f t="shared" si="47"/>
        <v>2424.4563454629756</v>
      </c>
      <c r="W170" s="184">
        <f t="shared" si="48"/>
        <v>202.04</v>
      </c>
      <c r="X170" s="14">
        <f t="shared" si="40"/>
        <v>110393.11155250669</v>
      </c>
      <c r="Y170" s="184">
        <f t="shared" si="53"/>
        <v>9199.43</v>
      </c>
      <c r="Z170" s="14">
        <f t="shared" si="41"/>
        <v>5830.5889805574534</v>
      </c>
      <c r="AA170" s="184">
        <f t="shared" si="54"/>
        <v>485.88</v>
      </c>
      <c r="AB170" s="14">
        <f t="shared" si="42"/>
        <v>194667.05606662133</v>
      </c>
      <c r="AC170" s="184">
        <f t="shared" si="55"/>
        <v>16222.25</v>
      </c>
      <c r="AD170" s="14">
        <f t="shared" si="43"/>
        <v>13769.190412864016</v>
      </c>
      <c r="AE170" s="184">
        <f t="shared" si="56"/>
        <v>1147.43</v>
      </c>
      <c r="AF170" s="14">
        <f t="shared" si="44"/>
        <v>57105.469922247474</v>
      </c>
      <c r="AG170" s="184">
        <f t="shared" si="57"/>
        <v>4758.79</v>
      </c>
      <c r="AH170" s="14">
        <f t="shared" si="45"/>
        <v>735.9677967066915</v>
      </c>
      <c r="AI170" s="184">
        <f t="shared" si="49"/>
        <v>61.33</v>
      </c>
      <c r="AJ170" s="14">
        <f t="shared" si="46"/>
        <v>540.91218919587811</v>
      </c>
      <c r="AK170" s="184">
        <f t="shared" si="50"/>
        <v>45.08</v>
      </c>
      <c r="AM170" s="14">
        <f t="shared" si="58"/>
        <v>385466.75326616253</v>
      </c>
      <c r="AN170" s="14">
        <f t="shared" si="51"/>
        <v>32122.23</v>
      </c>
      <c r="AO170" s="14">
        <f t="shared" si="52"/>
        <v>32122.23</v>
      </c>
    </row>
    <row r="171" spans="1:41" x14ac:dyDescent="0.25">
      <c r="A171">
        <v>61743</v>
      </c>
      <c r="B171" t="s">
        <v>187</v>
      </c>
      <c r="C171" t="s">
        <v>174</v>
      </c>
      <c r="D171" s="14">
        <f>'landesw Umlage § 2_Plan'!F171*'Umlage Gesamt § 2_mtlAufte_Plan'!$D$1</f>
        <v>209.32776944640085</v>
      </c>
      <c r="E171" s="14">
        <f>'landesw Umlage § 2_Plan'!G171*'Umlage Gesamt § 2_mtlAufte_Plan'!$E$1</f>
        <v>16313.707187730737</v>
      </c>
      <c r="F171" s="14">
        <f>'landesw Umlage § 2_Plan'!H171*'Umlage Gesamt § 2_mtlAufte_Plan'!$F$1</f>
        <v>753.48955126089095</v>
      </c>
      <c r="G171" s="14">
        <f>'landesw Umlage § 2_Plan'!I171*'Umlage Gesamt § 2_mtlAufte_Plan'!$G$1</f>
        <v>25505.020192961401</v>
      </c>
      <c r="H171" s="14">
        <f>'landesw Umlage § 2_Plan'!J171*'Umlage Gesamt § 2_mtlAufte_Plan'!$H$1</f>
        <v>4352.8756492096709</v>
      </c>
      <c r="I171" s="14">
        <f>'landesw Umlage § 2_Plan'!K171*'Umlage Gesamt § 2_mtlAufte_Plan'!$I$1</f>
        <v>7734.930244256434</v>
      </c>
      <c r="J171" s="14">
        <f>'landesw Umlage § 2_Plan'!L171*'Umlage Gesamt § 2_mtlAufte_Plan'!$J$1</f>
        <v>109.95924184733947</v>
      </c>
      <c r="K171" s="14">
        <f>'landesw Umlage § 2_Plan'!M171*'Umlage Gesamt § 2_mtlAufte_Plan'!$K$1</f>
        <v>77.358260596118214</v>
      </c>
      <c r="M171" s="14">
        <f>'bezirksw Umlage § 2_Plan'!F171*'Umlage Gesamt § 2_mtlAufte_Plan'!$M$1</f>
        <v>1157.6537635837781</v>
      </c>
      <c r="N171" s="14">
        <f>'bezirksw Umlage § 2_Plan'!G171*'Umlage Gesamt § 2_mtlAufte_Plan'!$N$1</f>
        <v>45929.255094685694</v>
      </c>
      <c r="O171" s="14">
        <f>'bezirksw Umlage § 2_Plan'!H171*'Umlage Gesamt § 2_mtlAufte_Plan'!$O$1</f>
        <v>2533.9721834189645</v>
      </c>
      <c r="P171" s="14">
        <f>'bezirksw Umlage § 2_Plan'!I171*'Umlage Gesamt § 2_mtlAufte_Plan'!$P$1</f>
        <v>84254.131061876324</v>
      </c>
      <c r="Q171" s="14">
        <f>'bezirksw Umlage § 2_Plan'!J171*'Umlage Gesamt § 2_mtlAufte_Plan'!$Q$1</f>
        <v>3410.6087518951022</v>
      </c>
      <c r="R171" s="14">
        <f>'bezirksw Umlage § 2_Plan'!K171*'Umlage Gesamt § 2_mtlAufte_Plan'!$R$1</f>
        <v>24462.854205360389</v>
      </c>
      <c r="S171" s="14">
        <f>'bezirksw Umlage § 2_Plan'!L171*'Umlage Gesamt § 2_mtlAufte_Plan'!$S$1</f>
        <v>305.00157561000253</v>
      </c>
      <c r="T171" s="14">
        <f>'bezirksw Umlage § 2_Plan'!M171*'Umlage Gesamt § 2_mtlAufte_Plan'!$T$1</f>
        <v>227.62432859564231</v>
      </c>
      <c r="V171" s="14">
        <f t="shared" si="47"/>
        <v>1366.981533030179</v>
      </c>
      <c r="W171" s="184">
        <f t="shared" si="48"/>
        <v>113.92</v>
      </c>
      <c r="X171" s="14">
        <f t="shared" si="40"/>
        <v>62242.962282416433</v>
      </c>
      <c r="Y171" s="184">
        <f t="shared" si="53"/>
        <v>5186.91</v>
      </c>
      <c r="Z171" s="14">
        <f t="shared" si="41"/>
        <v>3287.4617346798555</v>
      </c>
      <c r="AA171" s="184">
        <f t="shared" si="54"/>
        <v>273.95999999999998</v>
      </c>
      <c r="AB171" s="14">
        <f t="shared" si="42"/>
        <v>109759.15125483772</v>
      </c>
      <c r="AC171" s="184">
        <f t="shared" si="55"/>
        <v>9146.6</v>
      </c>
      <c r="AD171" s="14">
        <f t="shared" si="43"/>
        <v>7763.4844011047735</v>
      </c>
      <c r="AE171" s="184">
        <f t="shared" si="56"/>
        <v>646.96</v>
      </c>
      <c r="AF171" s="14">
        <f t="shared" si="44"/>
        <v>32197.784449616822</v>
      </c>
      <c r="AG171" s="184">
        <f t="shared" si="57"/>
        <v>2683.15</v>
      </c>
      <c r="AH171" s="14">
        <f t="shared" si="45"/>
        <v>414.96081745734199</v>
      </c>
      <c r="AI171" s="184">
        <f t="shared" si="49"/>
        <v>34.58</v>
      </c>
      <c r="AJ171" s="14">
        <f t="shared" si="46"/>
        <v>304.98258919176055</v>
      </c>
      <c r="AK171" s="184">
        <f t="shared" si="50"/>
        <v>25.42</v>
      </c>
      <c r="AM171" s="14">
        <f t="shared" si="58"/>
        <v>217337.7690623349</v>
      </c>
      <c r="AN171" s="14">
        <f t="shared" si="51"/>
        <v>18111.48</v>
      </c>
      <c r="AO171" s="14">
        <f t="shared" si="52"/>
        <v>18111.48</v>
      </c>
    </row>
    <row r="172" spans="1:41" x14ac:dyDescent="0.25">
      <c r="A172">
        <v>61744</v>
      </c>
      <c r="B172" t="s">
        <v>188</v>
      </c>
      <c r="C172" t="s">
        <v>174</v>
      </c>
      <c r="D172" s="14">
        <f>'landesw Umlage § 2_Plan'!F172*'Umlage Gesamt § 2_mtlAufte_Plan'!$D$1</f>
        <v>173.31113522598383</v>
      </c>
      <c r="E172" s="14">
        <f>'landesw Umlage § 2_Plan'!G172*'Umlage Gesamt § 2_mtlAufte_Plan'!$E$1</f>
        <v>13506.79424869073</v>
      </c>
      <c r="F172" s="14">
        <f>'landesw Umlage § 2_Plan'!H172*'Umlage Gesamt § 2_mtlAufte_Plan'!$F$1</f>
        <v>623.8452253864948</v>
      </c>
      <c r="G172" s="14">
        <f>'landesw Umlage § 2_Plan'!I172*'Umlage Gesamt § 2_mtlAufte_Plan'!$G$1</f>
        <v>21116.663189475286</v>
      </c>
      <c r="H172" s="14">
        <f>'landesw Umlage § 2_Plan'!J172*'Umlage Gesamt § 2_mtlAufte_Plan'!$H$1</f>
        <v>3603.9261406033224</v>
      </c>
      <c r="I172" s="14">
        <f>'landesw Umlage § 2_Plan'!K172*'Umlage Gesamt § 2_mtlAufte_Plan'!$I$1</f>
        <v>6404.0692979778387</v>
      </c>
      <c r="J172" s="14">
        <f>'landesw Umlage § 2_Plan'!L172*'Umlage Gesamt § 2_mtlAufte_Plan'!$J$1</f>
        <v>91.039813224735909</v>
      </c>
      <c r="K172" s="14">
        <f>'landesw Umlage § 2_Plan'!M172*'Umlage Gesamt § 2_mtlAufte_Plan'!$K$1</f>
        <v>64.048109806346872</v>
      </c>
      <c r="M172" s="14">
        <f>'bezirksw Umlage § 2_Plan'!F172*'Umlage Gesamt § 2_mtlAufte_Plan'!$M$1</f>
        <v>958.4695260258361</v>
      </c>
      <c r="N172" s="14">
        <f>'bezirksw Umlage § 2_Plan'!G172*'Umlage Gesamt § 2_mtlAufte_Plan'!$N$1</f>
        <v>38026.733679890371</v>
      </c>
      <c r="O172" s="14">
        <f>'bezirksw Umlage § 2_Plan'!H172*'Umlage Gesamt § 2_mtlAufte_Plan'!$O$1</f>
        <v>2097.9805828001031</v>
      </c>
      <c r="P172" s="14">
        <f>'bezirksw Umlage § 2_Plan'!I172*'Umlage Gesamt § 2_mtlAufte_Plan'!$P$1</f>
        <v>69757.486741631554</v>
      </c>
      <c r="Q172" s="14">
        <f>'bezirksw Umlage § 2_Plan'!J172*'Umlage Gesamt § 2_mtlAufte_Plan'!$Q$1</f>
        <v>2823.7843271624242</v>
      </c>
      <c r="R172" s="14">
        <f>'bezirksw Umlage § 2_Plan'!K172*'Umlage Gesamt § 2_mtlAufte_Plan'!$R$1</f>
        <v>20253.810779196829</v>
      </c>
      <c r="S172" s="14">
        <f>'bezirksw Umlage § 2_Plan'!L172*'Umlage Gesamt § 2_mtlAufte_Plan'!$S$1</f>
        <v>252.52344423522999</v>
      </c>
      <c r="T172" s="14">
        <f>'bezirksw Umlage § 2_Plan'!M172*'Umlage Gesamt § 2_mtlAufte_Plan'!$T$1</f>
        <v>188.45961478639089</v>
      </c>
      <c r="V172" s="14">
        <f t="shared" si="47"/>
        <v>1131.78066125182</v>
      </c>
      <c r="W172" s="184">
        <f t="shared" si="48"/>
        <v>94.32</v>
      </c>
      <c r="X172" s="14">
        <f t="shared" si="40"/>
        <v>51533.527928581098</v>
      </c>
      <c r="Y172" s="184">
        <f t="shared" si="53"/>
        <v>4294.46</v>
      </c>
      <c r="Z172" s="14">
        <f t="shared" si="41"/>
        <v>2721.8258081865979</v>
      </c>
      <c r="AA172" s="184">
        <f t="shared" si="54"/>
        <v>226.82</v>
      </c>
      <c r="AB172" s="14">
        <f t="shared" si="42"/>
        <v>90874.149931106833</v>
      </c>
      <c r="AC172" s="184">
        <f t="shared" si="55"/>
        <v>7572.85</v>
      </c>
      <c r="AD172" s="14">
        <f t="shared" si="43"/>
        <v>6427.7104677657462</v>
      </c>
      <c r="AE172" s="184">
        <f t="shared" si="56"/>
        <v>535.64</v>
      </c>
      <c r="AF172" s="14">
        <f t="shared" si="44"/>
        <v>26657.880077174668</v>
      </c>
      <c r="AG172" s="184">
        <f t="shared" si="57"/>
        <v>2221.4899999999998</v>
      </c>
      <c r="AH172" s="14">
        <f t="shared" si="45"/>
        <v>343.56325745996588</v>
      </c>
      <c r="AI172" s="184">
        <f t="shared" si="49"/>
        <v>28.63</v>
      </c>
      <c r="AJ172" s="14">
        <f t="shared" si="46"/>
        <v>252.50772459273776</v>
      </c>
      <c r="AK172" s="184">
        <f t="shared" si="50"/>
        <v>21.04</v>
      </c>
      <c r="AM172" s="14">
        <f t="shared" si="58"/>
        <v>179942.94585611945</v>
      </c>
      <c r="AN172" s="14">
        <f t="shared" si="51"/>
        <v>14995.25</v>
      </c>
      <c r="AO172" s="14">
        <f t="shared" si="52"/>
        <v>14995.25</v>
      </c>
    </row>
    <row r="173" spans="1:41" x14ac:dyDescent="0.25">
      <c r="A173">
        <v>61745</v>
      </c>
      <c r="B173" t="s">
        <v>189</v>
      </c>
      <c r="C173" t="s">
        <v>174</v>
      </c>
      <c r="D173" s="14">
        <f>'landesw Umlage § 2_Plan'!F173*'Umlage Gesamt § 2_mtlAufte_Plan'!$D$1</f>
        <v>307.88868147626914</v>
      </c>
      <c r="E173" s="14">
        <f>'landesw Umlage § 2_Plan'!G173*'Umlage Gesamt § 2_mtlAufte_Plan'!$E$1</f>
        <v>23994.932967106684</v>
      </c>
      <c r="F173" s="14">
        <f>'landesw Umlage § 2_Plan'!H173*'Umlage Gesamt § 2_mtlAufte_Plan'!$F$1</f>
        <v>1108.2662613632042</v>
      </c>
      <c r="G173" s="14">
        <f>'landesw Umlage § 2_Plan'!I173*'Umlage Gesamt § 2_mtlAufte_Plan'!$G$1</f>
        <v>37513.928796949323</v>
      </c>
      <c r="H173" s="14">
        <f>'landesw Umlage § 2_Plan'!J173*'Umlage Gesamt § 2_mtlAufte_Plan'!$H$1</f>
        <v>6402.4049356169544</v>
      </c>
      <c r="I173" s="14">
        <f>'landesw Umlage § 2_Plan'!K173*'Umlage Gesamt § 2_mtlAufte_Plan'!$I$1</f>
        <v>11376.882677884843</v>
      </c>
      <c r="J173" s="14">
        <f>'landesw Umlage § 2_Plan'!L173*'Umlage Gesamt § 2_mtlAufte_Plan'!$J$1</f>
        <v>161.73298974160377</v>
      </c>
      <c r="K173" s="14">
        <f>'landesw Umlage § 2_Plan'!M173*'Umlage Gesamt § 2_mtlAufte_Plan'!$K$1</f>
        <v>113.78200283328908</v>
      </c>
      <c r="M173" s="14">
        <f>'bezirksw Umlage § 2_Plan'!F173*'Umlage Gesamt § 2_mtlAufte_Plan'!$M$1</f>
        <v>1702.7291305806173</v>
      </c>
      <c r="N173" s="14">
        <f>'bezirksw Umlage § 2_Plan'!G173*'Umlage Gesamt § 2_mtlAufte_Plan'!$N$1</f>
        <v>67554.810475878461</v>
      </c>
      <c r="O173" s="14">
        <f>'bezirksw Umlage § 2_Plan'!H173*'Umlage Gesamt § 2_mtlAufte_Plan'!$O$1</f>
        <v>3727.0800549478745</v>
      </c>
      <c r="P173" s="14">
        <f>'bezirksw Umlage § 2_Plan'!I173*'Umlage Gesamt § 2_mtlAufte_Plan'!$P$1</f>
        <v>123924.75871774924</v>
      </c>
      <c r="Q173" s="14">
        <f>'bezirksw Umlage § 2_Plan'!J173*'Umlage Gesamt § 2_mtlAufte_Plan'!$Q$1</f>
        <v>5016.4764781544472</v>
      </c>
      <c r="R173" s="14">
        <f>'bezirksw Umlage § 2_Plan'!K173*'Umlage Gesamt § 2_mtlAufte_Plan'!$R$1</f>
        <v>35981.064272330907</v>
      </c>
      <c r="S173" s="14">
        <f>'bezirksw Umlage § 2_Plan'!L173*'Umlage Gesamt § 2_mtlAufte_Plan'!$S$1</f>
        <v>448.61001104200557</v>
      </c>
      <c r="T173" s="14">
        <f>'bezirksw Umlage § 2_Plan'!M173*'Umlage Gesamt § 2_mtlAufte_Plan'!$T$1</f>
        <v>334.80008213233418</v>
      </c>
      <c r="V173" s="14">
        <f t="shared" si="47"/>
        <v>2010.6178120568864</v>
      </c>
      <c r="W173" s="184">
        <f t="shared" si="48"/>
        <v>167.55</v>
      </c>
      <c r="X173" s="14">
        <f t="shared" si="40"/>
        <v>91549.743442985142</v>
      </c>
      <c r="Y173" s="184">
        <f t="shared" si="53"/>
        <v>7629.15</v>
      </c>
      <c r="Z173" s="14">
        <f t="shared" si="41"/>
        <v>4835.3463163110791</v>
      </c>
      <c r="AA173" s="184">
        <f t="shared" si="54"/>
        <v>402.95</v>
      </c>
      <c r="AB173" s="14">
        <f t="shared" si="42"/>
        <v>161438.68751469857</v>
      </c>
      <c r="AC173" s="184">
        <f t="shared" si="55"/>
        <v>13453.22</v>
      </c>
      <c r="AD173" s="14">
        <f t="shared" si="43"/>
        <v>11418.881413771402</v>
      </c>
      <c r="AE173" s="184">
        <f t="shared" si="56"/>
        <v>951.57</v>
      </c>
      <c r="AF173" s="14">
        <f t="shared" si="44"/>
        <v>47357.946950215752</v>
      </c>
      <c r="AG173" s="184">
        <f t="shared" si="57"/>
        <v>3946.5</v>
      </c>
      <c r="AH173" s="14">
        <f t="shared" si="45"/>
        <v>610.34300078360934</v>
      </c>
      <c r="AI173" s="184">
        <f t="shared" si="49"/>
        <v>50.86</v>
      </c>
      <c r="AJ173" s="14">
        <f t="shared" si="46"/>
        <v>448.58208496562327</v>
      </c>
      <c r="AK173" s="184">
        <f t="shared" si="50"/>
        <v>37.380000000000003</v>
      </c>
      <c r="AM173" s="14">
        <f t="shared" si="58"/>
        <v>319670.148535788</v>
      </c>
      <c r="AN173" s="14">
        <f t="shared" si="51"/>
        <v>26639.18</v>
      </c>
      <c r="AO173" s="14">
        <f t="shared" si="52"/>
        <v>26639.18</v>
      </c>
    </row>
    <row r="174" spans="1:41" x14ac:dyDescent="0.25">
      <c r="A174">
        <v>61746</v>
      </c>
      <c r="B174" t="s">
        <v>190</v>
      </c>
      <c r="C174" t="s">
        <v>174</v>
      </c>
      <c r="D174" s="14">
        <f>'landesw Umlage § 2_Plan'!F174*'Umlage Gesamt § 2_mtlAufte_Plan'!$D$1</f>
        <v>1345.7028961542665</v>
      </c>
      <c r="E174" s="14">
        <f>'landesw Umlage § 2_Plan'!G174*'Umlage Gesamt § 2_mtlAufte_Plan'!$E$1</f>
        <v>104875.73181332339</v>
      </c>
      <c r="F174" s="14">
        <f>'landesw Umlage § 2_Plan'!H174*'Umlage Gesamt § 2_mtlAufte_Plan'!$F$1</f>
        <v>4843.9491522570834</v>
      </c>
      <c r="G174" s="14">
        <f>'landesw Umlage § 2_Plan'!I174*'Umlage Gesamt § 2_mtlAufte_Plan'!$G$1</f>
        <v>163963.81440891209</v>
      </c>
      <c r="H174" s="14">
        <f>'landesw Umlage § 2_Plan'!J174*'Umlage Gesamt § 2_mtlAufte_Plan'!$H$1</f>
        <v>27983.278965960209</v>
      </c>
      <c r="I174" s="14">
        <f>'landesw Umlage § 2_Plan'!K174*'Umlage Gesamt § 2_mtlAufte_Plan'!$I$1</f>
        <v>49725.45237918065</v>
      </c>
      <c r="J174" s="14">
        <f>'landesw Umlage § 2_Plan'!L174*'Umlage Gesamt § 2_mtlAufte_Plan'!$J$1</f>
        <v>706.89364628605108</v>
      </c>
      <c r="K174" s="14">
        <f>'landesw Umlage § 2_Plan'!M174*'Umlage Gesamt § 2_mtlAufte_Plan'!$K$1</f>
        <v>497.31211296506109</v>
      </c>
      <c r="M174" s="14">
        <f>'bezirksw Umlage § 2_Plan'!F174*'Umlage Gesamt § 2_mtlAufte_Plan'!$M$1</f>
        <v>7442.1947289581758</v>
      </c>
      <c r="N174" s="14">
        <f>'bezirksw Umlage § 2_Plan'!G174*'Umlage Gesamt § 2_mtlAufte_Plan'!$N$1</f>
        <v>295264.84595228336</v>
      </c>
      <c r="O174" s="14">
        <f>'bezirksw Umlage § 2_Plan'!H174*'Umlage Gesamt § 2_mtlAufte_Plan'!$O$1</f>
        <v>16290.116285189706</v>
      </c>
      <c r="P174" s="14">
        <f>'bezirksw Umlage § 2_Plan'!I174*'Umlage Gesamt § 2_mtlAufte_Plan'!$P$1</f>
        <v>541643.51190853224</v>
      </c>
      <c r="Q174" s="14">
        <f>'bezirksw Umlage § 2_Plan'!J174*'Umlage Gesamt § 2_mtlAufte_Plan'!$Q$1</f>
        <v>21925.739175515977</v>
      </c>
      <c r="R174" s="14">
        <f>'bezirksw Umlage § 2_Plan'!K174*'Umlage Gesamt § 2_mtlAufte_Plan'!$R$1</f>
        <v>157264.05454667719</v>
      </c>
      <c r="S174" s="14">
        <f>'bezirksw Umlage § 2_Plan'!L174*'Umlage Gesamt § 2_mtlAufte_Plan'!$S$1</f>
        <v>1960.759935079182</v>
      </c>
      <c r="T174" s="14">
        <f>'bezirksw Umlage § 2_Plan'!M174*'Umlage Gesamt § 2_mtlAufte_Plan'!$T$1</f>
        <v>1463.3257643571235</v>
      </c>
      <c r="V174" s="14">
        <f t="shared" si="47"/>
        <v>8787.8976251124423</v>
      </c>
      <c r="W174" s="184">
        <f t="shared" si="48"/>
        <v>732.32</v>
      </c>
      <c r="X174" s="14">
        <f t="shared" si="40"/>
        <v>400140.57776560675</v>
      </c>
      <c r="Y174" s="184">
        <f t="shared" si="53"/>
        <v>33345.050000000003</v>
      </c>
      <c r="Z174" s="14">
        <f t="shared" si="41"/>
        <v>21134.065437446789</v>
      </c>
      <c r="AA174" s="184">
        <f t="shared" si="54"/>
        <v>1761.17</v>
      </c>
      <c r="AB174" s="14">
        <f t="shared" si="42"/>
        <v>705607.32631744433</v>
      </c>
      <c r="AC174" s="184">
        <f t="shared" si="55"/>
        <v>58800.61</v>
      </c>
      <c r="AD174" s="14">
        <f t="shared" si="43"/>
        <v>49909.01814147619</v>
      </c>
      <c r="AE174" s="184">
        <f t="shared" si="56"/>
        <v>4159.08</v>
      </c>
      <c r="AF174" s="14">
        <f t="shared" si="44"/>
        <v>206989.50692585783</v>
      </c>
      <c r="AG174" s="184">
        <f t="shared" si="57"/>
        <v>17249.13</v>
      </c>
      <c r="AH174" s="14">
        <f t="shared" si="45"/>
        <v>2667.6535813652331</v>
      </c>
      <c r="AI174" s="184">
        <f t="shared" si="49"/>
        <v>222.3</v>
      </c>
      <c r="AJ174" s="14">
        <f t="shared" si="46"/>
        <v>1960.6378773221845</v>
      </c>
      <c r="AK174" s="184">
        <f t="shared" si="50"/>
        <v>163.38999999999999</v>
      </c>
      <c r="AM174" s="14">
        <f t="shared" si="58"/>
        <v>1397196.6836716319</v>
      </c>
      <c r="AN174" s="14">
        <f t="shared" si="51"/>
        <v>116433.06</v>
      </c>
      <c r="AO174" s="14">
        <f t="shared" si="52"/>
        <v>116433.06</v>
      </c>
    </row>
    <row r="175" spans="1:41" x14ac:dyDescent="0.25">
      <c r="A175">
        <v>61748</v>
      </c>
      <c r="B175" t="s">
        <v>191</v>
      </c>
      <c r="C175" t="s">
        <v>174</v>
      </c>
      <c r="D175" s="14">
        <f>'landesw Umlage § 2_Plan'!F175*'Umlage Gesamt § 2_mtlAufte_Plan'!$D$1</f>
        <v>1558.4999932307585</v>
      </c>
      <c r="E175" s="14">
        <f>'landesw Umlage § 2_Plan'!G175*'Umlage Gesamt § 2_mtlAufte_Plan'!$E$1</f>
        <v>121459.81686465671</v>
      </c>
      <c r="F175" s="14">
        <f>'landesw Umlage § 2_Plan'!H175*'Umlage Gesamt § 2_mtlAufte_Plan'!$F$1</f>
        <v>5609.9267844165943</v>
      </c>
      <c r="G175" s="14">
        <f>'landesw Umlage § 2_Plan'!I175*'Umlage Gesamt § 2_mtlAufte_Plan'!$G$1</f>
        <v>189891.54617757836</v>
      </c>
      <c r="H175" s="14">
        <f>'landesw Umlage § 2_Plan'!J175*'Umlage Gesamt § 2_mtlAufte_Plan'!$H$1</f>
        <v>32408.297703495395</v>
      </c>
      <c r="I175" s="14">
        <f>'landesw Umlage § 2_Plan'!K175*'Umlage Gesamt § 2_mtlAufte_Plan'!$I$1</f>
        <v>57588.578740388955</v>
      </c>
      <c r="J175" s="14">
        <f>'landesw Umlage § 2_Plan'!L175*'Umlage Gesamt § 2_mtlAufte_Plan'!$J$1</f>
        <v>818.67531540586253</v>
      </c>
      <c r="K175" s="14">
        <f>'landesw Umlage § 2_Plan'!M175*'Umlage Gesamt § 2_mtlAufte_Plan'!$K$1</f>
        <v>575.95248320010433</v>
      </c>
      <c r="M175" s="14">
        <f>'bezirksw Umlage § 2_Plan'!F175*'Umlage Gesamt § 2_mtlAufte_Plan'!$M$1</f>
        <v>8619.0350543569584</v>
      </c>
      <c r="N175" s="14">
        <f>'bezirksw Umlage § 2_Plan'!G175*'Umlage Gesamt § 2_mtlAufte_Plan'!$N$1</f>
        <v>341955.31698191591</v>
      </c>
      <c r="O175" s="14">
        <f>'bezirksw Umlage § 2_Plan'!H175*'Umlage Gesamt § 2_mtlAufte_Plan'!$O$1</f>
        <v>18866.085666271774</v>
      </c>
      <c r="P175" s="14">
        <f>'bezirksw Umlage § 2_Plan'!I175*'Umlage Gesamt § 2_mtlAufte_Plan'!$P$1</f>
        <v>627294.04243339098</v>
      </c>
      <c r="Q175" s="14">
        <f>'bezirksw Umlage § 2_Plan'!J175*'Umlage Gesamt § 2_mtlAufte_Plan'!$Q$1</f>
        <v>25392.874202972474</v>
      </c>
      <c r="R175" s="14">
        <f>'bezirksw Umlage § 2_Plan'!K175*'Umlage Gesamt § 2_mtlAufte_Plan'!$R$1</f>
        <v>182132.34782125422</v>
      </c>
      <c r="S175" s="14">
        <f>'bezirksw Umlage § 2_Plan'!L175*'Umlage Gesamt § 2_mtlAufte_Plan'!$S$1</f>
        <v>2270.816503613838</v>
      </c>
      <c r="T175" s="14">
        <f>'bezirksw Umlage § 2_Plan'!M175*'Umlage Gesamt § 2_mtlAufte_Plan'!$T$1</f>
        <v>1694.722661564022</v>
      </c>
      <c r="V175" s="14">
        <f t="shared" si="47"/>
        <v>10177.535047587717</v>
      </c>
      <c r="W175" s="184">
        <f t="shared" si="48"/>
        <v>848.13</v>
      </c>
      <c r="X175" s="14">
        <f t="shared" si="40"/>
        <v>463415.1338465726</v>
      </c>
      <c r="Y175" s="184">
        <f t="shared" si="53"/>
        <v>38617.93</v>
      </c>
      <c r="Z175" s="14">
        <f t="shared" si="41"/>
        <v>24476.012450688369</v>
      </c>
      <c r="AA175" s="184">
        <f t="shared" si="54"/>
        <v>2039.67</v>
      </c>
      <c r="AB175" s="14">
        <f t="shared" si="42"/>
        <v>817185.58861096937</v>
      </c>
      <c r="AC175" s="184">
        <f t="shared" si="55"/>
        <v>68098.8</v>
      </c>
      <c r="AD175" s="14">
        <f t="shared" si="43"/>
        <v>57801.171906467869</v>
      </c>
      <c r="AE175" s="184">
        <f t="shared" si="56"/>
        <v>4816.76</v>
      </c>
      <c r="AF175" s="14">
        <f t="shared" si="44"/>
        <v>239720.92656164319</v>
      </c>
      <c r="AG175" s="184">
        <f t="shared" si="57"/>
        <v>19976.740000000002</v>
      </c>
      <c r="AH175" s="14">
        <f t="shared" si="45"/>
        <v>3089.4918190197004</v>
      </c>
      <c r="AI175" s="184">
        <f t="shared" si="49"/>
        <v>257.45999999999998</v>
      </c>
      <c r="AJ175" s="14">
        <f t="shared" si="46"/>
        <v>2270.6751447641263</v>
      </c>
      <c r="AK175" s="184">
        <f t="shared" si="50"/>
        <v>189.22</v>
      </c>
      <c r="AM175" s="14">
        <f t="shared" si="58"/>
        <v>1618136.5353877128</v>
      </c>
      <c r="AN175" s="14">
        <f t="shared" si="51"/>
        <v>134844.71</v>
      </c>
      <c r="AO175" s="14">
        <f t="shared" si="52"/>
        <v>134844.71</v>
      </c>
    </row>
    <row r="176" spans="1:41" x14ac:dyDescent="0.25">
      <c r="A176">
        <v>61750</v>
      </c>
      <c r="B176" t="s">
        <v>192</v>
      </c>
      <c r="C176" t="s">
        <v>174</v>
      </c>
      <c r="D176" s="14">
        <f>'landesw Umlage § 2_Plan'!F176*'Umlage Gesamt § 2_mtlAufte_Plan'!$D$1</f>
        <v>518.26304769618821</v>
      </c>
      <c r="E176" s="14">
        <f>'landesw Umlage § 2_Plan'!G176*'Umlage Gesamt § 2_mtlAufte_Plan'!$E$1</f>
        <v>40390.205411811949</v>
      </c>
      <c r="F176" s="14">
        <f>'landesw Umlage § 2_Plan'!H176*'Umlage Gesamt § 2_mtlAufte_Plan'!$F$1</f>
        <v>1865.5231089332035</v>
      </c>
      <c r="G176" s="14">
        <f>'landesw Umlage § 2_Plan'!I176*'Umlage Gesamt § 2_mtlAufte_Plan'!$G$1</f>
        <v>63146.468964508771</v>
      </c>
      <c r="H176" s="14">
        <f>'landesw Umlage § 2_Plan'!J176*'Umlage Gesamt § 2_mtlAufte_Plan'!$H$1</f>
        <v>10777.044088168954</v>
      </c>
      <c r="I176" s="14">
        <f>'landesw Umlage § 2_Plan'!K176*'Umlage Gesamt § 2_mtlAufte_Plan'!$I$1</f>
        <v>19150.486018684733</v>
      </c>
      <c r="J176" s="14">
        <f>'landesw Umlage § 2_Plan'!L176*'Umlage Gesamt § 2_mtlAufte_Plan'!$J$1</f>
        <v>272.24200569698581</v>
      </c>
      <c r="K176" s="14">
        <f>'landesw Umlage § 2_Plan'!M176*'Umlage Gesamt § 2_mtlAufte_Plan'!$K$1</f>
        <v>191.52703918380911</v>
      </c>
      <c r="M176" s="14">
        <f>'bezirksw Umlage § 2_Plan'!F176*'Umlage Gesamt § 2_mtlAufte_Plan'!$M$1</f>
        <v>2866.1709303003663</v>
      </c>
      <c r="N176" s="14">
        <f>'bezirksw Umlage § 2_Plan'!G176*'Umlage Gesamt § 2_mtlAufte_Plan'!$N$1</f>
        <v>113713.70261451355</v>
      </c>
      <c r="O176" s="14">
        <f>'bezirksw Umlage § 2_Plan'!H176*'Umlage Gesamt § 2_mtlAufte_Plan'!$O$1</f>
        <v>6273.7215899696621</v>
      </c>
      <c r="P176" s="14">
        <f>'bezirksw Umlage § 2_Plan'!I176*'Umlage Gesamt § 2_mtlAufte_Plan'!$P$1</f>
        <v>208600.14350032469</v>
      </c>
      <c r="Q176" s="14">
        <f>'bezirksw Umlage § 2_Plan'!J176*'Umlage Gesamt § 2_mtlAufte_Plan'!$Q$1</f>
        <v>8444.1375882956945</v>
      </c>
      <c r="R176" s="14">
        <f>'bezirksw Umlage § 2_Plan'!K176*'Umlage Gesamt § 2_mtlAufte_Plan'!$R$1</f>
        <v>60566.227831820885</v>
      </c>
      <c r="S176" s="14">
        <f>'bezirksw Umlage § 2_Plan'!L176*'Umlage Gesamt § 2_mtlAufte_Plan'!$S$1</f>
        <v>755.13653322644313</v>
      </c>
      <c r="T176" s="14">
        <f>'bezirksw Umlage § 2_Plan'!M176*'Umlage Gesamt § 2_mtlAufte_Plan'!$T$1</f>
        <v>563.56248661973473</v>
      </c>
      <c r="V176" s="14">
        <f t="shared" si="47"/>
        <v>3384.4339779965544</v>
      </c>
      <c r="W176" s="184">
        <f t="shared" si="48"/>
        <v>282.04000000000002</v>
      </c>
      <c r="X176" s="14">
        <f t="shared" si="40"/>
        <v>154103.90802632549</v>
      </c>
      <c r="Y176" s="184">
        <f t="shared" si="53"/>
        <v>12841.99</v>
      </c>
      <c r="Z176" s="14">
        <f t="shared" si="41"/>
        <v>8139.2446989028658</v>
      </c>
      <c r="AA176" s="184">
        <f t="shared" si="54"/>
        <v>678.27</v>
      </c>
      <c r="AB176" s="14">
        <f t="shared" si="42"/>
        <v>271746.61246483348</v>
      </c>
      <c r="AC176" s="184">
        <f t="shared" si="55"/>
        <v>22645.55</v>
      </c>
      <c r="AD176" s="14">
        <f t="shared" si="43"/>
        <v>19221.18167646465</v>
      </c>
      <c r="AE176" s="184">
        <f t="shared" si="56"/>
        <v>1601.77</v>
      </c>
      <c r="AF176" s="14">
        <f t="shared" si="44"/>
        <v>79716.713850505621</v>
      </c>
      <c r="AG176" s="184">
        <f t="shared" si="57"/>
        <v>6643.06</v>
      </c>
      <c r="AH176" s="14">
        <f t="shared" si="45"/>
        <v>1027.378538923429</v>
      </c>
      <c r="AI176" s="184">
        <f t="shared" si="49"/>
        <v>85.61</v>
      </c>
      <c r="AJ176" s="14">
        <f t="shared" si="46"/>
        <v>755.08952580354389</v>
      </c>
      <c r="AK176" s="184">
        <f t="shared" si="50"/>
        <v>62.92</v>
      </c>
      <c r="AM176" s="14">
        <f t="shared" si="58"/>
        <v>538094.56275975564</v>
      </c>
      <c r="AN176" s="14">
        <f t="shared" si="51"/>
        <v>44841.21</v>
      </c>
      <c r="AO176" s="14">
        <f t="shared" si="52"/>
        <v>44841.21</v>
      </c>
    </row>
    <row r="177" spans="1:41" x14ac:dyDescent="0.25">
      <c r="A177">
        <v>61751</v>
      </c>
      <c r="B177" t="s">
        <v>193</v>
      </c>
      <c r="C177" t="s">
        <v>174</v>
      </c>
      <c r="D177" s="14">
        <f>'landesw Umlage § 2_Plan'!F177*'Umlage Gesamt § 2_mtlAufte_Plan'!$D$1</f>
        <v>681.67540997544222</v>
      </c>
      <c r="E177" s="14">
        <f>'landesw Umlage § 2_Plan'!G177*'Umlage Gesamt § 2_mtlAufte_Plan'!$E$1</f>
        <v>53125.5507323559</v>
      </c>
      <c r="F177" s="14">
        <f>'landesw Umlage § 2_Plan'!H177*'Umlage Gesamt § 2_mtlAufte_Plan'!$F$1</f>
        <v>2453.737027468293</v>
      </c>
      <c r="G177" s="14">
        <f>'landesw Umlage § 2_Plan'!I177*'Umlage Gesamt § 2_mtlAufte_Plan'!$G$1</f>
        <v>83057.040842928778</v>
      </c>
      <c r="H177" s="14">
        <f>'landesw Umlage § 2_Plan'!J177*'Umlage Gesamt § 2_mtlAufte_Plan'!$H$1</f>
        <v>14175.129752705345</v>
      </c>
      <c r="I177" s="14">
        <f>'landesw Umlage § 2_Plan'!K177*'Umlage Gesamt § 2_mtlAufte_Plan'!$I$1</f>
        <v>25188.782927986289</v>
      </c>
      <c r="J177" s="14">
        <f>'landesw Umlage § 2_Plan'!L177*'Umlage Gesamt § 2_mtlAufte_Plan'!$J$1</f>
        <v>358.0820235418733</v>
      </c>
      <c r="K177" s="14">
        <f>'landesw Umlage § 2_Plan'!M177*'Umlage Gesamt § 2_mtlAufte_Plan'!$K$1</f>
        <v>251.91700148674502</v>
      </c>
      <c r="M177" s="14">
        <f>'bezirksw Umlage § 2_Plan'!F177*'Umlage Gesamt § 2_mtlAufte_Plan'!$M$1</f>
        <v>3769.8968750662998</v>
      </c>
      <c r="N177" s="14">
        <f>'bezirksw Umlage § 2_Plan'!G177*'Umlage Gesamt § 2_mtlAufte_Plan'!$N$1</f>
        <v>149568.51582251859</v>
      </c>
      <c r="O177" s="14">
        <f>'bezirksw Umlage § 2_Plan'!H177*'Umlage Gesamt § 2_mtlAufte_Plan'!$O$1</f>
        <v>8251.8747109698797</v>
      </c>
      <c r="P177" s="14">
        <f>'bezirksw Umlage § 2_Plan'!I177*'Umlage Gesamt § 2_mtlAufte_Plan'!$P$1</f>
        <v>274373.38813489507</v>
      </c>
      <c r="Q177" s="14">
        <f>'bezirksw Umlage § 2_Plan'!J177*'Umlage Gesamt § 2_mtlAufte_Plan'!$Q$1</f>
        <v>11106.639722778067</v>
      </c>
      <c r="R177" s="14">
        <f>'bezirksw Umlage § 2_Plan'!K177*'Umlage Gesamt § 2_mtlAufte_Plan'!$R$1</f>
        <v>79663.229650370835</v>
      </c>
      <c r="S177" s="14">
        <f>'bezirksw Umlage § 2_Plan'!L177*'Umlage Gesamt § 2_mtlAufte_Plan'!$S$1</f>
        <v>993.23694437178301</v>
      </c>
      <c r="T177" s="14">
        <f>'bezirksw Umlage § 2_Plan'!M177*'Umlage Gesamt § 2_mtlAufte_Plan'!$T$1</f>
        <v>741.25811365677407</v>
      </c>
      <c r="V177" s="14">
        <f t="shared" si="47"/>
        <v>4451.5722850417424</v>
      </c>
      <c r="W177" s="184">
        <f t="shared" si="48"/>
        <v>370.96</v>
      </c>
      <c r="X177" s="14">
        <f t="shared" si="40"/>
        <v>202694.06655487447</v>
      </c>
      <c r="Y177" s="184">
        <f t="shared" si="53"/>
        <v>16891.169999999998</v>
      </c>
      <c r="Z177" s="14">
        <f t="shared" si="41"/>
        <v>10705.611738438172</v>
      </c>
      <c r="AA177" s="184">
        <f t="shared" si="54"/>
        <v>892.13</v>
      </c>
      <c r="AB177" s="14">
        <f t="shared" si="42"/>
        <v>357430.42897782382</v>
      </c>
      <c r="AC177" s="184">
        <f t="shared" si="55"/>
        <v>29785.87</v>
      </c>
      <c r="AD177" s="14">
        <f t="shared" si="43"/>
        <v>25281.769475483412</v>
      </c>
      <c r="AE177" s="184">
        <f t="shared" si="56"/>
        <v>2106.81</v>
      </c>
      <c r="AF177" s="14">
        <f t="shared" si="44"/>
        <v>104852.01257835713</v>
      </c>
      <c r="AG177" s="184">
        <f t="shared" si="57"/>
        <v>8737.67</v>
      </c>
      <c r="AH177" s="14">
        <f t="shared" si="45"/>
        <v>1351.3189679136563</v>
      </c>
      <c r="AI177" s="184">
        <f t="shared" si="49"/>
        <v>112.61</v>
      </c>
      <c r="AJ177" s="14">
        <f t="shared" si="46"/>
        <v>993.17511514351906</v>
      </c>
      <c r="AK177" s="184">
        <f t="shared" si="50"/>
        <v>82.76</v>
      </c>
      <c r="AM177" s="14">
        <f t="shared" si="58"/>
        <v>707759.9556930759</v>
      </c>
      <c r="AN177" s="14">
        <f t="shared" si="51"/>
        <v>58980</v>
      </c>
      <c r="AO177" s="14">
        <f t="shared" si="52"/>
        <v>58980</v>
      </c>
    </row>
    <row r="178" spans="1:41" x14ac:dyDescent="0.25">
      <c r="A178">
        <v>61756</v>
      </c>
      <c r="B178" t="s">
        <v>194</v>
      </c>
      <c r="C178" t="s">
        <v>174</v>
      </c>
      <c r="D178" s="14">
        <f>'landesw Umlage § 2_Plan'!F178*'Umlage Gesamt § 2_mtlAufte_Plan'!$D$1</f>
        <v>1369.5238995324471</v>
      </c>
      <c r="E178" s="14">
        <f>'landesw Umlage § 2_Plan'!G178*'Umlage Gesamt § 2_mtlAufte_Plan'!$E$1</f>
        <v>106732.19297496152</v>
      </c>
      <c r="F178" s="14">
        <f>'landesw Umlage § 2_Plan'!H178*'Umlage Gesamt § 2_mtlAufte_Plan'!$F$1</f>
        <v>4929.6944749798067</v>
      </c>
      <c r="G178" s="14">
        <f>'landesw Umlage § 2_Plan'!I178*'Umlage Gesamt § 2_mtlAufte_Plan'!$G$1</f>
        <v>166866.22517736326</v>
      </c>
      <c r="H178" s="14">
        <f>'landesw Umlage § 2_Plan'!J178*'Umlage Gesamt § 2_mtlAufte_Plan'!$H$1</f>
        <v>28478.62588442615</v>
      </c>
      <c r="I178" s="14">
        <f>'landesw Umlage § 2_Plan'!K178*'Umlage Gesamt § 2_mtlAufte_Plan'!$I$1</f>
        <v>50605.669084139146</v>
      </c>
      <c r="J178" s="14">
        <f>'landesw Umlage § 2_Plan'!L178*'Umlage Gesamt § 2_mtlAufte_Plan'!$J$1</f>
        <v>719.40674704872049</v>
      </c>
      <c r="K178" s="14">
        <f>'landesw Umlage § 2_Plan'!M178*'Umlage Gesamt § 2_mtlAufte_Plan'!$K$1</f>
        <v>506.11529943126067</v>
      </c>
      <c r="M178" s="14">
        <f>'bezirksw Umlage § 2_Plan'!F178*'Umlage Gesamt § 2_mtlAufte_Plan'!$M$1</f>
        <v>7573.9329798649851</v>
      </c>
      <c r="N178" s="14">
        <f>'bezirksw Umlage § 2_Plan'!G178*'Umlage Gesamt § 2_mtlAufte_Plan'!$N$1</f>
        <v>300491.48618096049</v>
      </c>
      <c r="O178" s="14">
        <f>'bezirksw Umlage § 2_Plan'!H178*'Umlage Gesamt § 2_mtlAufte_Plan'!$O$1</f>
        <v>16578.476305941251</v>
      </c>
      <c r="P178" s="14">
        <f>'bezirksw Umlage § 2_Plan'!I178*'Umlage Gesamt § 2_mtlAufte_Plan'!$P$1</f>
        <v>551231.43206818646</v>
      </c>
      <c r="Q178" s="14">
        <f>'bezirksw Umlage § 2_Plan'!J178*'Umlage Gesamt § 2_mtlAufte_Plan'!$Q$1</f>
        <v>22313.858357292036</v>
      </c>
      <c r="R178" s="14">
        <f>'bezirksw Umlage § 2_Plan'!K178*'Umlage Gesamt § 2_mtlAufte_Plan'!$R$1</f>
        <v>160047.8692990483</v>
      </c>
      <c r="S178" s="14">
        <f>'bezirksw Umlage § 2_Plan'!L178*'Umlage Gesamt § 2_mtlAufte_Plan'!$S$1</f>
        <v>1995.4683905419752</v>
      </c>
      <c r="T178" s="14">
        <f>'bezirksw Umlage § 2_Plan'!M178*'Umlage Gesamt § 2_mtlAufte_Plan'!$T$1</f>
        <v>1489.2288727443804</v>
      </c>
      <c r="V178" s="14">
        <f t="shared" si="47"/>
        <v>8943.4568793974322</v>
      </c>
      <c r="W178" s="184">
        <f t="shared" si="48"/>
        <v>745.29</v>
      </c>
      <c r="X178" s="14">
        <f t="shared" si="40"/>
        <v>407223.67915592203</v>
      </c>
      <c r="Y178" s="184">
        <f t="shared" si="53"/>
        <v>33935.31</v>
      </c>
      <c r="Z178" s="14">
        <f t="shared" si="41"/>
        <v>21508.170780921057</v>
      </c>
      <c r="AA178" s="184">
        <f t="shared" si="54"/>
        <v>1792.35</v>
      </c>
      <c r="AB178" s="14">
        <f t="shared" si="42"/>
        <v>718097.65724554972</v>
      </c>
      <c r="AC178" s="184">
        <f t="shared" si="55"/>
        <v>59841.47</v>
      </c>
      <c r="AD178" s="14">
        <f t="shared" si="43"/>
        <v>50792.484241718186</v>
      </c>
      <c r="AE178" s="184">
        <f t="shared" si="56"/>
        <v>4232.71</v>
      </c>
      <c r="AF178" s="14">
        <f t="shared" si="44"/>
        <v>210653.53838318744</v>
      </c>
      <c r="AG178" s="184">
        <f t="shared" si="57"/>
        <v>17554.46</v>
      </c>
      <c r="AH178" s="14">
        <f t="shared" si="45"/>
        <v>2714.8751375906959</v>
      </c>
      <c r="AI178" s="184">
        <f t="shared" si="49"/>
        <v>226.24</v>
      </c>
      <c r="AJ178" s="14">
        <f t="shared" si="46"/>
        <v>1995.344172175641</v>
      </c>
      <c r="AK178" s="184">
        <f t="shared" si="50"/>
        <v>166.28</v>
      </c>
      <c r="AM178" s="14">
        <f t="shared" si="58"/>
        <v>1421929.2059964624</v>
      </c>
      <c r="AN178" s="14">
        <f t="shared" si="51"/>
        <v>118494.1</v>
      </c>
      <c r="AO178" s="14">
        <f t="shared" si="52"/>
        <v>118494.1</v>
      </c>
    </row>
    <row r="179" spans="1:41" x14ac:dyDescent="0.25">
      <c r="A179">
        <v>61757</v>
      </c>
      <c r="B179" t="s">
        <v>195</v>
      </c>
      <c r="C179" t="s">
        <v>174</v>
      </c>
      <c r="D179" s="14">
        <f>'landesw Umlage § 2_Plan'!F179*'Umlage Gesamt § 2_mtlAufte_Plan'!$D$1</f>
        <v>1537.4175177556072</v>
      </c>
      <c r="E179" s="14">
        <f>'landesw Umlage § 2_Plan'!G179*'Umlage Gesamt § 2_mtlAufte_Plan'!$E$1</f>
        <v>119816.77957149815</v>
      </c>
      <c r="F179" s="14">
        <f>'landesw Umlage § 2_Plan'!H179*'Umlage Gesamt § 2_mtlAufte_Plan'!$F$1</f>
        <v>5534.0389792426704</v>
      </c>
      <c r="G179" s="14">
        <f>'landesw Umlage § 2_Plan'!I179*'Umlage Gesamt § 2_mtlAufte_Plan'!$G$1</f>
        <v>187322.80451404559</v>
      </c>
      <c r="H179" s="14">
        <f>'landesw Umlage § 2_Plan'!J179*'Umlage Gesamt § 2_mtlAufte_Plan'!$H$1</f>
        <v>31969.897225796976</v>
      </c>
      <c r="I179" s="14">
        <f>'landesw Umlage § 2_Plan'!K179*'Umlage Gesamt § 2_mtlAufte_Plan'!$I$1</f>
        <v>56809.55416277171</v>
      </c>
      <c r="J179" s="14">
        <f>'landesw Umlage § 2_Plan'!L179*'Umlage Gesamt § 2_mtlAufte_Plan'!$J$1</f>
        <v>807.60075503748124</v>
      </c>
      <c r="K179" s="14">
        <f>'landesw Umlage § 2_Plan'!M179*'Umlage Gesamt § 2_mtlAufte_Plan'!$K$1</f>
        <v>568.1613352022481</v>
      </c>
      <c r="M179" s="14">
        <f>'bezirksw Umlage § 2_Plan'!F179*'Umlage Gesamt § 2_mtlAufte_Plan'!$M$1</f>
        <v>8502.4417942079672</v>
      </c>
      <c r="N179" s="14">
        <f>'bezirksw Umlage § 2_Plan'!G179*'Umlage Gesamt § 2_mtlAufte_Plan'!$N$1</f>
        <v>337329.54565359902</v>
      </c>
      <c r="O179" s="14">
        <f>'bezirksw Umlage § 2_Plan'!H179*'Umlage Gesamt § 2_mtlAufte_Plan'!$O$1</f>
        <v>18610.876304642738</v>
      </c>
      <c r="P179" s="14">
        <f>'bezirksw Umlage § 2_Plan'!I179*'Umlage Gesamt § 2_mtlAufte_Plan'!$P$1</f>
        <v>618808.3758804542</v>
      </c>
      <c r="Q179" s="14">
        <f>'bezirksw Umlage § 2_Plan'!J179*'Umlage Gesamt § 2_mtlAufte_Plan'!$Q$1</f>
        <v>25049.374267166888</v>
      </c>
      <c r="R179" s="14">
        <f>'bezirksw Umlage § 2_Plan'!K179*'Umlage Gesamt § 2_mtlAufte_Plan'!$R$1</f>
        <v>179668.56805041607</v>
      </c>
      <c r="S179" s="14">
        <f>'bezirksw Umlage § 2_Plan'!L179*'Umlage Gesamt § 2_mtlAufte_Plan'!$S$1</f>
        <v>2240.0982274162461</v>
      </c>
      <c r="T179" s="14">
        <f>'bezirksw Umlage § 2_Plan'!M179*'Umlage Gesamt § 2_mtlAufte_Plan'!$T$1</f>
        <v>1671.7974455840456</v>
      </c>
      <c r="V179" s="14">
        <f t="shared" si="47"/>
        <v>10039.859311963573</v>
      </c>
      <c r="W179" s="184">
        <f t="shared" si="48"/>
        <v>836.65</v>
      </c>
      <c r="X179" s="14">
        <f t="shared" si="40"/>
        <v>457146.32522509719</v>
      </c>
      <c r="Y179" s="184">
        <f t="shared" si="53"/>
        <v>38095.53</v>
      </c>
      <c r="Z179" s="14">
        <f t="shared" si="41"/>
        <v>24144.915283885406</v>
      </c>
      <c r="AA179" s="184">
        <f t="shared" si="54"/>
        <v>2012.08</v>
      </c>
      <c r="AB179" s="14">
        <f t="shared" si="42"/>
        <v>806131.1803944998</v>
      </c>
      <c r="AC179" s="184">
        <f t="shared" si="55"/>
        <v>67177.600000000006</v>
      </c>
      <c r="AD179" s="14">
        <f t="shared" si="43"/>
        <v>57019.271492963861</v>
      </c>
      <c r="AE179" s="184">
        <f t="shared" si="56"/>
        <v>4751.6099999999997</v>
      </c>
      <c r="AF179" s="14">
        <f t="shared" si="44"/>
        <v>236478.12221318777</v>
      </c>
      <c r="AG179" s="184">
        <f t="shared" si="57"/>
        <v>19706.509999999998</v>
      </c>
      <c r="AH179" s="14">
        <f t="shared" si="45"/>
        <v>3047.6989824537272</v>
      </c>
      <c r="AI179" s="184">
        <f t="shared" si="49"/>
        <v>253.97</v>
      </c>
      <c r="AJ179" s="14">
        <f t="shared" si="46"/>
        <v>2239.9587807862936</v>
      </c>
      <c r="AK179" s="184">
        <f t="shared" si="50"/>
        <v>186.66</v>
      </c>
      <c r="AM179" s="14">
        <f t="shared" si="58"/>
        <v>1596247.3316848376</v>
      </c>
      <c r="AN179" s="14">
        <f t="shared" si="51"/>
        <v>133020.60999999999</v>
      </c>
      <c r="AO179" s="14">
        <f t="shared" si="52"/>
        <v>133020.60999999999</v>
      </c>
    </row>
    <row r="180" spans="1:41" x14ac:dyDescent="0.25">
      <c r="A180">
        <v>61758</v>
      </c>
      <c r="B180" t="s">
        <v>196</v>
      </c>
      <c r="C180" t="s">
        <v>174</v>
      </c>
      <c r="D180" s="14">
        <f>'landesw Umlage § 2_Plan'!F180*'Umlage Gesamt § 2_mtlAufte_Plan'!$D$1</f>
        <v>636.64959370832969</v>
      </c>
      <c r="E180" s="14">
        <f>'landesw Umlage § 2_Plan'!G180*'Umlage Gesamt § 2_mtlAufte_Plan'!$E$1</f>
        <v>49616.518058798858</v>
      </c>
      <c r="F180" s="14">
        <f>'landesw Umlage § 2_Plan'!H180*'Umlage Gesamt § 2_mtlAufte_Plan'!$F$1</f>
        <v>2291.6635377254574</v>
      </c>
      <c r="G180" s="14">
        <f>'landesw Umlage § 2_Plan'!I180*'Umlage Gesamt § 2_mtlAufte_Plan'!$G$1</f>
        <v>77570.982513762283</v>
      </c>
      <c r="H180" s="14">
        <f>'landesw Umlage § 2_Plan'!J180*'Umlage Gesamt § 2_mtlAufte_Plan'!$H$1</f>
        <v>13238.838405727194</v>
      </c>
      <c r="I180" s="14">
        <f>'landesw Umlage § 2_Plan'!K180*'Umlage Gesamt § 2_mtlAufte_Plan'!$I$1</f>
        <v>23525.021120664314</v>
      </c>
      <c r="J180" s="14">
        <f>'landesw Umlage § 2_Plan'!L180*'Umlage Gesamt § 2_mtlAufte_Plan'!$J$1</f>
        <v>334.43009893873545</v>
      </c>
      <c r="K180" s="14">
        <f>'landesw Umlage § 2_Plan'!M180*'Umlage Gesamt § 2_mtlAufte_Plan'!$K$1</f>
        <v>235.2774565398139</v>
      </c>
      <c r="M180" s="14">
        <f>'bezirksw Umlage § 2_Plan'!F180*'Umlage Gesamt § 2_mtlAufte_Plan'!$M$1</f>
        <v>3520.8887965017361</v>
      </c>
      <c r="N180" s="14">
        <f>'bezirksw Umlage § 2_Plan'!G180*'Umlage Gesamt § 2_mtlAufte_Plan'!$N$1</f>
        <v>139689.26183415481</v>
      </c>
      <c r="O180" s="14">
        <f>'bezirksw Umlage § 2_Plan'!H180*'Umlage Gesamt § 2_mtlAufte_Plan'!$O$1</f>
        <v>7706.8243994018767</v>
      </c>
      <c r="P180" s="14">
        <f>'bezirksw Umlage § 2_Plan'!I180*'Umlage Gesamt § 2_mtlAufte_Plan'!$P$1</f>
        <v>256250.56078633052</v>
      </c>
      <c r="Q180" s="14">
        <f>'bezirksw Umlage § 2_Plan'!J180*'Umlage Gesamt § 2_mtlAufte_Plan'!$Q$1</f>
        <v>10373.027343360078</v>
      </c>
      <c r="R180" s="14">
        <f>'bezirksw Umlage § 2_Plan'!K180*'Umlage Gesamt § 2_mtlAufte_Plan'!$R$1</f>
        <v>74401.338302974866</v>
      </c>
      <c r="S180" s="14">
        <f>'bezirksw Umlage § 2_Plan'!L180*'Umlage Gesamt § 2_mtlAufte_Plan'!$S$1</f>
        <v>927.63196066171633</v>
      </c>
      <c r="T180" s="14">
        <f>'bezirksw Umlage § 2_Plan'!M180*'Umlage Gesamt § 2_mtlAufte_Plan'!$T$1</f>
        <v>692.2967588189656</v>
      </c>
      <c r="V180" s="14">
        <f t="shared" si="47"/>
        <v>4157.5383902100657</v>
      </c>
      <c r="W180" s="184">
        <f t="shared" si="48"/>
        <v>346.46</v>
      </c>
      <c r="X180" s="14">
        <f t="shared" si="40"/>
        <v>189305.77989295367</v>
      </c>
      <c r="Y180" s="184">
        <f t="shared" si="53"/>
        <v>15775.48</v>
      </c>
      <c r="Z180" s="14">
        <f t="shared" si="41"/>
        <v>9998.4879371273346</v>
      </c>
      <c r="AA180" s="184">
        <f t="shared" si="54"/>
        <v>833.21</v>
      </c>
      <c r="AB180" s="14">
        <f t="shared" si="42"/>
        <v>333821.5433000928</v>
      </c>
      <c r="AC180" s="184">
        <f t="shared" si="55"/>
        <v>27818.46</v>
      </c>
      <c r="AD180" s="14">
        <f t="shared" si="43"/>
        <v>23611.865749087272</v>
      </c>
      <c r="AE180" s="184">
        <f t="shared" si="56"/>
        <v>1967.66</v>
      </c>
      <c r="AF180" s="14">
        <f t="shared" si="44"/>
        <v>97926.35942363918</v>
      </c>
      <c r="AG180" s="184">
        <f t="shared" si="57"/>
        <v>8160.53</v>
      </c>
      <c r="AH180" s="14">
        <f t="shared" si="45"/>
        <v>1262.0620596004519</v>
      </c>
      <c r="AI180" s="184">
        <f t="shared" si="49"/>
        <v>105.17</v>
      </c>
      <c r="AJ180" s="14">
        <f t="shared" si="46"/>
        <v>927.5742153587795</v>
      </c>
      <c r="AK180" s="184">
        <f t="shared" si="50"/>
        <v>77.3</v>
      </c>
      <c r="AM180" s="14">
        <f t="shared" si="58"/>
        <v>661011.21096806962</v>
      </c>
      <c r="AN180" s="14">
        <f t="shared" si="51"/>
        <v>55084.27</v>
      </c>
      <c r="AO180" s="14">
        <f t="shared" si="52"/>
        <v>55084.27</v>
      </c>
    </row>
    <row r="181" spans="1:41" x14ac:dyDescent="0.25">
      <c r="A181">
        <v>61759</v>
      </c>
      <c r="B181" t="s">
        <v>197</v>
      </c>
      <c r="C181" t="s">
        <v>174</v>
      </c>
      <c r="D181" s="14">
        <f>'landesw Umlage § 2_Plan'!F181*'Umlage Gesamt § 2_mtlAufte_Plan'!$D$1</f>
        <v>577.2039625439146</v>
      </c>
      <c r="E181" s="14">
        <f>'landesw Umlage § 2_Plan'!G181*'Umlage Gesamt § 2_mtlAufte_Plan'!$E$1</f>
        <v>44983.69450666893</v>
      </c>
      <c r="F181" s="14">
        <f>'landesw Umlage § 2_Plan'!H181*'Umlage Gesamt § 2_mtlAufte_Plan'!$F$1</f>
        <v>2077.6849429649346</v>
      </c>
      <c r="G181" s="14">
        <f>'landesw Umlage § 2_Plan'!I181*'Umlage Gesamt § 2_mtlAufte_Plan'!$G$1</f>
        <v>70327.977788486387</v>
      </c>
      <c r="H181" s="14">
        <f>'landesw Umlage § 2_Plan'!J181*'Umlage Gesamt § 2_mtlAufte_Plan'!$H$1</f>
        <v>12002.693573955417</v>
      </c>
      <c r="I181" s="14">
        <f>'landesw Umlage § 2_Plan'!K181*'Umlage Gesamt § 2_mtlAufte_Plan'!$I$1</f>
        <v>21328.428611230047</v>
      </c>
      <c r="J181" s="14">
        <f>'landesw Umlage § 2_Plan'!L181*'Umlage Gesamt § 2_mtlAufte_Plan'!$J$1</f>
        <v>303.20348934334976</v>
      </c>
      <c r="K181" s="14">
        <f>'landesw Umlage § 2_Plan'!M181*'Umlage Gesamt § 2_mtlAufte_Plan'!$K$1</f>
        <v>213.3089874777335</v>
      </c>
      <c r="M181" s="14">
        <f>'bezirksw Umlage § 2_Plan'!F181*'Umlage Gesamt § 2_mtlAufte_Plan'!$M$1</f>
        <v>3192.1342369509575</v>
      </c>
      <c r="N181" s="14">
        <f>'bezirksw Umlage § 2_Plan'!G181*'Umlage Gesamt § 2_mtlAufte_Plan'!$N$1</f>
        <v>126646.1115381587</v>
      </c>
      <c r="O181" s="14">
        <f>'bezirksw Umlage § 2_Plan'!H181*'Umlage Gesamt § 2_mtlAufte_Plan'!$O$1</f>
        <v>6987.2181274065988</v>
      </c>
      <c r="P181" s="14">
        <f>'bezirksw Umlage § 2_Plan'!I181*'Umlage Gesamt § 2_mtlAufte_Plan'!$P$1</f>
        <v>232323.77834161022</v>
      </c>
      <c r="Q181" s="14">
        <f>'bezirksw Umlage § 2_Plan'!J181*'Umlage Gesamt § 2_mtlAufte_Plan'!$Q$1</f>
        <v>9404.47075649406</v>
      </c>
      <c r="R181" s="14">
        <f>'bezirksw Umlage § 2_Plan'!K181*'Umlage Gesamt § 2_mtlAufte_Plan'!$R$1</f>
        <v>67454.291515219011</v>
      </c>
      <c r="S181" s="14">
        <f>'bezirksw Umlage § 2_Plan'!L181*'Umlage Gesamt § 2_mtlAufte_Plan'!$S$1</f>
        <v>841.01654782744231</v>
      </c>
      <c r="T181" s="14">
        <f>'bezirksw Umlage § 2_Plan'!M181*'Umlage Gesamt § 2_mtlAufte_Plan'!$T$1</f>
        <v>627.65520687614537</v>
      </c>
      <c r="V181" s="14">
        <f t="shared" si="47"/>
        <v>3769.3381994948722</v>
      </c>
      <c r="W181" s="184">
        <f t="shared" si="48"/>
        <v>314.11</v>
      </c>
      <c r="X181" s="14">
        <f t="shared" si="40"/>
        <v>171629.80604482762</v>
      </c>
      <c r="Y181" s="184">
        <f t="shared" si="53"/>
        <v>14302.48</v>
      </c>
      <c r="Z181" s="14">
        <f t="shared" si="41"/>
        <v>9064.9030703715325</v>
      </c>
      <c r="AA181" s="184">
        <f t="shared" si="54"/>
        <v>755.41</v>
      </c>
      <c r="AB181" s="14">
        <f t="shared" si="42"/>
        <v>302651.75613009662</v>
      </c>
      <c r="AC181" s="184">
        <f t="shared" si="55"/>
        <v>25220.98</v>
      </c>
      <c r="AD181" s="14">
        <f t="shared" si="43"/>
        <v>21407.164330449479</v>
      </c>
      <c r="AE181" s="184">
        <f t="shared" si="56"/>
        <v>1783.93</v>
      </c>
      <c r="AF181" s="14">
        <f t="shared" si="44"/>
        <v>88782.720126449058</v>
      </c>
      <c r="AG181" s="184">
        <f t="shared" si="57"/>
        <v>7398.56</v>
      </c>
      <c r="AH181" s="14">
        <f t="shared" si="45"/>
        <v>1144.220037170792</v>
      </c>
      <c r="AI181" s="184">
        <f t="shared" si="49"/>
        <v>95.35</v>
      </c>
      <c r="AJ181" s="14">
        <f t="shared" si="46"/>
        <v>840.96419435387884</v>
      </c>
      <c r="AK181" s="184">
        <f t="shared" si="50"/>
        <v>70.08</v>
      </c>
      <c r="AM181" s="14">
        <f t="shared" si="58"/>
        <v>599290.87213321391</v>
      </c>
      <c r="AN181" s="14">
        <f t="shared" si="51"/>
        <v>49940.91</v>
      </c>
      <c r="AO181" s="14">
        <f t="shared" si="52"/>
        <v>49940.91</v>
      </c>
    </row>
    <row r="182" spans="1:41" x14ac:dyDescent="0.25">
      <c r="A182">
        <v>61760</v>
      </c>
      <c r="B182" t="s">
        <v>198</v>
      </c>
      <c r="C182" t="s">
        <v>174</v>
      </c>
      <c r="D182" s="14">
        <f>'landesw Umlage § 2_Plan'!F182*'Umlage Gesamt § 2_mtlAufte_Plan'!$D$1</f>
        <v>4696.0312766652241</v>
      </c>
      <c r="E182" s="14">
        <f>'landesw Umlage § 2_Plan'!G182*'Umlage Gesamt § 2_mtlAufte_Plan'!$E$1</f>
        <v>365979.53245547775</v>
      </c>
      <c r="F182" s="14">
        <f>'landesw Umlage § 2_Plan'!H182*'Umlage Gesamt § 2_mtlAufte_Plan'!$F$1</f>
        <v>16903.684153896324</v>
      </c>
      <c r="G182" s="14">
        <f>'landesw Umlage § 2_Plan'!I182*'Umlage Gesamt § 2_mtlAufte_Plan'!$G$1</f>
        <v>572176.22322581057</v>
      </c>
      <c r="H182" s="14">
        <f>'landesw Umlage § 2_Plan'!J182*'Umlage Gesamt § 2_mtlAufte_Plan'!$H$1</f>
        <v>97651.832082207868</v>
      </c>
      <c r="I182" s="14">
        <f>'landesw Umlage § 2_Plan'!K182*'Umlage Gesamt § 2_mtlAufte_Plan'!$I$1</f>
        <v>173524.39404439722</v>
      </c>
      <c r="J182" s="14">
        <f>'landesw Umlage § 2_Plan'!L182*'Umlage Gesamt § 2_mtlAufte_Plan'!$J$1</f>
        <v>2466.8109741919393</v>
      </c>
      <c r="K182" s="14">
        <f>'landesw Umlage § 2_Plan'!M182*'Umlage Gesamt § 2_mtlAufte_Plan'!$K$1</f>
        <v>1735.444906466691</v>
      </c>
      <c r="M182" s="14">
        <f>'bezirksw Umlage § 2_Plan'!F182*'Umlage Gesamt § 2_mtlAufte_Plan'!$M$1</f>
        <v>25970.650218630624</v>
      </c>
      <c r="N182" s="14">
        <f>'bezirksw Umlage § 2_Plan'!G182*'Umlage Gesamt § 2_mtlAufte_Plan'!$N$1</f>
        <v>1030370.7864894944</v>
      </c>
      <c r="O182" s="14">
        <f>'bezirksw Umlage § 2_Plan'!H182*'Umlage Gesamt § 2_mtlAufte_Plan'!$O$1</f>
        <v>56846.794187916224</v>
      </c>
      <c r="P182" s="14">
        <f>'bezirksw Umlage § 2_Plan'!I182*'Umlage Gesamt § 2_mtlAufte_Plan'!$P$1</f>
        <v>1890145.9452857373</v>
      </c>
      <c r="Q182" s="14">
        <f>'bezirksw Umlage § 2_Plan'!J182*'Umlage Gesamt § 2_mtlAufte_Plan'!$Q$1</f>
        <v>76513.142110696324</v>
      </c>
      <c r="R182" s="14">
        <f>'bezirksw Umlage § 2_Plan'!K182*'Umlage Gesamt § 2_mtlAufte_Plan'!$R$1</f>
        <v>548796.41037922027</v>
      </c>
      <c r="S182" s="14">
        <f>'bezirksw Umlage § 2_Plan'!L182*'Umlage Gesamt § 2_mtlAufte_Plan'!$S$1</f>
        <v>6842.3646909565441</v>
      </c>
      <c r="T182" s="14">
        <f>'bezirksw Umlage § 2_Plan'!M182*'Umlage Gesamt § 2_mtlAufte_Plan'!$T$1</f>
        <v>5106.4938457138742</v>
      </c>
      <c r="V182" s="14">
        <f t="shared" si="47"/>
        <v>30666.681495295848</v>
      </c>
      <c r="W182" s="184">
        <f t="shared" si="48"/>
        <v>2555.56</v>
      </c>
      <c r="X182" s="14">
        <f t="shared" si="40"/>
        <v>1396350.318944972</v>
      </c>
      <c r="Y182" s="184">
        <f t="shared" si="53"/>
        <v>116362.53</v>
      </c>
      <c r="Z182" s="14">
        <f t="shared" si="41"/>
        <v>73750.478341812544</v>
      </c>
      <c r="AA182" s="184">
        <f t="shared" si="54"/>
        <v>6145.87</v>
      </c>
      <c r="AB182" s="14">
        <f t="shared" si="42"/>
        <v>2462322.1685115481</v>
      </c>
      <c r="AC182" s="184">
        <f t="shared" si="55"/>
        <v>205193.51</v>
      </c>
      <c r="AD182" s="14">
        <f t="shared" si="43"/>
        <v>174164.97419290419</v>
      </c>
      <c r="AE182" s="184">
        <f t="shared" si="56"/>
        <v>14513.75</v>
      </c>
      <c r="AF182" s="14">
        <f t="shared" si="44"/>
        <v>722320.80442361743</v>
      </c>
      <c r="AG182" s="184">
        <f t="shared" si="57"/>
        <v>60193.4</v>
      </c>
      <c r="AH182" s="14">
        <f t="shared" si="45"/>
        <v>9309.1756651484829</v>
      </c>
      <c r="AI182" s="184">
        <f t="shared" si="49"/>
        <v>775.76</v>
      </c>
      <c r="AJ182" s="14">
        <f t="shared" si="46"/>
        <v>6841.9387521805656</v>
      </c>
      <c r="AK182" s="184">
        <f t="shared" si="50"/>
        <v>570.16</v>
      </c>
      <c r="AM182" s="14">
        <f t="shared" si="58"/>
        <v>4875726.5403274791</v>
      </c>
      <c r="AN182" s="14">
        <f t="shared" si="51"/>
        <v>406310.55</v>
      </c>
      <c r="AO182" s="14">
        <f t="shared" si="52"/>
        <v>406310.55</v>
      </c>
    </row>
    <row r="183" spans="1:41" x14ac:dyDescent="0.25">
      <c r="A183">
        <v>61761</v>
      </c>
      <c r="B183" t="s">
        <v>199</v>
      </c>
      <c r="C183" t="s">
        <v>174</v>
      </c>
      <c r="D183" s="14">
        <f>'landesw Umlage § 2_Plan'!F183*'Umlage Gesamt § 2_mtlAufte_Plan'!$D$1</f>
        <v>425.6995501906074</v>
      </c>
      <c r="E183" s="14">
        <f>'landesw Umlage § 2_Plan'!G183*'Umlage Gesamt § 2_mtlAufte_Plan'!$E$1</f>
        <v>33176.380898361786</v>
      </c>
      <c r="F183" s="14">
        <f>'landesw Umlage § 2_Plan'!H183*'Umlage Gesamt § 2_mtlAufte_Plan'!$F$1</f>
        <v>1532.3345005461194</v>
      </c>
      <c r="G183" s="14">
        <f>'landesw Umlage § 2_Plan'!I183*'Umlage Gesamt § 2_mtlAufte_Plan'!$G$1</f>
        <v>51868.300381073539</v>
      </c>
      <c r="H183" s="14">
        <f>'landesw Umlage § 2_Plan'!J183*'Umlage Gesamt § 2_mtlAufte_Plan'!$H$1</f>
        <v>8852.2283058993617</v>
      </c>
      <c r="I183" s="14">
        <f>'landesw Umlage § 2_Plan'!K183*'Umlage Gesamt § 2_mtlAufte_Plan'!$I$1</f>
        <v>15730.145763478416</v>
      </c>
      <c r="J183" s="14">
        <f>'landesw Umlage § 2_Plan'!L183*'Umlage Gesamt § 2_mtlAufte_Plan'!$J$1</f>
        <v>223.61868144636392</v>
      </c>
      <c r="K183" s="14">
        <f>'landesw Umlage § 2_Plan'!M183*'Umlage Gesamt § 2_mtlAufte_Plan'!$K$1</f>
        <v>157.31967538940177</v>
      </c>
      <c r="M183" s="14">
        <f>'bezirksw Umlage § 2_Plan'!F183*'Umlage Gesamt § 2_mtlAufte_Plan'!$M$1</f>
        <v>2354.263305520315</v>
      </c>
      <c r="N183" s="14">
        <f>'bezirksw Umlage § 2_Plan'!G183*'Umlage Gesamt § 2_mtlAufte_Plan'!$N$1</f>
        <v>93404.058554227027</v>
      </c>
      <c r="O183" s="14">
        <f>'bezirksw Umlage § 2_Plan'!H183*'Umlage Gesamt § 2_mtlAufte_Plan'!$O$1</f>
        <v>5153.2141269635631</v>
      </c>
      <c r="P183" s="14">
        <f>'bezirksw Umlage § 2_Plan'!I183*'Umlage Gesamt § 2_mtlAufte_Plan'!$P$1</f>
        <v>171343.46670581179</v>
      </c>
      <c r="Q183" s="14">
        <f>'bezirksw Umlage § 2_Plan'!J183*'Umlage Gesamt § 2_mtlAufte_Plan'!$Q$1</f>
        <v>6935.9866366399947</v>
      </c>
      <c r="R183" s="14">
        <f>'bezirksw Umlage § 2_Plan'!K183*'Umlage Gesamt § 2_mtlAufte_Plan'!$R$1</f>
        <v>49748.89886392653</v>
      </c>
      <c r="S183" s="14">
        <f>'bezirksw Umlage § 2_Plan'!L183*'Umlage Gesamt § 2_mtlAufte_Plan'!$S$1</f>
        <v>620.2666463603166</v>
      </c>
      <c r="T183" s="14">
        <f>'bezirksw Umlage § 2_Plan'!M183*'Umlage Gesamt § 2_mtlAufte_Plan'!$T$1</f>
        <v>462.90835922949736</v>
      </c>
      <c r="V183" s="14">
        <f t="shared" si="47"/>
        <v>2779.9628557109227</v>
      </c>
      <c r="W183" s="184">
        <f t="shared" si="48"/>
        <v>231.66</v>
      </c>
      <c r="X183" s="14">
        <f t="shared" si="40"/>
        <v>126580.43945258882</v>
      </c>
      <c r="Y183" s="184">
        <f t="shared" si="53"/>
        <v>10548.37</v>
      </c>
      <c r="Z183" s="14">
        <f t="shared" si="41"/>
        <v>6685.5486275096828</v>
      </c>
      <c r="AA183" s="184">
        <f t="shared" si="54"/>
        <v>557.13</v>
      </c>
      <c r="AB183" s="14">
        <f t="shared" si="42"/>
        <v>223211.76708688535</v>
      </c>
      <c r="AC183" s="184">
        <f t="shared" si="55"/>
        <v>18600.98</v>
      </c>
      <c r="AD183" s="14">
        <f t="shared" si="43"/>
        <v>15788.214942539356</v>
      </c>
      <c r="AE183" s="184">
        <f t="shared" si="56"/>
        <v>1315.68</v>
      </c>
      <c r="AF183" s="14">
        <f t="shared" si="44"/>
        <v>65479.044627404946</v>
      </c>
      <c r="AG183" s="184">
        <f t="shared" si="57"/>
        <v>5456.59</v>
      </c>
      <c r="AH183" s="14">
        <f t="shared" si="45"/>
        <v>843.88532780668049</v>
      </c>
      <c r="AI183" s="184">
        <f t="shared" si="49"/>
        <v>70.319999999999993</v>
      </c>
      <c r="AJ183" s="14">
        <f t="shared" si="46"/>
        <v>620.22803461889907</v>
      </c>
      <c r="AK183" s="184">
        <f t="shared" si="50"/>
        <v>51.69</v>
      </c>
      <c r="AM183" s="14">
        <f t="shared" si="58"/>
        <v>441989.09095506469</v>
      </c>
      <c r="AN183" s="14">
        <f t="shared" si="51"/>
        <v>36832.42</v>
      </c>
      <c r="AO183" s="14">
        <f t="shared" si="52"/>
        <v>36832.42</v>
      </c>
    </row>
    <row r="184" spans="1:41" x14ac:dyDescent="0.25">
      <c r="A184">
        <v>61762</v>
      </c>
      <c r="B184" t="s">
        <v>200</v>
      </c>
      <c r="C184" t="s">
        <v>174</v>
      </c>
      <c r="D184" s="14">
        <f>'landesw Umlage § 2_Plan'!F184*'Umlage Gesamt § 2_mtlAufte_Plan'!$D$1</f>
        <v>618.38491203143474</v>
      </c>
      <c r="E184" s="14">
        <f>'landesw Umlage § 2_Plan'!G184*'Umlage Gesamt § 2_mtlAufte_Plan'!$E$1</f>
        <v>48193.082126041401</v>
      </c>
      <c r="F184" s="14">
        <f>'landesw Umlage § 2_Plan'!H184*'Umlage Gesamt § 2_mtlAufte_Plan'!$F$1</f>
        <v>2225.9185730843928</v>
      </c>
      <c r="G184" s="14">
        <f>'landesw Umlage § 2_Plan'!I184*'Umlage Gesamt § 2_mtlAufte_Plan'!$G$1</f>
        <v>75345.567910534024</v>
      </c>
      <c r="H184" s="14">
        <f>'landesw Umlage § 2_Plan'!J184*'Umlage Gesamt § 2_mtlAufte_Plan'!$H$1</f>
        <v>12859.032666994191</v>
      </c>
      <c r="I184" s="14">
        <f>'landesw Umlage § 2_Plan'!K184*'Umlage Gesamt § 2_mtlAufte_Plan'!$I$1</f>
        <v>22850.117647140676</v>
      </c>
      <c r="J184" s="14">
        <f>'landesw Umlage § 2_Plan'!L184*'Umlage Gesamt § 2_mtlAufte_Plan'!$J$1</f>
        <v>324.83571709878271</v>
      </c>
      <c r="K184" s="14">
        <f>'landesw Umlage § 2_Plan'!M184*'Umlage Gesamt § 2_mtlAufte_Plan'!$K$1</f>
        <v>228.52764016999788</v>
      </c>
      <c r="M184" s="14">
        <f>'bezirksw Umlage § 2_Plan'!F184*'Umlage Gesamt § 2_mtlAufte_Plan'!$M$1</f>
        <v>3419.8788944718417</v>
      </c>
      <c r="N184" s="14">
        <f>'bezirksw Umlage § 2_Plan'!G184*'Umlage Gesamt § 2_mtlAufte_Plan'!$N$1</f>
        <v>135681.75138210203</v>
      </c>
      <c r="O184" s="14">
        <f>'bezirksw Umlage § 2_Plan'!H184*'Umlage Gesamt § 2_mtlAufte_Plan'!$O$1</f>
        <v>7485.7252331008449</v>
      </c>
      <c r="P184" s="14">
        <f>'bezirksw Umlage § 2_Plan'!I184*'Umlage Gesamt § 2_mtlAufte_Plan'!$P$1</f>
        <v>248899.05225080103</v>
      </c>
      <c r="Q184" s="14">
        <f>'bezirksw Umlage § 2_Plan'!J184*'Umlage Gesamt § 2_mtlAufte_Plan'!$Q$1</f>
        <v>10075.438144647738</v>
      </c>
      <c r="R184" s="14">
        <f>'bezirksw Umlage § 2_Plan'!K184*'Umlage Gesamt § 2_mtlAufte_Plan'!$R$1</f>
        <v>72266.85683331202</v>
      </c>
      <c r="S184" s="14">
        <f>'bezirksw Umlage § 2_Plan'!L184*'Umlage Gesamt § 2_mtlAufte_Plan'!$S$1</f>
        <v>901.01935830990772</v>
      </c>
      <c r="T184" s="14">
        <f>'bezirksw Umlage § 2_Plan'!M184*'Umlage Gesamt § 2_mtlAufte_Plan'!$T$1</f>
        <v>672.43562947759131</v>
      </c>
      <c r="V184" s="14">
        <f t="shared" si="47"/>
        <v>4038.2638065032766</v>
      </c>
      <c r="W184" s="184">
        <f t="shared" si="48"/>
        <v>336.52</v>
      </c>
      <c r="X184" s="14">
        <f t="shared" si="40"/>
        <v>183874.83350814343</v>
      </c>
      <c r="Y184" s="184">
        <f t="shared" si="53"/>
        <v>15322.9</v>
      </c>
      <c r="Z184" s="14">
        <f t="shared" si="41"/>
        <v>9711.6438061852386</v>
      </c>
      <c r="AA184" s="184">
        <f t="shared" si="54"/>
        <v>809.3</v>
      </c>
      <c r="AB184" s="14">
        <f t="shared" si="42"/>
        <v>324244.62016133504</v>
      </c>
      <c r="AC184" s="184">
        <f t="shared" si="55"/>
        <v>27020.39</v>
      </c>
      <c r="AD184" s="14">
        <f t="shared" si="43"/>
        <v>22934.470811641928</v>
      </c>
      <c r="AE184" s="184">
        <f t="shared" si="56"/>
        <v>1911.21</v>
      </c>
      <c r="AF184" s="14">
        <f t="shared" si="44"/>
        <v>95116.9744804527</v>
      </c>
      <c r="AG184" s="184">
        <f t="shared" si="57"/>
        <v>7926.41</v>
      </c>
      <c r="AH184" s="14">
        <f t="shared" si="45"/>
        <v>1225.8550754086905</v>
      </c>
      <c r="AI184" s="184">
        <f t="shared" si="49"/>
        <v>102.15</v>
      </c>
      <c r="AJ184" s="14">
        <f t="shared" si="46"/>
        <v>900.96326964758919</v>
      </c>
      <c r="AK184" s="184">
        <f t="shared" si="50"/>
        <v>75.08</v>
      </c>
      <c r="AM184" s="14">
        <f t="shared" si="58"/>
        <v>642047.6249193179</v>
      </c>
      <c r="AN184" s="14">
        <f t="shared" si="51"/>
        <v>53503.97</v>
      </c>
      <c r="AO184" s="14">
        <f t="shared" si="52"/>
        <v>53503.97</v>
      </c>
    </row>
    <row r="185" spans="1:41" x14ac:dyDescent="0.25">
      <c r="A185">
        <v>61763</v>
      </c>
      <c r="B185" t="s">
        <v>201</v>
      </c>
      <c r="C185" t="s">
        <v>174</v>
      </c>
      <c r="D185" s="14">
        <f>'landesw Umlage § 2_Plan'!F185*'Umlage Gesamt § 2_mtlAufte_Plan'!$D$1</f>
        <v>1374.0617616213956</v>
      </c>
      <c r="E185" s="14">
        <f>'landesw Umlage § 2_Plan'!G185*'Umlage Gesamt § 2_mtlAufte_Plan'!$E$1</f>
        <v>107085.84578258084</v>
      </c>
      <c r="F185" s="14">
        <f>'landesw Umlage § 2_Plan'!H185*'Umlage Gesamt § 2_mtlAufte_Plan'!$F$1</f>
        <v>4946.0288183788134</v>
      </c>
      <c r="G185" s="14">
        <f>'landesw Umlage § 2_Plan'!I185*'Umlage Gesamt § 2_mtlAufte_Plan'!$G$1</f>
        <v>167419.12967024345</v>
      </c>
      <c r="H185" s="14">
        <f>'landesw Umlage § 2_Plan'!J185*'Umlage Gesamt § 2_mtlAufte_Plan'!$H$1</f>
        <v>28572.988660271396</v>
      </c>
      <c r="I185" s="14">
        <f>'landesw Umlage § 2_Plan'!K185*'Umlage Gesamt § 2_mtlAufte_Plan'!$I$1</f>
        <v>50773.34892331624</v>
      </c>
      <c r="J185" s="14">
        <f>'landesw Umlage § 2_Plan'!L185*'Umlage Gesamt § 2_mtlAufte_Plan'!$J$1</f>
        <v>721.79047222874897</v>
      </c>
      <c r="K185" s="14">
        <f>'landesw Umlage § 2_Plan'!M185*'Umlage Gesamt § 2_mtlAufte_Plan'!$K$1</f>
        <v>507.79229202022537</v>
      </c>
      <c r="M185" s="14">
        <f>'bezirksw Umlage § 2_Plan'!F185*'Umlage Gesamt § 2_mtlAufte_Plan'!$M$1</f>
        <v>7599.0289006775392</v>
      </c>
      <c r="N185" s="14">
        <f>'bezirksw Umlage § 2_Plan'!G185*'Umlage Gesamt § 2_mtlAufte_Plan'!$N$1</f>
        <v>301487.15257543384</v>
      </c>
      <c r="O185" s="14">
        <f>'bezirksw Umlage § 2_Plan'!H185*'Umlage Gesamt § 2_mtlAufte_Plan'!$O$1</f>
        <v>16633.408417127444</v>
      </c>
      <c r="P185" s="14">
        <f>'bezirksw Umlage § 2_Plan'!I185*'Umlage Gesamt § 2_mtlAufte_Plan'!$P$1</f>
        <v>553057.91513918154</v>
      </c>
      <c r="Q185" s="14">
        <f>'bezirksw Umlage § 2_Plan'!J185*'Umlage Gesamt § 2_mtlAufte_Plan'!$Q$1</f>
        <v>22387.794425098007</v>
      </c>
      <c r="R185" s="14">
        <f>'bezirksw Umlage § 2_Plan'!K185*'Umlage Gesamt § 2_mtlAufte_Plan'!$R$1</f>
        <v>160578.18144530372</v>
      </c>
      <c r="S185" s="14">
        <f>'bezirksw Umlage § 2_Plan'!L185*'Umlage Gesamt § 2_mtlAufte_Plan'!$S$1</f>
        <v>2002.0802944030377</v>
      </c>
      <c r="T185" s="14">
        <f>'bezirksw Umlage § 2_Plan'!M185*'Umlage Gesamt § 2_mtlAufte_Plan'!$T$1</f>
        <v>1494.1633724239421</v>
      </c>
      <c r="V185" s="14">
        <f t="shared" si="47"/>
        <v>8973.0906622989351</v>
      </c>
      <c r="W185" s="184">
        <f t="shared" si="48"/>
        <v>747.76</v>
      </c>
      <c r="X185" s="14">
        <f t="shared" si="40"/>
        <v>408572.99835801468</v>
      </c>
      <c r="Y185" s="184">
        <f t="shared" si="53"/>
        <v>34047.75</v>
      </c>
      <c r="Z185" s="14">
        <f t="shared" si="41"/>
        <v>21579.437235506259</v>
      </c>
      <c r="AA185" s="184">
        <f t="shared" si="54"/>
        <v>1798.29</v>
      </c>
      <c r="AB185" s="14">
        <f t="shared" si="42"/>
        <v>720477.04480942502</v>
      </c>
      <c r="AC185" s="184">
        <f t="shared" si="55"/>
        <v>60039.75</v>
      </c>
      <c r="AD185" s="14">
        <f t="shared" si="43"/>
        <v>50960.783085369403</v>
      </c>
      <c r="AE185" s="184">
        <f t="shared" si="56"/>
        <v>4246.7299999999996</v>
      </c>
      <c r="AF185" s="14">
        <f t="shared" si="44"/>
        <v>211351.53036861995</v>
      </c>
      <c r="AG185" s="184">
        <f t="shared" si="57"/>
        <v>17612.63</v>
      </c>
      <c r="AH185" s="14">
        <f t="shared" si="45"/>
        <v>2723.8707666317869</v>
      </c>
      <c r="AI185" s="184">
        <f t="shared" si="49"/>
        <v>226.99</v>
      </c>
      <c r="AJ185" s="14">
        <f t="shared" si="46"/>
        <v>2001.9556644441675</v>
      </c>
      <c r="AK185" s="184">
        <f t="shared" si="50"/>
        <v>166.83</v>
      </c>
      <c r="AM185" s="14">
        <f t="shared" si="58"/>
        <v>1426640.7109503103</v>
      </c>
      <c r="AN185" s="14">
        <f t="shared" si="51"/>
        <v>118886.73</v>
      </c>
      <c r="AO185" s="14">
        <f t="shared" si="52"/>
        <v>118886.73</v>
      </c>
    </row>
    <row r="186" spans="1:41" x14ac:dyDescent="0.25">
      <c r="A186">
        <v>61764</v>
      </c>
      <c r="B186" t="s">
        <v>202</v>
      </c>
      <c r="C186" t="s">
        <v>174</v>
      </c>
      <c r="D186" s="14">
        <f>'landesw Umlage § 2_Plan'!F186*'Umlage Gesamt § 2_mtlAufte_Plan'!$D$1</f>
        <v>1309.8323083117814</v>
      </c>
      <c r="E186" s="14">
        <f>'landesw Umlage § 2_Plan'!G186*'Umlage Gesamt § 2_mtlAufte_Plan'!$E$1</f>
        <v>102080.20082256341</v>
      </c>
      <c r="F186" s="14">
        <f>'landesw Umlage § 2_Plan'!H186*'Umlage Gesamt § 2_mtlAufte_Plan'!$F$1</f>
        <v>4714.8305302587769</v>
      </c>
      <c r="G186" s="14">
        <f>'landesw Umlage § 2_Plan'!I186*'Umlage Gesamt § 2_mtlAufte_Plan'!$G$1</f>
        <v>159593.25206223674</v>
      </c>
      <c r="H186" s="14">
        <f>'landesw Umlage § 2_Plan'!J186*'Umlage Gesamt § 2_mtlAufte_Plan'!$H$1</f>
        <v>27237.366425281416</v>
      </c>
      <c r="I186" s="14">
        <f>'landesw Umlage § 2_Plan'!K186*'Umlage Gesamt § 2_mtlAufte_Plan'!$I$1</f>
        <v>48399.98803435974</v>
      </c>
      <c r="J186" s="14">
        <f>'landesw Umlage § 2_Plan'!L186*'Umlage Gesamt § 2_mtlAufte_Plan'!$J$1</f>
        <v>688.05093538243159</v>
      </c>
      <c r="K186" s="14">
        <f>'landesw Umlage § 2_Plan'!M186*'Umlage Gesamt § 2_mtlAufte_Plan'!$K$1</f>
        <v>484.05593443990159</v>
      </c>
      <c r="M186" s="14">
        <f>'bezirksw Umlage § 2_Plan'!F186*'Umlage Gesamt § 2_mtlAufte_Plan'!$M$1</f>
        <v>7243.8181775448757</v>
      </c>
      <c r="N186" s="14">
        <f>'bezirksw Umlage § 2_Plan'!G186*'Umlage Gesamt § 2_mtlAufte_Plan'!$N$1</f>
        <v>287394.36902621225</v>
      </c>
      <c r="O186" s="14">
        <f>'bezirksw Umlage § 2_Plan'!H186*'Umlage Gesamt § 2_mtlAufte_Plan'!$O$1</f>
        <v>15855.892617512314</v>
      </c>
      <c r="P186" s="14">
        <f>'bezirksw Umlage § 2_Plan'!I186*'Umlage Gesamt § 2_mtlAufte_Plan'!$P$1</f>
        <v>527205.65104879031</v>
      </c>
      <c r="Q186" s="14">
        <f>'bezirksw Umlage § 2_Plan'!J186*'Umlage Gesamt § 2_mtlAufte_Plan'!$Q$1</f>
        <v>21341.294306329488</v>
      </c>
      <c r="R186" s="14">
        <f>'bezirksw Umlage § 2_Plan'!K186*'Umlage Gesamt § 2_mtlAufte_Plan'!$R$1</f>
        <v>153072.07866611457</v>
      </c>
      <c r="S186" s="14">
        <f>'bezirksw Umlage § 2_Plan'!L186*'Umlage Gesamt § 2_mtlAufte_Plan'!$S$1</f>
        <v>1908.4946009625046</v>
      </c>
      <c r="T186" s="14">
        <f>'bezirksw Umlage § 2_Plan'!M186*'Umlage Gesamt § 2_mtlAufte_Plan'!$T$1</f>
        <v>1424.319862294677</v>
      </c>
      <c r="V186" s="14">
        <f t="shared" si="47"/>
        <v>8553.6504858566568</v>
      </c>
      <c r="W186" s="184">
        <f t="shared" si="48"/>
        <v>712.8</v>
      </c>
      <c r="X186" s="14">
        <f t="shared" si="40"/>
        <v>389474.56984877563</v>
      </c>
      <c r="Y186" s="184">
        <f t="shared" si="53"/>
        <v>32456.21</v>
      </c>
      <c r="Z186" s="14">
        <f t="shared" si="41"/>
        <v>20570.723147771092</v>
      </c>
      <c r="AA186" s="184">
        <f t="shared" si="54"/>
        <v>1714.23</v>
      </c>
      <c r="AB186" s="14">
        <f t="shared" si="42"/>
        <v>686798.90311102709</v>
      </c>
      <c r="AC186" s="184">
        <f t="shared" si="55"/>
        <v>57233.24</v>
      </c>
      <c r="AD186" s="14">
        <f t="shared" si="43"/>
        <v>48578.6607316109</v>
      </c>
      <c r="AE186" s="184">
        <f t="shared" si="56"/>
        <v>4048.22</v>
      </c>
      <c r="AF186" s="14">
        <f t="shared" si="44"/>
        <v>201472.0667004743</v>
      </c>
      <c r="AG186" s="184">
        <f t="shared" si="57"/>
        <v>16789.34</v>
      </c>
      <c r="AH186" s="14">
        <f t="shared" si="45"/>
        <v>2596.5455363449364</v>
      </c>
      <c r="AI186" s="184">
        <f t="shared" si="49"/>
        <v>216.38</v>
      </c>
      <c r="AJ186" s="14">
        <f t="shared" si="46"/>
        <v>1908.3757967345787</v>
      </c>
      <c r="AK186" s="184">
        <f t="shared" si="50"/>
        <v>159.03</v>
      </c>
      <c r="AM186" s="14">
        <f t="shared" si="58"/>
        <v>1359953.4953585952</v>
      </c>
      <c r="AN186" s="14">
        <f t="shared" si="51"/>
        <v>113329.46</v>
      </c>
      <c r="AO186" s="14">
        <f t="shared" si="52"/>
        <v>113329.46</v>
      </c>
    </row>
    <row r="187" spans="1:41" x14ac:dyDescent="0.25">
      <c r="A187">
        <v>61765</v>
      </c>
      <c r="B187" t="s">
        <v>203</v>
      </c>
      <c r="C187" t="s">
        <v>174</v>
      </c>
      <c r="D187" s="14">
        <f>'landesw Umlage § 2_Plan'!F187*'Umlage Gesamt § 2_mtlAufte_Plan'!$D$1</f>
        <v>2132.9281258615169</v>
      </c>
      <c r="E187" s="14">
        <f>'landesw Umlage § 2_Plan'!G187*'Umlage Gesamt § 2_mtlAufte_Plan'!$E$1</f>
        <v>166227.18041568639</v>
      </c>
      <c r="F187" s="14">
        <f>'landesw Umlage § 2_Plan'!H187*'Umlage Gesamt § 2_mtlAufte_Plan'!$F$1</f>
        <v>7677.6199387088081</v>
      </c>
      <c r="G187" s="14">
        <f>'landesw Umlage § 2_Plan'!I187*'Umlage Gesamt § 2_mtlAufte_Plan'!$G$1</f>
        <v>259881.30989072009</v>
      </c>
      <c r="H187" s="14">
        <f>'landesw Umlage § 2_Plan'!J187*'Umlage Gesamt § 2_mtlAufte_Plan'!$H$1</f>
        <v>44353.269158367999</v>
      </c>
      <c r="I187" s="14">
        <f>'landesw Umlage § 2_Plan'!K187*'Umlage Gesamt § 2_mtlAufte_Plan'!$I$1</f>
        <v>78814.436867038938</v>
      </c>
      <c r="J187" s="14">
        <f>'landesw Umlage § 2_Plan'!L187*'Umlage Gesamt § 2_mtlAufte_Plan'!$J$1</f>
        <v>1120.4206697222398</v>
      </c>
      <c r="K187" s="14">
        <f>'landesw Umlage § 2_Plan'!M187*'Umlage Gesamt § 2_mtlAufte_Plan'!$K$1</f>
        <v>788.23564704077171</v>
      </c>
      <c r="M187" s="14">
        <f>'bezirksw Umlage § 2_Plan'!F187*'Umlage Gesamt § 2_mtlAufte_Plan'!$M$1</f>
        <v>11795.81800774658</v>
      </c>
      <c r="N187" s="14">
        <f>'bezirksw Umlage § 2_Plan'!G187*'Umlage Gesamt § 2_mtlAufte_Plan'!$N$1</f>
        <v>467992.3750699854</v>
      </c>
      <c r="O187" s="14">
        <f>'bezirksw Umlage § 2_Plan'!H187*'Umlage Gesamt § 2_mtlAufte_Plan'!$O$1</f>
        <v>25819.701583114333</v>
      </c>
      <c r="P187" s="14">
        <f>'bezirksw Umlage § 2_Plan'!I187*'Umlage Gesamt § 2_mtlAufte_Plan'!$P$1</f>
        <v>858500.55316197965</v>
      </c>
      <c r="Q187" s="14">
        <f>'bezirksw Umlage § 2_Plan'!J187*'Umlage Gesamt § 2_mtlAufte_Plan'!$Q$1</f>
        <v>34752.117946248844</v>
      </c>
      <c r="R187" s="14">
        <f>'bezirksw Umlage § 2_Plan'!K187*'Umlage Gesamt § 2_mtlAufte_Plan'!$R$1</f>
        <v>249262.24509750534</v>
      </c>
      <c r="S187" s="14">
        <f>'bezirksw Umlage § 2_Plan'!L187*'Umlage Gesamt § 2_mtlAufte_Plan'!$S$1</f>
        <v>3107.7885211843677</v>
      </c>
      <c r="T187" s="14">
        <f>'bezirksw Umlage § 2_Plan'!M187*'Umlage Gesamt § 2_mtlAufte_Plan'!$T$1</f>
        <v>2319.3594135932599</v>
      </c>
      <c r="V187" s="14">
        <f t="shared" si="47"/>
        <v>13928.746133608098</v>
      </c>
      <c r="W187" s="184">
        <f t="shared" si="48"/>
        <v>1160.73</v>
      </c>
      <c r="X187" s="14">
        <f t="shared" si="40"/>
        <v>634219.55548567185</v>
      </c>
      <c r="Y187" s="184">
        <f t="shared" si="53"/>
        <v>52851.63</v>
      </c>
      <c r="Z187" s="14">
        <f t="shared" si="41"/>
        <v>33497.321521823142</v>
      </c>
      <c r="AA187" s="184">
        <f t="shared" si="54"/>
        <v>2791.44</v>
      </c>
      <c r="AB187" s="14">
        <f t="shared" si="42"/>
        <v>1118381.8630526997</v>
      </c>
      <c r="AC187" s="184">
        <f t="shared" si="55"/>
        <v>93198.49</v>
      </c>
      <c r="AD187" s="14">
        <f t="shared" si="43"/>
        <v>79105.38710461685</v>
      </c>
      <c r="AE187" s="184">
        <f t="shared" si="56"/>
        <v>6592.12</v>
      </c>
      <c r="AF187" s="14">
        <f t="shared" si="44"/>
        <v>328076.68196454429</v>
      </c>
      <c r="AG187" s="184">
        <f t="shared" si="57"/>
        <v>27339.72</v>
      </c>
      <c r="AH187" s="14">
        <f t="shared" si="45"/>
        <v>4228.2091909066075</v>
      </c>
      <c r="AI187" s="184">
        <f t="shared" si="49"/>
        <v>352.35</v>
      </c>
      <c r="AJ187" s="14">
        <f t="shared" si="46"/>
        <v>3107.5950606340316</v>
      </c>
      <c r="AK187" s="184">
        <f t="shared" si="50"/>
        <v>258.97000000000003</v>
      </c>
      <c r="AM187" s="14">
        <f t="shared" si="58"/>
        <v>2214545.3595145042</v>
      </c>
      <c r="AN187" s="14">
        <f t="shared" si="51"/>
        <v>184545.45</v>
      </c>
      <c r="AO187" s="14">
        <f t="shared" si="52"/>
        <v>184545.45</v>
      </c>
    </row>
    <row r="188" spans="1:41" x14ac:dyDescent="0.25">
      <c r="A188">
        <v>61766</v>
      </c>
      <c r="B188" t="s">
        <v>174</v>
      </c>
      <c r="C188" t="s">
        <v>174</v>
      </c>
      <c r="D188" s="14">
        <f>'landesw Umlage § 2_Plan'!F188*'Umlage Gesamt § 2_mtlAufte_Plan'!$D$1</f>
        <v>6406.7499282308318</v>
      </c>
      <c r="E188" s="14">
        <f>'landesw Umlage § 2_Plan'!G188*'Umlage Gesamt § 2_mtlAufte_Plan'!$E$1</f>
        <v>499302.3268273772</v>
      </c>
      <c r="F188" s="14">
        <f>'landesw Umlage § 2_Plan'!H188*'Umlage Gesamt § 2_mtlAufte_Plan'!$F$1</f>
        <v>23061.532357748041</v>
      </c>
      <c r="G188" s="14">
        <f>'landesw Umlage § 2_Plan'!I188*'Umlage Gesamt § 2_mtlAufte_Plan'!$G$1</f>
        <v>780614.47233173542</v>
      </c>
      <c r="H188" s="14">
        <f>'landesw Umlage § 2_Plan'!J188*'Umlage Gesamt § 2_mtlAufte_Plan'!$H$1</f>
        <v>133225.44747371689</v>
      </c>
      <c r="I188" s="14">
        <f>'landesw Umlage § 2_Plan'!K188*'Umlage Gesamt § 2_mtlAufte_Plan'!$I$1</f>
        <v>236737.64793996591</v>
      </c>
      <c r="J188" s="14">
        <f>'landesw Umlage § 2_Plan'!L188*'Umlage Gesamt § 2_mtlAufte_Plan'!$J$1</f>
        <v>3365.4462887407008</v>
      </c>
      <c r="K188" s="14">
        <f>'landesw Umlage § 2_Plan'!M188*'Umlage Gesamt § 2_mtlAufte_Plan'!$K$1</f>
        <v>2367.6506553954678</v>
      </c>
      <c r="M188" s="14">
        <f>'bezirksw Umlage § 2_Plan'!F188*'Umlage Gesamt § 2_mtlAufte_Plan'!$M$1</f>
        <v>35431.506227632264</v>
      </c>
      <c r="N188" s="14">
        <f>'bezirksw Umlage § 2_Plan'!G188*'Umlage Gesamt § 2_mtlAufte_Plan'!$N$1</f>
        <v>1405724.8713812847</v>
      </c>
      <c r="O188" s="14">
        <f>'bezirksw Umlage § 2_Plan'!H188*'Umlage Gesamt § 2_mtlAufte_Plan'!$O$1</f>
        <v>77555.530005374108</v>
      </c>
      <c r="P188" s="14">
        <f>'bezirksw Umlage § 2_Plan'!I188*'Umlage Gesamt § 2_mtlAufte_Plan'!$P$1</f>
        <v>2578707.7823520387</v>
      </c>
      <c r="Q188" s="14">
        <f>'bezirksw Umlage § 2_Plan'!J188*'Umlage Gesamt § 2_mtlAufte_Plan'!$Q$1</f>
        <v>104386.13775045457</v>
      </c>
      <c r="R188" s="14">
        <f>'bezirksw Umlage § 2_Plan'!K188*'Umlage Gesamt § 2_mtlAufte_Plan'!$R$1</f>
        <v>748717.62040460948</v>
      </c>
      <c r="S188" s="14">
        <f>'bezirksw Umlage § 2_Plan'!L188*'Umlage Gesamt § 2_mtlAufte_Plan'!$S$1</f>
        <v>9334.9717900186242</v>
      </c>
      <c r="T188" s="14">
        <f>'bezirksw Umlage § 2_Plan'!M188*'Umlage Gesamt § 2_mtlAufte_Plan'!$T$1</f>
        <v>6966.7400304818784</v>
      </c>
      <c r="V188" s="14">
        <f t="shared" si="47"/>
        <v>41838.256155863099</v>
      </c>
      <c r="W188" s="184">
        <f t="shared" si="48"/>
        <v>3486.52</v>
      </c>
      <c r="X188" s="14">
        <f t="shared" si="40"/>
        <v>1905027.1982086617</v>
      </c>
      <c r="Y188" s="184">
        <f t="shared" si="53"/>
        <v>158752.26999999999</v>
      </c>
      <c r="Z188" s="14">
        <f t="shared" si="41"/>
        <v>100617.06236312215</v>
      </c>
      <c r="AA188" s="184">
        <f t="shared" si="54"/>
        <v>8384.76</v>
      </c>
      <c r="AB188" s="14">
        <f t="shared" si="42"/>
        <v>3359322.254683774</v>
      </c>
      <c r="AC188" s="184">
        <f t="shared" si="55"/>
        <v>279943.52</v>
      </c>
      <c r="AD188" s="14">
        <f t="shared" si="43"/>
        <v>237611.58522417146</v>
      </c>
      <c r="AE188" s="184">
        <f t="shared" si="56"/>
        <v>19800.97</v>
      </c>
      <c r="AF188" s="14">
        <f t="shared" si="44"/>
        <v>985455.26834457542</v>
      </c>
      <c r="AG188" s="184">
        <f t="shared" si="57"/>
        <v>82121.27</v>
      </c>
      <c r="AH188" s="14">
        <f t="shared" si="45"/>
        <v>12700.418078759325</v>
      </c>
      <c r="AI188" s="184">
        <f t="shared" si="49"/>
        <v>1058.3699999999999</v>
      </c>
      <c r="AJ188" s="14">
        <f t="shared" si="46"/>
        <v>9334.3906858773462</v>
      </c>
      <c r="AK188" s="184">
        <f t="shared" si="50"/>
        <v>777.87</v>
      </c>
      <c r="AM188" s="14">
        <f t="shared" si="58"/>
        <v>6651906.4337448049</v>
      </c>
      <c r="AN188" s="14">
        <f t="shared" si="51"/>
        <v>554325.54</v>
      </c>
      <c r="AO188" s="14">
        <f t="shared" si="52"/>
        <v>554325.54</v>
      </c>
    </row>
    <row r="189" spans="1:41" x14ac:dyDescent="0.25">
      <c r="A189">
        <v>62007</v>
      </c>
      <c r="B189" t="s">
        <v>205</v>
      </c>
      <c r="C189" t="s">
        <v>206</v>
      </c>
      <c r="D189" s="14">
        <f>'landesw Umlage § 2_Plan'!F189*'Umlage Gesamt § 2_mtlAufte_Plan'!$D$1</f>
        <v>2636.6974907256704</v>
      </c>
      <c r="E189" s="14">
        <f>'landesw Umlage § 2_Plan'!G189*'Umlage Gesamt § 2_mtlAufte_Plan'!$E$1</f>
        <v>205487.83814054323</v>
      </c>
      <c r="F189" s="14">
        <f>'landesw Umlage § 2_Plan'!H189*'Umlage Gesamt § 2_mtlAufte_Plan'!$F$1</f>
        <v>9490.9720499664072</v>
      </c>
      <c r="G189" s="14">
        <f>'landesw Umlage § 2_Plan'!I189*'Umlage Gesamt § 2_mtlAufte_Plan'!$G$1</f>
        <v>321261.83220477228</v>
      </c>
      <c r="H189" s="14">
        <f>'landesw Umlage § 2_Plan'!J189*'Umlage Gesamt § 2_mtlAufte_Plan'!$H$1</f>
        <v>54828.923711675998</v>
      </c>
      <c r="I189" s="14">
        <f>'landesw Umlage § 2_Plan'!K189*'Umlage Gesamt § 2_mtlAufte_Plan'!$I$1</f>
        <v>97429.362668440255</v>
      </c>
      <c r="J189" s="14">
        <f>'landesw Umlage § 2_Plan'!L189*'Umlage Gesamt § 2_mtlAufte_Plan'!$J$1</f>
        <v>1385.0491878250991</v>
      </c>
      <c r="K189" s="14">
        <f>'landesw Umlage § 2_Plan'!M189*'Umlage Gesamt § 2_mtlAufte_Plan'!$K$1</f>
        <v>974.4064637965522</v>
      </c>
      <c r="M189" s="14">
        <f>'bezirksw Umlage § 2_Plan'!F189*'Umlage Gesamt § 2_mtlAufte_Plan'!$M$1</f>
        <v>6651.2445548156202</v>
      </c>
      <c r="N189" s="14">
        <f>'bezirksw Umlage § 2_Plan'!G189*'Umlage Gesamt § 2_mtlAufte_Plan'!$N$1</f>
        <v>1035060.8182421278</v>
      </c>
      <c r="O189" s="14">
        <f>'bezirksw Umlage § 2_Plan'!H189*'Umlage Gesamt § 2_mtlAufte_Plan'!$O$1</f>
        <v>25860.315986698683</v>
      </c>
      <c r="P189" s="14">
        <f>'bezirksw Umlage § 2_Plan'!I189*'Umlage Gesamt § 2_mtlAufte_Plan'!$P$1</f>
        <v>1189707.0180207668</v>
      </c>
      <c r="Q189" s="14">
        <f>'bezirksw Umlage § 2_Plan'!J189*'Umlage Gesamt § 2_mtlAufte_Plan'!$Q$1</f>
        <v>162409.30704012842</v>
      </c>
      <c r="R189" s="14">
        <f>'bezirksw Umlage § 2_Plan'!K189*'Umlage Gesamt § 2_mtlAufte_Plan'!$R$1</f>
        <v>440562.78932379885</v>
      </c>
      <c r="S189" s="14">
        <f>'bezirksw Umlage § 2_Plan'!L189*'Umlage Gesamt § 2_mtlAufte_Plan'!$S$1</f>
        <v>1233.2189903987551</v>
      </c>
      <c r="T189" s="14">
        <f>'bezirksw Umlage § 2_Plan'!M189*'Umlage Gesamt § 2_mtlAufte_Plan'!$T$1</f>
        <v>3928.1467841381659</v>
      </c>
      <c r="V189" s="14">
        <f t="shared" si="47"/>
        <v>9287.942045541291</v>
      </c>
      <c r="W189" s="184">
        <f t="shared" si="48"/>
        <v>774</v>
      </c>
      <c r="X189" s="14">
        <f t="shared" si="40"/>
        <v>1240548.6563826711</v>
      </c>
      <c r="Y189" s="184">
        <f t="shared" si="53"/>
        <v>103379.05</v>
      </c>
      <c r="Z189" s="14">
        <f t="shared" si="41"/>
        <v>35351.288036665093</v>
      </c>
      <c r="AA189" s="184">
        <f t="shared" si="54"/>
        <v>2945.94</v>
      </c>
      <c r="AB189" s="14">
        <f t="shared" si="42"/>
        <v>1510968.8502255389</v>
      </c>
      <c r="AC189" s="184">
        <f t="shared" si="55"/>
        <v>125914.07</v>
      </c>
      <c r="AD189" s="14">
        <f t="shared" si="43"/>
        <v>217238.23075180443</v>
      </c>
      <c r="AE189" s="184">
        <f t="shared" si="56"/>
        <v>18103.189999999999</v>
      </c>
      <c r="AF189" s="14">
        <f t="shared" si="44"/>
        <v>537992.15199223906</v>
      </c>
      <c r="AG189" s="184">
        <f t="shared" si="57"/>
        <v>44832.68</v>
      </c>
      <c r="AH189" s="14">
        <f t="shared" si="45"/>
        <v>2618.2681782238542</v>
      </c>
      <c r="AI189" s="184">
        <f t="shared" si="49"/>
        <v>218.19</v>
      </c>
      <c r="AJ189" s="14">
        <f t="shared" si="46"/>
        <v>4902.5532479347185</v>
      </c>
      <c r="AK189" s="184">
        <f t="shared" si="50"/>
        <v>408.55</v>
      </c>
      <c r="AM189" s="14">
        <f t="shared" si="58"/>
        <v>3558907.9408606184</v>
      </c>
      <c r="AN189" s="14">
        <f t="shared" si="51"/>
        <v>296575.65999999997</v>
      </c>
      <c r="AO189" s="14">
        <f t="shared" si="52"/>
        <v>296575.65999999997</v>
      </c>
    </row>
    <row r="190" spans="1:41" x14ac:dyDescent="0.25">
      <c r="A190">
        <v>62008</v>
      </c>
      <c r="B190" t="s">
        <v>207</v>
      </c>
      <c r="C190" t="s">
        <v>206</v>
      </c>
      <c r="D190" s="14">
        <f>'landesw Umlage § 2_Plan'!F190*'Umlage Gesamt § 2_mtlAufte_Plan'!$D$1</f>
        <v>381.15130854704194</v>
      </c>
      <c r="E190" s="14">
        <f>'landesw Umlage § 2_Plan'!G190*'Umlage Gesamt § 2_mtlAufte_Plan'!$E$1</f>
        <v>29704.567426965263</v>
      </c>
      <c r="F190" s="14">
        <f>'landesw Umlage § 2_Plan'!H190*'Umlage Gesamt § 2_mtlAufte_Plan'!$F$1</f>
        <v>1371.9800731605701</v>
      </c>
      <c r="G190" s="14">
        <f>'landesw Umlage § 2_Plan'!I190*'Umlage Gesamt § 2_mtlAufte_Plan'!$G$1</f>
        <v>46440.430941271428</v>
      </c>
      <c r="H190" s="14">
        <f>'landesw Umlage § 2_Plan'!J190*'Umlage Gesamt § 2_mtlAufte_Plan'!$H$1</f>
        <v>7925.8679057564814</v>
      </c>
      <c r="I190" s="14">
        <f>'landesw Umlage § 2_Plan'!K190*'Umlage Gesamt § 2_mtlAufte_Plan'!$I$1</f>
        <v>14084.030952583778</v>
      </c>
      <c r="J190" s="14">
        <f>'landesw Umlage § 2_Plan'!L190*'Umlage Gesamt § 2_mtlAufte_Plan'!$J$1</f>
        <v>200.21762534323275</v>
      </c>
      <c r="K190" s="14">
        <f>'landesw Umlage § 2_Plan'!M190*'Umlage Gesamt § 2_mtlAufte_Plan'!$K$1</f>
        <v>140.85662084448535</v>
      </c>
      <c r="M190" s="14">
        <f>'bezirksw Umlage § 2_Plan'!F190*'Umlage Gesamt § 2_mtlAufte_Plan'!$M$1</f>
        <v>961.47949260445637</v>
      </c>
      <c r="N190" s="14">
        <f>'bezirksw Umlage § 2_Plan'!G190*'Umlage Gesamt § 2_mtlAufte_Plan'!$N$1</f>
        <v>149624.59162889438</v>
      </c>
      <c r="O190" s="14">
        <f>'bezirksw Umlage § 2_Plan'!H190*'Umlage Gesamt § 2_mtlAufte_Plan'!$O$1</f>
        <v>3738.2723321276562</v>
      </c>
      <c r="P190" s="14">
        <f>'bezirksw Umlage § 2_Plan'!I190*'Umlage Gesamt § 2_mtlAufte_Plan'!$P$1</f>
        <v>171979.67848083092</v>
      </c>
      <c r="Q190" s="14">
        <f>'bezirksw Umlage § 2_Plan'!J190*'Umlage Gesamt § 2_mtlAufte_Plan'!$Q$1</f>
        <v>23477.293135181193</v>
      </c>
      <c r="R190" s="14">
        <f>'bezirksw Umlage § 2_Plan'!K190*'Umlage Gesamt § 2_mtlAufte_Plan'!$R$1</f>
        <v>63686.13928543072</v>
      </c>
      <c r="S190" s="14">
        <f>'bezirksw Umlage § 2_Plan'!L190*'Umlage Gesamt § 2_mtlAufte_Plan'!$S$1</f>
        <v>178.26960945230863</v>
      </c>
      <c r="T190" s="14">
        <f>'bezirksw Umlage § 2_Plan'!M190*'Umlage Gesamt § 2_mtlAufte_Plan'!$T$1</f>
        <v>567.83847680874953</v>
      </c>
      <c r="V190" s="14">
        <f t="shared" si="47"/>
        <v>1342.6308011514984</v>
      </c>
      <c r="W190" s="184">
        <f t="shared" si="48"/>
        <v>111.89</v>
      </c>
      <c r="X190" s="14">
        <f t="shared" si="40"/>
        <v>179329.15905585964</v>
      </c>
      <c r="Y190" s="184">
        <f t="shared" si="53"/>
        <v>14944.1</v>
      </c>
      <c r="Z190" s="14">
        <f t="shared" si="41"/>
        <v>5110.2524052882263</v>
      </c>
      <c r="AA190" s="184">
        <f t="shared" si="54"/>
        <v>425.85</v>
      </c>
      <c r="AB190" s="14">
        <f t="shared" si="42"/>
        <v>218420.10942210234</v>
      </c>
      <c r="AC190" s="184">
        <f t="shared" si="55"/>
        <v>18201.68</v>
      </c>
      <c r="AD190" s="14">
        <f t="shared" si="43"/>
        <v>31403.161040937674</v>
      </c>
      <c r="AE190" s="184">
        <f t="shared" si="56"/>
        <v>2616.9299999999998</v>
      </c>
      <c r="AF190" s="14">
        <f t="shared" si="44"/>
        <v>77770.1702380145</v>
      </c>
      <c r="AG190" s="184">
        <f t="shared" si="57"/>
        <v>6480.85</v>
      </c>
      <c r="AH190" s="14">
        <f t="shared" si="45"/>
        <v>378.48723479554138</v>
      </c>
      <c r="AI190" s="184">
        <f t="shared" si="49"/>
        <v>31.54</v>
      </c>
      <c r="AJ190" s="14">
        <f t="shared" si="46"/>
        <v>708.69509765323482</v>
      </c>
      <c r="AK190" s="184">
        <f t="shared" si="50"/>
        <v>59.06</v>
      </c>
      <c r="AM190" s="14">
        <f t="shared" si="58"/>
        <v>514462.66529580258</v>
      </c>
      <c r="AN190" s="14">
        <f t="shared" si="51"/>
        <v>42871.89</v>
      </c>
      <c r="AO190" s="14">
        <f t="shared" si="52"/>
        <v>42871.89</v>
      </c>
    </row>
    <row r="191" spans="1:41" x14ac:dyDescent="0.25">
      <c r="A191">
        <v>62010</v>
      </c>
      <c r="B191" t="s">
        <v>208</v>
      </c>
      <c r="C191" t="s">
        <v>206</v>
      </c>
      <c r="D191" s="14">
        <f>'landesw Umlage § 2_Plan'!F191*'Umlage Gesamt § 2_mtlAufte_Plan'!$D$1</f>
        <v>150.80926019653177</v>
      </c>
      <c r="E191" s="14">
        <f>'landesw Umlage § 2_Plan'!G191*'Umlage Gesamt § 2_mtlAufte_Plan'!$E$1</f>
        <v>11753.137763570701</v>
      </c>
      <c r="F191" s="14">
        <f>'landesw Umlage § 2_Plan'!H191*'Umlage Gesamt § 2_mtlAufte_Plan'!$F$1</f>
        <v>542.84819492412294</v>
      </c>
      <c r="G191" s="14">
        <f>'landesw Umlage § 2_Plan'!I191*'Umlage Gesamt § 2_mtlAufte_Plan'!$G$1</f>
        <v>18374.978325954962</v>
      </c>
      <c r="H191" s="14">
        <f>'landesw Umlage § 2_Plan'!J191*'Umlage Gesamt § 2_mtlAufte_Plan'!$H$1</f>
        <v>3136.0098954902201</v>
      </c>
      <c r="I191" s="14">
        <f>'landesw Umlage § 2_Plan'!K191*'Umlage Gesamt § 2_mtlAufte_Plan'!$I$1</f>
        <v>5572.5960817003688</v>
      </c>
      <c r="J191" s="14">
        <f>'landesw Umlage § 2_Plan'!L191*'Umlage Gesamt § 2_mtlAufte_Plan'!$J$1</f>
        <v>79.219646579260413</v>
      </c>
      <c r="K191" s="14">
        <f>'landesw Umlage § 2_Plan'!M191*'Umlage Gesamt § 2_mtlAufte_Plan'!$K$1</f>
        <v>55.732414678876673</v>
      </c>
      <c r="M191" s="14">
        <f>'bezirksw Umlage § 2_Plan'!F191*'Umlage Gesamt § 2_mtlAufte_Plan'!$M$1</f>
        <v>380.42637588352608</v>
      </c>
      <c r="N191" s="14">
        <f>'bezirksw Umlage § 2_Plan'!G191*'Umlage Gesamt § 2_mtlAufte_Plan'!$N$1</f>
        <v>59201.617480415349</v>
      </c>
      <c r="O191" s="14">
        <f>'bezirksw Umlage § 2_Plan'!H191*'Umlage Gesamt § 2_mtlAufte_Plan'!$O$1</f>
        <v>1479.1136018145269</v>
      </c>
      <c r="P191" s="14">
        <f>'bezirksw Umlage § 2_Plan'!I191*'Umlage Gesamt § 2_mtlAufte_Plan'!$P$1</f>
        <v>68046.803195824396</v>
      </c>
      <c r="Q191" s="14">
        <f>'bezirksw Umlage § 2_Plan'!J191*'Umlage Gesamt § 2_mtlAufte_Plan'!$Q$1</f>
        <v>9289.2064902797174</v>
      </c>
      <c r="R191" s="14">
        <f>'bezirksw Umlage § 2_Plan'!K191*'Umlage Gesamt § 2_mtlAufte_Plan'!$R$1</f>
        <v>25198.548017640336</v>
      </c>
      <c r="S191" s="14">
        <f>'bezirksw Umlage § 2_Plan'!L191*'Umlage Gesamt § 2_mtlAufte_Plan'!$S$1</f>
        <v>70.535525693227896</v>
      </c>
      <c r="T191" s="14">
        <f>'bezirksw Umlage § 2_Plan'!M191*'Umlage Gesamt § 2_mtlAufte_Plan'!$T$1</f>
        <v>224.67534199238833</v>
      </c>
      <c r="V191" s="14">
        <f t="shared" si="47"/>
        <v>531.23563608005782</v>
      </c>
      <c r="W191" s="184">
        <f t="shared" si="48"/>
        <v>44.27</v>
      </c>
      <c r="X191" s="14">
        <f t="shared" si="40"/>
        <v>70954.755243986045</v>
      </c>
      <c r="Y191" s="184">
        <f t="shared" si="53"/>
        <v>5912.9</v>
      </c>
      <c r="Z191" s="14">
        <f t="shared" si="41"/>
        <v>2021.9617967386498</v>
      </c>
      <c r="AA191" s="184">
        <f t="shared" si="54"/>
        <v>168.5</v>
      </c>
      <c r="AB191" s="14">
        <f t="shared" si="42"/>
        <v>86421.781521779354</v>
      </c>
      <c r="AC191" s="184">
        <f t="shared" si="55"/>
        <v>7201.82</v>
      </c>
      <c r="AD191" s="14">
        <f t="shared" si="43"/>
        <v>12425.216385769938</v>
      </c>
      <c r="AE191" s="184">
        <f t="shared" si="56"/>
        <v>1035.43</v>
      </c>
      <c r="AF191" s="14">
        <f t="shared" si="44"/>
        <v>30771.144099340705</v>
      </c>
      <c r="AG191" s="184">
        <f t="shared" si="57"/>
        <v>2564.2600000000002</v>
      </c>
      <c r="AH191" s="14">
        <f t="shared" si="45"/>
        <v>149.75517227248832</v>
      </c>
      <c r="AI191" s="184">
        <f t="shared" si="49"/>
        <v>12.48</v>
      </c>
      <c r="AJ191" s="14">
        <f t="shared" si="46"/>
        <v>280.40775667126502</v>
      </c>
      <c r="AK191" s="184">
        <f t="shared" si="50"/>
        <v>23.37</v>
      </c>
      <c r="AM191" s="14">
        <f t="shared" si="58"/>
        <v>203556.2576126385</v>
      </c>
      <c r="AN191" s="14">
        <f t="shared" si="51"/>
        <v>16963.02</v>
      </c>
      <c r="AO191" s="14">
        <f t="shared" si="52"/>
        <v>16963.02</v>
      </c>
    </row>
    <row r="192" spans="1:41" x14ac:dyDescent="0.25">
      <c r="A192">
        <v>62014</v>
      </c>
      <c r="B192" t="s">
        <v>209</v>
      </c>
      <c r="C192" t="s">
        <v>206</v>
      </c>
      <c r="D192" s="14">
        <f>'landesw Umlage § 2_Plan'!F192*'Umlage Gesamt § 2_mtlAufte_Plan'!$D$1</f>
        <v>641.34109670837529</v>
      </c>
      <c r="E192" s="14">
        <f>'landesw Umlage § 2_Plan'!G192*'Umlage Gesamt § 2_mtlAufte_Plan'!$E$1</f>
        <v>49982.144685478699</v>
      </c>
      <c r="F192" s="14">
        <f>'landesw Umlage § 2_Plan'!H192*'Umlage Gesamt § 2_mtlAufte_Plan'!$F$1</f>
        <v>2308.5509220395038</v>
      </c>
      <c r="G192" s="14">
        <f>'landesw Umlage § 2_Plan'!I192*'Umlage Gesamt § 2_mtlAufte_Plan'!$G$1</f>
        <v>78142.607000412812</v>
      </c>
      <c r="H192" s="14">
        <f>'landesw Umlage § 2_Plan'!J192*'Umlage Gesamt § 2_mtlAufte_Plan'!$H$1</f>
        <v>13336.396074359025</v>
      </c>
      <c r="I192" s="14">
        <f>'landesw Umlage § 2_Plan'!K192*'Umlage Gesamt § 2_mtlAufte_Plan'!$I$1</f>
        <v>23698.378189064948</v>
      </c>
      <c r="J192" s="14">
        <f>'landesw Umlage § 2_Plan'!L192*'Umlage Gesamt § 2_mtlAufte_Plan'!$J$1</f>
        <v>336.89453122296527</v>
      </c>
      <c r="K192" s="14">
        <f>'landesw Umlage § 2_Plan'!M192*'Umlage Gesamt § 2_mtlAufte_Plan'!$K$1</f>
        <v>237.01122799605596</v>
      </c>
      <c r="M192" s="14">
        <f>'bezirksw Umlage § 2_Plan'!F192*'Umlage Gesamt § 2_mtlAufte_Plan'!$M$1</f>
        <v>1617.8255155418119</v>
      </c>
      <c r="N192" s="14">
        <f>'bezirksw Umlage § 2_Plan'!G192*'Umlage Gesamt § 2_mtlAufte_Plan'!$N$1</f>
        <v>251764.58151389088</v>
      </c>
      <c r="O192" s="14">
        <f>'bezirksw Umlage § 2_Plan'!H192*'Umlage Gesamt § 2_mtlAufte_Plan'!$O$1</f>
        <v>6290.1730192680807</v>
      </c>
      <c r="P192" s="14">
        <f>'bezirksw Umlage § 2_Plan'!I192*'Umlage Gesamt § 2_mtlAufte_Plan'!$P$1</f>
        <v>289380.18349958485</v>
      </c>
      <c r="Q192" s="14">
        <f>'bezirksw Umlage § 2_Plan'!J192*'Umlage Gesamt § 2_mtlAufte_Plan'!$Q$1</f>
        <v>39503.873106086365</v>
      </c>
      <c r="R192" s="14">
        <f>'bezirksw Umlage § 2_Plan'!K192*'Umlage Gesamt § 2_mtlAufte_Plan'!$R$1</f>
        <v>107160.95550121774</v>
      </c>
      <c r="S192" s="14">
        <f>'bezirksw Umlage § 2_Plan'!L192*'Umlage Gesamt § 2_mtlAufte_Plan'!$S$1</f>
        <v>299.96388382281123</v>
      </c>
      <c r="T192" s="14">
        <f>'bezirksw Umlage § 2_Plan'!M192*'Umlage Gesamt § 2_mtlAufte_Plan'!$T$1</f>
        <v>955.46871623763468</v>
      </c>
      <c r="V192" s="14">
        <f t="shared" si="47"/>
        <v>2259.1666122501874</v>
      </c>
      <c r="W192" s="184">
        <f t="shared" si="48"/>
        <v>188.26</v>
      </c>
      <c r="X192" s="14">
        <f t="shared" si="40"/>
        <v>301746.72619936959</v>
      </c>
      <c r="Y192" s="184">
        <f t="shared" si="53"/>
        <v>25145.56</v>
      </c>
      <c r="Z192" s="14">
        <f t="shared" si="41"/>
        <v>8598.723941307584</v>
      </c>
      <c r="AA192" s="184">
        <f t="shared" si="54"/>
        <v>716.56</v>
      </c>
      <c r="AB192" s="14">
        <f t="shared" si="42"/>
        <v>367522.79049999767</v>
      </c>
      <c r="AC192" s="184">
        <f t="shared" si="55"/>
        <v>30626.9</v>
      </c>
      <c r="AD192" s="14">
        <f t="shared" si="43"/>
        <v>52840.269180445393</v>
      </c>
      <c r="AE192" s="184">
        <f t="shared" si="56"/>
        <v>4403.3599999999997</v>
      </c>
      <c r="AF192" s="14">
        <f t="shared" si="44"/>
        <v>130859.33369028268</v>
      </c>
      <c r="AG192" s="184">
        <f t="shared" si="57"/>
        <v>10904.94</v>
      </c>
      <c r="AH192" s="14">
        <f t="shared" si="45"/>
        <v>636.8584150457765</v>
      </c>
      <c r="AI192" s="184">
        <f t="shared" si="49"/>
        <v>53.07</v>
      </c>
      <c r="AJ192" s="14">
        <f t="shared" si="46"/>
        <v>1192.4799442336907</v>
      </c>
      <c r="AK192" s="184">
        <f t="shared" si="50"/>
        <v>99.37</v>
      </c>
      <c r="AM192" s="14">
        <f t="shared" si="58"/>
        <v>865656.34848293243</v>
      </c>
      <c r="AN192" s="14">
        <f t="shared" si="51"/>
        <v>72138.03</v>
      </c>
      <c r="AO192" s="14">
        <f t="shared" si="52"/>
        <v>72138.03</v>
      </c>
    </row>
    <row r="193" spans="1:41" x14ac:dyDescent="0.25">
      <c r="A193">
        <v>62021</v>
      </c>
      <c r="B193" t="s">
        <v>210</v>
      </c>
      <c r="C193" t="s">
        <v>206</v>
      </c>
      <c r="D193" s="14">
        <f>'landesw Umlage § 2_Plan'!F193*'Umlage Gesamt § 2_mtlAufte_Plan'!$D$1</f>
        <v>124.62052206579015</v>
      </c>
      <c r="E193" s="14">
        <f>'landesw Umlage § 2_Plan'!G193*'Umlage Gesamt § 2_mtlAufte_Plan'!$E$1</f>
        <v>9712.1500503257448</v>
      </c>
      <c r="F193" s="14">
        <f>'landesw Umlage § 2_Plan'!H193*'Umlage Gesamt § 2_mtlAufte_Plan'!$F$1</f>
        <v>448.58004983086443</v>
      </c>
      <c r="G193" s="14">
        <f>'landesw Umlage § 2_Plan'!I193*'Umlage Gesamt § 2_mtlAufte_Plan'!$G$1</f>
        <v>15184.076819579466</v>
      </c>
      <c r="H193" s="14">
        <f>'landesw Umlage § 2_Plan'!J193*'Umlage Gesamt § 2_mtlAufte_Plan'!$H$1</f>
        <v>2591.4270109818026</v>
      </c>
      <c r="I193" s="14">
        <f>'landesw Umlage § 2_Plan'!K193*'Umlage Gesamt § 2_mtlAufte_Plan'!$I$1</f>
        <v>4604.8885330931917</v>
      </c>
      <c r="J193" s="14">
        <f>'landesw Umlage § 2_Plan'!L193*'Umlage Gesamt § 2_mtlAufte_Plan'!$J$1</f>
        <v>65.462781938650878</v>
      </c>
      <c r="K193" s="14">
        <f>'landesw Umlage § 2_Plan'!M193*'Umlage Gesamt § 2_mtlAufte_Plan'!$K$1</f>
        <v>46.054218449302127</v>
      </c>
      <c r="M193" s="14">
        <f>'bezirksw Umlage § 2_Plan'!F193*'Umlage Gesamt § 2_mtlAufte_Plan'!$M$1</f>
        <v>314.36354444295478</v>
      </c>
      <c r="N193" s="14">
        <f>'bezirksw Umlage § 2_Plan'!G193*'Umlage Gesamt § 2_mtlAufte_Plan'!$N$1</f>
        <v>48920.977849331292</v>
      </c>
      <c r="O193" s="14">
        <f>'bezirksw Umlage § 2_Plan'!H193*'Umlage Gesamt § 2_mtlAufte_Plan'!$O$1</f>
        <v>1222.2585603332645</v>
      </c>
      <c r="P193" s="14">
        <f>'bezirksw Umlage § 2_Plan'!I193*'Umlage Gesamt § 2_mtlAufte_Plan'!$P$1</f>
        <v>56230.155416986367</v>
      </c>
      <c r="Q193" s="14">
        <f>'bezirksw Umlage § 2_Plan'!J193*'Umlage Gesamt § 2_mtlAufte_Plan'!$Q$1</f>
        <v>7676.0920442616643</v>
      </c>
      <c r="R193" s="14">
        <f>'bezirksw Umlage § 2_Plan'!K193*'Umlage Gesamt § 2_mtlAufte_Plan'!$R$1</f>
        <v>20822.701504973225</v>
      </c>
      <c r="S193" s="14">
        <f>'bezirksw Umlage § 2_Plan'!L193*'Umlage Gesamt § 2_mtlAufte_Plan'!$S$1</f>
        <v>58.286699534364331</v>
      </c>
      <c r="T193" s="14">
        <f>'bezirksw Umlage § 2_Plan'!M193*'Umlage Gesamt § 2_mtlAufte_Plan'!$T$1</f>
        <v>185.65941095336859</v>
      </c>
      <c r="V193" s="14">
        <f t="shared" si="47"/>
        <v>438.98406650874495</v>
      </c>
      <c r="W193" s="184">
        <f t="shared" si="48"/>
        <v>36.58</v>
      </c>
      <c r="X193" s="14">
        <f t="shared" si="40"/>
        <v>58633.127899657033</v>
      </c>
      <c r="Y193" s="184">
        <f t="shared" si="53"/>
        <v>4886.09</v>
      </c>
      <c r="Z193" s="14">
        <f t="shared" si="41"/>
        <v>1670.838610164129</v>
      </c>
      <c r="AA193" s="184">
        <f t="shared" si="54"/>
        <v>139.24</v>
      </c>
      <c r="AB193" s="14">
        <f t="shared" si="42"/>
        <v>71414.232236565833</v>
      </c>
      <c r="AC193" s="184">
        <f t="shared" si="55"/>
        <v>5951.19</v>
      </c>
      <c r="AD193" s="14">
        <f t="shared" si="43"/>
        <v>10267.519055243467</v>
      </c>
      <c r="AE193" s="184">
        <f t="shared" si="56"/>
        <v>855.63</v>
      </c>
      <c r="AF193" s="14">
        <f t="shared" si="44"/>
        <v>25427.590038066417</v>
      </c>
      <c r="AG193" s="184">
        <f t="shared" si="57"/>
        <v>2118.9699999999998</v>
      </c>
      <c r="AH193" s="14">
        <f t="shared" si="45"/>
        <v>123.74948147301521</v>
      </c>
      <c r="AI193" s="184">
        <f t="shared" si="49"/>
        <v>10.31</v>
      </c>
      <c r="AJ193" s="14">
        <f t="shared" si="46"/>
        <v>231.71362940267073</v>
      </c>
      <c r="AK193" s="184">
        <f t="shared" si="50"/>
        <v>19.309999999999999</v>
      </c>
      <c r="AM193" s="14">
        <f t="shared" si="58"/>
        <v>168207.75501708128</v>
      </c>
      <c r="AN193" s="14">
        <f t="shared" si="51"/>
        <v>14017.31</v>
      </c>
      <c r="AO193" s="14">
        <f t="shared" si="52"/>
        <v>14017.31</v>
      </c>
    </row>
    <row r="194" spans="1:41" x14ac:dyDescent="0.25">
      <c r="A194">
        <v>62026</v>
      </c>
      <c r="B194" t="s">
        <v>211</v>
      </c>
      <c r="C194" t="s">
        <v>206</v>
      </c>
      <c r="D194" s="14">
        <f>'landesw Umlage § 2_Plan'!F194*'Umlage Gesamt § 2_mtlAufte_Plan'!$D$1</f>
        <v>254.36640061193694</v>
      </c>
      <c r="E194" s="14">
        <f>'landesw Umlage § 2_Plan'!G194*'Umlage Gesamt § 2_mtlAufte_Plan'!$E$1</f>
        <v>19823.738574937081</v>
      </c>
      <c r="F194" s="14">
        <f>'landesw Umlage § 2_Plan'!H194*'Umlage Gesamt § 2_mtlAufte_Plan'!$F$1</f>
        <v>915.60916910267974</v>
      </c>
      <c r="G194" s="14">
        <f>'landesw Umlage § 2_Plan'!I194*'Umlage Gesamt § 2_mtlAufte_Plan'!$G$1</f>
        <v>30992.639921477501</v>
      </c>
      <c r="H194" s="14">
        <f>'landesw Umlage § 2_Plan'!J194*'Umlage Gesamt § 2_mtlAufte_Plan'!$H$1</f>
        <v>5289.4334761653372</v>
      </c>
      <c r="I194" s="14">
        <f>'landesw Umlage § 2_Plan'!K194*'Umlage Gesamt § 2_mtlAufte_Plan'!$I$1</f>
        <v>9399.1655785531439</v>
      </c>
      <c r="J194" s="14">
        <f>'landesw Umlage § 2_Plan'!L194*'Umlage Gesamt § 2_mtlAufte_Plan'!$J$1</f>
        <v>133.61789807771788</v>
      </c>
      <c r="K194" s="14">
        <f>'landesw Umlage § 2_Plan'!M194*'Umlage Gesamt § 2_mtlAufte_Plan'!$K$1</f>
        <v>94.002541361208557</v>
      </c>
      <c r="M194" s="14">
        <f>'bezirksw Umlage § 2_Plan'!F194*'Umlage Gesamt § 2_mtlAufte_Plan'!$M$1</f>
        <v>641.65614104353062</v>
      </c>
      <c r="N194" s="14">
        <f>'bezirksw Umlage § 2_Plan'!G194*'Umlage Gesamt § 2_mtlAufte_Plan'!$N$1</f>
        <v>99853.963405652306</v>
      </c>
      <c r="O194" s="14">
        <f>'bezirksw Umlage § 2_Plan'!H194*'Umlage Gesamt § 2_mtlAufte_Plan'!$O$1</f>
        <v>2494.785814209381</v>
      </c>
      <c r="P194" s="14">
        <f>'bezirksw Umlage § 2_Plan'!I194*'Umlage Gesamt § 2_mtlAufte_Plan'!$P$1</f>
        <v>114772.92826391547</v>
      </c>
      <c r="Q194" s="14">
        <f>'bezirksw Umlage § 2_Plan'!J194*'Umlage Gesamt § 2_mtlAufte_Plan'!$Q$1</f>
        <v>15667.884163043162</v>
      </c>
      <c r="R194" s="14">
        <f>'bezirksw Umlage § 2_Plan'!K194*'Umlage Gesamt § 2_mtlAufte_Plan'!$R$1</f>
        <v>42501.793003568077</v>
      </c>
      <c r="S194" s="14">
        <f>'bezirksw Umlage § 2_Plan'!L194*'Umlage Gesamt § 2_mtlAufte_Plan'!$S$1</f>
        <v>118.97059744524758</v>
      </c>
      <c r="T194" s="14">
        <f>'bezirksw Umlage § 2_Plan'!M194*'Umlage Gesamt § 2_mtlAufte_Plan'!$T$1</f>
        <v>378.95456800453223</v>
      </c>
      <c r="V194" s="14">
        <f t="shared" si="47"/>
        <v>896.02254165546753</v>
      </c>
      <c r="W194" s="184">
        <f t="shared" si="48"/>
        <v>74.67</v>
      </c>
      <c r="X194" s="14">
        <f t="shared" si="40"/>
        <v>119677.70198058939</v>
      </c>
      <c r="Y194" s="184">
        <f t="shared" si="53"/>
        <v>9973.14</v>
      </c>
      <c r="Z194" s="14">
        <f t="shared" si="41"/>
        <v>3410.3949833120605</v>
      </c>
      <c r="AA194" s="184">
        <f t="shared" si="54"/>
        <v>284.2</v>
      </c>
      <c r="AB194" s="14">
        <f t="shared" si="42"/>
        <v>145765.56818539297</v>
      </c>
      <c r="AC194" s="184">
        <f t="shared" si="55"/>
        <v>12147.13</v>
      </c>
      <c r="AD194" s="14">
        <f t="shared" si="43"/>
        <v>20957.317639208501</v>
      </c>
      <c r="AE194" s="184">
        <f t="shared" si="56"/>
        <v>1746.44</v>
      </c>
      <c r="AF194" s="14">
        <f t="shared" si="44"/>
        <v>51900.958582121224</v>
      </c>
      <c r="AG194" s="184">
        <f t="shared" si="57"/>
        <v>4325.08</v>
      </c>
      <c r="AH194" s="14">
        <f t="shared" si="45"/>
        <v>252.58849552296545</v>
      </c>
      <c r="AI194" s="184">
        <f t="shared" si="49"/>
        <v>21.05</v>
      </c>
      <c r="AJ194" s="14">
        <f t="shared" si="46"/>
        <v>472.95710936574079</v>
      </c>
      <c r="AK194" s="184">
        <f t="shared" si="50"/>
        <v>39.409999999999997</v>
      </c>
      <c r="AM194" s="14">
        <f t="shared" si="58"/>
        <v>343333.50951716834</v>
      </c>
      <c r="AN194" s="14">
        <f t="shared" si="51"/>
        <v>28611.13</v>
      </c>
      <c r="AO194" s="14">
        <f t="shared" si="52"/>
        <v>28611.13</v>
      </c>
    </row>
    <row r="195" spans="1:41" x14ac:dyDescent="0.25">
      <c r="A195">
        <v>62032</v>
      </c>
      <c r="B195" t="s">
        <v>212</v>
      </c>
      <c r="C195" t="s">
        <v>206</v>
      </c>
      <c r="D195" s="14">
        <f>'landesw Umlage § 2_Plan'!F195*'Umlage Gesamt § 2_mtlAufte_Plan'!$D$1</f>
        <v>345.62661313336127</v>
      </c>
      <c r="E195" s="14">
        <f>'landesw Umlage § 2_Plan'!G195*'Umlage Gesamt § 2_mtlAufte_Plan'!$E$1</f>
        <v>26935.993145374308</v>
      </c>
      <c r="F195" s="14">
        <f>'landesw Umlage § 2_Plan'!H195*'Umlage Gesamt § 2_mtlAufte_Plan'!$F$1</f>
        <v>1244.1065144983595</v>
      </c>
      <c r="G195" s="14">
        <f>'landesw Umlage § 2_Plan'!I195*'Umlage Gesamt § 2_mtlAufte_Plan'!$G$1</f>
        <v>42112.012995239056</v>
      </c>
      <c r="H195" s="14">
        <f>'landesw Umlage § 2_Plan'!J195*'Umlage Gesamt § 2_mtlAufte_Plan'!$H$1</f>
        <v>7187.1480406341643</v>
      </c>
      <c r="I195" s="14">
        <f>'landesw Umlage § 2_Plan'!K195*'Umlage Gesamt § 2_mtlAufte_Plan'!$I$1</f>
        <v>12771.347777771491</v>
      </c>
      <c r="J195" s="14">
        <f>'landesw Umlage § 2_Plan'!L195*'Umlage Gesamt § 2_mtlAufte_Plan'!$J$1</f>
        <v>181.55661068246079</v>
      </c>
      <c r="K195" s="14">
        <f>'landesw Umlage § 2_Plan'!M195*'Umlage Gesamt § 2_mtlAufte_Plan'!$K$1</f>
        <v>127.7282688218317</v>
      </c>
      <c r="M195" s="14">
        <f>'bezirksw Umlage § 2_Plan'!F195*'Umlage Gesamt § 2_mtlAufte_Plan'!$M$1</f>
        <v>871.86608880563949</v>
      </c>
      <c r="N195" s="14">
        <f>'bezirksw Umlage § 2_Plan'!G195*'Umlage Gesamt § 2_mtlAufte_Plan'!$N$1</f>
        <v>135679.03267417077</v>
      </c>
      <c r="O195" s="14">
        <f>'bezirksw Umlage § 2_Plan'!H195*'Umlage Gesamt § 2_mtlAufte_Plan'!$O$1</f>
        <v>3389.8516839644235</v>
      </c>
      <c r="P195" s="14">
        <f>'bezirksw Umlage § 2_Plan'!I195*'Umlage Gesamt § 2_mtlAufte_Plan'!$P$1</f>
        <v>155950.54370319127</v>
      </c>
      <c r="Q195" s="14">
        <f>'bezirksw Umlage § 2_Plan'!J195*'Umlage Gesamt § 2_mtlAufte_Plan'!$Q$1</f>
        <v>21289.123583975066</v>
      </c>
      <c r="R195" s="14">
        <f>'bezirksw Umlage § 2_Plan'!K195*'Umlage Gesamt § 2_mtlAufte_Plan'!$R$1</f>
        <v>57750.358272864847</v>
      </c>
      <c r="S195" s="14">
        <f>'bezirksw Umlage § 2_Plan'!L195*'Umlage Gesamt § 2_mtlAufte_Plan'!$S$1</f>
        <v>161.65423011266915</v>
      </c>
      <c r="T195" s="14">
        <f>'bezirksw Umlage § 2_Plan'!M195*'Umlage Gesamt § 2_mtlAufte_Plan'!$T$1</f>
        <v>514.91385480050712</v>
      </c>
      <c r="V195" s="14">
        <f t="shared" si="47"/>
        <v>1217.4927019390007</v>
      </c>
      <c r="W195" s="184">
        <f t="shared" si="48"/>
        <v>101.46</v>
      </c>
      <c r="X195" s="14">
        <f t="shared" ref="X195:X258" si="59">E195+N195</f>
        <v>162615.02581954509</v>
      </c>
      <c r="Y195" s="184">
        <f t="shared" si="53"/>
        <v>13551.25</v>
      </c>
      <c r="Z195" s="14">
        <f t="shared" ref="Z195:Z258" si="60">F195+O195</f>
        <v>4633.958198462783</v>
      </c>
      <c r="AA195" s="184">
        <f t="shared" si="54"/>
        <v>386.16</v>
      </c>
      <c r="AB195" s="14">
        <f t="shared" ref="AB195:AB258" si="61">G195+P195</f>
        <v>198062.55669843033</v>
      </c>
      <c r="AC195" s="184">
        <f t="shared" si="55"/>
        <v>16505.21</v>
      </c>
      <c r="AD195" s="14">
        <f t="shared" ref="AD195:AD258" si="62">H195+Q195</f>
        <v>28476.271624609231</v>
      </c>
      <c r="AE195" s="184">
        <f t="shared" si="56"/>
        <v>2373.02</v>
      </c>
      <c r="AF195" s="14">
        <f t="shared" ref="AF195:AF258" si="63">I195+R195</f>
        <v>70521.706050636334</v>
      </c>
      <c r="AG195" s="184">
        <f t="shared" si="57"/>
        <v>5876.81</v>
      </c>
      <c r="AH195" s="14">
        <f t="shared" ref="AH195:AH258" si="64">J195+S195</f>
        <v>343.21084079512991</v>
      </c>
      <c r="AI195" s="184">
        <f t="shared" si="49"/>
        <v>28.6</v>
      </c>
      <c r="AJ195" s="14">
        <f t="shared" ref="AJ195:AJ258" si="65">K195+T195</f>
        <v>642.64212362233889</v>
      </c>
      <c r="AK195" s="184">
        <f t="shared" si="50"/>
        <v>53.55</v>
      </c>
      <c r="AM195" s="14">
        <f t="shared" si="58"/>
        <v>466512.86405804026</v>
      </c>
      <c r="AN195" s="14">
        <f t="shared" si="51"/>
        <v>38876.07</v>
      </c>
      <c r="AO195" s="14">
        <f t="shared" si="52"/>
        <v>38876.07</v>
      </c>
    </row>
    <row r="196" spans="1:41" x14ac:dyDescent="0.25">
      <c r="A196">
        <v>62034</v>
      </c>
      <c r="B196" t="s">
        <v>213</v>
      </c>
      <c r="C196" t="s">
        <v>206</v>
      </c>
      <c r="D196" s="14">
        <f>'landesw Umlage § 2_Plan'!F196*'Umlage Gesamt § 2_mtlAufte_Plan'!$D$1</f>
        <v>379.93185085157091</v>
      </c>
      <c r="E196" s="14">
        <f>'landesw Umlage § 2_Plan'!G196*'Umlage Gesamt § 2_mtlAufte_Plan'!$E$1</f>
        <v>29609.530462570376</v>
      </c>
      <c r="F196" s="14">
        <f>'landesw Umlage § 2_Plan'!H196*'Umlage Gesamt § 2_mtlAufte_Plan'!$F$1</f>
        <v>1367.5905521993898</v>
      </c>
      <c r="G196" s="14">
        <f>'landesw Umlage § 2_Plan'!I196*'Umlage Gesamt § 2_mtlAufte_Plan'!$G$1</f>
        <v>46291.849158597754</v>
      </c>
      <c r="H196" s="14">
        <f>'landesw Umlage § 2_Plan'!J196*'Umlage Gesamt § 2_mtlAufte_Plan'!$H$1</f>
        <v>7900.5098382535634</v>
      </c>
      <c r="I196" s="14">
        <f>'landesw Umlage § 2_Plan'!K196*'Umlage Gesamt § 2_mtlAufte_Plan'!$I$1</f>
        <v>14038.970422701692</v>
      </c>
      <c r="J196" s="14">
        <f>'landesw Umlage § 2_Plan'!L196*'Umlage Gesamt § 2_mtlAufte_Plan'!$J$1</f>
        <v>199.57704791763118</v>
      </c>
      <c r="K196" s="14">
        <f>'landesw Umlage § 2_Plan'!M196*'Umlage Gesamt § 2_mtlAufte_Plan'!$K$1</f>
        <v>140.4059633591375</v>
      </c>
      <c r="M196" s="14">
        <f>'bezirksw Umlage § 2_Plan'!F196*'Umlage Gesamt § 2_mtlAufte_Plan'!$M$1</f>
        <v>958.40332956893212</v>
      </c>
      <c r="N196" s="14">
        <f>'bezirksw Umlage § 2_Plan'!G196*'Umlage Gesamt § 2_mtlAufte_Plan'!$N$1</f>
        <v>149145.88184723546</v>
      </c>
      <c r="O196" s="14">
        <f>'bezirksw Umlage § 2_Plan'!H196*'Umlage Gesamt § 2_mtlAufte_Plan'!$O$1</f>
        <v>3726.3120820617241</v>
      </c>
      <c r="P196" s="14">
        <f>'bezirksw Umlage § 2_Plan'!I196*'Umlage Gesamt § 2_mtlAufte_Plan'!$P$1</f>
        <v>171429.44570532884</v>
      </c>
      <c r="Q196" s="14">
        <f>'bezirksw Umlage § 2_Plan'!J196*'Umlage Gesamt § 2_mtlAufte_Plan'!$Q$1</f>
        <v>23402.179748081293</v>
      </c>
      <c r="R196" s="14">
        <f>'bezirksw Umlage § 2_Plan'!K196*'Umlage Gesamt § 2_mtlAufte_Plan'!$R$1</f>
        <v>63482.381483988262</v>
      </c>
      <c r="S196" s="14">
        <f>'bezirksw Umlage § 2_Plan'!L196*'Umlage Gesamt § 2_mtlAufte_Plan'!$S$1</f>
        <v>177.69925263536908</v>
      </c>
      <c r="T196" s="14">
        <f>'bezirksw Umlage § 2_Plan'!M196*'Umlage Gesamt § 2_mtlAufte_Plan'!$T$1</f>
        <v>566.02173111012235</v>
      </c>
      <c r="V196" s="14">
        <f t="shared" ref="V196:V259" si="66">D196+M196</f>
        <v>1338.3351804205031</v>
      </c>
      <c r="W196" s="184">
        <f t="shared" ref="W196:W259" si="67">ROUND(V196/12,2)</f>
        <v>111.53</v>
      </c>
      <c r="X196" s="14">
        <f t="shared" si="59"/>
        <v>178755.41230980583</v>
      </c>
      <c r="Y196" s="184">
        <f t="shared" si="53"/>
        <v>14896.28</v>
      </c>
      <c r="Z196" s="14">
        <f t="shared" si="60"/>
        <v>5093.9026342611141</v>
      </c>
      <c r="AA196" s="184">
        <f t="shared" si="54"/>
        <v>424.49</v>
      </c>
      <c r="AB196" s="14">
        <f t="shared" si="61"/>
        <v>217721.2948639266</v>
      </c>
      <c r="AC196" s="184">
        <f t="shared" si="55"/>
        <v>18143.439999999999</v>
      </c>
      <c r="AD196" s="14">
        <f t="shared" si="62"/>
        <v>31302.689586334855</v>
      </c>
      <c r="AE196" s="184">
        <f t="shared" si="56"/>
        <v>2608.56</v>
      </c>
      <c r="AF196" s="14">
        <f t="shared" si="63"/>
        <v>77521.351906689961</v>
      </c>
      <c r="AG196" s="184">
        <f t="shared" si="57"/>
        <v>6460.11</v>
      </c>
      <c r="AH196" s="14">
        <f t="shared" si="64"/>
        <v>377.27630055300028</v>
      </c>
      <c r="AI196" s="184">
        <f t="shared" ref="AI196:AI259" si="68">ROUND(AH196/12,2)</f>
        <v>31.44</v>
      </c>
      <c r="AJ196" s="14">
        <f t="shared" si="65"/>
        <v>706.4276944692599</v>
      </c>
      <c r="AK196" s="184">
        <f t="shared" ref="AK196:AK259" si="69">ROUND(AJ196/12,2)</f>
        <v>58.87</v>
      </c>
      <c r="AM196" s="14">
        <f t="shared" si="58"/>
        <v>512816.69047646114</v>
      </c>
      <c r="AN196" s="14">
        <f t="shared" ref="AN196:AN259" si="70">ROUND(AM196/12,2)</f>
        <v>42734.720000000001</v>
      </c>
      <c r="AO196" s="14">
        <f t="shared" ref="AO196:AO259" si="71">ROUND(AM196/12,2)</f>
        <v>42734.720000000001</v>
      </c>
    </row>
    <row r="197" spans="1:41" x14ac:dyDescent="0.25">
      <c r="A197">
        <v>62036</v>
      </c>
      <c r="B197" t="s">
        <v>214</v>
      </c>
      <c r="C197" t="s">
        <v>206</v>
      </c>
      <c r="D197" s="14">
        <f>'landesw Umlage § 2_Plan'!F197*'Umlage Gesamt § 2_mtlAufte_Plan'!$D$1</f>
        <v>398.39208357873616</v>
      </c>
      <c r="E197" s="14">
        <f>'landesw Umlage § 2_Plan'!G197*'Umlage Gesamt § 2_mtlAufte_Plan'!$E$1</f>
        <v>31048.206430526217</v>
      </c>
      <c r="F197" s="14">
        <f>'landesw Umlage § 2_Plan'!H197*'Umlage Gesamt § 2_mtlAufte_Plan'!$F$1</f>
        <v>1434.0394161535103</v>
      </c>
      <c r="G197" s="14">
        <f>'landesw Umlage § 2_Plan'!I197*'Umlage Gesamt § 2_mtlAufte_Plan'!$G$1</f>
        <v>48541.090192017713</v>
      </c>
      <c r="H197" s="14">
        <f>'landesw Umlage § 2_Plan'!J197*'Umlage Gesamt § 2_mtlAufte_Plan'!$H$1</f>
        <v>8284.381972033676</v>
      </c>
      <c r="I197" s="14">
        <f>'landesw Umlage § 2_Plan'!K197*'Umlage Gesamt § 2_mtlAufte_Plan'!$I$1</f>
        <v>14721.099758981294</v>
      </c>
      <c r="J197" s="14">
        <f>'landesw Umlage § 2_Plan'!L197*'Umlage Gesamt § 2_mtlAufte_Plan'!$J$1</f>
        <v>209.27415213066917</v>
      </c>
      <c r="K197" s="14">
        <f>'landesw Umlage § 2_Plan'!M197*'Umlage Gesamt § 2_mtlAufte_Plan'!$K$1</f>
        <v>147.22804672509389</v>
      </c>
      <c r="M197" s="14">
        <f>'bezirksw Umlage § 2_Plan'!F197*'Umlage Gesamt § 2_mtlAufte_Plan'!$M$1</f>
        <v>1004.9704927869602</v>
      </c>
      <c r="N197" s="14">
        <f>'bezirksw Umlage § 2_Plan'!G197*'Umlage Gesamt § 2_mtlAufte_Plan'!$N$1</f>
        <v>156392.6227641319</v>
      </c>
      <c r="O197" s="14">
        <f>'bezirksw Umlage § 2_Plan'!H197*'Umlage Gesamt § 2_mtlAufte_Plan'!$O$1</f>
        <v>3907.3671531086143</v>
      </c>
      <c r="P197" s="14">
        <f>'bezirksw Umlage § 2_Plan'!I197*'Umlage Gesamt § 2_mtlAufte_Plan'!$P$1</f>
        <v>179758.90652025182</v>
      </c>
      <c r="Q197" s="14">
        <f>'bezirksw Umlage § 2_Plan'!J197*'Umlage Gesamt § 2_mtlAufte_Plan'!$Q$1</f>
        <v>24539.251261049314</v>
      </c>
      <c r="R197" s="14">
        <f>'bezirksw Umlage § 2_Plan'!K197*'Umlage Gesamt § 2_mtlAufte_Plan'!$R$1</f>
        <v>66566.880805754627</v>
      </c>
      <c r="S197" s="14">
        <f>'bezirksw Umlage § 2_Plan'!L197*'Umlage Gesamt § 2_mtlAufte_Plan'!$S$1</f>
        <v>186.33335254497052</v>
      </c>
      <c r="T197" s="14">
        <f>'bezirksw Umlage § 2_Plan'!M197*'Umlage Gesamt § 2_mtlAufte_Plan'!$T$1</f>
        <v>593.52374985771064</v>
      </c>
      <c r="V197" s="14">
        <f t="shared" si="66"/>
        <v>1403.3625763656964</v>
      </c>
      <c r="W197" s="184">
        <f t="shared" si="67"/>
        <v>116.95</v>
      </c>
      <c r="X197" s="14">
        <f t="shared" si="59"/>
        <v>187440.82919465812</v>
      </c>
      <c r="Y197" s="184">
        <f t="shared" ref="Y197:Y260" si="72">ROUND(X197/12,2)</f>
        <v>15620.07</v>
      </c>
      <c r="Z197" s="14">
        <f t="shared" si="60"/>
        <v>5341.4065692621243</v>
      </c>
      <c r="AA197" s="184">
        <f t="shared" ref="AA197:AA260" si="73">ROUND(Z197/12,2)</f>
        <v>445.12</v>
      </c>
      <c r="AB197" s="14">
        <f t="shared" si="61"/>
        <v>228299.99671226955</v>
      </c>
      <c r="AC197" s="184">
        <f t="shared" ref="AC197:AC260" si="74">ROUND(AB197/12,2)</f>
        <v>19025</v>
      </c>
      <c r="AD197" s="14">
        <f t="shared" si="62"/>
        <v>32823.63323308299</v>
      </c>
      <c r="AE197" s="184">
        <f t="shared" ref="AE197:AE260" si="75">ROUND(AD197/12,2)</f>
        <v>2735.3</v>
      </c>
      <c r="AF197" s="14">
        <f t="shared" si="63"/>
        <v>81287.980564735917</v>
      </c>
      <c r="AG197" s="184">
        <f t="shared" ref="AG197:AG260" si="76">ROUND(AF197/12,2)</f>
        <v>6774</v>
      </c>
      <c r="AH197" s="14">
        <f t="shared" si="64"/>
        <v>395.60750467563969</v>
      </c>
      <c r="AI197" s="184">
        <f t="shared" si="68"/>
        <v>32.97</v>
      </c>
      <c r="AJ197" s="14">
        <f t="shared" si="65"/>
        <v>740.75179658280456</v>
      </c>
      <c r="AK197" s="184">
        <f t="shared" si="69"/>
        <v>61.73</v>
      </c>
      <c r="AM197" s="14">
        <f t="shared" ref="AM197:AM260" si="77">SUM(V197+X197+Z197+AB197+AD197+AF197+AH197+AJ197)</f>
        <v>537733.56815163291</v>
      </c>
      <c r="AN197" s="14">
        <f t="shared" si="70"/>
        <v>44811.13</v>
      </c>
      <c r="AO197" s="14">
        <f t="shared" si="71"/>
        <v>44811.13</v>
      </c>
    </row>
    <row r="198" spans="1:41" x14ac:dyDescent="0.25">
      <c r="A198">
        <v>62038</v>
      </c>
      <c r="B198" t="s">
        <v>215</v>
      </c>
      <c r="C198" t="s">
        <v>206</v>
      </c>
      <c r="D198" s="14">
        <f>'landesw Umlage § 2_Plan'!F198*'Umlage Gesamt § 2_mtlAufte_Plan'!$D$1</f>
        <v>3004.410041496104</v>
      </c>
      <c r="E198" s="14">
        <f>'landesw Umlage § 2_Plan'!G198*'Umlage Gesamt § 2_mtlAufte_Plan'!$E$1</f>
        <v>234145.07219213154</v>
      </c>
      <c r="F198" s="14">
        <f>'landesw Umlage § 2_Plan'!H198*'Umlage Gesamt § 2_mtlAufte_Plan'!$F$1</f>
        <v>10814.578399977965</v>
      </c>
      <c r="G198" s="14">
        <f>'landesw Umlage § 2_Plan'!I198*'Umlage Gesamt § 2_mtlAufte_Plan'!$G$1</f>
        <v>366064.85120893095</v>
      </c>
      <c r="H198" s="14">
        <f>'landesw Umlage § 2_Plan'!J198*'Umlage Gesamt § 2_mtlAufte_Plan'!$H$1</f>
        <v>62475.338768743881</v>
      </c>
      <c r="I198" s="14">
        <f>'landesw Umlage § 2_Plan'!K198*'Umlage Gesamt § 2_mtlAufte_Plan'!$I$1</f>
        <v>111016.81424100947</v>
      </c>
      <c r="J198" s="14">
        <f>'landesw Umlage § 2_Plan'!L198*'Umlage Gesamt § 2_mtlAufte_Plan'!$J$1</f>
        <v>1578.2074745034527</v>
      </c>
      <c r="K198" s="14">
        <f>'landesw Umlage § 2_Plan'!M198*'Umlage Gesamt § 2_mtlAufte_Plan'!$K$1</f>
        <v>1110.2967157310723</v>
      </c>
      <c r="M198" s="14">
        <f>'bezirksw Umlage § 2_Plan'!F198*'Umlage Gesamt § 2_mtlAufte_Plan'!$M$1</f>
        <v>7578.8238883007407</v>
      </c>
      <c r="N198" s="14">
        <f>'bezirksw Umlage § 2_Plan'!G198*'Umlage Gesamt § 2_mtlAufte_Plan'!$N$1</f>
        <v>1179409.8969730351</v>
      </c>
      <c r="O198" s="14">
        <f>'bezirksw Umlage § 2_Plan'!H198*'Umlage Gesamt § 2_mtlAufte_Plan'!$O$1</f>
        <v>29466.783087549637</v>
      </c>
      <c r="P198" s="14">
        <f>'bezirksw Umlage § 2_Plan'!I198*'Umlage Gesamt § 2_mtlAufte_Plan'!$P$1</f>
        <v>1355622.9806234778</v>
      </c>
      <c r="Q198" s="14">
        <f>'bezirksw Umlage § 2_Plan'!J198*'Umlage Gesamt § 2_mtlAufte_Plan'!$Q$1</f>
        <v>185058.83007818769</v>
      </c>
      <c r="R198" s="14">
        <f>'bezirksw Umlage § 2_Plan'!K198*'Umlage Gesamt § 2_mtlAufte_Plan'!$R$1</f>
        <v>502003.46183424501</v>
      </c>
      <c r="S198" s="14">
        <f>'bezirksw Umlage § 2_Plan'!L198*'Umlage Gesamt § 2_mtlAufte_Plan'!$S$1</f>
        <v>1405.2031115249374</v>
      </c>
      <c r="T198" s="14">
        <f>'bezirksw Umlage § 2_Plan'!M198*'Umlage Gesamt § 2_mtlAufte_Plan'!$T$1</f>
        <v>4475.9642257964379</v>
      </c>
      <c r="V198" s="14">
        <f t="shared" si="66"/>
        <v>10583.233929796845</v>
      </c>
      <c r="W198" s="184">
        <f t="shared" si="67"/>
        <v>881.94</v>
      </c>
      <c r="X198" s="14">
        <f t="shared" si="59"/>
        <v>1413554.9691651666</v>
      </c>
      <c r="Y198" s="184">
        <f t="shared" si="72"/>
        <v>117796.25</v>
      </c>
      <c r="Z198" s="14">
        <f t="shared" si="60"/>
        <v>40281.361487527603</v>
      </c>
      <c r="AA198" s="184">
        <f t="shared" si="73"/>
        <v>3356.78</v>
      </c>
      <c r="AB198" s="14">
        <f t="shared" si="61"/>
        <v>1721687.8318324089</v>
      </c>
      <c r="AC198" s="184">
        <f t="shared" si="74"/>
        <v>143473.99</v>
      </c>
      <c r="AD198" s="14">
        <f t="shared" si="62"/>
        <v>247534.16884693157</v>
      </c>
      <c r="AE198" s="184">
        <f t="shared" si="75"/>
        <v>20627.849999999999</v>
      </c>
      <c r="AF198" s="14">
        <f t="shared" si="63"/>
        <v>613020.27607525443</v>
      </c>
      <c r="AG198" s="184">
        <f t="shared" si="76"/>
        <v>51085.02</v>
      </c>
      <c r="AH198" s="14">
        <f t="shared" si="64"/>
        <v>2983.4105860283898</v>
      </c>
      <c r="AI198" s="184">
        <f t="shared" si="68"/>
        <v>248.62</v>
      </c>
      <c r="AJ198" s="14">
        <f t="shared" si="65"/>
        <v>5586.2609415275101</v>
      </c>
      <c r="AK198" s="184">
        <f t="shared" si="69"/>
        <v>465.52</v>
      </c>
      <c r="AM198" s="14">
        <f t="shared" si="77"/>
        <v>4055231.5128646423</v>
      </c>
      <c r="AN198" s="14">
        <f t="shared" si="70"/>
        <v>337935.96</v>
      </c>
      <c r="AO198" s="14">
        <f t="shared" si="71"/>
        <v>337935.96</v>
      </c>
    </row>
    <row r="199" spans="1:41" x14ac:dyDescent="0.25">
      <c r="A199">
        <v>62039</v>
      </c>
      <c r="B199" t="s">
        <v>216</v>
      </c>
      <c r="C199" t="s">
        <v>206</v>
      </c>
      <c r="D199" s="14">
        <f>'landesw Umlage § 2_Plan'!F199*'Umlage Gesamt § 2_mtlAufte_Plan'!$D$1</f>
        <v>559.87986730467219</v>
      </c>
      <c r="E199" s="14">
        <f>'landesw Umlage § 2_Plan'!G199*'Umlage Gesamt § 2_mtlAufte_Plan'!$E$1</f>
        <v>43633.562043246653</v>
      </c>
      <c r="F199" s="14">
        <f>'landesw Umlage § 2_Plan'!H199*'Umlage Gesamt § 2_mtlAufte_Plan'!$F$1</f>
        <v>2015.3256832148322</v>
      </c>
      <c r="G199" s="14">
        <f>'landesw Umlage § 2_Plan'!I199*'Umlage Gesamt § 2_mtlAufte_Plan'!$G$1</f>
        <v>68217.166594777082</v>
      </c>
      <c r="H199" s="14">
        <f>'landesw Umlage § 2_Plan'!J199*'Umlage Gesamt § 2_mtlAufte_Plan'!$H$1</f>
        <v>11642.446901901732</v>
      </c>
      <c r="I199" s="14">
        <f>'landesw Umlage § 2_Plan'!K199*'Umlage Gesamt § 2_mtlAufte_Plan'!$I$1</f>
        <v>20688.2810160267</v>
      </c>
      <c r="J199" s="14">
        <f>'landesw Umlage § 2_Plan'!L199*'Umlage Gesamt § 2_mtlAufte_Plan'!$J$1</f>
        <v>294.10319470381813</v>
      </c>
      <c r="K199" s="14">
        <f>'landesw Umlage § 2_Plan'!M199*'Umlage Gesamt § 2_mtlAufte_Plan'!$K$1</f>
        <v>206.90677014338965</v>
      </c>
      <c r="M199" s="14">
        <f>'bezirksw Umlage § 2_Plan'!F199*'Umlage Gesamt § 2_mtlAufte_Plan'!$M$1</f>
        <v>1412.3341535612433</v>
      </c>
      <c r="N199" s="14">
        <f>'bezirksw Umlage § 2_Plan'!G199*'Umlage Gesamt § 2_mtlAufte_Plan'!$N$1</f>
        <v>219786.19678898994</v>
      </c>
      <c r="O199" s="14">
        <f>'bezirksw Umlage § 2_Plan'!H199*'Umlage Gesamt § 2_mtlAufte_Plan'!$O$1</f>
        <v>5491.214041055935</v>
      </c>
      <c r="P199" s="14">
        <f>'bezirksw Umlage § 2_Plan'!I199*'Umlage Gesamt § 2_mtlAufte_Plan'!$P$1</f>
        <v>252623.97742775662</v>
      </c>
      <c r="Q199" s="14">
        <f>'bezirksw Umlage § 2_Plan'!J199*'Umlage Gesamt § 2_mtlAufte_Plan'!$Q$1</f>
        <v>34486.209204699197</v>
      </c>
      <c r="R199" s="14">
        <f>'bezirksw Umlage § 2_Plan'!K199*'Umlage Gesamt § 2_mtlAufte_Plan'!$R$1</f>
        <v>93549.691192711907</v>
      </c>
      <c r="S199" s="14">
        <f>'bezirksw Umlage § 2_Plan'!L199*'Umlage Gesamt § 2_mtlAufte_Plan'!$S$1</f>
        <v>261.86336776617873</v>
      </c>
      <c r="T199" s="14">
        <f>'bezirksw Umlage § 2_Plan'!M199*'Umlage Gesamt § 2_mtlAufte_Plan'!$T$1</f>
        <v>834.10793539734607</v>
      </c>
      <c r="V199" s="14">
        <f t="shared" si="66"/>
        <v>1972.2140208659155</v>
      </c>
      <c r="W199" s="184">
        <f t="shared" si="67"/>
        <v>164.35</v>
      </c>
      <c r="X199" s="14">
        <f t="shared" si="59"/>
        <v>263419.75883223658</v>
      </c>
      <c r="Y199" s="184">
        <f t="shared" si="72"/>
        <v>21951.65</v>
      </c>
      <c r="Z199" s="14">
        <f t="shared" si="60"/>
        <v>7506.5397242707677</v>
      </c>
      <c r="AA199" s="184">
        <f t="shared" si="73"/>
        <v>625.54</v>
      </c>
      <c r="AB199" s="14">
        <f t="shared" si="61"/>
        <v>320841.14402253367</v>
      </c>
      <c r="AC199" s="184">
        <f t="shared" si="74"/>
        <v>26736.76</v>
      </c>
      <c r="AD199" s="14">
        <f t="shared" si="62"/>
        <v>46128.656106600931</v>
      </c>
      <c r="AE199" s="184">
        <f t="shared" si="75"/>
        <v>3844.05</v>
      </c>
      <c r="AF199" s="14">
        <f t="shared" si="63"/>
        <v>114237.9722087386</v>
      </c>
      <c r="AG199" s="184">
        <f t="shared" si="76"/>
        <v>9519.83</v>
      </c>
      <c r="AH199" s="14">
        <f t="shared" si="64"/>
        <v>555.96656246999692</v>
      </c>
      <c r="AI199" s="184">
        <f t="shared" si="68"/>
        <v>46.33</v>
      </c>
      <c r="AJ199" s="14">
        <f t="shared" si="65"/>
        <v>1041.0147055407358</v>
      </c>
      <c r="AK199" s="184">
        <f t="shared" si="69"/>
        <v>86.75</v>
      </c>
      <c r="AM199" s="14">
        <f t="shared" si="77"/>
        <v>755703.2661832571</v>
      </c>
      <c r="AN199" s="14">
        <f t="shared" si="70"/>
        <v>62975.27</v>
      </c>
      <c r="AO199" s="14">
        <f t="shared" si="71"/>
        <v>62975.27</v>
      </c>
    </row>
    <row r="200" spans="1:41" x14ac:dyDescent="0.25">
      <c r="A200">
        <v>62040</v>
      </c>
      <c r="B200" t="s">
        <v>217</v>
      </c>
      <c r="C200" t="s">
        <v>206</v>
      </c>
      <c r="D200" s="14">
        <f>'landesw Umlage § 2_Plan'!F200*'Umlage Gesamt § 2_mtlAufte_Plan'!$D$1</f>
        <v>3652.8811126073742</v>
      </c>
      <c r="E200" s="14">
        <f>'landesw Umlage § 2_Plan'!G200*'Umlage Gesamt § 2_mtlAufte_Plan'!$E$1</f>
        <v>284682.88283140346</v>
      </c>
      <c r="F200" s="14">
        <f>'landesw Umlage § 2_Plan'!H200*'Umlage Gesamt § 2_mtlAufte_Plan'!$F$1</f>
        <v>13148.794150088523</v>
      </c>
      <c r="G200" s="14">
        <f>'landesw Umlage § 2_Plan'!I200*'Umlage Gesamt § 2_mtlAufte_Plan'!$G$1</f>
        <v>445076.19216471945</v>
      </c>
      <c r="H200" s="14">
        <f>'landesw Umlage § 2_Plan'!J200*'Umlage Gesamt § 2_mtlAufte_Plan'!$H$1</f>
        <v>75959.999414210353</v>
      </c>
      <c r="I200" s="14">
        <f>'landesw Umlage § 2_Plan'!K200*'Umlage Gesamt § 2_mtlAufte_Plan'!$I$1</f>
        <v>134978.6541523083</v>
      </c>
      <c r="J200" s="14">
        <f>'landesw Umlage § 2_Plan'!L200*'Umlage Gesamt § 2_mtlAufte_Plan'!$J$1</f>
        <v>1918.8473596362537</v>
      </c>
      <c r="K200" s="14">
        <f>'landesw Umlage § 2_Plan'!M200*'Umlage Gesamt § 2_mtlAufte_Plan'!$K$1</f>
        <v>1349.9428660757565</v>
      </c>
      <c r="M200" s="14">
        <f>'bezirksw Umlage § 2_Plan'!F200*'Umlage Gesamt § 2_mtlAufte_Plan'!$M$1</f>
        <v>9214.6352378603115</v>
      </c>
      <c r="N200" s="14">
        <f>'bezirksw Umlage § 2_Plan'!G200*'Umlage Gesamt § 2_mtlAufte_Plan'!$N$1</f>
        <v>1433973.4181322451</v>
      </c>
      <c r="O200" s="14">
        <f>'bezirksw Umlage § 2_Plan'!H200*'Umlage Gesamt § 2_mtlAufte_Plan'!$O$1</f>
        <v>35826.885778949043</v>
      </c>
      <c r="P200" s="14">
        <f>'bezirksw Umlage § 2_Plan'!I200*'Umlage Gesamt § 2_mtlAufte_Plan'!$P$1</f>
        <v>1648220.2872914467</v>
      </c>
      <c r="Q200" s="14">
        <f>'bezirksw Umlage § 2_Plan'!J200*'Umlage Gesamt § 2_mtlAufte_Plan'!$Q$1</f>
        <v>225001.87916333921</v>
      </c>
      <c r="R200" s="14">
        <f>'bezirksw Umlage § 2_Plan'!K200*'Umlage Gesamt § 2_mtlAufte_Plan'!$R$1</f>
        <v>610355.75666118972</v>
      </c>
      <c r="S200" s="14">
        <f>'bezirksw Umlage § 2_Plan'!L200*'Umlage Gesamt § 2_mtlAufte_Plan'!$S$1</f>
        <v>1708.5017805726884</v>
      </c>
      <c r="T200" s="14">
        <f>'bezirksw Umlage § 2_Plan'!M200*'Umlage Gesamt § 2_mtlAufte_Plan'!$T$1</f>
        <v>5442.0551640069134</v>
      </c>
      <c r="V200" s="14">
        <f t="shared" si="66"/>
        <v>12867.516350467686</v>
      </c>
      <c r="W200" s="184">
        <f t="shared" si="67"/>
        <v>1072.29</v>
      </c>
      <c r="X200" s="14">
        <f t="shared" si="59"/>
        <v>1718656.3009636486</v>
      </c>
      <c r="Y200" s="184">
        <f t="shared" si="72"/>
        <v>143221.35999999999</v>
      </c>
      <c r="Z200" s="14">
        <f t="shared" si="60"/>
        <v>48975.679929037564</v>
      </c>
      <c r="AA200" s="184">
        <f t="shared" si="73"/>
        <v>4081.31</v>
      </c>
      <c r="AB200" s="14">
        <f t="shared" si="61"/>
        <v>2093296.4794561663</v>
      </c>
      <c r="AC200" s="184">
        <f t="shared" si="74"/>
        <v>174441.37</v>
      </c>
      <c r="AD200" s="14">
        <f t="shared" si="62"/>
        <v>300961.87857754959</v>
      </c>
      <c r="AE200" s="184">
        <f t="shared" si="75"/>
        <v>25080.16</v>
      </c>
      <c r="AF200" s="14">
        <f t="shared" si="63"/>
        <v>745334.41081349808</v>
      </c>
      <c r="AG200" s="184">
        <f t="shared" si="76"/>
        <v>62111.199999999997</v>
      </c>
      <c r="AH200" s="14">
        <f t="shared" si="64"/>
        <v>3627.3491402089421</v>
      </c>
      <c r="AI200" s="184">
        <f t="shared" si="68"/>
        <v>302.27999999999997</v>
      </c>
      <c r="AJ200" s="14">
        <f t="shared" si="65"/>
        <v>6791.9980300826701</v>
      </c>
      <c r="AK200" s="184">
        <f t="shared" si="69"/>
        <v>566</v>
      </c>
      <c r="AM200" s="14">
        <f t="shared" si="77"/>
        <v>4930511.6132606594</v>
      </c>
      <c r="AN200" s="14">
        <f t="shared" si="70"/>
        <v>410875.97</v>
      </c>
      <c r="AO200" s="14">
        <f t="shared" si="71"/>
        <v>410875.97</v>
      </c>
    </row>
    <row r="201" spans="1:41" x14ac:dyDescent="0.25">
      <c r="A201">
        <v>62041</v>
      </c>
      <c r="B201" t="s">
        <v>218</v>
      </c>
      <c r="C201" t="s">
        <v>206</v>
      </c>
      <c r="D201" s="14">
        <f>'landesw Umlage § 2_Plan'!F201*'Umlage Gesamt § 2_mtlAufte_Plan'!$D$1</f>
        <v>4698.3742672603439</v>
      </c>
      <c r="E201" s="14">
        <f>'landesw Umlage § 2_Plan'!G201*'Umlage Gesamt § 2_mtlAufte_Plan'!$E$1</f>
        <v>366162.13060102466</v>
      </c>
      <c r="F201" s="14">
        <f>'landesw Umlage § 2_Plan'!H201*'Umlage Gesamt § 2_mtlAufte_Plan'!$F$1</f>
        <v>16912.117907988264</v>
      </c>
      <c r="G201" s="14">
        <f>'landesw Umlage § 2_Plan'!I201*'Umlage Gesamt § 2_mtlAufte_Plan'!$G$1</f>
        <v>572461.69907356112</v>
      </c>
      <c r="H201" s="14">
        <f>'landesw Umlage § 2_Plan'!J201*'Umlage Gesamt § 2_mtlAufte_Plan'!$H$1</f>
        <v>97700.553504763491</v>
      </c>
      <c r="I201" s="14">
        <f>'landesw Umlage § 2_Plan'!K201*'Umlage Gesamt § 2_mtlAufte_Plan'!$I$1</f>
        <v>173610.97055961131</v>
      </c>
      <c r="J201" s="14">
        <f>'landesw Umlage § 2_Plan'!L201*'Umlage Gesamt § 2_mtlAufte_Plan'!$J$1</f>
        <v>2468.0417400390897</v>
      </c>
      <c r="K201" s="14">
        <f>'landesw Umlage § 2_Plan'!M201*'Umlage Gesamt § 2_mtlAufte_Plan'!$K$1</f>
        <v>1736.3107718867968</v>
      </c>
      <c r="M201" s="14">
        <f>'bezirksw Umlage § 2_Plan'!F201*'Umlage Gesamt § 2_mtlAufte_Plan'!$M$1</f>
        <v>11851.961164115408</v>
      </c>
      <c r="N201" s="14">
        <f>'bezirksw Umlage § 2_Plan'!G201*'Umlage Gesamt § 2_mtlAufte_Plan'!$N$1</f>
        <v>1844391.7554379092</v>
      </c>
      <c r="O201" s="14">
        <f>'bezirksw Umlage § 2_Plan'!H201*'Umlage Gesamt § 2_mtlAufte_Plan'!$O$1</f>
        <v>46080.918877685435</v>
      </c>
      <c r="P201" s="14">
        <f>'bezirksw Umlage § 2_Plan'!I201*'Umlage Gesamt § 2_mtlAufte_Plan'!$P$1</f>
        <v>2119958.3413376017</v>
      </c>
      <c r="Q201" s="14">
        <f>'bezirksw Umlage § 2_Plan'!J201*'Umlage Gesamt § 2_mtlAufte_Plan'!$Q$1</f>
        <v>289399.79335699778</v>
      </c>
      <c r="R201" s="14">
        <f>'bezirksw Umlage § 2_Plan'!K201*'Umlage Gesamt § 2_mtlAufte_Plan'!$R$1</f>
        <v>785046.02054355957</v>
      </c>
      <c r="S201" s="14">
        <f>'bezirksw Umlage § 2_Plan'!L201*'Umlage Gesamt § 2_mtlAufte_Plan'!$S$1</f>
        <v>2197.4930346642213</v>
      </c>
      <c r="T201" s="14">
        <f>'bezirksw Umlage § 2_Plan'!M201*'Umlage Gesamt § 2_mtlAufte_Plan'!$T$1</f>
        <v>6999.6288286893341</v>
      </c>
      <c r="V201" s="14">
        <f t="shared" si="66"/>
        <v>16550.335431375752</v>
      </c>
      <c r="W201" s="184">
        <f t="shared" si="67"/>
        <v>1379.19</v>
      </c>
      <c r="X201" s="14">
        <f t="shared" si="59"/>
        <v>2210553.8860389339</v>
      </c>
      <c r="Y201" s="184">
        <f t="shared" si="72"/>
        <v>184212.82</v>
      </c>
      <c r="Z201" s="14">
        <f t="shared" si="60"/>
        <v>62993.036785673699</v>
      </c>
      <c r="AA201" s="184">
        <f t="shared" si="73"/>
        <v>5249.42</v>
      </c>
      <c r="AB201" s="14">
        <f t="shared" si="61"/>
        <v>2692420.0404111627</v>
      </c>
      <c r="AC201" s="184">
        <f t="shared" si="74"/>
        <v>224368.34</v>
      </c>
      <c r="AD201" s="14">
        <f t="shared" si="62"/>
        <v>387100.3468617613</v>
      </c>
      <c r="AE201" s="184">
        <f t="shared" si="75"/>
        <v>32258.36</v>
      </c>
      <c r="AF201" s="14">
        <f t="shared" si="63"/>
        <v>958656.99110317091</v>
      </c>
      <c r="AG201" s="184">
        <f t="shared" si="76"/>
        <v>79888.08</v>
      </c>
      <c r="AH201" s="14">
        <f t="shared" si="64"/>
        <v>4665.5347747033111</v>
      </c>
      <c r="AI201" s="184">
        <f t="shared" si="68"/>
        <v>388.79</v>
      </c>
      <c r="AJ201" s="14">
        <f t="shared" si="65"/>
        <v>8735.93960057613</v>
      </c>
      <c r="AK201" s="184">
        <f t="shared" si="69"/>
        <v>727.99</v>
      </c>
      <c r="AM201" s="14">
        <f t="shared" si="77"/>
        <v>6341676.1110073561</v>
      </c>
      <c r="AN201" s="14">
        <f t="shared" si="70"/>
        <v>528473.01</v>
      </c>
      <c r="AO201" s="14">
        <f t="shared" si="71"/>
        <v>528473.01</v>
      </c>
    </row>
    <row r="202" spans="1:41" x14ac:dyDescent="0.25">
      <c r="A202">
        <v>62042</v>
      </c>
      <c r="B202" t="s">
        <v>219</v>
      </c>
      <c r="C202" t="s">
        <v>206</v>
      </c>
      <c r="D202" s="14">
        <f>'landesw Umlage § 2_Plan'!F202*'Umlage Gesamt § 2_mtlAufte_Plan'!$D$1</f>
        <v>1299.6443869512764</v>
      </c>
      <c r="E202" s="14">
        <f>'landesw Umlage § 2_Plan'!G202*'Umlage Gesamt § 2_mtlAufte_Plan'!$E$1</f>
        <v>101286.21746160534</v>
      </c>
      <c r="F202" s="14">
        <f>'landesw Umlage § 2_Plan'!H202*'Umlage Gesamt § 2_mtlAufte_Plan'!$F$1</f>
        <v>4678.158414014908</v>
      </c>
      <c r="G202" s="14">
        <f>'landesw Umlage § 2_Plan'!I202*'Umlage Gesamt § 2_mtlAufte_Plan'!$G$1</f>
        <v>158351.93018358116</v>
      </c>
      <c r="H202" s="14">
        <f>'landesw Umlage § 2_Plan'!J202*'Umlage Gesamt § 2_mtlAufte_Plan'!$H$1</f>
        <v>27025.513239612417</v>
      </c>
      <c r="I202" s="14">
        <f>'landesw Umlage § 2_Plan'!K202*'Umlage Gesamt § 2_mtlAufte_Plan'!$I$1</f>
        <v>48023.53123999422</v>
      </c>
      <c r="J202" s="14">
        <f>'landesw Umlage § 2_Plan'!L202*'Umlage Gesamt § 2_mtlAufte_Plan'!$J$1</f>
        <v>682.69925121857625</v>
      </c>
      <c r="K202" s="14">
        <f>'landesw Umlage § 2_Plan'!M202*'Umlage Gesamt § 2_mtlAufte_Plan'!$K$1</f>
        <v>480.29093050553104</v>
      </c>
      <c r="M202" s="14">
        <f>'bezirksw Umlage § 2_Plan'!F202*'Umlage Gesamt § 2_mtlAufte_Plan'!$M$1</f>
        <v>3278.439290935607</v>
      </c>
      <c r="N202" s="14">
        <f>'bezirksw Umlage § 2_Plan'!G202*'Umlage Gesamt § 2_mtlAufte_Plan'!$N$1</f>
        <v>510187.83433185902</v>
      </c>
      <c r="O202" s="14">
        <f>'bezirksw Umlage § 2_Plan'!H202*'Umlage Gesamt § 2_mtlAufte_Plan'!$O$1</f>
        <v>12746.708575828845</v>
      </c>
      <c r="P202" s="14">
        <f>'bezirksw Umlage § 2_Plan'!I202*'Umlage Gesamt § 2_mtlAufte_Plan'!$P$1</f>
        <v>586413.89599141595</v>
      </c>
      <c r="Q202" s="14">
        <f>'bezirksw Umlage § 2_Plan'!J202*'Umlage Gesamt § 2_mtlAufte_Plan'!$Q$1</f>
        <v>80052.544907325544</v>
      </c>
      <c r="R202" s="14">
        <f>'bezirksw Umlage § 2_Plan'!K202*'Umlage Gesamt § 2_mtlAufte_Plan'!$R$1</f>
        <v>217156.1046567724</v>
      </c>
      <c r="S202" s="14">
        <f>'bezirksw Umlage § 2_Plan'!L202*'Umlage Gesamt § 2_mtlAufte_Plan'!$S$1</f>
        <v>607.86121441347268</v>
      </c>
      <c r="T202" s="14">
        <f>'bezirksw Umlage § 2_Plan'!M202*'Umlage Gesamt § 2_mtlAufte_Plan'!$T$1</f>
        <v>1936.2076753525587</v>
      </c>
      <c r="V202" s="14">
        <f t="shared" si="66"/>
        <v>4578.0836778868834</v>
      </c>
      <c r="W202" s="184">
        <f t="shared" si="67"/>
        <v>381.51</v>
      </c>
      <c r="X202" s="14">
        <f t="shared" si="59"/>
        <v>611474.05179346434</v>
      </c>
      <c r="Y202" s="184">
        <f t="shared" si="72"/>
        <v>50956.17</v>
      </c>
      <c r="Z202" s="14">
        <f t="shared" si="60"/>
        <v>17424.866989843751</v>
      </c>
      <c r="AA202" s="184">
        <f t="shared" si="73"/>
        <v>1452.07</v>
      </c>
      <c r="AB202" s="14">
        <f t="shared" si="61"/>
        <v>744765.82617499714</v>
      </c>
      <c r="AC202" s="184">
        <f t="shared" si="74"/>
        <v>62063.82</v>
      </c>
      <c r="AD202" s="14">
        <f t="shared" si="62"/>
        <v>107078.05814693795</v>
      </c>
      <c r="AE202" s="184">
        <f t="shared" si="75"/>
        <v>8923.17</v>
      </c>
      <c r="AF202" s="14">
        <f t="shared" si="63"/>
        <v>265179.63589676662</v>
      </c>
      <c r="AG202" s="184">
        <f t="shared" si="76"/>
        <v>22098.3</v>
      </c>
      <c r="AH202" s="14">
        <f t="shared" si="64"/>
        <v>1290.5604656320488</v>
      </c>
      <c r="AI202" s="184">
        <f t="shared" si="68"/>
        <v>107.55</v>
      </c>
      <c r="AJ202" s="14">
        <f t="shared" si="65"/>
        <v>2416.4986058580898</v>
      </c>
      <c r="AK202" s="184">
        <f t="shared" si="69"/>
        <v>201.37</v>
      </c>
      <c r="AM202" s="14">
        <f t="shared" si="77"/>
        <v>1754207.5817513869</v>
      </c>
      <c r="AN202" s="14">
        <f t="shared" si="70"/>
        <v>146183.97</v>
      </c>
      <c r="AO202" s="14">
        <f t="shared" si="71"/>
        <v>146183.97</v>
      </c>
    </row>
    <row r="203" spans="1:41" x14ac:dyDescent="0.25">
      <c r="A203">
        <v>62043</v>
      </c>
      <c r="B203" t="s">
        <v>220</v>
      </c>
      <c r="C203" t="s">
        <v>206</v>
      </c>
      <c r="D203" s="14">
        <f>'landesw Umlage § 2_Plan'!F203*'Umlage Gesamt § 2_mtlAufte_Plan'!$D$1</f>
        <v>1068.7567660324289</v>
      </c>
      <c r="E203" s="14">
        <f>'landesw Umlage § 2_Plan'!G203*'Umlage Gesamt § 2_mtlAufte_Plan'!$E$1</f>
        <v>83292.26925825284</v>
      </c>
      <c r="F203" s="14">
        <f>'landesw Umlage § 2_Plan'!H203*'Umlage Gesamt § 2_mtlAufte_Plan'!$F$1</f>
        <v>3847.062710191517</v>
      </c>
      <c r="G203" s="14">
        <f>'landesw Umlage § 2_Plan'!I203*'Umlage Gesamt § 2_mtlAufte_Plan'!$G$1</f>
        <v>130220.00363884307</v>
      </c>
      <c r="H203" s="14">
        <f>'landesw Umlage § 2_Plan'!J203*'Umlage Gesamt § 2_mtlAufte_Plan'!$H$1</f>
        <v>22224.310296211519</v>
      </c>
      <c r="I203" s="14">
        <f>'landesw Umlage § 2_Plan'!K203*'Umlage Gesamt § 2_mtlAufte_Plan'!$I$1</f>
        <v>39491.936761188612</v>
      </c>
      <c r="J203" s="14">
        <f>'landesw Umlage § 2_Plan'!L203*'Umlage Gesamt § 2_mtlAufte_Plan'!$J$1</f>
        <v>561.41468484061591</v>
      </c>
      <c r="K203" s="14">
        <f>'landesw Umlage § 2_Plan'!M203*'Umlage Gesamt § 2_mtlAufte_Plan'!$K$1</f>
        <v>394.96510491299614</v>
      </c>
      <c r="M203" s="14">
        <f>'bezirksw Umlage § 2_Plan'!F203*'Umlage Gesamt § 2_mtlAufte_Plan'!$M$1</f>
        <v>2696.0099311730787</v>
      </c>
      <c r="N203" s="14">
        <f>'bezirksw Umlage § 2_Plan'!G203*'Umlage Gesamt § 2_mtlAufte_Plan'!$N$1</f>
        <v>419550.69045364042</v>
      </c>
      <c r="O203" s="14">
        <f>'bezirksw Umlage § 2_Plan'!H203*'Umlage Gesamt § 2_mtlAufte_Plan'!$O$1</f>
        <v>10482.198955221891</v>
      </c>
      <c r="P203" s="14">
        <f>'bezirksw Umlage § 2_Plan'!I203*'Umlage Gesamt § 2_mtlAufte_Plan'!$P$1</f>
        <v>482234.85234023404</v>
      </c>
      <c r="Q203" s="14">
        <f>'bezirksw Umlage § 2_Plan'!J203*'Umlage Gesamt § 2_mtlAufte_Plan'!$Q$1</f>
        <v>65830.853321745279</v>
      </c>
      <c r="R203" s="14">
        <f>'bezirksw Umlage § 2_Plan'!K203*'Umlage Gesamt § 2_mtlAufte_Plan'!$R$1</f>
        <v>178577.3542881255</v>
      </c>
      <c r="S203" s="14">
        <f>'bezirksw Umlage § 2_Plan'!L203*'Umlage Gesamt § 2_mtlAufte_Plan'!$S$1</f>
        <v>499.87195900338497</v>
      </c>
      <c r="T203" s="14">
        <f>'bezirksw Umlage § 2_Plan'!M203*'Umlage Gesamt § 2_mtlAufte_Plan'!$T$1</f>
        <v>1592.2317475869243</v>
      </c>
      <c r="V203" s="14">
        <f t="shared" si="66"/>
        <v>3764.7666972055076</v>
      </c>
      <c r="W203" s="184">
        <f t="shared" si="67"/>
        <v>313.73</v>
      </c>
      <c r="X203" s="14">
        <f t="shared" si="59"/>
        <v>502842.95971189323</v>
      </c>
      <c r="Y203" s="184">
        <f t="shared" si="72"/>
        <v>41903.58</v>
      </c>
      <c r="Z203" s="14">
        <f t="shared" si="60"/>
        <v>14329.261665413407</v>
      </c>
      <c r="AA203" s="184">
        <f t="shared" si="73"/>
        <v>1194.1099999999999</v>
      </c>
      <c r="AB203" s="14">
        <f t="shared" si="61"/>
        <v>612454.85597907705</v>
      </c>
      <c r="AC203" s="184">
        <f t="shared" si="74"/>
        <v>51037.9</v>
      </c>
      <c r="AD203" s="14">
        <f t="shared" si="62"/>
        <v>88055.163617956801</v>
      </c>
      <c r="AE203" s="184">
        <f t="shared" si="75"/>
        <v>7337.93</v>
      </c>
      <c r="AF203" s="14">
        <f t="shared" si="63"/>
        <v>218069.29104931411</v>
      </c>
      <c r="AG203" s="184">
        <f t="shared" si="76"/>
        <v>18172.439999999999</v>
      </c>
      <c r="AH203" s="14">
        <f t="shared" si="64"/>
        <v>1061.286643844001</v>
      </c>
      <c r="AI203" s="184">
        <f t="shared" si="68"/>
        <v>88.44</v>
      </c>
      <c r="AJ203" s="14">
        <f t="shared" si="65"/>
        <v>1987.1968524999204</v>
      </c>
      <c r="AK203" s="184">
        <f t="shared" si="69"/>
        <v>165.6</v>
      </c>
      <c r="AM203" s="14">
        <f t="shared" si="77"/>
        <v>1442564.7822172043</v>
      </c>
      <c r="AN203" s="14">
        <f t="shared" si="70"/>
        <v>120213.73</v>
      </c>
      <c r="AO203" s="14">
        <f t="shared" si="71"/>
        <v>120213.73</v>
      </c>
    </row>
    <row r="204" spans="1:41" x14ac:dyDescent="0.25">
      <c r="A204">
        <v>62044</v>
      </c>
      <c r="B204" t="s">
        <v>221</v>
      </c>
      <c r="C204" t="s">
        <v>206</v>
      </c>
      <c r="D204" s="14">
        <f>'landesw Umlage § 2_Plan'!F204*'Umlage Gesamt § 2_mtlAufte_Plan'!$D$1</f>
        <v>816.56786763277762</v>
      </c>
      <c r="E204" s="14">
        <f>'landesw Umlage § 2_Plan'!G204*'Umlage Gesamt § 2_mtlAufte_Plan'!$E$1</f>
        <v>63638.231691384644</v>
      </c>
      <c r="F204" s="14">
        <f>'landesw Umlage § 2_Plan'!H204*'Umlage Gesamt § 2_mtlAufte_Plan'!$F$1</f>
        <v>2939.291608484978</v>
      </c>
      <c r="G204" s="14">
        <f>'landesw Umlage § 2_Plan'!I204*'Umlage Gesamt § 2_mtlAufte_Plan'!$G$1</f>
        <v>99492.676045688961</v>
      </c>
      <c r="H204" s="14">
        <f>'landesw Umlage § 2_Plan'!J204*'Umlage Gesamt § 2_mtlAufte_Plan'!$H$1</f>
        <v>16980.156987035138</v>
      </c>
      <c r="I204" s="14">
        <f>'landesw Umlage § 2_Plan'!K204*'Umlage Gesamt § 2_mtlAufte_Plan'!$I$1</f>
        <v>30173.232689311277</v>
      </c>
      <c r="J204" s="14">
        <f>'landesw Umlage § 2_Plan'!L204*'Umlage Gesamt § 2_mtlAufte_Plan'!$J$1</f>
        <v>428.94062206490827</v>
      </c>
      <c r="K204" s="14">
        <f>'landesw Umlage § 2_Plan'!M204*'Umlage Gesamt § 2_mtlAufte_Plan'!$K$1</f>
        <v>301.76727180445806</v>
      </c>
      <c r="M204" s="14">
        <f>'bezirksw Umlage § 2_Plan'!F204*'Umlage Gesamt § 2_mtlAufte_Plan'!$M$1</f>
        <v>2059.8466840938759</v>
      </c>
      <c r="N204" s="14">
        <f>'bezirksw Umlage § 2_Plan'!G204*'Umlage Gesamt § 2_mtlAufte_Plan'!$N$1</f>
        <v>320551.52636778128</v>
      </c>
      <c r="O204" s="14">
        <f>'bezirksw Umlage § 2_Plan'!H204*'Umlage Gesamt § 2_mtlAufte_Plan'!$O$1</f>
        <v>8008.7697416348828</v>
      </c>
      <c r="P204" s="14">
        <f>'bezirksw Umlage § 2_Plan'!I204*'Umlage Gesamt § 2_mtlAufte_Plan'!$P$1</f>
        <v>368444.43711500592</v>
      </c>
      <c r="Q204" s="14">
        <f>'bezirksw Umlage § 2_Plan'!J204*'Umlage Gesamt § 2_mtlAufte_Plan'!$Q$1</f>
        <v>50297.093997300239</v>
      </c>
      <c r="R204" s="14">
        <f>'bezirksw Umlage § 2_Plan'!K204*'Umlage Gesamt § 2_mtlAufte_Plan'!$R$1</f>
        <v>136439.3976562981</v>
      </c>
      <c r="S204" s="14">
        <f>'bezirksw Umlage § 2_Plan'!L204*'Umlage Gesamt § 2_mtlAufte_Plan'!$S$1</f>
        <v>381.91980872140562</v>
      </c>
      <c r="T204" s="14">
        <f>'bezirksw Umlage § 2_Plan'!M204*'Umlage Gesamt § 2_mtlAufte_Plan'!$T$1</f>
        <v>1216.5212181354418</v>
      </c>
      <c r="V204" s="14">
        <f t="shared" si="66"/>
        <v>2876.4145517266534</v>
      </c>
      <c r="W204" s="184">
        <f t="shared" si="67"/>
        <v>239.7</v>
      </c>
      <c r="X204" s="14">
        <f t="shared" si="59"/>
        <v>384189.75805916591</v>
      </c>
      <c r="Y204" s="184">
        <f t="shared" si="72"/>
        <v>32015.81</v>
      </c>
      <c r="Z204" s="14">
        <f t="shared" si="60"/>
        <v>10948.06135011986</v>
      </c>
      <c r="AA204" s="184">
        <f t="shared" si="73"/>
        <v>912.34</v>
      </c>
      <c r="AB204" s="14">
        <f t="shared" si="61"/>
        <v>467937.11316069489</v>
      </c>
      <c r="AC204" s="184">
        <f t="shared" si="74"/>
        <v>38994.76</v>
      </c>
      <c r="AD204" s="14">
        <f t="shared" si="62"/>
        <v>67277.250984335376</v>
      </c>
      <c r="AE204" s="184">
        <f t="shared" si="75"/>
        <v>5606.44</v>
      </c>
      <c r="AF204" s="14">
        <f t="shared" si="63"/>
        <v>166612.63034560939</v>
      </c>
      <c r="AG204" s="184">
        <f t="shared" si="76"/>
        <v>13884.39</v>
      </c>
      <c r="AH204" s="14">
        <f t="shared" si="64"/>
        <v>810.86043078631383</v>
      </c>
      <c r="AI204" s="184">
        <f t="shared" si="68"/>
        <v>67.569999999999993</v>
      </c>
      <c r="AJ204" s="14">
        <f t="shared" si="65"/>
        <v>1518.2884899398998</v>
      </c>
      <c r="AK204" s="184">
        <f t="shared" si="69"/>
        <v>126.52</v>
      </c>
      <c r="AM204" s="14">
        <f t="shared" si="77"/>
        <v>1102170.3773723783</v>
      </c>
      <c r="AN204" s="14">
        <f t="shared" si="70"/>
        <v>91847.53</v>
      </c>
      <c r="AO204" s="14">
        <f t="shared" si="71"/>
        <v>91847.53</v>
      </c>
    </row>
    <row r="205" spans="1:41" x14ac:dyDescent="0.25">
      <c r="A205">
        <v>62045</v>
      </c>
      <c r="B205" t="s">
        <v>222</v>
      </c>
      <c r="C205" t="s">
        <v>206</v>
      </c>
      <c r="D205" s="14">
        <f>'landesw Umlage § 2_Plan'!F205*'Umlage Gesamt § 2_mtlAufte_Plan'!$D$1</f>
        <v>569.1238396019171</v>
      </c>
      <c r="E205" s="14">
        <f>'landesw Umlage § 2_Plan'!G205*'Umlage Gesamt § 2_mtlAufte_Plan'!$E$1</f>
        <v>44353.979872699332</v>
      </c>
      <c r="F205" s="14">
        <f>'landesw Umlage § 2_Plan'!H205*'Umlage Gesamt § 2_mtlAufte_Plan'!$F$1</f>
        <v>2048.599990568031</v>
      </c>
      <c r="G205" s="14">
        <f>'landesw Umlage § 2_Plan'!I205*'Umlage Gesamt § 2_mtlAufte_Plan'!$G$1</f>
        <v>69343.475353179892</v>
      </c>
      <c r="H205" s="14">
        <f>'landesw Umlage § 2_Plan'!J205*'Umlage Gesamt § 2_mtlAufte_Plan'!$H$1</f>
        <v>11834.671096623058</v>
      </c>
      <c r="I205" s="14">
        <f>'landesw Umlage § 2_Plan'!K205*'Umlage Gesamt § 2_mtlAufte_Plan'!$I$1</f>
        <v>21029.857678731911</v>
      </c>
      <c r="J205" s="14">
        <f>'landesw Umlage § 2_Plan'!L205*'Umlage Gesamt § 2_mtlAufte_Plan'!$J$1</f>
        <v>298.95902529022834</v>
      </c>
      <c r="K205" s="14">
        <f>'landesw Umlage § 2_Plan'!M205*'Umlage Gesamt § 2_mtlAufte_Plan'!$K$1</f>
        <v>210.32293236498475</v>
      </c>
      <c r="M205" s="14">
        <f>'bezirksw Umlage § 2_Plan'!F205*'Umlage Gesamt § 2_mtlAufte_Plan'!$M$1</f>
        <v>1435.6526876832572</v>
      </c>
      <c r="N205" s="14">
        <f>'bezirksw Umlage § 2_Plan'!G205*'Umlage Gesamt § 2_mtlAufte_Plan'!$N$1</f>
        <v>223415.00652671995</v>
      </c>
      <c r="O205" s="14">
        <f>'bezirksw Umlage § 2_Plan'!H205*'Umlage Gesamt § 2_mtlAufte_Plan'!$O$1</f>
        <v>5581.8774734063973</v>
      </c>
      <c r="P205" s="14">
        <f>'bezirksw Umlage § 2_Plan'!I205*'Umlage Gesamt § 2_mtlAufte_Plan'!$P$1</f>
        <v>256794.95978546154</v>
      </c>
      <c r="Q205" s="14">
        <f>'bezirksw Umlage § 2_Plan'!J205*'Umlage Gesamt § 2_mtlAufte_Plan'!$Q$1</f>
        <v>35055.59842753358</v>
      </c>
      <c r="R205" s="14">
        <f>'bezirksw Umlage § 2_Plan'!K205*'Umlage Gesamt § 2_mtlAufte_Plan'!$R$1</f>
        <v>95094.256025815004</v>
      </c>
      <c r="S205" s="14">
        <f>'bezirksw Umlage § 2_Plan'!L205*'Umlage Gesamt § 2_mtlAufte_Plan'!$S$1</f>
        <v>266.18689832809571</v>
      </c>
      <c r="T205" s="14">
        <f>'bezirksw Umlage § 2_Plan'!M205*'Umlage Gesamt § 2_mtlAufte_Plan'!$T$1</f>
        <v>847.87958731411197</v>
      </c>
      <c r="V205" s="14">
        <f t="shared" si="66"/>
        <v>2004.7765272851743</v>
      </c>
      <c r="W205" s="184">
        <f t="shared" si="67"/>
        <v>167.06</v>
      </c>
      <c r="X205" s="14">
        <f t="shared" si="59"/>
        <v>267768.98639941926</v>
      </c>
      <c r="Y205" s="184">
        <f t="shared" si="72"/>
        <v>22314.080000000002</v>
      </c>
      <c r="Z205" s="14">
        <f t="shared" si="60"/>
        <v>7630.4774639744282</v>
      </c>
      <c r="AA205" s="184">
        <f t="shared" si="73"/>
        <v>635.87</v>
      </c>
      <c r="AB205" s="14">
        <f t="shared" si="61"/>
        <v>326138.43513864145</v>
      </c>
      <c r="AC205" s="184">
        <f t="shared" si="74"/>
        <v>27178.2</v>
      </c>
      <c r="AD205" s="14">
        <f t="shared" si="62"/>
        <v>46890.26952415664</v>
      </c>
      <c r="AE205" s="184">
        <f t="shared" si="75"/>
        <v>3907.52</v>
      </c>
      <c r="AF205" s="14">
        <f t="shared" si="63"/>
        <v>116124.11370454691</v>
      </c>
      <c r="AG205" s="184">
        <f t="shared" si="76"/>
        <v>9677.01</v>
      </c>
      <c r="AH205" s="14">
        <f t="shared" si="64"/>
        <v>565.1459236183241</v>
      </c>
      <c r="AI205" s="184">
        <f t="shared" si="68"/>
        <v>47.1</v>
      </c>
      <c r="AJ205" s="14">
        <f t="shared" si="65"/>
        <v>1058.2025196790967</v>
      </c>
      <c r="AK205" s="184">
        <f t="shared" si="69"/>
        <v>88.18</v>
      </c>
      <c r="AM205" s="14">
        <f t="shared" si="77"/>
        <v>768180.40720132121</v>
      </c>
      <c r="AN205" s="14">
        <f t="shared" si="70"/>
        <v>64015.03</v>
      </c>
      <c r="AO205" s="14">
        <f t="shared" si="71"/>
        <v>64015.03</v>
      </c>
    </row>
    <row r="206" spans="1:41" x14ac:dyDescent="0.25">
      <c r="A206">
        <v>62046</v>
      </c>
      <c r="B206" t="s">
        <v>223</v>
      </c>
      <c r="C206" t="s">
        <v>206</v>
      </c>
      <c r="D206" s="14">
        <f>'landesw Umlage § 2_Plan'!F206*'Umlage Gesamt § 2_mtlAufte_Plan'!$D$1</f>
        <v>797.92252458585915</v>
      </c>
      <c r="E206" s="14">
        <f>'landesw Umlage § 2_Plan'!G206*'Umlage Gesamt § 2_mtlAufte_Plan'!$E$1</f>
        <v>62185.129373968019</v>
      </c>
      <c r="F206" s="14">
        <f>'landesw Umlage § 2_Plan'!H206*'Umlage Gesamt § 2_mtlAufte_Plan'!$F$1</f>
        <v>2872.1764273378094</v>
      </c>
      <c r="G206" s="14">
        <f>'landesw Umlage § 2_Plan'!I206*'Umlage Gesamt § 2_mtlAufte_Plan'!$G$1</f>
        <v>97220.880706857366</v>
      </c>
      <c r="H206" s="14">
        <f>'landesw Umlage § 2_Plan'!J206*'Umlage Gesamt § 2_mtlAufte_Plan'!$H$1</f>
        <v>16592.435568444882</v>
      </c>
      <c r="I206" s="14">
        <f>'landesw Umlage § 2_Plan'!K206*'Umlage Gesamt § 2_mtlAufte_Plan'!$I$1</f>
        <v>29484.263288693484</v>
      </c>
      <c r="J206" s="14">
        <f>'landesw Umlage § 2_Plan'!L206*'Umlage Gesamt § 2_mtlAufte_Plan'!$J$1</f>
        <v>419.14627996283144</v>
      </c>
      <c r="K206" s="14">
        <f>'landesw Umlage § 2_Plan'!M206*'Umlage Gesamt § 2_mtlAufte_Plan'!$K$1</f>
        <v>294.87677987334877</v>
      </c>
      <c r="M206" s="14">
        <f>'bezirksw Umlage § 2_Plan'!F206*'Umlage Gesamt § 2_mtlAufte_Plan'!$M$1</f>
        <v>2012.8125677988908</v>
      </c>
      <c r="N206" s="14">
        <f>'bezirksw Umlage § 2_Plan'!G206*'Umlage Gesamt § 2_mtlAufte_Plan'!$N$1</f>
        <v>313232.11862440861</v>
      </c>
      <c r="O206" s="14">
        <f>'bezirksw Umlage § 2_Plan'!H206*'Umlage Gesamt § 2_mtlAufte_Plan'!$O$1</f>
        <v>7825.8991375668365</v>
      </c>
      <c r="P206" s="14">
        <f>'bezirksw Umlage § 2_Plan'!I206*'Umlage Gesamt § 2_mtlAufte_Plan'!$P$1</f>
        <v>360031.45248011756</v>
      </c>
      <c r="Q206" s="14">
        <f>'bezirksw Umlage § 2_Plan'!J206*'Umlage Gesamt § 2_mtlAufte_Plan'!$Q$1</f>
        <v>49148.620479034747</v>
      </c>
      <c r="R206" s="14">
        <f>'bezirksw Umlage § 2_Plan'!K206*'Umlage Gesamt § 2_mtlAufte_Plan'!$R$1</f>
        <v>133323.96846142723</v>
      </c>
      <c r="S206" s="14">
        <f>'bezirksw Umlage § 2_Plan'!L206*'Umlage Gesamt § 2_mtlAufte_Plan'!$S$1</f>
        <v>373.1991302177708</v>
      </c>
      <c r="T206" s="14">
        <f>'bezirksw Umlage § 2_Plan'!M206*'Umlage Gesamt § 2_mtlAufte_Plan'!$T$1</f>
        <v>1188.7434223941682</v>
      </c>
      <c r="V206" s="14">
        <f t="shared" si="66"/>
        <v>2810.7350923847498</v>
      </c>
      <c r="W206" s="184">
        <f t="shared" si="67"/>
        <v>234.23</v>
      </c>
      <c r="X206" s="14">
        <f t="shared" si="59"/>
        <v>375417.24799837661</v>
      </c>
      <c r="Y206" s="184">
        <f t="shared" si="72"/>
        <v>31284.77</v>
      </c>
      <c r="Z206" s="14">
        <f t="shared" si="60"/>
        <v>10698.075564904646</v>
      </c>
      <c r="AA206" s="184">
        <f t="shared" si="73"/>
        <v>891.51</v>
      </c>
      <c r="AB206" s="14">
        <f t="shared" si="61"/>
        <v>457252.33318697492</v>
      </c>
      <c r="AC206" s="184">
        <f t="shared" si="74"/>
        <v>38104.36</v>
      </c>
      <c r="AD206" s="14">
        <f t="shared" si="62"/>
        <v>65741.056047479622</v>
      </c>
      <c r="AE206" s="184">
        <f t="shared" si="75"/>
        <v>5478.42</v>
      </c>
      <c r="AF206" s="14">
        <f t="shared" si="63"/>
        <v>162808.2317501207</v>
      </c>
      <c r="AG206" s="184">
        <f t="shared" si="76"/>
        <v>13567.35</v>
      </c>
      <c r="AH206" s="14">
        <f t="shared" si="64"/>
        <v>792.34541018060224</v>
      </c>
      <c r="AI206" s="184">
        <f t="shared" si="68"/>
        <v>66.03</v>
      </c>
      <c r="AJ206" s="14">
        <f t="shared" si="65"/>
        <v>1483.620202267517</v>
      </c>
      <c r="AK206" s="184">
        <f t="shared" si="69"/>
        <v>123.64</v>
      </c>
      <c r="AM206" s="14">
        <f t="shared" si="77"/>
        <v>1077003.6452526893</v>
      </c>
      <c r="AN206" s="14">
        <f t="shared" si="70"/>
        <v>89750.3</v>
      </c>
      <c r="AO206" s="14">
        <f t="shared" si="71"/>
        <v>89750.3</v>
      </c>
    </row>
    <row r="207" spans="1:41" x14ac:dyDescent="0.25">
      <c r="A207">
        <v>62047</v>
      </c>
      <c r="B207" t="s">
        <v>224</v>
      </c>
      <c r="C207" t="s">
        <v>206</v>
      </c>
      <c r="D207" s="14">
        <f>'landesw Umlage § 2_Plan'!F207*'Umlage Gesamt § 2_mtlAufte_Plan'!$D$1</f>
        <v>1976.3343410943789</v>
      </c>
      <c r="E207" s="14">
        <f>'landesw Umlage § 2_Plan'!G207*'Umlage Gesamt § 2_mtlAufte_Plan'!$E$1</f>
        <v>154023.2327079087</v>
      </c>
      <c r="F207" s="14">
        <f>'landesw Umlage § 2_Plan'!H207*'Umlage Gesamt § 2_mtlAufte_Plan'!$F$1</f>
        <v>7113.9499539452836</v>
      </c>
      <c r="G207" s="14">
        <f>'landesw Umlage § 2_Plan'!I207*'Umlage Gesamt § 2_mtlAufte_Plan'!$G$1</f>
        <v>240801.53058986261</v>
      </c>
      <c r="H207" s="14">
        <f>'landesw Umlage § 2_Plan'!J207*'Umlage Gesamt § 2_mtlAufte_Plan'!$H$1</f>
        <v>41096.972708388435</v>
      </c>
      <c r="I207" s="14">
        <f>'landesw Umlage § 2_Plan'!K207*'Umlage Gesamt § 2_mtlAufte_Plan'!$I$1</f>
        <v>73028.095164448619</v>
      </c>
      <c r="J207" s="14">
        <f>'landesw Umlage § 2_Plan'!L207*'Umlage Gesamt § 2_mtlAufte_Plan'!$J$1</f>
        <v>1038.1624299457494</v>
      </c>
      <c r="K207" s="14">
        <f>'landesw Umlage § 2_Plan'!M207*'Umlage Gesamt § 2_mtlAufte_Plan'!$K$1</f>
        <v>730.3655286050498</v>
      </c>
      <c r="M207" s="14">
        <f>'bezirksw Umlage § 2_Plan'!F207*'Umlage Gesamt § 2_mtlAufte_Plan'!$M$1</f>
        <v>4985.4346472948328</v>
      </c>
      <c r="N207" s="14">
        <f>'bezirksw Umlage § 2_Plan'!G207*'Umlage Gesamt § 2_mtlAufte_Plan'!$N$1</f>
        <v>775828.94792006211</v>
      </c>
      <c r="O207" s="14">
        <f>'bezirksw Umlage § 2_Plan'!H207*'Umlage Gesamt § 2_mtlAufte_Plan'!$O$1</f>
        <v>19383.57765190518</v>
      </c>
      <c r="P207" s="14">
        <f>'bezirksw Umlage § 2_Plan'!I207*'Umlage Gesamt § 2_mtlAufte_Plan'!$P$1</f>
        <v>891743.87423121417</v>
      </c>
      <c r="Q207" s="14">
        <f>'bezirksw Umlage § 2_Plan'!J207*'Umlage Gesamt § 2_mtlAufte_Plan'!$Q$1</f>
        <v>121733.75669592203</v>
      </c>
      <c r="R207" s="14">
        <f>'bezirksw Umlage § 2_Plan'!K207*'Umlage Gesamt § 2_mtlAufte_Plan'!$R$1</f>
        <v>330223.46060234553</v>
      </c>
      <c r="S207" s="14">
        <f>'bezirksw Umlage § 2_Plan'!L207*'Umlage Gesamt § 2_mtlAufte_Plan'!$S$1</f>
        <v>924.35823578078316</v>
      </c>
      <c r="T207" s="14">
        <f>'bezirksw Umlage § 2_Plan'!M207*'Umlage Gesamt § 2_mtlAufte_Plan'!$T$1</f>
        <v>2944.3390505200073</v>
      </c>
      <c r="V207" s="14">
        <f t="shared" si="66"/>
        <v>6961.7689883892117</v>
      </c>
      <c r="W207" s="184">
        <f t="shared" si="67"/>
        <v>580.15</v>
      </c>
      <c r="X207" s="14">
        <f t="shared" si="59"/>
        <v>929852.18062797084</v>
      </c>
      <c r="Y207" s="184">
        <f t="shared" si="72"/>
        <v>77487.679999999993</v>
      </c>
      <c r="Z207" s="14">
        <f t="shared" si="60"/>
        <v>26497.527605850464</v>
      </c>
      <c r="AA207" s="184">
        <f t="shared" si="73"/>
        <v>2208.13</v>
      </c>
      <c r="AB207" s="14">
        <f t="shared" si="61"/>
        <v>1132545.4048210769</v>
      </c>
      <c r="AC207" s="184">
        <f t="shared" si="74"/>
        <v>94378.78</v>
      </c>
      <c r="AD207" s="14">
        <f t="shared" si="62"/>
        <v>162830.72940431046</v>
      </c>
      <c r="AE207" s="184">
        <f t="shared" si="75"/>
        <v>13569.23</v>
      </c>
      <c r="AF207" s="14">
        <f t="shared" si="63"/>
        <v>403251.55576679413</v>
      </c>
      <c r="AG207" s="184">
        <f t="shared" si="76"/>
        <v>33604.300000000003</v>
      </c>
      <c r="AH207" s="14">
        <f t="shared" si="64"/>
        <v>1962.5206657265326</v>
      </c>
      <c r="AI207" s="184">
        <f t="shared" si="68"/>
        <v>163.54</v>
      </c>
      <c r="AJ207" s="14">
        <f t="shared" si="65"/>
        <v>3674.7045791250571</v>
      </c>
      <c r="AK207" s="184">
        <f t="shared" si="69"/>
        <v>306.23</v>
      </c>
      <c r="AM207" s="14">
        <f t="shared" si="77"/>
        <v>2667576.3924592435</v>
      </c>
      <c r="AN207" s="14">
        <f t="shared" si="70"/>
        <v>222298.03</v>
      </c>
      <c r="AO207" s="14">
        <f t="shared" si="71"/>
        <v>222298.03</v>
      </c>
    </row>
    <row r="208" spans="1:41" x14ac:dyDescent="0.25">
      <c r="A208">
        <v>62048</v>
      </c>
      <c r="B208" t="s">
        <v>225</v>
      </c>
      <c r="C208" t="s">
        <v>206</v>
      </c>
      <c r="D208" s="14">
        <f>'landesw Umlage § 2_Plan'!F208*'Umlage Gesamt § 2_mtlAufte_Plan'!$D$1</f>
        <v>1515.0499818391154</v>
      </c>
      <c r="E208" s="14">
        <f>'landesw Umlage § 2_Plan'!G208*'Umlage Gesamt § 2_mtlAufte_Plan'!$E$1</f>
        <v>118073.59264308572</v>
      </c>
      <c r="F208" s="14">
        <f>'landesw Umlage § 2_Plan'!H208*'Umlage Gesamt § 2_mtlAufte_Plan'!$F$1</f>
        <v>5453.5255115594227</v>
      </c>
      <c r="G208" s="14">
        <f>'landesw Umlage § 2_Plan'!I208*'Umlage Gesamt § 2_mtlAufte_Plan'!$G$1</f>
        <v>184597.48786482299</v>
      </c>
      <c r="H208" s="14">
        <f>'landesw Umlage § 2_Plan'!J208*'Umlage Gesamt § 2_mtlAufte_Plan'!$H$1</f>
        <v>31504.774501367192</v>
      </c>
      <c r="I208" s="14">
        <f>'landesw Umlage § 2_Plan'!K208*'Umlage Gesamt § 2_mtlAufte_Plan'!$I$1</f>
        <v>55983.0449494575</v>
      </c>
      <c r="J208" s="14">
        <f>'landesw Umlage § 2_Plan'!L208*'Umlage Gesamt § 2_mtlAufte_Plan'!$J$1</f>
        <v>795.85115632023928</v>
      </c>
      <c r="K208" s="14">
        <f>'landesw Umlage § 2_Plan'!M208*'Umlage Gesamt § 2_mtlAufte_Plan'!$K$1</f>
        <v>559.89528585343464</v>
      </c>
      <c r="M208" s="14">
        <f>'bezirksw Umlage § 2_Plan'!F208*'Umlage Gesamt § 2_mtlAufte_Plan'!$M$1</f>
        <v>3821.8142116893141</v>
      </c>
      <c r="N208" s="14">
        <f>'bezirksw Umlage § 2_Plan'!G208*'Umlage Gesamt § 2_mtlAufte_Plan'!$N$1</f>
        <v>594747.3608163239</v>
      </c>
      <c r="O208" s="14">
        <f>'bezirksw Umlage § 2_Plan'!H208*'Umlage Gesamt § 2_mtlAufte_Plan'!$O$1</f>
        <v>14859.372910169765</v>
      </c>
      <c r="P208" s="14">
        <f>'bezirksw Umlage § 2_Plan'!I208*'Umlage Gesamt § 2_mtlAufte_Plan'!$P$1</f>
        <v>683607.27856958576</v>
      </c>
      <c r="Q208" s="14">
        <f>'bezirksw Umlage § 2_Plan'!J208*'Umlage Gesamt § 2_mtlAufte_Plan'!$Q$1</f>
        <v>93320.609795828306</v>
      </c>
      <c r="R208" s="14">
        <f>'bezirksw Umlage § 2_Plan'!K208*'Umlage Gesamt § 2_mtlAufte_Plan'!$R$1</f>
        <v>253147.98087827268</v>
      </c>
      <c r="S208" s="14">
        <f>'bezirksw Umlage § 2_Plan'!L208*'Umlage Gesamt § 2_mtlAufte_Plan'!$S$1</f>
        <v>708.60931736733642</v>
      </c>
      <c r="T208" s="14">
        <f>'bezirksw Umlage § 2_Plan'!M208*'Umlage Gesamt § 2_mtlAufte_Plan'!$T$1</f>
        <v>2257.1185109035714</v>
      </c>
      <c r="V208" s="14">
        <f t="shared" si="66"/>
        <v>5336.8641935284295</v>
      </c>
      <c r="W208" s="184">
        <f t="shared" si="67"/>
        <v>444.74</v>
      </c>
      <c r="X208" s="14">
        <f t="shared" si="59"/>
        <v>712820.95345940965</v>
      </c>
      <c r="Y208" s="184">
        <f t="shared" si="72"/>
        <v>59401.75</v>
      </c>
      <c r="Z208" s="14">
        <f t="shared" si="60"/>
        <v>20312.898421729187</v>
      </c>
      <c r="AA208" s="184">
        <f t="shared" si="73"/>
        <v>1692.74</v>
      </c>
      <c r="AB208" s="14">
        <f t="shared" si="61"/>
        <v>868204.76643440872</v>
      </c>
      <c r="AC208" s="184">
        <f t="shared" si="74"/>
        <v>72350.399999999994</v>
      </c>
      <c r="AD208" s="14">
        <f t="shared" si="62"/>
        <v>124825.3842971955</v>
      </c>
      <c r="AE208" s="184">
        <f t="shared" si="75"/>
        <v>10402.120000000001</v>
      </c>
      <c r="AF208" s="14">
        <f t="shared" si="63"/>
        <v>309131.02582773019</v>
      </c>
      <c r="AG208" s="184">
        <f t="shared" si="76"/>
        <v>25760.92</v>
      </c>
      <c r="AH208" s="14">
        <f t="shared" si="64"/>
        <v>1504.4604736875758</v>
      </c>
      <c r="AI208" s="184">
        <f t="shared" si="68"/>
        <v>125.37</v>
      </c>
      <c r="AJ208" s="14">
        <f t="shared" si="65"/>
        <v>2817.0137967570063</v>
      </c>
      <c r="AK208" s="184">
        <f t="shared" si="69"/>
        <v>234.75</v>
      </c>
      <c r="AM208" s="14">
        <f t="shared" si="77"/>
        <v>2044953.3669044466</v>
      </c>
      <c r="AN208" s="14">
        <f t="shared" si="70"/>
        <v>170412.78</v>
      </c>
      <c r="AO208" s="14">
        <f t="shared" si="71"/>
        <v>170412.78</v>
      </c>
    </row>
    <row r="209" spans="1:41" x14ac:dyDescent="0.25">
      <c r="A209">
        <v>62105</v>
      </c>
      <c r="B209" t="s">
        <v>227</v>
      </c>
      <c r="C209" t="s">
        <v>228</v>
      </c>
      <c r="D209" s="14">
        <f>'landesw Umlage § 2_Plan'!F209*'Umlage Gesamt § 2_mtlAufte_Plan'!$D$1</f>
        <v>542.0913441629865</v>
      </c>
      <c r="E209" s="14">
        <f>'landesw Umlage § 2_Plan'!G209*'Umlage Gesamt § 2_mtlAufte_Plan'!$E$1</f>
        <v>42247.234951513426</v>
      </c>
      <c r="F209" s="14">
        <f>'landesw Umlage § 2_Plan'!H209*'Umlage Gesamt § 2_mtlAufte_Plan'!$F$1</f>
        <v>1951.2946836247147</v>
      </c>
      <c r="G209" s="14">
        <f>'landesw Umlage § 2_Plan'!I209*'Umlage Gesamt § 2_mtlAufte_Plan'!$G$1</f>
        <v>66049.768341160161</v>
      </c>
      <c r="H209" s="14">
        <f>'landesw Umlage § 2_Plan'!J209*'Umlage Gesamt § 2_mtlAufte_Plan'!$H$1</f>
        <v>11272.542663091826</v>
      </c>
      <c r="I209" s="14">
        <f>'landesw Umlage § 2_Plan'!K209*'Umlage Gesamt § 2_mtlAufte_Plan'!$I$1</f>
        <v>20030.972212645447</v>
      </c>
      <c r="J209" s="14">
        <f>'landesw Umlage § 2_Plan'!L209*'Umlage Gesamt § 2_mtlAufte_Plan'!$J$1</f>
        <v>284.75893749696701</v>
      </c>
      <c r="K209" s="14">
        <f>'landesw Umlage § 2_Plan'!M209*'Umlage Gesamt § 2_mtlAufte_Plan'!$K$1</f>
        <v>200.33292085213756</v>
      </c>
      <c r="M209" s="14">
        <f>'bezirksw Umlage § 2_Plan'!F209*'Umlage Gesamt § 2_mtlAufte_Plan'!$M$1</f>
        <v>1599.4169210045998</v>
      </c>
      <c r="N209" s="14">
        <f>'bezirksw Umlage § 2_Plan'!G209*'Umlage Gesamt § 2_mtlAufte_Plan'!$N$1</f>
        <v>172318.64271726756</v>
      </c>
      <c r="O209" s="14">
        <f>'bezirksw Umlage § 2_Plan'!H209*'Umlage Gesamt § 2_mtlAufte_Plan'!$O$1</f>
        <v>6707.490220614749</v>
      </c>
      <c r="P209" s="14">
        <f>'bezirksw Umlage § 2_Plan'!I209*'Umlage Gesamt § 2_mtlAufte_Plan'!$P$1</f>
        <v>216369.9214344309</v>
      </c>
      <c r="Q209" s="14">
        <f>'bezirksw Umlage § 2_Plan'!J209*'Umlage Gesamt § 2_mtlAufte_Plan'!$Q$1</f>
        <v>29983.956268340786</v>
      </c>
      <c r="R209" s="14">
        <f>'bezirksw Umlage § 2_Plan'!K209*'Umlage Gesamt § 2_mtlAufte_Plan'!$R$1</f>
        <v>71719.298867347941</v>
      </c>
      <c r="S209" s="14">
        <f>'bezirksw Umlage § 2_Plan'!L209*'Umlage Gesamt § 2_mtlAufte_Plan'!$S$1</f>
        <v>1661.6188844812539</v>
      </c>
      <c r="T209" s="14">
        <f>'bezirksw Umlage § 2_Plan'!M209*'Umlage Gesamt § 2_mtlAufte_Plan'!$T$1</f>
        <v>822.10986692920687</v>
      </c>
      <c r="V209" s="14">
        <f t="shared" si="66"/>
        <v>2141.5082651675862</v>
      </c>
      <c r="W209" s="184">
        <f t="shared" si="67"/>
        <v>178.46</v>
      </c>
      <c r="X209" s="14">
        <f t="shared" si="59"/>
        <v>214565.87766878097</v>
      </c>
      <c r="Y209" s="184">
        <f t="shared" si="72"/>
        <v>17880.490000000002</v>
      </c>
      <c r="Z209" s="14">
        <f t="shared" si="60"/>
        <v>8658.7849042394628</v>
      </c>
      <c r="AA209" s="184">
        <f t="shared" si="73"/>
        <v>721.57</v>
      </c>
      <c r="AB209" s="14">
        <f t="shared" si="61"/>
        <v>282419.68977559108</v>
      </c>
      <c r="AC209" s="184">
        <f t="shared" si="74"/>
        <v>23534.97</v>
      </c>
      <c r="AD209" s="14">
        <f t="shared" si="62"/>
        <v>41256.498931432609</v>
      </c>
      <c r="AE209" s="184">
        <f t="shared" si="75"/>
        <v>3438.04</v>
      </c>
      <c r="AF209" s="14">
        <f t="shared" si="63"/>
        <v>91750.271079993385</v>
      </c>
      <c r="AG209" s="184">
        <f t="shared" si="76"/>
        <v>7645.86</v>
      </c>
      <c r="AH209" s="14">
        <f t="shared" si="64"/>
        <v>1946.3778219782209</v>
      </c>
      <c r="AI209" s="184">
        <f t="shared" si="68"/>
        <v>162.19999999999999</v>
      </c>
      <c r="AJ209" s="14">
        <f t="shared" si="65"/>
        <v>1022.4427877813445</v>
      </c>
      <c r="AK209" s="184">
        <f t="shared" si="69"/>
        <v>85.2</v>
      </c>
      <c r="AM209" s="14">
        <f t="shared" si="77"/>
        <v>643761.45123496465</v>
      </c>
      <c r="AN209" s="14">
        <f t="shared" si="70"/>
        <v>53646.79</v>
      </c>
      <c r="AO209" s="14">
        <f t="shared" si="71"/>
        <v>53646.79</v>
      </c>
    </row>
    <row r="210" spans="1:41" x14ac:dyDescent="0.25">
      <c r="A210">
        <v>62115</v>
      </c>
      <c r="B210" t="s">
        <v>229</v>
      </c>
      <c r="C210" t="s">
        <v>228</v>
      </c>
      <c r="D210" s="14">
        <f>'landesw Umlage § 2_Plan'!F210*'Umlage Gesamt § 2_mtlAufte_Plan'!$D$1</f>
        <v>1706.1304926360915</v>
      </c>
      <c r="E210" s="14">
        <f>'landesw Umlage § 2_Plan'!G210*'Umlage Gesamt § 2_mtlAufte_Plan'!$E$1</f>
        <v>132965.22174068648</v>
      </c>
      <c r="F210" s="14">
        <f>'landesw Umlage § 2_Plan'!H210*'Umlage Gesamt § 2_mtlAufte_Plan'!$F$1</f>
        <v>6141.332813552297</v>
      </c>
      <c r="G210" s="14">
        <f>'landesw Umlage § 2_Plan'!I210*'Umlage Gesamt § 2_mtlAufte_Plan'!$G$1</f>
        <v>207879.21631990088</v>
      </c>
      <c r="H210" s="14">
        <f>'landesw Umlage § 2_Plan'!J210*'Umlage Gesamt § 2_mtlAufte_Plan'!$H$1</f>
        <v>35478.20671576661</v>
      </c>
      <c r="I210" s="14">
        <f>'landesw Umlage § 2_Plan'!K210*'Umlage Gesamt § 2_mtlAufte_Plan'!$I$1</f>
        <v>63043.715523458646</v>
      </c>
      <c r="J210" s="14">
        <f>'landesw Umlage § 2_Plan'!L210*'Umlage Gesamt § 2_mtlAufte_Plan'!$J$1</f>
        <v>896.22516859106611</v>
      </c>
      <c r="K210" s="14">
        <f>'landesw Umlage § 2_Plan'!M210*'Umlage Gesamt § 2_mtlAufte_Plan'!$K$1</f>
        <v>630.51016885803642</v>
      </c>
      <c r="M210" s="14">
        <f>'bezirksw Umlage § 2_Plan'!F210*'Umlage Gesamt § 2_mtlAufte_Plan'!$M$1</f>
        <v>5033.8637735997982</v>
      </c>
      <c r="N210" s="14">
        <f>'bezirksw Umlage § 2_Plan'!G210*'Umlage Gesamt § 2_mtlAufte_Plan'!$N$1</f>
        <v>542340.50027775415</v>
      </c>
      <c r="O210" s="14">
        <f>'bezirksw Umlage § 2_Plan'!H210*'Umlage Gesamt § 2_mtlAufte_Plan'!$O$1</f>
        <v>21110.563224578014</v>
      </c>
      <c r="P210" s="14">
        <f>'bezirksw Umlage § 2_Plan'!I210*'Umlage Gesamt § 2_mtlAufte_Plan'!$P$1</f>
        <v>680983.61027798813</v>
      </c>
      <c r="Q210" s="14">
        <f>'bezirksw Umlage § 2_Plan'!J210*'Umlage Gesamt § 2_mtlAufte_Plan'!$Q$1</f>
        <v>94368.85984274713</v>
      </c>
      <c r="R210" s="14">
        <f>'bezirksw Umlage § 2_Plan'!K210*'Umlage Gesamt § 2_mtlAufte_Plan'!$R$1</f>
        <v>225722.99673405892</v>
      </c>
      <c r="S210" s="14">
        <f>'bezirksw Umlage § 2_Plan'!L210*'Umlage Gesamt § 2_mtlAufte_Plan'!$S$1</f>
        <v>5229.6327482053921</v>
      </c>
      <c r="T210" s="14">
        <f>'bezirksw Umlage § 2_Plan'!M210*'Umlage Gesamt § 2_mtlAufte_Plan'!$T$1</f>
        <v>2587.4360979340813</v>
      </c>
      <c r="V210" s="14">
        <f t="shared" si="66"/>
        <v>6739.9942662358899</v>
      </c>
      <c r="W210" s="184">
        <f t="shared" si="67"/>
        <v>561.66999999999996</v>
      </c>
      <c r="X210" s="14">
        <f t="shared" si="59"/>
        <v>675305.7220184406</v>
      </c>
      <c r="Y210" s="184">
        <f t="shared" si="72"/>
        <v>56275.48</v>
      </c>
      <c r="Z210" s="14">
        <f t="shared" si="60"/>
        <v>27251.896038130311</v>
      </c>
      <c r="AA210" s="184">
        <f t="shared" si="73"/>
        <v>2270.9899999999998</v>
      </c>
      <c r="AB210" s="14">
        <f t="shared" si="61"/>
        <v>888862.82659788895</v>
      </c>
      <c r="AC210" s="184">
        <f t="shared" si="74"/>
        <v>74071.899999999994</v>
      </c>
      <c r="AD210" s="14">
        <f t="shared" si="62"/>
        <v>129847.06655851373</v>
      </c>
      <c r="AE210" s="184">
        <f t="shared" si="75"/>
        <v>10820.59</v>
      </c>
      <c r="AF210" s="14">
        <f t="shared" si="63"/>
        <v>288766.71225751756</v>
      </c>
      <c r="AG210" s="184">
        <f t="shared" si="76"/>
        <v>24063.89</v>
      </c>
      <c r="AH210" s="14">
        <f t="shared" si="64"/>
        <v>6125.8579167964581</v>
      </c>
      <c r="AI210" s="184">
        <f t="shared" si="68"/>
        <v>510.49</v>
      </c>
      <c r="AJ210" s="14">
        <f t="shared" si="65"/>
        <v>3217.946266792118</v>
      </c>
      <c r="AK210" s="184">
        <f t="shared" si="69"/>
        <v>268.16000000000003</v>
      </c>
      <c r="AM210" s="14">
        <f t="shared" si="77"/>
        <v>2026118.0219203155</v>
      </c>
      <c r="AN210" s="14">
        <f t="shared" si="70"/>
        <v>168843.17</v>
      </c>
      <c r="AO210" s="14">
        <f t="shared" si="71"/>
        <v>168843.17</v>
      </c>
    </row>
    <row r="211" spans="1:41" x14ac:dyDescent="0.25">
      <c r="A211">
        <v>62116</v>
      </c>
      <c r="B211" t="s">
        <v>230</v>
      </c>
      <c r="C211" t="s">
        <v>228</v>
      </c>
      <c r="D211" s="14">
        <f>'landesw Umlage § 2_Plan'!F211*'Umlage Gesamt § 2_mtlAufte_Plan'!$D$1</f>
        <v>1177.3725922741198</v>
      </c>
      <c r="E211" s="14">
        <f>'landesw Umlage § 2_Plan'!G211*'Umlage Gesamt § 2_mtlAufte_Plan'!$E$1</f>
        <v>91757.112646908412</v>
      </c>
      <c r="F211" s="14">
        <f>'landesw Umlage § 2_Plan'!H211*'Umlage Gesamt § 2_mtlAufte_Plan'!$F$1</f>
        <v>4238.0327682546358</v>
      </c>
      <c r="G211" s="14">
        <f>'landesw Umlage § 2_Plan'!I211*'Umlage Gesamt § 2_mtlAufte_Plan'!$G$1</f>
        <v>143454.02819705557</v>
      </c>
      <c r="H211" s="14">
        <f>'landesw Umlage § 2_Plan'!J211*'Umlage Gesamt § 2_mtlAufte_Plan'!$H$1</f>
        <v>24482.926945195137</v>
      </c>
      <c r="I211" s="14">
        <f>'landesw Umlage § 2_Plan'!K211*'Umlage Gesamt § 2_mtlAufte_Plan'!$I$1</f>
        <v>43505.431204012049</v>
      </c>
      <c r="J211" s="14">
        <f>'landesw Umlage § 2_Plan'!L211*'Umlage Gesamt § 2_mtlAufte_Plan'!$J$1</f>
        <v>618.47024864729383</v>
      </c>
      <c r="K211" s="14">
        <f>'landesw Umlage § 2_Plan'!M211*'Umlage Gesamt § 2_mtlAufte_Plan'!$K$1</f>
        <v>435.10469754080975</v>
      </c>
      <c r="M211" s="14">
        <f>'bezirksw Umlage § 2_Plan'!F211*'Umlage Gesamt § 2_mtlAufte_Plan'!$M$1</f>
        <v>3473.786598304539</v>
      </c>
      <c r="N211" s="14">
        <f>'bezirksw Umlage § 2_Plan'!G211*'Umlage Gesamt § 2_mtlAufte_Plan'!$N$1</f>
        <v>374260.25937833043</v>
      </c>
      <c r="O211" s="14">
        <f>'bezirksw Umlage § 2_Plan'!H211*'Umlage Gesamt § 2_mtlAufte_Plan'!$O$1</f>
        <v>14568.05247627067</v>
      </c>
      <c r="P211" s="14">
        <f>'bezirksw Umlage § 2_Plan'!I211*'Umlage Gesamt § 2_mtlAufte_Plan'!$P$1</f>
        <v>469935.58932903805</v>
      </c>
      <c r="Q211" s="14">
        <f>'bezirksw Umlage § 2_Plan'!J211*'Umlage Gesamt § 2_mtlAufte_Plan'!$Q$1</f>
        <v>65122.398094731718</v>
      </c>
      <c r="R211" s="14">
        <f>'bezirksw Umlage § 2_Plan'!K211*'Umlage Gesamt § 2_mtlAufte_Plan'!$R$1</f>
        <v>155767.72758456689</v>
      </c>
      <c r="S211" s="14">
        <f>'bezirksw Umlage § 2_Plan'!L211*'Umlage Gesamt § 2_mtlAufte_Plan'!$S$1</f>
        <v>3608.883547871455</v>
      </c>
      <c r="T211" s="14">
        <f>'bezirksw Umlage § 2_Plan'!M211*'Umlage Gesamt § 2_mtlAufte_Plan'!$T$1</f>
        <v>1785.5470956746203</v>
      </c>
      <c r="V211" s="14">
        <f t="shared" si="66"/>
        <v>4651.159190578659</v>
      </c>
      <c r="W211" s="184">
        <f t="shared" si="67"/>
        <v>387.6</v>
      </c>
      <c r="X211" s="14">
        <f t="shared" si="59"/>
        <v>466017.37202523882</v>
      </c>
      <c r="Y211" s="184">
        <f t="shared" si="72"/>
        <v>38834.78</v>
      </c>
      <c r="Z211" s="14">
        <f t="shared" si="60"/>
        <v>18806.085244525304</v>
      </c>
      <c r="AA211" s="184">
        <f t="shared" si="73"/>
        <v>1567.17</v>
      </c>
      <c r="AB211" s="14">
        <f t="shared" si="61"/>
        <v>613389.61752609361</v>
      </c>
      <c r="AC211" s="184">
        <f t="shared" si="74"/>
        <v>51115.8</v>
      </c>
      <c r="AD211" s="14">
        <f t="shared" si="62"/>
        <v>89605.325039926858</v>
      </c>
      <c r="AE211" s="184">
        <f t="shared" si="75"/>
        <v>7467.11</v>
      </c>
      <c r="AF211" s="14">
        <f t="shared" si="63"/>
        <v>199273.15878857893</v>
      </c>
      <c r="AG211" s="184">
        <f t="shared" si="76"/>
        <v>16606.099999999999</v>
      </c>
      <c r="AH211" s="14">
        <f t="shared" si="64"/>
        <v>4227.3537965187488</v>
      </c>
      <c r="AI211" s="184">
        <f t="shared" si="68"/>
        <v>352.28</v>
      </c>
      <c r="AJ211" s="14">
        <f t="shared" si="65"/>
        <v>2220.6517932154302</v>
      </c>
      <c r="AK211" s="184">
        <f t="shared" si="69"/>
        <v>185.05</v>
      </c>
      <c r="AM211" s="14">
        <f t="shared" si="77"/>
        <v>1398190.7234046764</v>
      </c>
      <c r="AN211" s="14">
        <f t="shared" si="70"/>
        <v>116515.89</v>
      </c>
      <c r="AO211" s="14">
        <f t="shared" si="71"/>
        <v>116515.89</v>
      </c>
    </row>
    <row r="212" spans="1:41" x14ac:dyDescent="0.25">
      <c r="A212">
        <v>62125</v>
      </c>
      <c r="B212" t="s">
        <v>231</v>
      </c>
      <c r="C212" t="s">
        <v>228</v>
      </c>
      <c r="D212" s="14">
        <f>'landesw Umlage § 2_Plan'!F212*'Umlage Gesamt § 2_mtlAufte_Plan'!$D$1</f>
        <v>710.85517437432338</v>
      </c>
      <c r="E212" s="14">
        <f>'landesw Umlage § 2_Plan'!G212*'Umlage Gesamt § 2_mtlAufte_Plan'!$E$1</f>
        <v>55399.640469562059</v>
      </c>
      <c r="F212" s="14">
        <f>'landesw Umlage § 2_Plan'!H212*'Umlage Gesamt § 2_mtlAufte_Plan'!$F$1</f>
        <v>2558.7715751585424</v>
      </c>
      <c r="G212" s="14">
        <f>'landesw Umlage § 2_Plan'!I212*'Umlage Gesamt § 2_mtlAufte_Plan'!$G$1</f>
        <v>86612.376488015681</v>
      </c>
      <c r="H212" s="14">
        <f>'landesw Umlage § 2_Plan'!J212*'Umlage Gesamt § 2_mtlAufte_Plan'!$H$1</f>
        <v>14781.909666509797</v>
      </c>
      <c r="I212" s="14">
        <f>'landesw Umlage § 2_Plan'!K212*'Umlage Gesamt § 2_mtlAufte_Plan'!$I$1</f>
        <v>26267.012743199484</v>
      </c>
      <c r="J212" s="14">
        <f>'landesw Umlage § 2_Plan'!L212*'Umlage Gesamt § 2_mtlAufte_Plan'!$J$1</f>
        <v>373.41006520147033</v>
      </c>
      <c r="K212" s="14">
        <f>'landesw Umlage § 2_Plan'!M212*'Umlage Gesamt § 2_mtlAufte_Plan'!$K$1</f>
        <v>262.70054838294396</v>
      </c>
      <c r="M212" s="14">
        <f>'bezirksw Umlage § 2_Plan'!F212*'Umlage Gesamt § 2_mtlAufte_Plan'!$M$1</f>
        <v>2097.3472580224939</v>
      </c>
      <c r="N212" s="14">
        <f>'bezirksw Umlage § 2_Plan'!G212*'Umlage Gesamt § 2_mtlAufte_Plan'!$N$1</f>
        <v>225964.86761076323</v>
      </c>
      <c r="O212" s="14">
        <f>'bezirksw Umlage § 2_Plan'!H212*'Umlage Gesamt § 2_mtlAufte_Plan'!$O$1</f>
        <v>8795.6654938869306</v>
      </c>
      <c r="P212" s="14">
        <f>'bezirksw Umlage § 2_Plan'!I212*'Umlage Gesamt § 2_mtlAufte_Plan'!$P$1</f>
        <v>283730.18659450649</v>
      </c>
      <c r="Q212" s="14">
        <f>'bezirksw Umlage § 2_Plan'!J212*'Umlage Gesamt § 2_mtlAufte_Plan'!$Q$1</f>
        <v>39318.558931195686</v>
      </c>
      <c r="R212" s="14">
        <f>'bezirksw Umlage § 2_Plan'!K212*'Umlage Gesamt § 2_mtlAufte_Plan'!$R$1</f>
        <v>94046.944765501437</v>
      </c>
      <c r="S212" s="14">
        <f>'bezirksw Umlage § 2_Plan'!L212*'Umlage Gesamt § 2_mtlAufte_Plan'!$S$1</f>
        <v>2178.9139313695746</v>
      </c>
      <c r="T212" s="14">
        <f>'bezirksw Umlage § 2_Plan'!M212*'Umlage Gesamt § 2_mtlAufte_Plan'!$T$1</f>
        <v>1078.0490393425382</v>
      </c>
      <c r="V212" s="14">
        <f t="shared" si="66"/>
        <v>2808.2024323968171</v>
      </c>
      <c r="W212" s="184">
        <f t="shared" si="67"/>
        <v>234.02</v>
      </c>
      <c r="X212" s="14">
        <f t="shared" si="59"/>
        <v>281364.50808032532</v>
      </c>
      <c r="Y212" s="184">
        <f t="shared" si="72"/>
        <v>23447.040000000001</v>
      </c>
      <c r="Z212" s="14">
        <f t="shared" si="60"/>
        <v>11354.437069045473</v>
      </c>
      <c r="AA212" s="184">
        <f t="shared" si="73"/>
        <v>946.2</v>
      </c>
      <c r="AB212" s="14">
        <f t="shared" si="61"/>
        <v>370342.56308252219</v>
      </c>
      <c r="AC212" s="184">
        <f t="shared" si="74"/>
        <v>30861.88</v>
      </c>
      <c r="AD212" s="14">
        <f t="shared" si="62"/>
        <v>54100.468597705483</v>
      </c>
      <c r="AE212" s="184">
        <f t="shared" si="75"/>
        <v>4508.37</v>
      </c>
      <c r="AF212" s="14">
        <f t="shared" si="63"/>
        <v>120313.95750870093</v>
      </c>
      <c r="AG212" s="184">
        <f t="shared" si="76"/>
        <v>10026.16</v>
      </c>
      <c r="AH212" s="14">
        <f t="shared" si="64"/>
        <v>2552.323996571045</v>
      </c>
      <c r="AI212" s="184">
        <f t="shared" si="68"/>
        <v>212.69</v>
      </c>
      <c r="AJ212" s="14">
        <f t="shared" si="65"/>
        <v>1340.7495877254821</v>
      </c>
      <c r="AK212" s="184">
        <f t="shared" si="69"/>
        <v>111.73</v>
      </c>
      <c r="AM212" s="14">
        <f t="shared" si="77"/>
        <v>844177.21035499265</v>
      </c>
      <c r="AN212" s="14">
        <f t="shared" si="70"/>
        <v>70348.100000000006</v>
      </c>
      <c r="AO212" s="14">
        <f t="shared" si="71"/>
        <v>70348.100000000006</v>
      </c>
    </row>
    <row r="213" spans="1:41" x14ac:dyDescent="0.25">
      <c r="A213">
        <v>62128</v>
      </c>
      <c r="B213" t="s">
        <v>232</v>
      </c>
      <c r="C213" t="s">
        <v>228</v>
      </c>
      <c r="D213" s="14">
        <f>'landesw Umlage § 2_Plan'!F213*'Umlage Gesamt § 2_mtlAufte_Plan'!$D$1</f>
        <v>1141.4686585890918</v>
      </c>
      <c r="E213" s="14">
        <f>'landesw Umlage § 2_Plan'!G213*'Umlage Gesamt § 2_mtlAufte_Plan'!$E$1</f>
        <v>88958.982888136845</v>
      </c>
      <c r="F213" s="14">
        <f>'landesw Umlage § 2_Plan'!H213*'Umlage Gesamt § 2_mtlAufte_Plan'!$F$1</f>
        <v>4108.7941156268507</v>
      </c>
      <c r="G213" s="14">
        <f>'landesw Umlage § 2_Plan'!I213*'Umlage Gesamt § 2_mtlAufte_Plan'!$G$1</f>
        <v>139079.40290933015</v>
      </c>
      <c r="H213" s="14">
        <f>'landesw Umlage § 2_Plan'!J213*'Umlage Gesamt § 2_mtlAufte_Plan'!$H$1</f>
        <v>23736.320992904537</v>
      </c>
      <c r="I213" s="14">
        <f>'landesw Umlage § 2_Plan'!K213*'Umlage Gesamt § 2_mtlAufte_Plan'!$I$1</f>
        <v>42178.734687431577</v>
      </c>
      <c r="J213" s="14">
        <f>'landesw Umlage § 2_Plan'!L213*'Umlage Gesamt § 2_mtlAufte_Plan'!$J$1</f>
        <v>599.61002127381244</v>
      </c>
      <c r="K213" s="14">
        <f>'landesw Umlage § 2_Plan'!M213*'Umlage Gesamt § 2_mtlAufte_Plan'!$K$1</f>
        <v>421.83619587102379</v>
      </c>
      <c r="M213" s="14">
        <f>'bezirksw Umlage § 2_Plan'!F213*'Umlage Gesamt § 2_mtlAufte_Plan'!$M$1</f>
        <v>3367.853604382402</v>
      </c>
      <c r="N213" s="14">
        <f>'bezirksw Umlage § 2_Plan'!G213*'Umlage Gesamt § 2_mtlAufte_Plan'!$N$1</f>
        <v>362847.20660146367</v>
      </c>
      <c r="O213" s="14">
        <f>'bezirksw Umlage § 2_Plan'!H213*'Umlage Gesamt § 2_mtlAufte_Plan'!$O$1</f>
        <v>14123.800254450434</v>
      </c>
      <c r="P213" s="14">
        <f>'bezirksw Umlage § 2_Plan'!I213*'Umlage Gesamt § 2_mtlAufte_Plan'!$P$1</f>
        <v>455604.92090153997</v>
      </c>
      <c r="Q213" s="14">
        <f>'bezirksw Umlage § 2_Plan'!J213*'Umlage Gesamt § 2_mtlAufte_Plan'!$Q$1</f>
        <v>63136.492971794331</v>
      </c>
      <c r="R213" s="14">
        <f>'bezirksw Umlage § 2_Plan'!K213*'Umlage Gesamt § 2_mtlAufte_Plan'!$R$1</f>
        <v>151017.59648914073</v>
      </c>
      <c r="S213" s="14">
        <f>'bezirksw Umlage § 2_Plan'!L213*'Umlage Gesamt § 2_mtlAufte_Plan'!$S$1</f>
        <v>3498.8307774655359</v>
      </c>
      <c r="T213" s="14">
        <f>'bezirksw Umlage § 2_Plan'!M213*'Umlage Gesamt § 2_mtlAufte_Plan'!$T$1</f>
        <v>1731.0969029868752</v>
      </c>
      <c r="V213" s="14">
        <f t="shared" si="66"/>
        <v>4509.3222629714937</v>
      </c>
      <c r="W213" s="184">
        <f t="shared" si="67"/>
        <v>375.78</v>
      </c>
      <c r="X213" s="14">
        <f t="shared" si="59"/>
        <v>451806.18948960048</v>
      </c>
      <c r="Y213" s="184">
        <f t="shared" si="72"/>
        <v>37650.519999999997</v>
      </c>
      <c r="Z213" s="14">
        <f t="shared" si="60"/>
        <v>18232.594370077284</v>
      </c>
      <c r="AA213" s="184">
        <f t="shared" si="73"/>
        <v>1519.38</v>
      </c>
      <c r="AB213" s="14">
        <f t="shared" si="61"/>
        <v>594684.32381087006</v>
      </c>
      <c r="AC213" s="184">
        <f t="shared" si="74"/>
        <v>49557.03</v>
      </c>
      <c r="AD213" s="14">
        <f t="shared" si="62"/>
        <v>86872.813964698871</v>
      </c>
      <c r="AE213" s="184">
        <f t="shared" si="75"/>
        <v>7239.4</v>
      </c>
      <c r="AF213" s="14">
        <f t="shared" si="63"/>
        <v>193196.3311765723</v>
      </c>
      <c r="AG213" s="184">
        <f t="shared" si="76"/>
        <v>16099.69</v>
      </c>
      <c r="AH213" s="14">
        <f t="shared" si="64"/>
        <v>4098.4407987393479</v>
      </c>
      <c r="AI213" s="184">
        <f t="shared" si="68"/>
        <v>341.54</v>
      </c>
      <c r="AJ213" s="14">
        <f t="shared" si="65"/>
        <v>2152.933098857899</v>
      </c>
      <c r="AK213" s="184">
        <f t="shared" si="69"/>
        <v>179.41</v>
      </c>
      <c r="AM213" s="14">
        <f t="shared" si="77"/>
        <v>1355552.9489723879</v>
      </c>
      <c r="AN213" s="14">
        <f t="shared" si="70"/>
        <v>112962.75</v>
      </c>
      <c r="AO213" s="14">
        <f t="shared" si="71"/>
        <v>112962.75</v>
      </c>
    </row>
    <row r="214" spans="1:41" x14ac:dyDescent="0.25">
      <c r="A214">
        <v>62131</v>
      </c>
      <c r="B214" t="s">
        <v>233</v>
      </c>
      <c r="C214" t="s">
        <v>228</v>
      </c>
      <c r="D214" s="14">
        <f>'landesw Umlage § 2_Plan'!F214*'Umlage Gesamt § 2_mtlAufte_Plan'!$D$1</f>
        <v>887.78815415058659</v>
      </c>
      <c r="E214" s="14">
        <f>'landesw Umlage § 2_Plan'!G214*'Umlage Gesamt § 2_mtlAufte_Plan'!$E$1</f>
        <v>69188.698804040352</v>
      </c>
      <c r="F214" s="14">
        <f>'landesw Umlage § 2_Plan'!H214*'Umlage Gesamt § 2_mtlAufte_Plan'!$F$1</f>
        <v>3195.6538764769311</v>
      </c>
      <c r="G214" s="14">
        <f>'landesw Umlage § 2_Plan'!I214*'Umlage Gesamt § 2_mtlAufte_Plan'!$G$1</f>
        <v>108170.33429709611</v>
      </c>
      <c r="H214" s="14">
        <f>'landesw Umlage § 2_Plan'!J214*'Umlage Gesamt § 2_mtlAufte_Plan'!$H$1</f>
        <v>18461.150415346074</v>
      </c>
      <c r="I214" s="14">
        <f>'landesw Umlage § 2_Plan'!K214*'Umlage Gesamt § 2_mtlAufte_Plan'!$I$1</f>
        <v>32804.913854443381</v>
      </c>
      <c r="J214" s="14">
        <f>'landesw Umlage § 2_Plan'!L214*'Umlage Gesamt § 2_mtlAufte_Plan'!$J$1</f>
        <v>466.35242237386734</v>
      </c>
      <c r="K214" s="14">
        <f>'landesw Umlage § 2_Plan'!M214*'Umlage Gesamt § 2_mtlAufte_Plan'!$K$1</f>
        <v>328.08713131829865</v>
      </c>
      <c r="M214" s="14">
        <f>'bezirksw Umlage § 2_Plan'!F214*'Umlage Gesamt § 2_mtlAufte_Plan'!$M$1</f>
        <v>2619.3803153384501</v>
      </c>
      <c r="N214" s="14">
        <f>'bezirksw Umlage § 2_Plan'!G214*'Umlage Gesamt § 2_mtlAufte_Plan'!$N$1</f>
        <v>282207.8813671323</v>
      </c>
      <c r="O214" s="14">
        <f>'bezirksw Umlage § 2_Plan'!H214*'Umlage Gesamt § 2_mtlAufte_Plan'!$O$1</f>
        <v>10984.920578536825</v>
      </c>
      <c r="P214" s="14">
        <f>'bezirksw Umlage § 2_Plan'!I214*'Umlage Gesamt § 2_mtlAufte_Plan'!$P$1</f>
        <v>354351.07981769647</v>
      </c>
      <c r="Q214" s="14">
        <f>'bezirksw Umlage § 2_Plan'!J214*'Umlage Gesamt § 2_mtlAufte_Plan'!$Q$1</f>
        <v>49105.010578436239</v>
      </c>
      <c r="R214" s="14">
        <f>'bezirksw Umlage § 2_Plan'!K214*'Umlage Gesamt § 2_mtlAufte_Plan'!$R$1</f>
        <v>117455.37840440677</v>
      </c>
      <c r="S214" s="14">
        <f>'bezirksw Umlage § 2_Plan'!L214*'Umlage Gesamt § 2_mtlAufte_Plan'!$S$1</f>
        <v>2721.2490629841936</v>
      </c>
      <c r="T214" s="14">
        <f>'bezirksw Umlage § 2_Plan'!M214*'Umlage Gesamt § 2_mtlAufte_Plan'!$T$1</f>
        <v>1346.3771541989859</v>
      </c>
      <c r="V214" s="14">
        <f t="shared" si="66"/>
        <v>3507.1684694890369</v>
      </c>
      <c r="W214" s="184">
        <f t="shared" si="67"/>
        <v>292.26</v>
      </c>
      <c r="X214" s="14">
        <f t="shared" si="59"/>
        <v>351396.58017117262</v>
      </c>
      <c r="Y214" s="184">
        <f t="shared" si="72"/>
        <v>29283.05</v>
      </c>
      <c r="Z214" s="14">
        <f t="shared" si="60"/>
        <v>14180.574455013757</v>
      </c>
      <c r="AA214" s="184">
        <f t="shared" si="73"/>
        <v>1181.71</v>
      </c>
      <c r="AB214" s="14">
        <f t="shared" si="61"/>
        <v>462521.4141147926</v>
      </c>
      <c r="AC214" s="184">
        <f t="shared" si="74"/>
        <v>38543.449999999997</v>
      </c>
      <c r="AD214" s="14">
        <f t="shared" si="62"/>
        <v>67566.160993782309</v>
      </c>
      <c r="AE214" s="184">
        <f t="shared" si="75"/>
        <v>5630.51</v>
      </c>
      <c r="AF214" s="14">
        <f t="shared" si="63"/>
        <v>150260.29225885015</v>
      </c>
      <c r="AG214" s="184">
        <f t="shared" si="76"/>
        <v>12521.69</v>
      </c>
      <c r="AH214" s="14">
        <f t="shared" si="64"/>
        <v>3187.6014853580609</v>
      </c>
      <c r="AI214" s="184">
        <f t="shared" si="68"/>
        <v>265.63</v>
      </c>
      <c r="AJ214" s="14">
        <f t="shared" si="65"/>
        <v>1674.4642855172845</v>
      </c>
      <c r="AK214" s="184">
        <f t="shared" si="69"/>
        <v>139.54</v>
      </c>
      <c r="AM214" s="14">
        <f t="shared" si="77"/>
        <v>1054294.2562339758</v>
      </c>
      <c r="AN214" s="14">
        <f t="shared" si="70"/>
        <v>87857.85</v>
      </c>
      <c r="AO214" s="14">
        <f t="shared" si="71"/>
        <v>87857.85</v>
      </c>
    </row>
    <row r="215" spans="1:41" x14ac:dyDescent="0.25">
      <c r="A215">
        <v>62132</v>
      </c>
      <c r="B215" t="s">
        <v>234</v>
      </c>
      <c r="C215" t="s">
        <v>228</v>
      </c>
      <c r="D215" s="14">
        <f>'landesw Umlage § 2_Plan'!F215*'Umlage Gesamt § 2_mtlAufte_Plan'!$D$1</f>
        <v>491.90120094487366</v>
      </c>
      <c r="E215" s="14">
        <f>'landesw Umlage § 2_Plan'!G215*'Umlage Gesamt § 2_mtlAufte_Plan'!$E$1</f>
        <v>38335.72668705348</v>
      </c>
      <c r="F215" s="14">
        <f>'landesw Umlage § 2_Plan'!H215*'Umlage Gesamt § 2_mtlAufte_Plan'!$F$1</f>
        <v>1770.6318475798337</v>
      </c>
      <c r="G215" s="14">
        <f>'landesw Umlage § 2_Plan'!I215*'Umlage Gesamt § 2_mtlAufte_Plan'!$G$1</f>
        <v>59934.475469836812</v>
      </c>
      <c r="H215" s="14">
        <f>'landesw Umlage § 2_Plan'!J215*'Umlage Gesamt § 2_mtlAufte_Plan'!$H$1</f>
        <v>10228.861488719929</v>
      </c>
      <c r="I215" s="14">
        <f>'landesw Umlage § 2_Plan'!K215*'Umlage Gesamt § 2_mtlAufte_Plan'!$I$1</f>
        <v>18176.381883956412</v>
      </c>
      <c r="J215" s="14">
        <f>'landesw Umlage § 2_Plan'!L215*'Umlage Gesamt § 2_mtlAufte_Plan'!$J$1</f>
        <v>258.39420762348402</v>
      </c>
      <c r="K215" s="14">
        <f>'landesw Umlage § 2_Plan'!M215*'Umlage Gesamt § 2_mtlAufte_Plan'!$K$1</f>
        <v>181.78486968486311</v>
      </c>
      <c r="M215" s="14">
        <f>'bezirksw Umlage § 2_Plan'!F215*'Umlage Gesamt § 2_mtlAufte_Plan'!$M$1</f>
        <v>1451.3330875417312</v>
      </c>
      <c r="N215" s="14">
        <f>'bezirksw Umlage § 2_Plan'!G215*'Umlage Gesamt § 2_mtlAufte_Plan'!$N$1</f>
        <v>156364.32533098926</v>
      </c>
      <c r="O215" s="14">
        <f>'bezirksw Umlage § 2_Plan'!H215*'Umlage Gesamt § 2_mtlAufte_Plan'!$O$1</f>
        <v>6086.4696150809168</v>
      </c>
      <c r="P215" s="14">
        <f>'bezirksw Umlage § 2_Plan'!I215*'Umlage Gesamt § 2_mtlAufte_Plan'!$P$1</f>
        <v>196337.06634124782</v>
      </c>
      <c r="Q215" s="14">
        <f>'bezirksw Umlage § 2_Plan'!J215*'Umlage Gesamt § 2_mtlAufte_Plan'!$Q$1</f>
        <v>27207.857598701827</v>
      </c>
      <c r="R215" s="14">
        <f>'bezirksw Umlage § 2_Plan'!K215*'Umlage Gesamt § 2_mtlAufte_Plan'!$R$1</f>
        <v>65079.086068501667</v>
      </c>
      <c r="S215" s="14">
        <f>'bezirksw Umlage § 2_Plan'!L215*'Umlage Gesamt § 2_mtlAufte_Plan'!$S$1</f>
        <v>1507.7760115336994</v>
      </c>
      <c r="T215" s="14">
        <f>'bezirksw Umlage § 2_Plan'!M215*'Umlage Gesamt § 2_mtlAufte_Plan'!$T$1</f>
        <v>745.99389052321783</v>
      </c>
      <c r="V215" s="14">
        <f t="shared" si="66"/>
        <v>1943.2342884866048</v>
      </c>
      <c r="W215" s="184">
        <f t="shared" si="67"/>
        <v>161.94</v>
      </c>
      <c r="X215" s="14">
        <f t="shared" si="59"/>
        <v>194700.05201804274</v>
      </c>
      <c r="Y215" s="184">
        <f t="shared" si="72"/>
        <v>16225</v>
      </c>
      <c r="Z215" s="14">
        <f t="shared" si="60"/>
        <v>7857.1014626607503</v>
      </c>
      <c r="AA215" s="184">
        <f t="shared" si="73"/>
        <v>654.76</v>
      </c>
      <c r="AB215" s="14">
        <f t="shared" si="61"/>
        <v>256271.54181108464</v>
      </c>
      <c r="AC215" s="184">
        <f t="shared" si="74"/>
        <v>21355.96</v>
      </c>
      <c r="AD215" s="14">
        <f t="shared" si="62"/>
        <v>37436.719087421756</v>
      </c>
      <c r="AE215" s="184">
        <f t="shared" si="75"/>
        <v>3119.73</v>
      </c>
      <c r="AF215" s="14">
        <f t="shared" si="63"/>
        <v>83255.467952458072</v>
      </c>
      <c r="AG215" s="184">
        <f t="shared" si="76"/>
        <v>6937.96</v>
      </c>
      <c r="AH215" s="14">
        <f t="shared" si="64"/>
        <v>1766.1702191571835</v>
      </c>
      <c r="AI215" s="184">
        <f t="shared" si="68"/>
        <v>147.18</v>
      </c>
      <c r="AJ215" s="14">
        <f t="shared" si="65"/>
        <v>927.77876020808094</v>
      </c>
      <c r="AK215" s="184">
        <f t="shared" si="69"/>
        <v>77.31</v>
      </c>
      <c r="AM215" s="14">
        <f t="shared" si="77"/>
        <v>584158.06559951988</v>
      </c>
      <c r="AN215" s="14">
        <f t="shared" si="70"/>
        <v>48679.839999999997</v>
      </c>
      <c r="AO215" s="14">
        <f t="shared" si="71"/>
        <v>48679.839999999997</v>
      </c>
    </row>
    <row r="216" spans="1:41" x14ac:dyDescent="0.25">
      <c r="A216">
        <v>62135</v>
      </c>
      <c r="B216" t="s">
        <v>235</v>
      </c>
      <c r="C216" t="s">
        <v>228</v>
      </c>
      <c r="D216" s="14">
        <f>'landesw Umlage § 2_Plan'!F216*'Umlage Gesamt § 2_mtlAufte_Plan'!$D$1</f>
        <v>452.12829426359804</v>
      </c>
      <c r="E216" s="14">
        <f>'landesw Umlage § 2_Plan'!G216*'Umlage Gesamt § 2_mtlAufte_Plan'!$E$1</f>
        <v>35236.073185183013</v>
      </c>
      <c r="F216" s="14">
        <f>'landesw Umlage § 2_Plan'!H216*'Umlage Gesamt § 2_mtlAufte_Plan'!$F$1</f>
        <v>1627.4665633613479</v>
      </c>
      <c r="G216" s="14">
        <f>'landesw Umlage § 2_Plan'!I216*'Umlage Gesamt § 2_mtlAufte_Plan'!$G$1</f>
        <v>55088.444813123351</v>
      </c>
      <c r="H216" s="14">
        <f>'landesw Umlage § 2_Plan'!J216*'Umlage Gesamt § 2_mtlAufte_Plan'!$H$1</f>
        <v>9401.8020046912552</v>
      </c>
      <c r="I216" s="14">
        <f>'landesw Umlage § 2_Plan'!K216*'Umlage Gesamt § 2_mtlAufte_Plan'!$I$1</f>
        <v>16706.721840262304</v>
      </c>
      <c r="J216" s="14">
        <f>'landesw Umlage § 2_Plan'!L216*'Umlage Gesamt § 2_mtlAufte_Plan'!$J$1</f>
        <v>237.50162047986626</v>
      </c>
      <c r="K216" s="14">
        <f>'landesw Umlage § 2_Plan'!M216*'Umlage Gesamt § 2_mtlAufte_Plan'!$K$1</f>
        <v>167.08656717176521</v>
      </c>
      <c r="M216" s="14">
        <f>'bezirksw Umlage § 2_Plan'!F216*'Umlage Gesamt § 2_mtlAufte_Plan'!$M$1</f>
        <v>1333.9848571585453</v>
      </c>
      <c r="N216" s="14">
        <f>'bezirksw Umlage § 2_Plan'!G216*'Umlage Gesamt § 2_mtlAufte_Plan'!$N$1</f>
        <v>143721.41308006551</v>
      </c>
      <c r="O216" s="14">
        <f>'bezirksw Umlage § 2_Plan'!H216*'Umlage Gesamt § 2_mtlAufte_Plan'!$O$1</f>
        <v>5594.3452056384576</v>
      </c>
      <c r="P216" s="14">
        <f>'bezirksw Umlage § 2_Plan'!I216*'Umlage Gesamt § 2_mtlAufte_Plan'!$P$1</f>
        <v>180462.13901302405</v>
      </c>
      <c r="Q216" s="14">
        <f>'bezirksw Umlage § 2_Plan'!J216*'Umlage Gesamt § 2_mtlAufte_Plan'!$Q$1</f>
        <v>25007.953269962702</v>
      </c>
      <c r="R216" s="14">
        <f>'bezirksw Umlage § 2_Plan'!K216*'Umlage Gesamt § 2_mtlAufte_Plan'!$R$1</f>
        <v>59817.085463231153</v>
      </c>
      <c r="S216" s="14">
        <f>'bezirksw Umlage § 2_Plan'!L216*'Umlage Gesamt § 2_mtlAufte_Plan'!$S$1</f>
        <v>1385.8640615571508</v>
      </c>
      <c r="T216" s="14">
        <f>'bezirksw Umlage § 2_Plan'!M216*'Umlage Gesamt § 2_mtlAufte_Plan'!$T$1</f>
        <v>685.67619799555359</v>
      </c>
      <c r="V216" s="14">
        <f t="shared" si="66"/>
        <v>1786.1131514221433</v>
      </c>
      <c r="W216" s="184">
        <f t="shared" si="67"/>
        <v>148.84</v>
      </c>
      <c r="X216" s="14">
        <f t="shared" si="59"/>
        <v>178957.48626524853</v>
      </c>
      <c r="Y216" s="184">
        <f t="shared" si="72"/>
        <v>14913.12</v>
      </c>
      <c r="Z216" s="14">
        <f t="shared" si="60"/>
        <v>7221.8117689998053</v>
      </c>
      <c r="AA216" s="184">
        <f t="shared" si="73"/>
        <v>601.82000000000005</v>
      </c>
      <c r="AB216" s="14">
        <f t="shared" si="61"/>
        <v>235550.5838261474</v>
      </c>
      <c r="AC216" s="184">
        <f t="shared" si="74"/>
        <v>19629.22</v>
      </c>
      <c r="AD216" s="14">
        <f t="shared" si="62"/>
        <v>34409.755274653959</v>
      </c>
      <c r="AE216" s="184">
        <f t="shared" si="75"/>
        <v>2867.48</v>
      </c>
      <c r="AF216" s="14">
        <f t="shared" si="63"/>
        <v>76523.807303493464</v>
      </c>
      <c r="AG216" s="184">
        <f t="shared" si="76"/>
        <v>6376.98</v>
      </c>
      <c r="AH216" s="14">
        <f t="shared" si="64"/>
        <v>1623.365682037017</v>
      </c>
      <c r="AI216" s="184">
        <f t="shared" si="68"/>
        <v>135.28</v>
      </c>
      <c r="AJ216" s="14">
        <f t="shared" si="65"/>
        <v>852.76276516731878</v>
      </c>
      <c r="AK216" s="184">
        <f t="shared" si="69"/>
        <v>71.06</v>
      </c>
      <c r="AM216" s="14">
        <f t="shared" si="77"/>
        <v>536925.68603716954</v>
      </c>
      <c r="AN216" s="14">
        <f t="shared" si="70"/>
        <v>44743.81</v>
      </c>
      <c r="AO216" s="14">
        <f t="shared" si="71"/>
        <v>44743.81</v>
      </c>
    </row>
    <row r="217" spans="1:41" x14ac:dyDescent="0.25">
      <c r="A217">
        <v>62138</v>
      </c>
      <c r="B217" t="s">
        <v>236</v>
      </c>
      <c r="C217" t="s">
        <v>228</v>
      </c>
      <c r="D217" s="14">
        <f>'landesw Umlage § 2_Plan'!F217*'Umlage Gesamt § 2_mtlAufte_Plan'!$D$1</f>
        <v>738.10286383145808</v>
      </c>
      <c r="E217" s="14">
        <f>'landesw Umlage § 2_Plan'!G217*'Umlage Gesamt § 2_mtlAufte_Plan'!$E$1</f>
        <v>57523.156276955844</v>
      </c>
      <c r="F217" s="14">
        <f>'landesw Umlage § 2_Plan'!H217*'Umlage Gesamt § 2_mtlAufte_Plan'!$F$1</f>
        <v>2656.8514876147324</v>
      </c>
      <c r="G217" s="14">
        <f>'landesw Umlage § 2_Plan'!I217*'Umlage Gesamt § 2_mtlAufte_Plan'!$G$1</f>
        <v>89932.303278683117</v>
      </c>
      <c r="H217" s="14">
        <f>'landesw Umlage § 2_Plan'!J217*'Umlage Gesamt § 2_mtlAufte_Plan'!$H$1</f>
        <v>15348.512961661987</v>
      </c>
      <c r="I217" s="14">
        <f>'landesw Umlage § 2_Plan'!K217*'Umlage Gesamt § 2_mtlAufte_Plan'!$I$1</f>
        <v>27273.849904964896</v>
      </c>
      <c r="J217" s="14">
        <f>'landesw Umlage § 2_Plan'!L217*'Umlage Gesamt § 2_mtlAufte_Plan'!$J$1</f>
        <v>387.72319375924371</v>
      </c>
      <c r="K217" s="14">
        <f>'landesw Umlage § 2_Plan'!M217*'Umlage Gesamt § 2_mtlAufte_Plan'!$K$1</f>
        <v>272.77008606177947</v>
      </c>
      <c r="M217" s="14">
        <f>'bezirksw Umlage § 2_Plan'!F217*'Umlage Gesamt § 2_mtlAufte_Plan'!$M$1</f>
        <v>2177.740380040168</v>
      </c>
      <c r="N217" s="14">
        <f>'bezirksw Umlage § 2_Plan'!G217*'Umlage Gesamt § 2_mtlAufte_Plan'!$N$1</f>
        <v>234626.29508971475</v>
      </c>
      <c r="O217" s="14">
        <f>'bezirksw Umlage § 2_Plan'!H217*'Umlage Gesamt § 2_mtlAufte_Plan'!$O$1</f>
        <v>9132.8109077290828</v>
      </c>
      <c r="P217" s="14">
        <f>'bezirksw Umlage § 2_Plan'!I217*'Umlage Gesamt § 2_mtlAufte_Plan'!$P$1</f>
        <v>294605.80837041407</v>
      </c>
      <c r="Q217" s="14">
        <f>'bezirksw Umlage § 2_Plan'!J217*'Umlage Gesamt § 2_mtlAufte_Plan'!$Q$1</f>
        <v>40825.673069602628</v>
      </c>
      <c r="R217" s="14">
        <f>'bezirksw Umlage § 2_Plan'!K217*'Umlage Gesamt § 2_mtlAufte_Plan'!$R$1</f>
        <v>97651.844944526209</v>
      </c>
      <c r="S217" s="14">
        <f>'bezirksw Umlage § 2_Plan'!L217*'Umlage Gesamt § 2_mtlAufte_Plan'!$S$1</f>
        <v>2262.4335740422739</v>
      </c>
      <c r="T217" s="14">
        <f>'bezirksw Umlage § 2_Plan'!M217*'Umlage Gesamt § 2_mtlAufte_Plan'!$T$1</f>
        <v>1119.3715850628005</v>
      </c>
      <c r="V217" s="14">
        <f t="shared" si="66"/>
        <v>2915.8432438716263</v>
      </c>
      <c r="W217" s="184">
        <f t="shared" si="67"/>
        <v>242.99</v>
      </c>
      <c r="X217" s="14">
        <f t="shared" si="59"/>
        <v>292149.4513666706</v>
      </c>
      <c r="Y217" s="184">
        <f t="shared" si="72"/>
        <v>24345.79</v>
      </c>
      <c r="Z217" s="14">
        <f t="shared" si="60"/>
        <v>11789.662395343816</v>
      </c>
      <c r="AA217" s="184">
        <f t="shared" si="73"/>
        <v>982.47</v>
      </c>
      <c r="AB217" s="14">
        <f t="shared" si="61"/>
        <v>384538.11164909718</v>
      </c>
      <c r="AC217" s="184">
        <f t="shared" si="74"/>
        <v>32044.84</v>
      </c>
      <c r="AD217" s="14">
        <f t="shared" si="62"/>
        <v>56174.186031264617</v>
      </c>
      <c r="AE217" s="184">
        <f t="shared" si="75"/>
        <v>4681.18</v>
      </c>
      <c r="AF217" s="14">
        <f t="shared" si="63"/>
        <v>124925.6948494911</v>
      </c>
      <c r="AG217" s="184">
        <f t="shared" si="76"/>
        <v>10410.469999999999</v>
      </c>
      <c r="AH217" s="14">
        <f t="shared" si="64"/>
        <v>2650.1567678015176</v>
      </c>
      <c r="AI217" s="184">
        <f t="shared" si="68"/>
        <v>220.85</v>
      </c>
      <c r="AJ217" s="14">
        <f t="shared" si="65"/>
        <v>1392.1416711245799</v>
      </c>
      <c r="AK217" s="184">
        <f t="shared" si="69"/>
        <v>116.01</v>
      </c>
      <c r="AM217" s="14">
        <f t="shared" si="77"/>
        <v>876535.24797466514</v>
      </c>
      <c r="AN217" s="14">
        <f t="shared" si="70"/>
        <v>73044.600000000006</v>
      </c>
      <c r="AO217" s="14">
        <f t="shared" si="71"/>
        <v>73044.600000000006</v>
      </c>
    </row>
    <row r="218" spans="1:41" x14ac:dyDescent="0.25">
      <c r="A218">
        <v>62139</v>
      </c>
      <c r="B218" t="s">
        <v>237</v>
      </c>
      <c r="C218" t="s">
        <v>228</v>
      </c>
      <c r="D218" s="14">
        <f>'landesw Umlage § 2_Plan'!F218*'Umlage Gesamt § 2_mtlAufte_Plan'!$D$1</f>
        <v>6157.992172148518</v>
      </c>
      <c r="E218" s="14">
        <f>'landesw Umlage § 2_Plan'!G218*'Umlage Gesamt § 2_mtlAufte_Plan'!$E$1</f>
        <v>479915.69119782728</v>
      </c>
      <c r="F218" s="14">
        <f>'landesw Umlage § 2_Plan'!H218*'Umlage Gesamt § 2_mtlAufte_Plan'!$F$1</f>
        <v>22166.111886308285</v>
      </c>
      <c r="G218" s="14">
        <f>'landesw Umlage § 2_Plan'!I218*'Umlage Gesamt § 2_mtlAufte_Plan'!$G$1</f>
        <v>750305.20372005354</v>
      </c>
      <c r="H218" s="14">
        <f>'landesw Umlage § 2_Plan'!J218*'Umlage Gesamt § 2_mtlAufte_Plan'!$H$1</f>
        <v>128052.64320667481</v>
      </c>
      <c r="I218" s="14">
        <f>'landesw Umlage § 2_Plan'!K218*'Umlage Gesamt § 2_mtlAufte_Plan'!$I$1</f>
        <v>227545.72898863378</v>
      </c>
      <c r="J218" s="14">
        <f>'landesw Umlage § 2_Plan'!L218*'Umlage Gesamt § 2_mtlAufte_Plan'!$J$1</f>
        <v>3234.7745946085925</v>
      </c>
      <c r="K218" s="14">
        <f>'landesw Umlage § 2_Plan'!M218*'Umlage Gesamt § 2_mtlAufte_Plan'!$K$1</f>
        <v>2275.7208203276527</v>
      </c>
      <c r="M218" s="14">
        <f>'bezirksw Umlage § 2_Plan'!F218*'Umlage Gesamt § 2_mtlAufte_Plan'!$M$1</f>
        <v>18168.887929313481</v>
      </c>
      <c r="N218" s="14">
        <f>'bezirksw Umlage § 2_Plan'!G218*'Umlage Gesamt § 2_mtlAufte_Plan'!$N$1</f>
        <v>1957487.1733224846</v>
      </c>
      <c r="O218" s="14">
        <f>'bezirksw Umlage § 2_Plan'!H218*'Umlage Gesamt § 2_mtlAufte_Plan'!$O$1</f>
        <v>76195.041145850846</v>
      </c>
      <c r="P218" s="14">
        <f>'bezirksw Umlage § 2_Plan'!I218*'Umlage Gesamt § 2_mtlAufte_Plan'!$P$1</f>
        <v>2457896.2509333314</v>
      </c>
      <c r="Q218" s="14">
        <f>'bezirksw Umlage § 2_Plan'!J218*'Umlage Gesamt § 2_mtlAufte_Plan'!$Q$1</f>
        <v>340608.58926936006</v>
      </c>
      <c r="R218" s="14">
        <f>'bezirksw Umlage § 2_Plan'!K218*'Umlage Gesamt § 2_mtlAufte_Plan'!$R$1</f>
        <v>814709.339620671</v>
      </c>
      <c r="S218" s="14">
        <f>'bezirksw Umlage § 2_Plan'!L218*'Umlage Gesamt § 2_mtlAufte_Plan'!$S$1</f>
        <v>18875.483244486677</v>
      </c>
      <c r="T218" s="14">
        <f>'bezirksw Umlage § 2_Plan'!M218*'Umlage Gesamt § 2_mtlAufte_Plan'!$T$1</f>
        <v>9338.9171026386957</v>
      </c>
      <c r="V218" s="14">
        <f t="shared" si="66"/>
        <v>24326.880101462</v>
      </c>
      <c r="W218" s="184">
        <f t="shared" si="67"/>
        <v>2027.24</v>
      </c>
      <c r="X218" s="14">
        <f t="shared" si="59"/>
        <v>2437402.8645203118</v>
      </c>
      <c r="Y218" s="184">
        <f t="shared" si="72"/>
        <v>203116.91</v>
      </c>
      <c r="Z218" s="14">
        <f t="shared" si="60"/>
        <v>98361.153032159127</v>
      </c>
      <c r="AA218" s="184">
        <f t="shared" si="73"/>
        <v>8196.76</v>
      </c>
      <c r="AB218" s="14">
        <f t="shared" si="61"/>
        <v>3208201.4546533851</v>
      </c>
      <c r="AC218" s="184">
        <f t="shared" si="74"/>
        <v>267350.12</v>
      </c>
      <c r="AD218" s="14">
        <f t="shared" si="62"/>
        <v>468661.2324760349</v>
      </c>
      <c r="AE218" s="184">
        <f t="shared" si="75"/>
        <v>39055.1</v>
      </c>
      <c r="AF218" s="14">
        <f t="shared" si="63"/>
        <v>1042255.0686093047</v>
      </c>
      <c r="AG218" s="184">
        <f t="shared" si="76"/>
        <v>86854.59</v>
      </c>
      <c r="AH218" s="14">
        <f t="shared" si="64"/>
        <v>22110.257839095269</v>
      </c>
      <c r="AI218" s="184">
        <f t="shared" si="68"/>
        <v>1842.52</v>
      </c>
      <c r="AJ218" s="14">
        <f t="shared" si="65"/>
        <v>11614.637922966349</v>
      </c>
      <c r="AK218" s="184">
        <f t="shared" si="69"/>
        <v>967.89</v>
      </c>
      <c r="AM218" s="14">
        <f t="shared" si="77"/>
        <v>7312933.5491547184</v>
      </c>
      <c r="AN218" s="14">
        <f t="shared" si="70"/>
        <v>609411.13</v>
      </c>
      <c r="AO218" s="14">
        <f t="shared" si="71"/>
        <v>609411.13</v>
      </c>
    </row>
    <row r="219" spans="1:41" x14ac:dyDescent="0.25">
      <c r="A219">
        <v>62140</v>
      </c>
      <c r="B219" t="s">
        <v>238</v>
      </c>
      <c r="C219" t="s">
        <v>228</v>
      </c>
      <c r="D219" s="14">
        <f>'landesw Umlage § 2_Plan'!F219*'Umlage Gesamt § 2_mtlAufte_Plan'!$D$1</f>
        <v>11184.277011625065</v>
      </c>
      <c r="E219" s="14">
        <f>'landesw Umlage § 2_Plan'!G219*'Umlage Gesamt § 2_mtlAufte_Plan'!$E$1</f>
        <v>871633.13666722202</v>
      </c>
      <c r="F219" s="14">
        <f>'landesw Umlage § 2_Plan'!H219*'Umlage Gesamt § 2_mtlAufte_Plan'!$F$1</f>
        <v>40258.566213904523</v>
      </c>
      <c r="G219" s="14">
        <f>'landesw Umlage § 2_Plan'!I219*'Umlage Gesamt § 2_mtlAufte_Plan'!$G$1</f>
        <v>1362720.3489511788</v>
      </c>
      <c r="H219" s="14">
        <f>'landesw Umlage § 2_Plan'!J219*'Umlage Gesamt § 2_mtlAufte_Plan'!$H$1</f>
        <v>232571.94774811715</v>
      </c>
      <c r="I219" s="14">
        <f>'landesw Umlage § 2_Plan'!K219*'Umlage Gesamt § 2_mtlAufte_Plan'!$I$1</f>
        <v>413273.41683403251</v>
      </c>
      <c r="J219" s="14">
        <f>'landesw Umlage § 2_Plan'!L219*'Umlage Gesamt § 2_mtlAufte_Plan'!$J$1</f>
        <v>5875.0667628158053</v>
      </c>
      <c r="K219" s="14">
        <f>'landesw Umlage § 2_Plan'!M219*'Umlage Gesamt § 2_mtlAufte_Plan'!$K$1</f>
        <v>4133.2127979608686</v>
      </c>
      <c r="M219" s="14">
        <f>'bezirksw Umlage § 2_Plan'!F219*'Umlage Gesamt § 2_mtlAufte_Plan'!$M$1</f>
        <v>32998.722621583736</v>
      </c>
      <c r="N219" s="14">
        <f>'bezirksw Umlage § 2_Plan'!G219*'Umlage Gesamt § 2_mtlAufte_Plan'!$N$1</f>
        <v>3555230.0459490698</v>
      </c>
      <c r="O219" s="14">
        <f>'bezirksw Umlage § 2_Plan'!H219*'Umlage Gesamt § 2_mtlAufte_Plan'!$O$1</f>
        <v>138387.06241648865</v>
      </c>
      <c r="P219" s="14">
        <f>'bezirksw Umlage § 2_Plan'!I219*'Umlage Gesamt § 2_mtlAufte_Plan'!$P$1</f>
        <v>4464083.7090706993</v>
      </c>
      <c r="Q219" s="14">
        <f>'bezirksw Umlage § 2_Plan'!J219*'Umlage Gesamt § 2_mtlAufte_Plan'!$Q$1</f>
        <v>618620.60042181402</v>
      </c>
      <c r="R219" s="14">
        <f>'bezirksw Umlage § 2_Plan'!K219*'Umlage Gesamt § 2_mtlAufte_Plan'!$R$1</f>
        <v>1479692.5172278287</v>
      </c>
      <c r="S219" s="14">
        <f>'bezirksw Umlage § 2_Plan'!L219*'Umlage Gesamt § 2_mtlAufte_Plan'!$S$1</f>
        <v>34282.056136646686</v>
      </c>
      <c r="T219" s="14">
        <f>'bezirksw Umlage § 2_Plan'!M219*'Umlage Gesamt § 2_mtlAufte_Plan'!$T$1</f>
        <v>16961.540863419435</v>
      </c>
      <c r="V219" s="14">
        <f t="shared" si="66"/>
        <v>44182.999633208805</v>
      </c>
      <c r="W219" s="184">
        <f t="shared" si="67"/>
        <v>3681.92</v>
      </c>
      <c r="X219" s="14">
        <f t="shared" si="59"/>
        <v>4426863.1826162916</v>
      </c>
      <c r="Y219" s="184">
        <f t="shared" si="72"/>
        <v>368905.27</v>
      </c>
      <c r="Z219" s="14">
        <f t="shared" si="60"/>
        <v>178645.62863039318</v>
      </c>
      <c r="AA219" s="184">
        <f t="shared" si="73"/>
        <v>14887.14</v>
      </c>
      <c r="AB219" s="14">
        <f t="shared" si="61"/>
        <v>5826804.0580218779</v>
      </c>
      <c r="AC219" s="184">
        <f t="shared" si="74"/>
        <v>485567</v>
      </c>
      <c r="AD219" s="14">
        <f t="shared" si="62"/>
        <v>851192.54816993116</v>
      </c>
      <c r="AE219" s="184">
        <f t="shared" si="75"/>
        <v>70932.710000000006</v>
      </c>
      <c r="AF219" s="14">
        <f t="shared" si="63"/>
        <v>1892965.9340618611</v>
      </c>
      <c r="AG219" s="184">
        <f t="shared" si="76"/>
        <v>157747.16</v>
      </c>
      <c r="AH219" s="14">
        <f t="shared" si="64"/>
        <v>40157.122899462491</v>
      </c>
      <c r="AI219" s="184">
        <f t="shared" si="68"/>
        <v>3346.43</v>
      </c>
      <c r="AJ219" s="14">
        <f t="shared" si="65"/>
        <v>21094.753661380302</v>
      </c>
      <c r="AK219" s="184">
        <f t="shared" si="69"/>
        <v>1757.9</v>
      </c>
      <c r="AM219" s="14">
        <f t="shared" si="77"/>
        <v>13281906.227694407</v>
      </c>
      <c r="AN219" s="14">
        <f t="shared" si="70"/>
        <v>1106825.52</v>
      </c>
      <c r="AO219" s="14">
        <f t="shared" si="71"/>
        <v>1106825.52</v>
      </c>
    </row>
    <row r="220" spans="1:41" x14ac:dyDescent="0.25">
      <c r="A220">
        <v>62141</v>
      </c>
      <c r="B220" t="s">
        <v>239</v>
      </c>
      <c r="C220" t="s">
        <v>228</v>
      </c>
      <c r="D220" s="14">
        <f>'landesw Umlage § 2_Plan'!F220*'Umlage Gesamt § 2_mtlAufte_Plan'!$D$1</f>
        <v>2872.1993116440617</v>
      </c>
      <c r="E220" s="14">
        <f>'landesw Umlage § 2_Plan'!G220*'Umlage Gesamt § 2_mtlAufte_Plan'!$E$1</f>
        <v>223841.3884544865</v>
      </c>
      <c r="F220" s="14">
        <f>'landesw Umlage § 2_Plan'!H220*'Umlage Gesamt § 2_mtlAufte_Plan'!$F$1</f>
        <v>10338.676880692929</v>
      </c>
      <c r="G220" s="14">
        <f>'landesw Umlage § 2_Plan'!I220*'Umlage Gesamt § 2_mtlAufte_Plan'!$G$1</f>
        <v>349955.96444478893</v>
      </c>
      <c r="H220" s="14">
        <f>'landesw Umlage § 2_Plan'!J220*'Umlage Gesamt § 2_mtlAufte_Plan'!$H$1</f>
        <v>59726.076843012852</v>
      </c>
      <c r="I220" s="14">
        <f>'landesw Umlage § 2_Plan'!K220*'Umlage Gesamt § 2_mtlAufte_Plan'!$I$1</f>
        <v>106131.45777037824</v>
      </c>
      <c r="J220" s="14">
        <f>'landesw Umlage § 2_Plan'!L220*'Umlage Gesamt § 2_mtlAufte_Plan'!$J$1</f>
        <v>1508.7575794557895</v>
      </c>
      <c r="K220" s="14">
        <f>'landesw Umlage § 2_Plan'!M220*'Umlage Gesamt § 2_mtlAufte_Plan'!$K$1</f>
        <v>1061.4374930844751</v>
      </c>
      <c r="M220" s="14">
        <f>'bezirksw Umlage § 2_Plan'!F220*'Umlage Gesamt § 2_mtlAufte_Plan'!$M$1</f>
        <v>8474.2990807838432</v>
      </c>
      <c r="N220" s="14">
        <f>'bezirksw Umlage § 2_Plan'!G220*'Umlage Gesamt § 2_mtlAufte_Plan'!$N$1</f>
        <v>913007.54443916527</v>
      </c>
      <c r="O220" s="14">
        <f>'bezirksw Umlage § 2_Plan'!H220*'Umlage Gesamt § 2_mtlAufte_Plan'!$O$1</f>
        <v>35538.750068506197</v>
      </c>
      <c r="P220" s="14">
        <f>'bezirksw Umlage § 2_Plan'!I220*'Umlage Gesamt § 2_mtlAufte_Plan'!$P$1</f>
        <v>1146407.4202549949</v>
      </c>
      <c r="Q220" s="14">
        <f>'bezirksw Umlage § 2_Plan'!J220*'Umlage Gesamt § 2_mtlAufte_Plan'!$Q$1</f>
        <v>158866.02780434917</v>
      </c>
      <c r="R220" s="14">
        <f>'bezirksw Umlage § 2_Plan'!K220*'Umlage Gesamt § 2_mtlAufte_Plan'!$R$1</f>
        <v>379995.22231156926</v>
      </c>
      <c r="S220" s="14">
        <f>'bezirksw Umlage § 2_Plan'!L220*'Umlage Gesamt § 2_mtlAufte_Plan'!$S$1</f>
        <v>8803.8679599114166</v>
      </c>
      <c r="T220" s="14">
        <f>'bezirksw Umlage § 2_Plan'!M220*'Umlage Gesamt § 2_mtlAufte_Plan'!$T$1</f>
        <v>4355.8404304273763</v>
      </c>
      <c r="V220" s="14">
        <f t="shared" si="66"/>
        <v>11346.498392427904</v>
      </c>
      <c r="W220" s="184">
        <f t="shared" si="67"/>
        <v>945.54</v>
      </c>
      <c r="X220" s="14">
        <f t="shared" si="59"/>
        <v>1136848.9328936518</v>
      </c>
      <c r="Y220" s="184">
        <f t="shared" si="72"/>
        <v>94737.41</v>
      </c>
      <c r="Z220" s="14">
        <f t="shared" si="60"/>
        <v>45877.426949199129</v>
      </c>
      <c r="AA220" s="184">
        <f t="shared" si="73"/>
        <v>3823.12</v>
      </c>
      <c r="AB220" s="14">
        <f t="shared" si="61"/>
        <v>1496363.3846997838</v>
      </c>
      <c r="AC220" s="184">
        <f t="shared" si="74"/>
        <v>124696.95</v>
      </c>
      <c r="AD220" s="14">
        <f t="shared" si="62"/>
        <v>218592.10464736202</v>
      </c>
      <c r="AE220" s="184">
        <f t="shared" si="75"/>
        <v>18216.009999999998</v>
      </c>
      <c r="AF220" s="14">
        <f t="shared" si="63"/>
        <v>486126.68008194747</v>
      </c>
      <c r="AG220" s="184">
        <f t="shared" si="76"/>
        <v>40510.559999999998</v>
      </c>
      <c r="AH220" s="14">
        <f t="shared" si="64"/>
        <v>10312.625539367205</v>
      </c>
      <c r="AI220" s="184">
        <f t="shared" si="68"/>
        <v>859.39</v>
      </c>
      <c r="AJ220" s="14">
        <f t="shared" si="65"/>
        <v>5417.2779235118514</v>
      </c>
      <c r="AK220" s="184">
        <f t="shared" si="69"/>
        <v>451.44</v>
      </c>
      <c r="AM220" s="14">
        <f t="shared" si="77"/>
        <v>3410884.9311272507</v>
      </c>
      <c r="AN220" s="14">
        <f t="shared" si="70"/>
        <v>284240.40999999997</v>
      </c>
      <c r="AO220" s="14">
        <f t="shared" si="71"/>
        <v>284240.40999999997</v>
      </c>
    </row>
    <row r="221" spans="1:41" x14ac:dyDescent="0.25">
      <c r="A221">
        <v>62142</v>
      </c>
      <c r="B221" t="s">
        <v>240</v>
      </c>
      <c r="C221" t="s">
        <v>228</v>
      </c>
      <c r="D221" s="14">
        <f>'landesw Umlage § 2_Plan'!F221*'Umlage Gesamt § 2_mtlAufte_Plan'!$D$1</f>
        <v>1259.8400996589628</v>
      </c>
      <c r="E221" s="14">
        <f>'landesw Umlage § 2_Plan'!G221*'Umlage Gesamt § 2_mtlAufte_Plan'!$E$1</f>
        <v>98184.11834966988</v>
      </c>
      <c r="F221" s="14">
        <f>'landesw Umlage § 2_Plan'!H221*'Umlage Gesamt § 2_mtlAufte_Plan'!$F$1</f>
        <v>4534.8801731514832</v>
      </c>
      <c r="G221" s="14">
        <f>'landesw Umlage § 2_Plan'!I221*'Umlage Gesamt § 2_mtlAufte_Plan'!$G$1</f>
        <v>153502.07603455085</v>
      </c>
      <c r="H221" s="14">
        <f>'landesw Umlage § 2_Plan'!J221*'Umlage Gesamt § 2_mtlAufte_Plan'!$H$1</f>
        <v>26197.801210066231</v>
      </c>
      <c r="I221" s="14">
        <f>'landesw Umlage § 2_Plan'!K221*'Umlage Gesamt § 2_mtlAufte_Plan'!$I$1</f>
        <v>46552.711642371643</v>
      </c>
      <c r="J221" s="14">
        <f>'landesw Umlage § 2_Plan'!L221*'Umlage Gesamt § 2_mtlAufte_Plan'!$J$1</f>
        <v>661.79017993524053</v>
      </c>
      <c r="K221" s="14">
        <f>'landesw Umlage § 2_Plan'!M221*'Umlage Gesamt § 2_mtlAufte_Plan'!$K$1</f>
        <v>465.58103111021944</v>
      </c>
      <c r="M221" s="14">
        <f>'bezirksw Umlage § 2_Plan'!F221*'Umlage Gesamt § 2_mtlAufte_Plan'!$M$1</f>
        <v>3717.1033901416213</v>
      </c>
      <c r="N221" s="14">
        <f>'bezirksw Umlage § 2_Plan'!G221*'Umlage Gesamt § 2_mtlAufte_Plan'!$N$1</f>
        <v>400474.82467963465</v>
      </c>
      <c r="O221" s="14">
        <f>'bezirksw Umlage § 2_Plan'!H221*'Umlage Gesamt § 2_mtlAufte_Plan'!$O$1</f>
        <v>15588.452460993536</v>
      </c>
      <c r="P221" s="14">
        <f>'bezirksw Umlage § 2_Plan'!I221*'Umlage Gesamt § 2_mtlAufte_Plan'!$P$1</f>
        <v>502851.60668641352</v>
      </c>
      <c r="Q221" s="14">
        <f>'bezirksw Umlage § 2_Plan'!J221*'Umlage Gesamt § 2_mtlAufte_Plan'!$Q$1</f>
        <v>69683.810413174389</v>
      </c>
      <c r="R221" s="14">
        <f>'bezirksw Umlage § 2_Plan'!K221*'Umlage Gesamt § 2_mtlAufte_Plan'!$R$1</f>
        <v>166678.27222370156</v>
      </c>
      <c r="S221" s="14">
        <f>'bezirksw Umlage § 2_Plan'!L221*'Umlage Gesamt § 2_mtlAufte_Plan'!$S$1</f>
        <v>3861.6630270168603</v>
      </c>
      <c r="T221" s="14">
        <f>'bezirksw Umlage § 2_Plan'!M221*'Umlage Gesamt § 2_mtlAufte_Plan'!$T$1</f>
        <v>1910.6133824769281</v>
      </c>
      <c r="V221" s="14">
        <f t="shared" si="66"/>
        <v>4976.9434898005838</v>
      </c>
      <c r="W221" s="184">
        <f t="shared" si="67"/>
        <v>414.75</v>
      </c>
      <c r="X221" s="14">
        <f t="shared" si="59"/>
        <v>498658.9430293045</v>
      </c>
      <c r="Y221" s="184">
        <f t="shared" si="72"/>
        <v>41554.910000000003</v>
      </c>
      <c r="Z221" s="14">
        <f t="shared" si="60"/>
        <v>20123.332634145019</v>
      </c>
      <c r="AA221" s="184">
        <f t="shared" si="73"/>
        <v>1676.94</v>
      </c>
      <c r="AB221" s="14">
        <f t="shared" si="61"/>
        <v>656353.68272096431</v>
      </c>
      <c r="AC221" s="184">
        <f t="shared" si="74"/>
        <v>54696.14</v>
      </c>
      <c r="AD221" s="14">
        <f t="shared" si="62"/>
        <v>95881.61162324062</v>
      </c>
      <c r="AE221" s="184">
        <f t="shared" si="75"/>
        <v>7990.13</v>
      </c>
      <c r="AF221" s="14">
        <f t="shared" si="63"/>
        <v>213230.98386607319</v>
      </c>
      <c r="AG221" s="184">
        <f t="shared" si="76"/>
        <v>17769.25</v>
      </c>
      <c r="AH221" s="14">
        <f t="shared" si="64"/>
        <v>4523.453206952101</v>
      </c>
      <c r="AI221" s="184">
        <f t="shared" si="68"/>
        <v>376.95</v>
      </c>
      <c r="AJ221" s="14">
        <f t="shared" si="65"/>
        <v>2376.1944135871477</v>
      </c>
      <c r="AK221" s="184">
        <f t="shared" si="69"/>
        <v>198.02</v>
      </c>
      <c r="AM221" s="14">
        <f t="shared" si="77"/>
        <v>1496125.1449840677</v>
      </c>
      <c r="AN221" s="14">
        <f t="shared" si="70"/>
        <v>124677.1</v>
      </c>
      <c r="AO221" s="14">
        <f t="shared" si="71"/>
        <v>124677.1</v>
      </c>
    </row>
    <row r="222" spans="1:41" x14ac:dyDescent="0.25">
      <c r="A222">
        <v>62143</v>
      </c>
      <c r="B222" t="s">
        <v>241</v>
      </c>
      <c r="C222" t="s">
        <v>228</v>
      </c>
      <c r="D222" s="14">
        <f>'landesw Umlage § 2_Plan'!F222*'Umlage Gesamt § 2_mtlAufte_Plan'!$D$1</f>
        <v>2935.0143287188962</v>
      </c>
      <c r="E222" s="14">
        <f>'landesw Umlage § 2_Plan'!G222*'Umlage Gesamt § 2_mtlAufte_Plan'!$E$1</f>
        <v>228736.80103286181</v>
      </c>
      <c r="F222" s="14">
        <f>'landesw Umlage § 2_Plan'!H222*'Umlage Gesamt § 2_mtlAufte_Plan'!$F$1</f>
        <v>10564.783809330896</v>
      </c>
      <c r="G222" s="14">
        <f>'landesw Umlage § 2_Plan'!I222*'Umlage Gesamt § 2_mtlAufte_Plan'!$G$1</f>
        <v>357609.50359610107</v>
      </c>
      <c r="H222" s="14">
        <f>'landesw Umlage § 2_Plan'!J222*'Umlage Gesamt § 2_mtlAufte_Plan'!$H$1</f>
        <v>61032.286520557565</v>
      </c>
      <c r="I222" s="14">
        <f>'landesw Umlage § 2_Plan'!K222*'Umlage Gesamt § 2_mtlAufte_Plan'!$I$1</f>
        <v>108452.55342171289</v>
      </c>
      <c r="J222" s="14">
        <f>'landesw Umlage § 2_Plan'!L222*'Umlage Gesamt § 2_mtlAufte_Plan'!$J$1</f>
        <v>1541.7541172416904</v>
      </c>
      <c r="K222" s="14">
        <f>'landesw Umlage § 2_Plan'!M222*'Umlage Gesamt § 2_mtlAufte_Plan'!$K$1</f>
        <v>1084.6511377579732</v>
      </c>
      <c r="M222" s="14">
        <f>'bezirksw Umlage § 2_Plan'!F222*'Umlage Gesamt § 2_mtlAufte_Plan'!$M$1</f>
        <v>8659.6320551699391</v>
      </c>
      <c r="N222" s="14">
        <f>'bezirksw Umlage § 2_Plan'!G222*'Umlage Gesamt § 2_mtlAufte_Plan'!$N$1</f>
        <v>932975.02519890794</v>
      </c>
      <c r="O222" s="14">
        <f>'bezirksw Umlage § 2_Plan'!H222*'Umlage Gesamt § 2_mtlAufte_Plan'!$O$1</f>
        <v>36315.982756823243</v>
      </c>
      <c r="P222" s="14">
        <f>'bezirksw Umlage § 2_Plan'!I222*'Umlage Gesamt § 2_mtlAufte_Plan'!$P$1</f>
        <v>1171479.3577720383</v>
      </c>
      <c r="Q222" s="14">
        <f>'bezirksw Umlage § 2_Plan'!J222*'Umlage Gesamt § 2_mtlAufte_Plan'!$Q$1</f>
        <v>162340.42883518472</v>
      </c>
      <c r="R222" s="14">
        <f>'bezirksw Umlage § 2_Plan'!K222*'Umlage Gesamt § 2_mtlAufte_Plan'!$R$1</f>
        <v>388305.7202220342</v>
      </c>
      <c r="S222" s="14">
        <f>'bezirksw Umlage § 2_Plan'!L222*'Umlage Gesamt § 2_mtlAufte_Plan'!$S$1</f>
        <v>8996.4086077642551</v>
      </c>
      <c r="T222" s="14">
        <f>'bezirksw Umlage § 2_Plan'!M222*'Umlage Gesamt § 2_mtlAufte_Plan'!$T$1</f>
        <v>4451.1026881346716</v>
      </c>
      <c r="V222" s="14">
        <f t="shared" si="66"/>
        <v>11594.646383888836</v>
      </c>
      <c r="W222" s="184">
        <f t="shared" si="67"/>
        <v>966.22</v>
      </c>
      <c r="X222" s="14">
        <f t="shared" si="59"/>
        <v>1161711.8262317698</v>
      </c>
      <c r="Y222" s="184">
        <f t="shared" si="72"/>
        <v>96809.32</v>
      </c>
      <c r="Z222" s="14">
        <f t="shared" si="60"/>
        <v>46880.76656615414</v>
      </c>
      <c r="AA222" s="184">
        <f t="shared" si="73"/>
        <v>3906.73</v>
      </c>
      <c r="AB222" s="14">
        <f t="shared" si="61"/>
        <v>1529088.8613681393</v>
      </c>
      <c r="AC222" s="184">
        <f t="shared" si="74"/>
        <v>127424.07</v>
      </c>
      <c r="AD222" s="14">
        <f t="shared" si="62"/>
        <v>223372.71535574229</v>
      </c>
      <c r="AE222" s="184">
        <f t="shared" si="75"/>
        <v>18614.39</v>
      </c>
      <c r="AF222" s="14">
        <f t="shared" si="63"/>
        <v>496758.27364374709</v>
      </c>
      <c r="AG222" s="184">
        <f t="shared" si="76"/>
        <v>41396.519999999997</v>
      </c>
      <c r="AH222" s="14">
        <f t="shared" si="64"/>
        <v>10538.162725005946</v>
      </c>
      <c r="AI222" s="184">
        <f t="shared" si="68"/>
        <v>878.18</v>
      </c>
      <c r="AJ222" s="14">
        <f t="shared" si="65"/>
        <v>5535.7538258926452</v>
      </c>
      <c r="AK222" s="184">
        <f t="shared" si="69"/>
        <v>461.31</v>
      </c>
      <c r="AM222" s="14">
        <f t="shared" si="77"/>
        <v>3485481.0061003398</v>
      </c>
      <c r="AN222" s="14">
        <f t="shared" si="70"/>
        <v>290456.75</v>
      </c>
      <c r="AO222" s="14">
        <f t="shared" si="71"/>
        <v>290456.75</v>
      </c>
    </row>
    <row r="223" spans="1:41" x14ac:dyDescent="0.25">
      <c r="A223">
        <v>62144</v>
      </c>
      <c r="B223" t="s">
        <v>242</v>
      </c>
      <c r="C223" t="s">
        <v>228</v>
      </c>
      <c r="D223" s="14">
        <f>'landesw Umlage § 2_Plan'!F223*'Umlage Gesamt § 2_mtlAufte_Plan'!$D$1</f>
        <v>750.63718514827917</v>
      </c>
      <c r="E223" s="14">
        <f>'landesw Umlage § 2_Plan'!G223*'Umlage Gesamt § 2_mtlAufte_Plan'!$E$1</f>
        <v>58500.003487912763</v>
      </c>
      <c r="F223" s="14">
        <f>'landesw Umlage § 2_Plan'!H223*'Umlage Gesamt § 2_mtlAufte_Plan'!$F$1</f>
        <v>2701.9696301781805</v>
      </c>
      <c r="G223" s="14">
        <f>'landesw Umlage § 2_Plan'!I223*'Umlage Gesamt § 2_mtlAufte_Plan'!$G$1</f>
        <v>91459.51641020432</v>
      </c>
      <c r="H223" s="14">
        <f>'landesw Umlage § 2_Plan'!J223*'Umlage Gesamt § 2_mtlAufte_Plan'!$H$1</f>
        <v>15609.158466000248</v>
      </c>
      <c r="I223" s="14">
        <f>'landesw Umlage § 2_Plan'!K223*'Umlage Gesamt § 2_mtlAufte_Plan'!$I$1</f>
        <v>27737.009194824583</v>
      </c>
      <c r="J223" s="14">
        <f>'landesw Umlage § 2_Plan'!L223*'Umlage Gesamt § 2_mtlAufte_Plan'!$J$1</f>
        <v>394.30743469733625</v>
      </c>
      <c r="K223" s="14">
        <f>'landesw Umlage § 2_Plan'!M223*'Umlage Gesamt § 2_mtlAufte_Plan'!$K$1</f>
        <v>277.40221536496017</v>
      </c>
      <c r="M223" s="14">
        <f>'bezirksw Umlage § 2_Plan'!F223*'Umlage Gesamt § 2_mtlAufte_Plan'!$M$1</f>
        <v>2214.7223496349543</v>
      </c>
      <c r="N223" s="14">
        <f>'bezirksw Umlage § 2_Plan'!G223*'Umlage Gesamt § 2_mtlAufte_Plan'!$N$1</f>
        <v>238610.67384793254</v>
      </c>
      <c r="O223" s="14">
        <f>'bezirksw Umlage § 2_Plan'!H223*'Umlage Gesamt § 2_mtlAufte_Plan'!$O$1</f>
        <v>9287.9025515265603</v>
      </c>
      <c r="P223" s="14">
        <f>'bezirksw Umlage § 2_Plan'!I223*'Umlage Gesamt § 2_mtlAufte_Plan'!$P$1</f>
        <v>299608.747723268</v>
      </c>
      <c r="Q223" s="14">
        <f>'bezirksw Umlage § 2_Plan'!J223*'Umlage Gesamt § 2_mtlAufte_Plan'!$Q$1</f>
        <v>41518.96682214758</v>
      </c>
      <c r="R223" s="14">
        <f>'bezirksw Umlage § 2_Plan'!K223*'Umlage Gesamt § 2_mtlAufte_Plan'!$R$1</f>
        <v>99310.149852545903</v>
      </c>
      <c r="S223" s="14">
        <f>'bezirksw Umlage § 2_Plan'!L223*'Umlage Gesamt § 2_mtlAufte_Plan'!$S$1</f>
        <v>2300.8537872193433</v>
      </c>
      <c r="T223" s="14">
        <f>'bezirksw Umlage § 2_Plan'!M223*'Umlage Gesamt § 2_mtlAufte_Plan'!$T$1</f>
        <v>1138.3805387027639</v>
      </c>
      <c r="V223" s="14">
        <f t="shared" si="66"/>
        <v>2965.3595347832334</v>
      </c>
      <c r="W223" s="184">
        <f t="shared" si="67"/>
        <v>247.11</v>
      </c>
      <c r="X223" s="14">
        <f t="shared" si="59"/>
        <v>297110.67733584531</v>
      </c>
      <c r="Y223" s="184">
        <f t="shared" si="72"/>
        <v>24759.22</v>
      </c>
      <c r="Z223" s="14">
        <f t="shared" si="60"/>
        <v>11989.872181704741</v>
      </c>
      <c r="AA223" s="184">
        <f t="shared" si="73"/>
        <v>999.16</v>
      </c>
      <c r="AB223" s="14">
        <f t="shared" si="61"/>
        <v>391068.26413347234</v>
      </c>
      <c r="AC223" s="184">
        <f t="shared" si="74"/>
        <v>32589.02</v>
      </c>
      <c r="AD223" s="14">
        <f t="shared" si="62"/>
        <v>57128.125288147829</v>
      </c>
      <c r="AE223" s="184">
        <f t="shared" si="75"/>
        <v>4760.68</v>
      </c>
      <c r="AF223" s="14">
        <f t="shared" si="63"/>
        <v>127047.15904737049</v>
      </c>
      <c r="AG223" s="184">
        <f t="shared" si="76"/>
        <v>10587.26</v>
      </c>
      <c r="AH223" s="14">
        <f t="shared" si="64"/>
        <v>2695.1612219166796</v>
      </c>
      <c r="AI223" s="184">
        <f t="shared" si="68"/>
        <v>224.6</v>
      </c>
      <c r="AJ223" s="14">
        <f t="shared" si="65"/>
        <v>1415.782754067724</v>
      </c>
      <c r="AK223" s="184">
        <f t="shared" si="69"/>
        <v>117.98</v>
      </c>
      <c r="AM223" s="14">
        <f t="shared" si="77"/>
        <v>891420.40149730816</v>
      </c>
      <c r="AN223" s="14">
        <f t="shared" si="70"/>
        <v>74285.03</v>
      </c>
      <c r="AO223" s="14">
        <f t="shared" si="71"/>
        <v>74285.03</v>
      </c>
    </row>
    <row r="224" spans="1:41" x14ac:dyDescent="0.25">
      <c r="A224">
        <v>62145</v>
      </c>
      <c r="B224" t="s">
        <v>243</v>
      </c>
      <c r="C224" t="s">
        <v>228</v>
      </c>
      <c r="D224" s="14">
        <f>'landesw Umlage § 2_Plan'!F224*'Umlage Gesamt § 2_mtlAufte_Plan'!$D$1</f>
        <v>2274.6892919601955</v>
      </c>
      <c r="E224" s="14">
        <f>'landesw Umlage § 2_Plan'!G224*'Umlage Gesamt § 2_mtlAufte_Plan'!$E$1</f>
        <v>177275.16588097491</v>
      </c>
      <c r="F224" s="14">
        <f>'landesw Umlage § 2_Plan'!H224*'Umlage Gesamt § 2_mtlAufte_Plan'!$F$1</f>
        <v>8187.8989031883129</v>
      </c>
      <c r="G224" s="14">
        <f>'landesw Umlage § 2_Plan'!I224*'Umlage Gesamt § 2_mtlAufte_Plan'!$G$1</f>
        <v>277153.84574913303</v>
      </c>
      <c r="H224" s="14">
        <f>'landesw Umlage § 2_Plan'!J224*'Umlage Gesamt § 2_mtlAufte_Plan'!$H$1</f>
        <v>47301.128057101014</v>
      </c>
      <c r="I224" s="14">
        <f>'landesw Umlage § 2_Plan'!K224*'Umlage Gesamt § 2_mtlAufte_Plan'!$I$1</f>
        <v>84052.694237370757</v>
      </c>
      <c r="J224" s="14">
        <f>'landesw Umlage § 2_Plan'!L224*'Umlage Gesamt § 2_mtlAufte_Plan'!$J$1</f>
        <v>1194.8873799386156</v>
      </c>
      <c r="K224" s="14">
        <f>'landesw Umlage § 2_Plan'!M224*'Umlage Gesamt § 2_mtlAufte_Plan'!$K$1</f>
        <v>840.62428739400104</v>
      </c>
      <c r="M224" s="14">
        <f>'bezirksw Umlage § 2_Plan'!F224*'Umlage Gesamt § 2_mtlAufte_Plan'!$M$1</f>
        <v>6711.3717692847804</v>
      </c>
      <c r="N224" s="14">
        <f>'bezirksw Umlage § 2_Plan'!G224*'Umlage Gesamt § 2_mtlAufte_Plan'!$N$1</f>
        <v>723072.55154443509</v>
      </c>
      <c r="O224" s="14">
        <f>'bezirksw Umlage § 2_Plan'!H224*'Umlage Gesamt § 2_mtlAufte_Plan'!$O$1</f>
        <v>28145.544740837533</v>
      </c>
      <c r="P224" s="14">
        <f>'bezirksw Umlage § 2_Plan'!I224*'Umlage Gesamt § 2_mtlAufte_Plan'!$P$1</f>
        <v>907917.73137257528</v>
      </c>
      <c r="Q224" s="14">
        <f>'bezirksw Umlage § 2_Plan'!J224*'Umlage Gesamt § 2_mtlAufte_Plan'!$Q$1</f>
        <v>125816.77421820463</v>
      </c>
      <c r="R224" s="14">
        <f>'bezirksw Umlage § 2_Plan'!K224*'Umlage Gesamt § 2_mtlAufte_Plan'!$R$1</f>
        <v>300943.96989928599</v>
      </c>
      <c r="S224" s="14">
        <f>'bezirksw Umlage § 2_Plan'!L224*'Umlage Gesamt § 2_mtlAufte_Plan'!$S$1</f>
        <v>6972.3797004807893</v>
      </c>
      <c r="T224" s="14">
        <f>'bezirksw Umlage § 2_Plan'!M224*'Umlage Gesamt § 2_mtlAufte_Plan'!$T$1</f>
        <v>3449.6852444787155</v>
      </c>
      <c r="V224" s="14">
        <f t="shared" si="66"/>
        <v>8986.0610612449764</v>
      </c>
      <c r="W224" s="184">
        <f t="shared" si="67"/>
        <v>748.84</v>
      </c>
      <c r="X224" s="14">
        <f t="shared" si="59"/>
        <v>900347.71742540994</v>
      </c>
      <c r="Y224" s="184">
        <f t="shared" si="72"/>
        <v>75028.98</v>
      </c>
      <c r="Z224" s="14">
        <f t="shared" si="60"/>
        <v>36333.443644025843</v>
      </c>
      <c r="AA224" s="184">
        <f t="shared" si="73"/>
        <v>3027.79</v>
      </c>
      <c r="AB224" s="14">
        <f t="shared" si="61"/>
        <v>1185071.5771217083</v>
      </c>
      <c r="AC224" s="184">
        <f t="shared" si="74"/>
        <v>98755.96</v>
      </c>
      <c r="AD224" s="14">
        <f t="shared" si="62"/>
        <v>173117.90227530565</v>
      </c>
      <c r="AE224" s="184">
        <f t="shared" si="75"/>
        <v>14426.49</v>
      </c>
      <c r="AF224" s="14">
        <f t="shared" si="63"/>
        <v>384996.66413665673</v>
      </c>
      <c r="AG224" s="184">
        <f t="shared" si="76"/>
        <v>32083.06</v>
      </c>
      <c r="AH224" s="14">
        <f t="shared" si="64"/>
        <v>8167.2670804194049</v>
      </c>
      <c r="AI224" s="184">
        <f t="shared" si="68"/>
        <v>680.61</v>
      </c>
      <c r="AJ224" s="14">
        <f t="shared" si="65"/>
        <v>4290.3095318727164</v>
      </c>
      <c r="AK224" s="184">
        <f t="shared" si="69"/>
        <v>357.53</v>
      </c>
      <c r="AM224" s="14">
        <f t="shared" si="77"/>
        <v>2701310.9422766431</v>
      </c>
      <c r="AN224" s="14">
        <f t="shared" si="70"/>
        <v>225109.25</v>
      </c>
      <c r="AO224" s="14">
        <f t="shared" si="71"/>
        <v>225109.25</v>
      </c>
    </row>
    <row r="225" spans="1:41" x14ac:dyDescent="0.25">
      <c r="A225">
        <v>62146</v>
      </c>
      <c r="B225" t="s">
        <v>244</v>
      </c>
      <c r="C225" t="s">
        <v>228</v>
      </c>
      <c r="D225" s="14">
        <f>'landesw Umlage § 2_Plan'!F225*'Umlage Gesamt § 2_mtlAufte_Plan'!$D$1</f>
        <v>842.53160895558358</v>
      </c>
      <c r="E225" s="14">
        <f>'landesw Umlage § 2_Plan'!G225*'Umlage Gesamt § 2_mtlAufte_Plan'!$E$1</f>
        <v>65661.684549829675</v>
      </c>
      <c r="F225" s="14">
        <f>'landesw Umlage § 2_Plan'!H225*'Umlage Gesamt § 2_mtlAufte_Plan'!$F$1</f>
        <v>3032.7498622566272</v>
      </c>
      <c r="G225" s="14">
        <f>'landesw Umlage § 2_Plan'!I225*'Umlage Gesamt § 2_mtlAufte_Plan'!$G$1</f>
        <v>102656.16337694127</v>
      </c>
      <c r="H225" s="14">
        <f>'landesw Umlage § 2_Plan'!J225*'Umlage Gesamt § 2_mtlAufte_Plan'!$H$1</f>
        <v>17520.061165373787</v>
      </c>
      <c r="I225" s="14">
        <f>'landesw Umlage § 2_Plan'!K225*'Umlage Gesamt § 2_mtlAufte_Plan'!$I$1</f>
        <v>31132.626316554055</v>
      </c>
      <c r="J225" s="14">
        <f>'landesw Umlage § 2_Plan'!L225*'Umlage Gesamt § 2_mtlAufte_Plan'!$J$1</f>
        <v>442.57929656531758</v>
      </c>
      <c r="K225" s="14">
        <f>'landesw Umlage § 2_Plan'!M225*'Umlage Gesamt § 2_mtlAufte_Plan'!$K$1</f>
        <v>311.36231919168068</v>
      </c>
      <c r="M225" s="14">
        <f>'bezirksw Umlage § 2_Plan'!F225*'Umlage Gesamt § 2_mtlAufte_Plan'!$M$1</f>
        <v>2485.8528481495732</v>
      </c>
      <c r="N225" s="14">
        <f>'bezirksw Umlage § 2_Plan'!G225*'Umlage Gesamt § 2_mtlAufte_Plan'!$N$1</f>
        <v>267821.84379976086</v>
      </c>
      <c r="O225" s="14">
        <f>'bezirksw Umlage § 2_Plan'!H225*'Umlage Gesamt § 2_mtlAufte_Plan'!$O$1</f>
        <v>10424.945147121296</v>
      </c>
      <c r="P225" s="14">
        <f>'bezirksw Umlage § 2_Plan'!I225*'Umlage Gesamt § 2_mtlAufte_Plan'!$P$1</f>
        <v>336287.41723818029</v>
      </c>
      <c r="Q225" s="14">
        <f>'bezirksw Umlage § 2_Plan'!J225*'Umlage Gesamt § 2_mtlAufte_Plan'!$Q$1</f>
        <v>46601.797260986241</v>
      </c>
      <c r="R225" s="14">
        <f>'bezirksw Umlage § 2_Plan'!K225*'Umlage Gesamt § 2_mtlAufte_Plan'!$R$1</f>
        <v>111467.88621237468</v>
      </c>
      <c r="S225" s="14">
        <f>'bezirksw Umlage § 2_Plan'!L225*'Umlage Gesamt § 2_mtlAufte_Plan'!$S$1</f>
        <v>2582.5286592144062</v>
      </c>
      <c r="T225" s="14">
        <f>'bezirksw Umlage § 2_Plan'!M225*'Umlage Gesamt § 2_mtlAufte_Plan'!$T$1</f>
        <v>1277.7432371505831</v>
      </c>
      <c r="V225" s="14">
        <f t="shared" si="66"/>
        <v>3328.3844571051568</v>
      </c>
      <c r="W225" s="184">
        <f t="shared" si="67"/>
        <v>277.37</v>
      </c>
      <c r="X225" s="14">
        <f t="shared" si="59"/>
        <v>333483.52834959055</v>
      </c>
      <c r="Y225" s="184">
        <f t="shared" si="72"/>
        <v>27790.29</v>
      </c>
      <c r="Z225" s="14">
        <f t="shared" si="60"/>
        <v>13457.695009377923</v>
      </c>
      <c r="AA225" s="184">
        <f t="shared" si="73"/>
        <v>1121.47</v>
      </c>
      <c r="AB225" s="14">
        <f t="shared" si="61"/>
        <v>438943.58061512158</v>
      </c>
      <c r="AC225" s="184">
        <f t="shared" si="74"/>
        <v>36578.629999999997</v>
      </c>
      <c r="AD225" s="14">
        <f t="shared" si="62"/>
        <v>64121.858426360028</v>
      </c>
      <c r="AE225" s="184">
        <f t="shared" si="75"/>
        <v>5343.49</v>
      </c>
      <c r="AF225" s="14">
        <f t="shared" si="63"/>
        <v>142600.51252892872</v>
      </c>
      <c r="AG225" s="184">
        <f t="shared" si="76"/>
        <v>11883.38</v>
      </c>
      <c r="AH225" s="14">
        <f t="shared" si="64"/>
        <v>3025.1079557797239</v>
      </c>
      <c r="AI225" s="184">
        <f t="shared" si="68"/>
        <v>252.09</v>
      </c>
      <c r="AJ225" s="14">
        <f t="shared" si="65"/>
        <v>1589.1055563422638</v>
      </c>
      <c r="AK225" s="184">
        <f t="shared" si="69"/>
        <v>132.43</v>
      </c>
      <c r="AM225" s="14">
        <f t="shared" si="77"/>
        <v>1000549.772898606</v>
      </c>
      <c r="AN225" s="14">
        <f t="shared" si="70"/>
        <v>83379.149999999994</v>
      </c>
      <c r="AO225" s="14">
        <f t="shared" si="71"/>
        <v>83379.149999999994</v>
      </c>
    </row>
    <row r="226" spans="1:41" x14ac:dyDescent="0.25">
      <c r="A226">
        <v>62147</v>
      </c>
      <c r="B226" t="s">
        <v>245</v>
      </c>
      <c r="C226" t="s">
        <v>228</v>
      </c>
      <c r="D226" s="14">
        <f>'landesw Umlage § 2_Plan'!F226*'Umlage Gesamt § 2_mtlAufte_Plan'!$D$1</f>
        <v>726.44913447706574</v>
      </c>
      <c r="E226" s="14">
        <f>'landesw Umlage § 2_Plan'!G226*'Umlage Gesamt § 2_mtlAufte_Plan'!$E$1</f>
        <v>56614.936938282299</v>
      </c>
      <c r="F226" s="14">
        <f>'landesw Umlage § 2_Plan'!H226*'Umlage Gesamt § 2_mtlAufte_Plan'!$F$1</f>
        <v>2614.9030957459445</v>
      </c>
      <c r="G226" s="14">
        <f>'landesw Umlage § 2_Plan'!I226*'Umlage Gesamt § 2_mtlAufte_Plan'!$G$1</f>
        <v>88512.383679419479</v>
      </c>
      <c r="H226" s="14">
        <f>'landesw Umlage § 2_Plan'!J226*'Umlage Gesamt § 2_mtlAufte_Plan'!$H$1</f>
        <v>15106.17896620897</v>
      </c>
      <c r="I226" s="14">
        <f>'landesw Umlage § 2_Plan'!K226*'Umlage Gesamt § 2_mtlAufte_Plan'!$I$1</f>
        <v>26843.229620422335</v>
      </c>
      <c r="J226" s="14">
        <f>'landesw Umlage § 2_Plan'!L226*'Umlage Gesamt § 2_mtlAufte_Plan'!$J$1</f>
        <v>381.60152510585857</v>
      </c>
      <c r="K226" s="14">
        <f>'landesw Umlage § 2_Plan'!M226*'Umlage Gesamt § 2_mtlAufte_Plan'!$K$1</f>
        <v>268.4633844965839</v>
      </c>
      <c r="M226" s="14">
        <f>'bezirksw Umlage § 2_Plan'!F226*'Umlage Gesamt § 2_mtlAufte_Plan'!$M$1</f>
        <v>2143.3565587101984</v>
      </c>
      <c r="N226" s="14">
        <f>'bezirksw Umlage § 2_Plan'!G226*'Umlage Gesamt § 2_mtlAufte_Plan'!$N$1</f>
        <v>230921.83670541062</v>
      </c>
      <c r="O226" s="14">
        <f>'bezirksw Umlage § 2_Plan'!H226*'Umlage Gesamt § 2_mtlAufte_Plan'!$O$1</f>
        <v>8988.6151434543899</v>
      </c>
      <c r="P226" s="14">
        <f>'bezirksw Umlage § 2_Plan'!I226*'Umlage Gesamt § 2_mtlAufte_Plan'!$P$1</f>
        <v>289954.3478149586</v>
      </c>
      <c r="Q226" s="14">
        <f>'bezirksw Umlage § 2_Plan'!J226*'Umlage Gesamt § 2_mtlAufte_Plan'!$Q$1</f>
        <v>40181.08629453669</v>
      </c>
      <c r="R226" s="14">
        <f>'bezirksw Umlage § 2_Plan'!K226*'Umlage Gesamt § 2_mtlAufte_Plan'!$R$1</f>
        <v>96110.043350594919</v>
      </c>
      <c r="S226" s="14">
        <f>'bezirksw Umlage § 2_Plan'!L226*'Umlage Gesamt § 2_mtlAufte_Plan'!$S$1</f>
        <v>2226.7125521547346</v>
      </c>
      <c r="T226" s="14">
        <f>'bezirksw Umlage § 2_Plan'!M226*'Umlage Gesamt § 2_mtlAufte_Plan'!$T$1</f>
        <v>1101.6980951760336</v>
      </c>
      <c r="V226" s="14">
        <f t="shared" si="66"/>
        <v>2869.8056931872643</v>
      </c>
      <c r="W226" s="184">
        <f t="shared" si="67"/>
        <v>239.15</v>
      </c>
      <c r="X226" s="14">
        <f t="shared" si="59"/>
        <v>287536.7736436929</v>
      </c>
      <c r="Y226" s="184">
        <f t="shared" si="72"/>
        <v>23961.4</v>
      </c>
      <c r="Z226" s="14">
        <f t="shared" si="60"/>
        <v>11603.518239200333</v>
      </c>
      <c r="AA226" s="184">
        <f t="shared" si="73"/>
        <v>966.96</v>
      </c>
      <c r="AB226" s="14">
        <f t="shared" si="61"/>
        <v>378466.73149437807</v>
      </c>
      <c r="AC226" s="184">
        <f t="shared" si="74"/>
        <v>31538.89</v>
      </c>
      <c r="AD226" s="14">
        <f t="shared" si="62"/>
        <v>55287.265260745662</v>
      </c>
      <c r="AE226" s="184">
        <f t="shared" si="75"/>
        <v>4607.2700000000004</v>
      </c>
      <c r="AF226" s="14">
        <f t="shared" si="63"/>
        <v>122953.27297101726</v>
      </c>
      <c r="AG226" s="184">
        <f t="shared" si="76"/>
        <v>10246.11</v>
      </c>
      <c r="AH226" s="14">
        <f t="shared" si="64"/>
        <v>2608.314077260593</v>
      </c>
      <c r="AI226" s="184">
        <f t="shared" si="68"/>
        <v>217.36</v>
      </c>
      <c r="AJ226" s="14">
        <f t="shared" si="65"/>
        <v>1370.1614796726176</v>
      </c>
      <c r="AK226" s="184">
        <f t="shared" si="69"/>
        <v>114.18</v>
      </c>
      <c r="AM226" s="14">
        <f t="shared" si="77"/>
        <v>862695.8428591548</v>
      </c>
      <c r="AN226" s="14">
        <f t="shared" si="70"/>
        <v>71891.320000000007</v>
      </c>
      <c r="AO226" s="14">
        <f t="shared" si="71"/>
        <v>71891.320000000007</v>
      </c>
    </row>
    <row r="227" spans="1:41" x14ac:dyDescent="0.25">
      <c r="A227">
        <v>62148</v>
      </c>
      <c r="B227" t="s">
        <v>246</v>
      </c>
      <c r="C227" t="s">
        <v>228</v>
      </c>
      <c r="D227" s="14">
        <f>'landesw Umlage § 2_Plan'!F227*'Umlage Gesamt § 2_mtlAufte_Plan'!$D$1</f>
        <v>535.96608209901012</v>
      </c>
      <c r="E227" s="14">
        <f>'landesw Umlage § 2_Plan'!G227*'Umlage Gesamt § 2_mtlAufte_Plan'!$E$1</f>
        <v>41769.870041811781</v>
      </c>
      <c r="F227" s="14">
        <f>'landesw Umlage § 2_Plan'!H227*'Umlage Gesamt § 2_mtlAufte_Plan'!$F$1</f>
        <v>1929.2463859901154</v>
      </c>
      <c r="G227" s="14">
        <f>'landesw Umlage § 2_Plan'!I227*'Umlage Gesamt § 2_mtlAufte_Plan'!$G$1</f>
        <v>65303.451055870872</v>
      </c>
      <c r="H227" s="14">
        <f>'landesw Umlage § 2_Plan'!J227*'Umlage Gesamt § 2_mtlAufte_Plan'!$H$1</f>
        <v>11145.170627581087</v>
      </c>
      <c r="I227" s="14">
        <f>'landesw Umlage § 2_Plan'!K227*'Umlage Gesamt § 2_mtlAufte_Plan'!$I$1</f>
        <v>19804.635903239639</v>
      </c>
      <c r="J227" s="14">
        <f>'landesw Umlage § 2_Plan'!L227*'Umlage Gesamt § 2_mtlAufte_Plan'!$J$1</f>
        <v>281.54135592882449</v>
      </c>
      <c r="K227" s="14">
        <f>'landesw Umlage § 2_Plan'!M227*'Umlage Gesamt § 2_mtlAufte_Plan'!$K$1</f>
        <v>198.06929562831871</v>
      </c>
      <c r="M227" s="14">
        <f>'bezirksw Umlage § 2_Plan'!F227*'Umlage Gesamt § 2_mtlAufte_Plan'!$M$1</f>
        <v>1581.3446018351456</v>
      </c>
      <c r="N227" s="14">
        <f>'bezirksw Umlage § 2_Plan'!G227*'Umlage Gesamt § 2_mtlAufte_Plan'!$N$1</f>
        <v>170371.55970899382</v>
      </c>
      <c r="O227" s="14">
        <f>'bezirksw Umlage § 2_Plan'!H227*'Umlage Gesamt § 2_mtlAufte_Plan'!$O$1</f>
        <v>6631.7001608117043</v>
      </c>
      <c r="P227" s="14">
        <f>'bezirksw Umlage § 2_Plan'!I227*'Umlage Gesamt § 2_mtlAufte_Plan'!$P$1</f>
        <v>213925.08905365513</v>
      </c>
      <c r="Q227" s="14">
        <f>'bezirksw Umlage § 2_Plan'!J227*'Umlage Gesamt § 2_mtlAufte_Plan'!$Q$1</f>
        <v>29645.158034729473</v>
      </c>
      <c r="R227" s="14">
        <f>'bezirksw Umlage § 2_Plan'!K227*'Umlage Gesamt § 2_mtlAufte_Plan'!$R$1</f>
        <v>70908.919758112286</v>
      </c>
      <c r="S227" s="14">
        <f>'bezirksw Umlage § 2_Plan'!L227*'Umlage Gesamt § 2_mtlAufte_Plan'!$S$1</f>
        <v>1642.8437255943043</v>
      </c>
      <c r="T227" s="14">
        <f>'bezirksw Umlage § 2_Plan'!M227*'Umlage Gesamt § 2_mtlAufte_Plan'!$T$1</f>
        <v>812.82058674692018</v>
      </c>
      <c r="V227" s="14">
        <f t="shared" si="66"/>
        <v>2117.3106839341558</v>
      </c>
      <c r="W227" s="184">
        <f t="shared" si="67"/>
        <v>176.44</v>
      </c>
      <c r="X227" s="14">
        <f t="shared" si="59"/>
        <v>212141.4297508056</v>
      </c>
      <c r="Y227" s="184">
        <f t="shared" si="72"/>
        <v>17678.45</v>
      </c>
      <c r="Z227" s="14">
        <f t="shared" si="60"/>
        <v>8560.9465468018207</v>
      </c>
      <c r="AA227" s="184">
        <f t="shared" si="73"/>
        <v>713.41</v>
      </c>
      <c r="AB227" s="14">
        <f t="shared" si="61"/>
        <v>279228.54010952602</v>
      </c>
      <c r="AC227" s="184">
        <f t="shared" si="74"/>
        <v>23269.05</v>
      </c>
      <c r="AD227" s="14">
        <f t="shared" si="62"/>
        <v>40790.32866231056</v>
      </c>
      <c r="AE227" s="184">
        <f t="shared" si="75"/>
        <v>3399.19</v>
      </c>
      <c r="AF227" s="14">
        <f t="shared" si="63"/>
        <v>90713.555661351929</v>
      </c>
      <c r="AG227" s="184">
        <f t="shared" si="76"/>
        <v>7559.46</v>
      </c>
      <c r="AH227" s="14">
        <f t="shared" si="64"/>
        <v>1924.3850815231287</v>
      </c>
      <c r="AI227" s="184">
        <f t="shared" si="68"/>
        <v>160.37</v>
      </c>
      <c r="AJ227" s="14">
        <f t="shared" si="65"/>
        <v>1010.8898823752389</v>
      </c>
      <c r="AK227" s="184">
        <f t="shared" si="69"/>
        <v>84.24</v>
      </c>
      <c r="AM227" s="14">
        <f t="shared" si="77"/>
        <v>636487.38637862843</v>
      </c>
      <c r="AN227" s="14">
        <f t="shared" si="70"/>
        <v>53040.62</v>
      </c>
      <c r="AO227" s="14">
        <f t="shared" si="71"/>
        <v>53040.62</v>
      </c>
    </row>
    <row r="228" spans="1:41" x14ac:dyDescent="0.25">
      <c r="A228">
        <v>62202</v>
      </c>
      <c r="B228" t="s">
        <v>248</v>
      </c>
      <c r="C228" t="s">
        <v>249</v>
      </c>
      <c r="D228" s="14">
        <f>'landesw Umlage § 2_Plan'!F228*'Umlage Gesamt § 2_mtlAufte_Plan'!$D$1</f>
        <v>612.64479561721828</v>
      </c>
      <c r="E228" s="14">
        <f>'landesw Umlage § 2_Plan'!G228*'Umlage Gesamt § 2_mtlAufte_Plan'!$E$1</f>
        <v>47745.733077930548</v>
      </c>
      <c r="F228" s="14">
        <f>'landesw Umlage § 2_Plan'!H228*'Umlage Gesamt § 2_mtlAufte_Plan'!$F$1</f>
        <v>2205.2566334259723</v>
      </c>
      <c r="G228" s="14">
        <f>'landesw Umlage § 2_Plan'!I228*'Umlage Gesamt § 2_mtlAufte_Plan'!$G$1</f>
        <v>74646.177736732789</v>
      </c>
      <c r="H228" s="14">
        <f>'landesw Umlage § 2_Plan'!J228*'Umlage Gesamt § 2_mtlAufte_Plan'!$H$1</f>
        <v>12739.669559895925</v>
      </c>
      <c r="I228" s="14">
        <f>'landesw Umlage § 2_Plan'!K228*'Umlage Gesamt § 2_mtlAufte_Plan'!$I$1</f>
        <v>22638.012964731377</v>
      </c>
      <c r="J228" s="14">
        <f>'landesw Umlage § 2_Plan'!L228*'Umlage Gesamt § 2_mtlAufte_Plan'!$J$1</f>
        <v>321.82045137129722</v>
      </c>
      <c r="K228" s="14">
        <f>'landesw Umlage § 2_Plan'!M228*'Umlage Gesamt § 2_mtlAufte_Plan'!$K$1</f>
        <v>226.40634769840005</v>
      </c>
      <c r="M228" s="14">
        <f>'bezirksw Umlage § 2_Plan'!F228*'Umlage Gesamt § 2_mtlAufte_Plan'!$M$1</f>
        <v>3134.624456813252</v>
      </c>
      <c r="N228" s="14">
        <f>'bezirksw Umlage § 2_Plan'!G228*'Umlage Gesamt § 2_mtlAufte_Plan'!$N$1</f>
        <v>143780.44939877227</v>
      </c>
      <c r="O228" s="14">
        <f>'bezirksw Umlage § 2_Plan'!H228*'Umlage Gesamt § 2_mtlAufte_Plan'!$O$1</f>
        <v>11141.930677058997</v>
      </c>
      <c r="P228" s="14">
        <f>'bezirksw Umlage § 2_Plan'!I228*'Umlage Gesamt § 2_mtlAufte_Plan'!$P$1</f>
        <v>276105.56608937099</v>
      </c>
      <c r="Q228" s="14">
        <f>'bezirksw Umlage § 2_Plan'!J228*'Umlage Gesamt § 2_mtlAufte_Plan'!$Q$1</f>
        <v>15616.504419935674</v>
      </c>
      <c r="R228" s="14">
        <f>'bezirksw Umlage § 2_Plan'!K228*'Umlage Gesamt § 2_mtlAufte_Plan'!$R$1</f>
        <v>86864.188734099676</v>
      </c>
      <c r="S228" s="14">
        <f>'bezirksw Umlage § 2_Plan'!L228*'Umlage Gesamt § 2_mtlAufte_Plan'!$S$1</f>
        <v>347.96395663590192</v>
      </c>
      <c r="T228" s="14">
        <f>'bezirksw Umlage § 2_Plan'!M228*'Umlage Gesamt § 2_mtlAufte_Plan'!$T$1</f>
        <v>598.61595929735677</v>
      </c>
      <c r="V228" s="14">
        <f t="shared" si="66"/>
        <v>3747.2692524304703</v>
      </c>
      <c r="W228" s="184">
        <f t="shared" si="67"/>
        <v>312.27</v>
      </c>
      <c r="X228" s="14">
        <f t="shared" si="59"/>
        <v>191526.18247670282</v>
      </c>
      <c r="Y228" s="184">
        <f t="shared" si="72"/>
        <v>15960.52</v>
      </c>
      <c r="Z228" s="14">
        <f t="shared" si="60"/>
        <v>13347.187310484969</v>
      </c>
      <c r="AA228" s="184">
        <f t="shared" si="73"/>
        <v>1112.27</v>
      </c>
      <c r="AB228" s="14">
        <f t="shared" si="61"/>
        <v>350751.74382610375</v>
      </c>
      <c r="AC228" s="184">
        <f t="shared" si="74"/>
        <v>29229.31</v>
      </c>
      <c r="AD228" s="14">
        <f t="shared" si="62"/>
        <v>28356.173979831598</v>
      </c>
      <c r="AE228" s="184">
        <f t="shared" si="75"/>
        <v>2363.0100000000002</v>
      </c>
      <c r="AF228" s="14">
        <f t="shared" si="63"/>
        <v>109502.20169883105</v>
      </c>
      <c r="AG228" s="184">
        <f t="shared" si="76"/>
        <v>9125.18</v>
      </c>
      <c r="AH228" s="14">
        <f t="shared" si="64"/>
        <v>669.78440800719909</v>
      </c>
      <c r="AI228" s="184">
        <f t="shared" si="68"/>
        <v>55.82</v>
      </c>
      <c r="AJ228" s="14">
        <f t="shared" si="65"/>
        <v>825.02230699575682</v>
      </c>
      <c r="AK228" s="184">
        <f t="shared" si="69"/>
        <v>68.75</v>
      </c>
      <c r="AM228" s="14">
        <f t="shared" si="77"/>
        <v>698725.5652593876</v>
      </c>
      <c r="AN228" s="14">
        <f t="shared" si="70"/>
        <v>58227.13</v>
      </c>
      <c r="AO228" s="14">
        <f t="shared" si="71"/>
        <v>58227.13</v>
      </c>
    </row>
    <row r="229" spans="1:41" x14ac:dyDescent="0.25">
      <c r="A229">
        <v>62205</v>
      </c>
      <c r="B229" t="s">
        <v>250</v>
      </c>
      <c r="C229" t="s">
        <v>249</v>
      </c>
      <c r="D229" s="14">
        <f>'landesw Umlage § 2_Plan'!F229*'Umlage Gesamt § 2_mtlAufte_Plan'!$D$1</f>
        <v>610.221354379697</v>
      </c>
      <c r="E229" s="14">
        <f>'landesw Umlage § 2_Plan'!G229*'Umlage Gesamt § 2_mtlAufte_Plan'!$E$1</f>
        <v>47556.865108620266</v>
      </c>
      <c r="F229" s="14">
        <f>'landesw Umlage § 2_Plan'!H229*'Umlage Gesamt § 2_mtlAufte_Plan'!$F$1</f>
        <v>2196.5332917718943</v>
      </c>
      <c r="G229" s="14">
        <f>'landesw Umlage § 2_Plan'!I229*'Umlage Gesamt § 2_mtlAufte_Plan'!$G$1</f>
        <v>74350.899581030375</v>
      </c>
      <c r="H229" s="14">
        <f>'landesw Umlage § 2_Plan'!J229*'Umlage Gesamt § 2_mtlAufte_Plan'!$H$1</f>
        <v>12689.275202864392</v>
      </c>
      <c r="I229" s="14">
        <f>'landesw Umlage § 2_Plan'!K229*'Umlage Gesamt § 2_mtlAufte_Plan'!$I$1</f>
        <v>22548.463694833477</v>
      </c>
      <c r="J229" s="14">
        <f>'landesw Umlage § 2_Plan'!L229*'Umlage Gesamt § 2_mtlAufte_Plan'!$J$1</f>
        <v>320.54742504591212</v>
      </c>
      <c r="K229" s="14">
        <f>'landesw Umlage § 2_Plan'!M229*'Umlage Gesamt § 2_mtlAufte_Plan'!$K$1</f>
        <v>225.51075128858139</v>
      </c>
      <c r="M229" s="14">
        <f>'bezirksw Umlage § 2_Plan'!F229*'Umlage Gesamt § 2_mtlAufte_Plan'!$M$1</f>
        <v>3122.2248114932745</v>
      </c>
      <c r="N229" s="14">
        <f>'bezirksw Umlage § 2_Plan'!G229*'Umlage Gesamt § 2_mtlAufte_Plan'!$N$1</f>
        <v>143211.69655419572</v>
      </c>
      <c r="O229" s="14">
        <f>'bezirksw Umlage § 2_Plan'!H229*'Umlage Gesamt § 2_mtlAufte_Plan'!$O$1</f>
        <v>11097.856501514612</v>
      </c>
      <c r="P229" s="14">
        <f>'bezirksw Umlage § 2_Plan'!I229*'Umlage Gesamt § 2_mtlAufte_Plan'!$P$1</f>
        <v>275013.37430131214</v>
      </c>
      <c r="Q229" s="14">
        <f>'bezirksw Umlage § 2_Plan'!J229*'Umlage Gesamt § 2_mtlAufte_Plan'!$Q$1</f>
        <v>15554.730156826041</v>
      </c>
      <c r="R229" s="14">
        <f>'bezirksw Umlage § 2_Plan'!K229*'Umlage Gesamt § 2_mtlAufte_Plan'!$R$1</f>
        <v>86520.579748031392</v>
      </c>
      <c r="S229" s="14">
        <f>'bezirksw Umlage § 2_Plan'!L229*'Umlage Gesamt § 2_mtlAufte_Plan'!$S$1</f>
        <v>346.58751435202856</v>
      </c>
      <c r="T229" s="14">
        <f>'bezirksw Umlage § 2_Plan'!M229*'Umlage Gesamt § 2_mtlAufte_Plan'!$T$1</f>
        <v>596.24801197848979</v>
      </c>
      <c r="V229" s="14">
        <f t="shared" si="66"/>
        <v>3732.4461658729715</v>
      </c>
      <c r="W229" s="184">
        <f t="shared" si="67"/>
        <v>311.04000000000002</v>
      </c>
      <c r="X229" s="14">
        <f t="shared" si="59"/>
        <v>190768.56166281598</v>
      </c>
      <c r="Y229" s="184">
        <f t="shared" si="72"/>
        <v>15897.38</v>
      </c>
      <c r="Z229" s="14">
        <f t="shared" si="60"/>
        <v>13294.389793286507</v>
      </c>
      <c r="AA229" s="184">
        <f t="shared" si="73"/>
        <v>1107.8699999999999</v>
      </c>
      <c r="AB229" s="14">
        <f t="shared" si="61"/>
        <v>349364.2738823425</v>
      </c>
      <c r="AC229" s="184">
        <f t="shared" si="74"/>
        <v>29113.69</v>
      </c>
      <c r="AD229" s="14">
        <f t="shared" si="62"/>
        <v>28244.005359690433</v>
      </c>
      <c r="AE229" s="184">
        <f t="shared" si="75"/>
        <v>2353.67</v>
      </c>
      <c r="AF229" s="14">
        <f t="shared" si="63"/>
        <v>109069.04344286487</v>
      </c>
      <c r="AG229" s="184">
        <f t="shared" si="76"/>
        <v>9089.09</v>
      </c>
      <c r="AH229" s="14">
        <f t="shared" si="64"/>
        <v>667.13493939794068</v>
      </c>
      <c r="AI229" s="184">
        <f t="shared" si="68"/>
        <v>55.59</v>
      </c>
      <c r="AJ229" s="14">
        <f t="shared" si="65"/>
        <v>821.75876326707112</v>
      </c>
      <c r="AK229" s="184">
        <f t="shared" si="69"/>
        <v>68.48</v>
      </c>
      <c r="AM229" s="14">
        <f t="shared" si="77"/>
        <v>695961.61400953832</v>
      </c>
      <c r="AN229" s="14">
        <f t="shared" si="70"/>
        <v>57996.800000000003</v>
      </c>
      <c r="AO229" s="14">
        <f t="shared" si="71"/>
        <v>57996.800000000003</v>
      </c>
    </row>
    <row r="230" spans="1:41" x14ac:dyDescent="0.25">
      <c r="A230">
        <v>62206</v>
      </c>
      <c r="B230" t="s">
        <v>251</v>
      </c>
      <c r="C230" t="s">
        <v>249</v>
      </c>
      <c r="D230" s="14">
        <f>'landesw Umlage § 2_Plan'!F230*'Umlage Gesamt § 2_mtlAufte_Plan'!$D$1</f>
        <v>334.34663061864313</v>
      </c>
      <c r="E230" s="14">
        <f>'landesw Umlage § 2_Plan'!G230*'Umlage Gesamt § 2_mtlAufte_Plan'!$E$1</f>
        <v>26056.901315778556</v>
      </c>
      <c r="F230" s="14">
        <f>'landesw Umlage § 2_Plan'!H230*'Umlage Gesamt § 2_mtlAufte_Plan'!$F$1</f>
        <v>1203.5034498131365</v>
      </c>
      <c r="G230" s="14">
        <f>'landesw Umlage § 2_Plan'!I230*'Umlage Gesamt § 2_mtlAufte_Plan'!$G$1</f>
        <v>40737.631647866976</v>
      </c>
      <c r="H230" s="14">
        <f>'landesw Umlage § 2_Plan'!J230*'Umlage Gesamt § 2_mtlAufte_Plan'!$H$1</f>
        <v>6952.5859405282827</v>
      </c>
      <c r="I230" s="14">
        <f>'landesw Umlage § 2_Plan'!K230*'Umlage Gesamt § 2_mtlAufte_Plan'!$I$1</f>
        <v>12354.537919535658</v>
      </c>
      <c r="J230" s="14">
        <f>'landesw Umlage § 2_Plan'!L230*'Umlage Gesamt § 2_mtlAufte_Plan'!$J$1</f>
        <v>175.63127010939724</v>
      </c>
      <c r="K230" s="14">
        <f>'landesw Umlage § 2_Plan'!M230*'Umlage Gesamt § 2_mtlAufte_Plan'!$K$1</f>
        <v>123.55968751414881</v>
      </c>
      <c r="M230" s="14">
        <f>'bezirksw Umlage § 2_Plan'!F230*'Umlage Gesamt § 2_mtlAufte_Plan'!$M$1</f>
        <v>1710.6994671103516</v>
      </c>
      <c r="N230" s="14">
        <f>'bezirksw Umlage § 2_Plan'!G230*'Umlage Gesamt § 2_mtlAufte_Plan'!$N$1</f>
        <v>78467.178941563441</v>
      </c>
      <c r="O230" s="14">
        <f>'bezirksw Umlage § 2_Plan'!H230*'Umlage Gesamt § 2_mtlAufte_Plan'!$O$1</f>
        <v>6080.6310722155031</v>
      </c>
      <c r="P230" s="14">
        <f>'bezirksw Umlage § 2_Plan'!I230*'Umlage Gesamt § 2_mtlAufte_Plan'!$P$1</f>
        <v>150682.68983502942</v>
      </c>
      <c r="Q230" s="14">
        <f>'bezirksw Umlage § 2_Plan'!J230*'Umlage Gesamt § 2_mtlAufte_Plan'!$Q$1</f>
        <v>8522.598530501411</v>
      </c>
      <c r="R230" s="14">
        <f>'bezirksw Umlage § 2_Plan'!K230*'Umlage Gesamt § 2_mtlAufte_Plan'!$R$1</f>
        <v>47405.526060836899</v>
      </c>
      <c r="S230" s="14">
        <f>'bezirksw Umlage § 2_Plan'!L230*'Umlage Gesamt § 2_mtlAufte_Plan'!$S$1</f>
        <v>189.89890603859027</v>
      </c>
      <c r="T230" s="14">
        <f>'bezirksw Umlage § 2_Plan'!M230*'Umlage Gesamt § 2_mtlAufte_Plan'!$T$1</f>
        <v>326.69049089689685</v>
      </c>
      <c r="V230" s="14">
        <f t="shared" si="66"/>
        <v>2045.0460977289947</v>
      </c>
      <c r="W230" s="184">
        <f t="shared" si="67"/>
        <v>170.42</v>
      </c>
      <c r="X230" s="14">
        <f t="shared" si="59"/>
        <v>104524.08025734199</v>
      </c>
      <c r="Y230" s="184">
        <f t="shared" si="72"/>
        <v>8710.34</v>
      </c>
      <c r="Z230" s="14">
        <f t="shared" si="60"/>
        <v>7284.1345220286394</v>
      </c>
      <c r="AA230" s="184">
        <f t="shared" si="73"/>
        <v>607.01</v>
      </c>
      <c r="AB230" s="14">
        <f t="shared" si="61"/>
        <v>191420.3214828964</v>
      </c>
      <c r="AC230" s="184">
        <f t="shared" si="74"/>
        <v>15951.69</v>
      </c>
      <c r="AD230" s="14">
        <f t="shared" si="62"/>
        <v>15475.184471029694</v>
      </c>
      <c r="AE230" s="184">
        <f t="shared" si="75"/>
        <v>1289.5999999999999</v>
      </c>
      <c r="AF230" s="14">
        <f t="shared" si="63"/>
        <v>59760.063980372557</v>
      </c>
      <c r="AG230" s="184">
        <f t="shared" si="76"/>
        <v>4980.01</v>
      </c>
      <c r="AH230" s="14">
        <f t="shared" si="64"/>
        <v>365.5301761479875</v>
      </c>
      <c r="AI230" s="184">
        <f t="shared" si="68"/>
        <v>30.46</v>
      </c>
      <c r="AJ230" s="14">
        <f t="shared" si="65"/>
        <v>450.25017841104568</v>
      </c>
      <c r="AK230" s="184">
        <f t="shared" si="69"/>
        <v>37.520000000000003</v>
      </c>
      <c r="AM230" s="14">
        <f t="shared" si="77"/>
        <v>381324.61116595729</v>
      </c>
      <c r="AN230" s="14">
        <f t="shared" si="70"/>
        <v>31777.05</v>
      </c>
      <c r="AO230" s="14">
        <f t="shared" si="71"/>
        <v>31777.05</v>
      </c>
    </row>
    <row r="231" spans="1:41" x14ac:dyDescent="0.25">
      <c r="A231">
        <v>62209</v>
      </c>
      <c r="B231" t="s">
        <v>252</v>
      </c>
      <c r="C231" t="s">
        <v>249</v>
      </c>
      <c r="D231" s="14">
        <f>'landesw Umlage § 2_Plan'!F231*'Umlage Gesamt § 2_mtlAufte_Plan'!$D$1</f>
        <v>388.73652263564065</v>
      </c>
      <c r="E231" s="14">
        <f>'landesw Umlage § 2_Plan'!G231*'Umlage Gesamt § 2_mtlAufte_Plan'!$E$1</f>
        <v>30295.711936482119</v>
      </c>
      <c r="F231" s="14">
        <f>'landesw Umlage § 2_Plan'!H231*'Umlage Gesamt § 2_mtlAufte_Plan'!$F$1</f>
        <v>1399.2835674602097</v>
      </c>
      <c r="G231" s="14">
        <f>'landesw Umlage § 2_Plan'!I231*'Umlage Gesamt § 2_mtlAufte_Plan'!$G$1</f>
        <v>47364.632441193215</v>
      </c>
      <c r="H231" s="14">
        <f>'landesw Umlage § 2_Plan'!J231*'Umlage Gesamt § 2_mtlAufte_Plan'!$H$1</f>
        <v>8083.5989788368634</v>
      </c>
      <c r="I231" s="14">
        <f>'landesw Umlage § 2_Plan'!K231*'Umlage Gesamt § 2_mtlAufte_Plan'!$I$1</f>
        <v>14364.314366572409</v>
      </c>
      <c r="J231" s="14">
        <f>'landesw Umlage § 2_Plan'!L231*'Umlage Gesamt § 2_mtlAufte_Plan'!$J$1</f>
        <v>204.20211527802681</v>
      </c>
      <c r="K231" s="14">
        <f>'landesw Umlage § 2_Plan'!M231*'Umlage Gesamt § 2_mtlAufte_Plan'!$K$1</f>
        <v>143.65977959258169</v>
      </c>
      <c r="M231" s="14">
        <f>'bezirksw Umlage § 2_Plan'!F231*'Umlage Gesamt § 2_mtlAufte_Plan'!$M$1</f>
        <v>1988.9877786076322</v>
      </c>
      <c r="N231" s="14">
        <f>'bezirksw Umlage § 2_Plan'!G231*'Umlage Gesamt § 2_mtlAufte_Plan'!$N$1</f>
        <v>91231.839921138104</v>
      </c>
      <c r="O231" s="14">
        <f>'bezirksw Umlage § 2_Plan'!H231*'Umlage Gesamt § 2_mtlAufte_Plan'!$O$1</f>
        <v>7069.7987118027759</v>
      </c>
      <c r="P231" s="14">
        <f>'bezirksw Umlage § 2_Plan'!I231*'Umlage Gesamt § 2_mtlAufte_Plan'!$P$1</f>
        <v>175195.0206869767</v>
      </c>
      <c r="Q231" s="14">
        <f>'bezirksw Umlage § 2_Plan'!J231*'Umlage Gesamt § 2_mtlAufte_Plan'!$Q$1</f>
        <v>9909.0136198967994</v>
      </c>
      <c r="R231" s="14">
        <f>'bezirksw Umlage § 2_Plan'!K231*'Umlage Gesamt § 2_mtlAufte_Plan'!$R$1</f>
        <v>55117.227652347152</v>
      </c>
      <c r="S231" s="14">
        <f>'bezirksw Umlage § 2_Plan'!L231*'Umlage Gesamt § 2_mtlAufte_Plan'!$S$1</f>
        <v>220.79074118127994</v>
      </c>
      <c r="T231" s="14">
        <f>'bezirksw Umlage § 2_Plan'!M231*'Umlage Gesamt § 2_mtlAufte_Plan'!$T$1</f>
        <v>379.83491915084602</v>
      </c>
      <c r="V231" s="14">
        <f t="shared" si="66"/>
        <v>2377.7243012432727</v>
      </c>
      <c r="W231" s="184">
        <f t="shared" si="67"/>
        <v>198.14</v>
      </c>
      <c r="X231" s="14">
        <f t="shared" si="59"/>
        <v>121527.55185762022</v>
      </c>
      <c r="Y231" s="184">
        <f t="shared" si="72"/>
        <v>10127.299999999999</v>
      </c>
      <c r="Z231" s="14">
        <f t="shared" si="60"/>
        <v>8469.082279262986</v>
      </c>
      <c r="AA231" s="184">
        <f t="shared" si="73"/>
        <v>705.76</v>
      </c>
      <c r="AB231" s="14">
        <f t="shared" si="61"/>
        <v>222559.65312816991</v>
      </c>
      <c r="AC231" s="184">
        <f t="shared" si="74"/>
        <v>18546.64</v>
      </c>
      <c r="AD231" s="14">
        <f t="shared" si="62"/>
        <v>17992.612598733664</v>
      </c>
      <c r="AE231" s="184">
        <f t="shared" si="75"/>
        <v>1499.38</v>
      </c>
      <c r="AF231" s="14">
        <f t="shared" si="63"/>
        <v>69481.542018919557</v>
      </c>
      <c r="AG231" s="184">
        <f t="shared" si="76"/>
        <v>5790.13</v>
      </c>
      <c r="AH231" s="14">
        <f t="shared" si="64"/>
        <v>424.99285645930672</v>
      </c>
      <c r="AI231" s="184">
        <f t="shared" si="68"/>
        <v>35.42</v>
      </c>
      <c r="AJ231" s="14">
        <f t="shared" si="65"/>
        <v>523.49469874342776</v>
      </c>
      <c r="AK231" s="184">
        <f t="shared" si="69"/>
        <v>43.62</v>
      </c>
      <c r="AM231" s="14">
        <f t="shared" si="77"/>
        <v>443356.65373915236</v>
      </c>
      <c r="AN231" s="14">
        <f t="shared" si="70"/>
        <v>36946.39</v>
      </c>
      <c r="AO231" s="14">
        <f t="shared" si="71"/>
        <v>36946.39</v>
      </c>
    </row>
    <row r="232" spans="1:41" x14ac:dyDescent="0.25">
      <c r="A232">
        <v>62211</v>
      </c>
      <c r="B232" t="s">
        <v>253</v>
      </c>
      <c r="C232" t="s">
        <v>249</v>
      </c>
      <c r="D232" s="14">
        <f>'landesw Umlage § 2_Plan'!F232*'Umlage Gesamt § 2_mtlAufte_Plan'!$D$1</f>
        <v>770.56480085867133</v>
      </c>
      <c r="E232" s="14">
        <f>'landesw Umlage § 2_Plan'!G232*'Umlage Gesamt § 2_mtlAufte_Plan'!$E$1</f>
        <v>60053.03817847828</v>
      </c>
      <c r="F232" s="14">
        <f>'landesw Umlage § 2_Plan'!H232*'Umlage Gesamt § 2_mtlAufte_Plan'!$F$1</f>
        <v>2773.7004390385291</v>
      </c>
      <c r="G232" s="14">
        <f>'landesw Umlage § 2_Plan'!I232*'Umlage Gesamt § 2_mtlAufte_Plan'!$G$1</f>
        <v>93887.54706488183</v>
      </c>
      <c r="H232" s="14">
        <f>'landesw Umlage § 2_Plan'!J232*'Umlage Gesamt § 2_mtlAufte_Plan'!$H$1</f>
        <v>16023.544160750531</v>
      </c>
      <c r="I232" s="14">
        <f>'landesw Umlage § 2_Plan'!K232*'Umlage Gesamt § 2_mtlAufte_Plan'!$I$1</f>
        <v>28473.360219162518</v>
      </c>
      <c r="J232" s="14">
        <f>'landesw Umlage § 2_Plan'!L232*'Umlage Gesamt § 2_mtlAufte_Plan'!$J$1</f>
        <v>404.77535073702307</v>
      </c>
      <c r="K232" s="14">
        <f>'landesw Umlage § 2_Plan'!M232*'Umlage Gesamt § 2_mtlAufte_Plan'!$K$1</f>
        <v>284.76657840795593</v>
      </c>
      <c r="M232" s="14">
        <f>'bezirksw Umlage § 2_Plan'!F232*'Umlage Gesamt § 2_mtlAufte_Plan'!$M$1</f>
        <v>3942.6292161636034</v>
      </c>
      <c r="N232" s="14">
        <f>'bezirksw Umlage § 2_Plan'!G232*'Umlage Gesamt § 2_mtlAufte_Plan'!$N$1</f>
        <v>180842.39701524924</v>
      </c>
      <c r="O232" s="14">
        <f>'bezirksw Umlage § 2_Plan'!H232*'Umlage Gesamt § 2_mtlAufte_Plan'!$O$1</f>
        <v>14013.959891227698</v>
      </c>
      <c r="P232" s="14">
        <f>'bezirksw Umlage § 2_Plan'!I232*'Umlage Gesamt § 2_mtlAufte_Plan'!$P$1</f>
        <v>347276.64720514172</v>
      </c>
      <c r="Q232" s="14">
        <f>'bezirksw Umlage § 2_Plan'!J232*'Umlage Gesamt § 2_mtlAufte_Plan'!$Q$1</f>
        <v>19641.933963273012</v>
      </c>
      <c r="R232" s="14">
        <f>'bezirksw Umlage § 2_Plan'!K232*'Umlage Gesamt § 2_mtlAufte_Plan'!$R$1</f>
        <v>109254.9659647519</v>
      </c>
      <c r="S232" s="14">
        <f>'bezirksw Umlage § 2_Plan'!L232*'Umlage Gesamt § 2_mtlAufte_Plan'!$S$1</f>
        <v>437.65780574534824</v>
      </c>
      <c r="T232" s="14">
        <f>'bezirksw Umlage § 2_Plan'!M232*'Umlage Gesamt § 2_mtlAufte_Plan'!$T$1</f>
        <v>752.91978446021778</v>
      </c>
      <c r="V232" s="14">
        <f t="shared" si="66"/>
        <v>4713.1940170222751</v>
      </c>
      <c r="W232" s="184">
        <f t="shared" si="67"/>
        <v>392.77</v>
      </c>
      <c r="X232" s="14">
        <f t="shared" si="59"/>
        <v>240895.43519372752</v>
      </c>
      <c r="Y232" s="184">
        <f t="shared" si="72"/>
        <v>20074.62</v>
      </c>
      <c r="Z232" s="14">
        <f t="shared" si="60"/>
        <v>16787.660330266226</v>
      </c>
      <c r="AA232" s="184">
        <f t="shared" si="73"/>
        <v>1398.97</v>
      </c>
      <c r="AB232" s="14">
        <f t="shared" si="61"/>
        <v>441164.19427002355</v>
      </c>
      <c r="AC232" s="184">
        <f t="shared" si="74"/>
        <v>36763.68</v>
      </c>
      <c r="AD232" s="14">
        <f t="shared" si="62"/>
        <v>35665.478124023546</v>
      </c>
      <c r="AE232" s="184">
        <f t="shared" si="75"/>
        <v>2972.12</v>
      </c>
      <c r="AF232" s="14">
        <f t="shared" si="63"/>
        <v>137728.32618391441</v>
      </c>
      <c r="AG232" s="184">
        <f t="shared" si="76"/>
        <v>11477.36</v>
      </c>
      <c r="AH232" s="14">
        <f t="shared" si="64"/>
        <v>842.43315648237126</v>
      </c>
      <c r="AI232" s="184">
        <f t="shared" si="68"/>
        <v>70.2</v>
      </c>
      <c r="AJ232" s="14">
        <f t="shared" si="65"/>
        <v>1037.6863628681738</v>
      </c>
      <c r="AK232" s="184">
        <f t="shared" si="69"/>
        <v>86.47</v>
      </c>
      <c r="AM232" s="14">
        <f t="shared" si="77"/>
        <v>878834.40763832803</v>
      </c>
      <c r="AN232" s="14">
        <f t="shared" si="70"/>
        <v>73236.2</v>
      </c>
      <c r="AO232" s="14">
        <f t="shared" si="71"/>
        <v>73236.2</v>
      </c>
    </row>
    <row r="233" spans="1:41" x14ac:dyDescent="0.25">
      <c r="A233">
        <v>62214</v>
      </c>
      <c r="B233" t="s">
        <v>254</v>
      </c>
      <c r="C233" t="s">
        <v>249</v>
      </c>
      <c r="D233" s="14">
        <f>'landesw Umlage § 2_Plan'!F233*'Umlage Gesamt § 2_mtlAufte_Plan'!$D$1</f>
        <v>667.50336380167278</v>
      </c>
      <c r="E233" s="14">
        <f>'landesw Umlage § 2_Plan'!G233*'Umlage Gesamt § 2_mtlAufte_Plan'!$E$1</f>
        <v>52021.069410353979</v>
      </c>
      <c r="F233" s="14">
        <f>'landesw Umlage § 2_Plan'!H233*'Umlage Gesamt § 2_mtlAufte_Plan'!$F$1</f>
        <v>2402.7237828320795</v>
      </c>
      <c r="G233" s="14">
        <f>'landesw Umlage § 2_Plan'!I233*'Umlage Gesamt § 2_mtlAufte_Plan'!$G$1</f>
        <v>81330.283209225905</v>
      </c>
      <c r="H233" s="14">
        <f>'landesw Umlage § 2_Plan'!J233*'Umlage Gesamt § 2_mtlAufte_Plan'!$H$1</f>
        <v>13880.428505697257</v>
      </c>
      <c r="I233" s="14">
        <f>'landesw Umlage § 2_Plan'!K233*'Umlage Gesamt § 2_mtlAufte_Plan'!$I$1</f>
        <v>24665.1075988009</v>
      </c>
      <c r="J233" s="14">
        <f>'landesw Umlage § 2_Plan'!L233*'Umlage Gesamt § 2_mtlAufte_Plan'!$J$1</f>
        <v>350.63749070796183</v>
      </c>
      <c r="K233" s="14">
        <f>'landesw Umlage § 2_Plan'!M233*'Umlage Gesamt § 2_mtlAufte_Plan'!$K$1</f>
        <v>246.67964170409377</v>
      </c>
      <c r="M233" s="14">
        <f>'bezirksw Umlage § 2_Plan'!F233*'Umlage Gesamt § 2_mtlAufte_Plan'!$M$1</f>
        <v>3415.3107708518846</v>
      </c>
      <c r="N233" s="14">
        <f>'bezirksw Umlage § 2_Plan'!G233*'Umlage Gesamt § 2_mtlAufte_Plan'!$N$1</f>
        <v>156655.1031024532</v>
      </c>
      <c r="O233" s="14">
        <f>'bezirksw Umlage § 2_Plan'!H233*'Umlage Gesamt § 2_mtlAufte_Plan'!$O$1</f>
        <v>12139.62194633374</v>
      </c>
      <c r="P233" s="14">
        <f>'bezirksw Umlage § 2_Plan'!I233*'Umlage Gesamt § 2_mtlAufte_Plan'!$P$1</f>
        <v>300829.11900580663</v>
      </c>
      <c r="Q233" s="14">
        <f>'bezirksw Umlage § 2_Plan'!J233*'Umlage Gesamt § 2_mtlAufte_Plan'!$Q$1</f>
        <v>17014.866209103868</v>
      </c>
      <c r="R233" s="14">
        <f>'bezirksw Umlage § 2_Plan'!K233*'Umlage Gesamt § 2_mtlAufte_Plan'!$R$1</f>
        <v>94642.341841000918</v>
      </c>
      <c r="S233" s="14">
        <f>'bezirksw Umlage § 2_Plan'!L233*'Umlage Gesamt § 2_mtlAufte_Plan'!$S$1</f>
        <v>379.12198585185553</v>
      </c>
      <c r="T233" s="14">
        <f>'bezirksw Umlage § 2_Plan'!M233*'Umlage Gesamt § 2_mtlAufte_Plan'!$T$1</f>
        <v>652.21833159259893</v>
      </c>
      <c r="V233" s="14">
        <f t="shared" si="66"/>
        <v>4082.8141346535576</v>
      </c>
      <c r="W233" s="184">
        <f t="shared" si="67"/>
        <v>340.23</v>
      </c>
      <c r="X233" s="14">
        <f t="shared" si="59"/>
        <v>208676.17251280718</v>
      </c>
      <c r="Y233" s="184">
        <f t="shared" si="72"/>
        <v>17389.68</v>
      </c>
      <c r="Z233" s="14">
        <f t="shared" si="60"/>
        <v>14542.34572916582</v>
      </c>
      <c r="AA233" s="184">
        <f t="shared" si="73"/>
        <v>1211.8599999999999</v>
      </c>
      <c r="AB233" s="14">
        <f t="shared" si="61"/>
        <v>382159.40221503255</v>
      </c>
      <c r="AC233" s="184">
        <f t="shared" si="74"/>
        <v>31846.62</v>
      </c>
      <c r="AD233" s="14">
        <f t="shared" si="62"/>
        <v>30895.294714801123</v>
      </c>
      <c r="AE233" s="184">
        <f t="shared" si="75"/>
        <v>2574.61</v>
      </c>
      <c r="AF233" s="14">
        <f t="shared" si="63"/>
        <v>119307.44943980181</v>
      </c>
      <c r="AG233" s="184">
        <f t="shared" si="76"/>
        <v>9942.2900000000009</v>
      </c>
      <c r="AH233" s="14">
        <f t="shared" si="64"/>
        <v>729.75947655981736</v>
      </c>
      <c r="AI233" s="184">
        <f t="shared" si="68"/>
        <v>60.81</v>
      </c>
      <c r="AJ233" s="14">
        <f t="shared" si="65"/>
        <v>898.89797329669273</v>
      </c>
      <c r="AK233" s="184">
        <f t="shared" si="69"/>
        <v>74.91</v>
      </c>
      <c r="AM233" s="14">
        <f t="shared" si="77"/>
        <v>761292.13619611866</v>
      </c>
      <c r="AN233" s="14">
        <f t="shared" si="70"/>
        <v>63441.01</v>
      </c>
      <c r="AO233" s="14">
        <f t="shared" si="71"/>
        <v>63441.01</v>
      </c>
    </row>
    <row r="234" spans="1:41" x14ac:dyDescent="0.25">
      <c r="A234">
        <v>62216</v>
      </c>
      <c r="B234" t="s">
        <v>255</v>
      </c>
      <c r="C234" t="s">
        <v>249</v>
      </c>
      <c r="D234" s="14">
        <f>'landesw Umlage § 2_Plan'!F234*'Umlage Gesamt § 2_mtlAufte_Plan'!$D$1</f>
        <v>355.43196397504414</v>
      </c>
      <c r="E234" s="14">
        <f>'landesw Umlage § 2_Plan'!G234*'Umlage Gesamt § 2_mtlAufte_Plan'!$E$1</f>
        <v>27700.161334464679</v>
      </c>
      <c r="F234" s="14">
        <f>'landesw Umlage § 2_Plan'!H234*'Umlage Gesamt § 2_mtlAufte_Plan'!$F$1</f>
        <v>1279.4015421251027</v>
      </c>
      <c r="G234" s="14">
        <f>'landesw Umlage § 2_Plan'!I234*'Umlage Gesamt § 2_mtlAufte_Plan'!$G$1</f>
        <v>43306.721522815606</v>
      </c>
      <c r="H234" s="14">
        <f>'landesw Umlage § 2_Plan'!J234*'Umlage Gesamt § 2_mtlAufte_Plan'!$H$1</f>
        <v>7391.045846565964</v>
      </c>
      <c r="I234" s="14">
        <f>'landesw Umlage § 2_Plan'!K234*'Umlage Gesamt § 2_mtlAufte_Plan'!$I$1</f>
        <v>13133.668099539873</v>
      </c>
      <c r="J234" s="14">
        <f>'landesw Umlage § 2_Plan'!L234*'Umlage Gesamt § 2_mtlAufte_Plan'!$J$1</f>
        <v>186.70733171412348</v>
      </c>
      <c r="K234" s="14">
        <f>'landesw Umlage § 2_Plan'!M234*'Umlage Gesamt § 2_mtlAufte_Plan'!$K$1</f>
        <v>131.35189165817732</v>
      </c>
      <c r="M234" s="14">
        <f>'bezirksw Umlage § 2_Plan'!F234*'Umlage Gesamt § 2_mtlAufte_Plan'!$M$1</f>
        <v>1818.5835168760022</v>
      </c>
      <c r="N234" s="14">
        <f>'bezirksw Umlage § 2_Plan'!G234*'Umlage Gesamt § 2_mtlAufte_Plan'!$N$1</f>
        <v>83415.655983063421</v>
      </c>
      <c r="O234" s="14">
        <f>'bezirksw Umlage § 2_Plan'!H234*'Umlage Gesamt § 2_mtlAufte_Plan'!$O$1</f>
        <v>6464.1017623125499</v>
      </c>
      <c r="P234" s="14">
        <f>'bezirksw Umlage § 2_Plan'!I234*'Umlage Gesamt § 2_mtlAufte_Plan'!$P$1</f>
        <v>160185.38690223778</v>
      </c>
      <c r="Q234" s="14">
        <f>'bezirksw Umlage § 2_Plan'!J234*'Umlage Gesamt § 2_mtlAufte_Plan'!$Q$1</f>
        <v>9060.0701680827187</v>
      </c>
      <c r="R234" s="14">
        <f>'bezirksw Umlage § 2_Plan'!K234*'Umlage Gesamt § 2_mtlAufte_Plan'!$R$1</f>
        <v>50395.121972357847</v>
      </c>
      <c r="S234" s="14">
        <f>'bezirksw Umlage § 2_Plan'!L234*'Umlage Gesamt § 2_mtlAufte_Plan'!$S$1</f>
        <v>201.87474599376125</v>
      </c>
      <c r="T234" s="14">
        <f>'bezirksw Umlage § 2_Plan'!M234*'Umlage Gesamt § 2_mtlAufte_Plan'!$T$1</f>
        <v>347.29299522655538</v>
      </c>
      <c r="V234" s="14">
        <f t="shared" si="66"/>
        <v>2174.0154808510465</v>
      </c>
      <c r="W234" s="184">
        <f t="shared" si="67"/>
        <v>181.17</v>
      </c>
      <c r="X234" s="14">
        <f t="shared" si="59"/>
        <v>111115.8173175281</v>
      </c>
      <c r="Y234" s="184">
        <f t="shared" si="72"/>
        <v>9259.65</v>
      </c>
      <c r="Z234" s="14">
        <f t="shared" si="60"/>
        <v>7743.5033044376523</v>
      </c>
      <c r="AA234" s="184">
        <f t="shared" si="73"/>
        <v>645.29</v>
      </c>
      <c r="AB234" s="14">
        <f t="shared" si="61"/>
        <v>203492.10842505339</v>
      </c>
      <c r="AC234" s="184">
        <f t="shared" si="74"/>
        <v>16957.68</v>
      </c>
      <c r="AD234" s="14">
        <f t="shared" si="62"/>
        <v>16451.116014648684</v>
      </c>
      <c r="AE234" s="184">
        <f t="shared" si="75"/>
        <v>1370.93</v>
      </c>
      <c r="AF234" s="14">
        <f t="shared" si="63"/>
        <v>63528.790071897718</v>
      </c>
      <c r="AG234" s="184">
        <f t="shared" si="76"/>
        <v>5294.07</v>
      </c>
      <c r="AH234" s="14">
        <f t="shared" si="64"/>
        <v>388.58207770788476</v>
      </c>
      <c r="AI234" s="184">
        <f t="shared" si="68"/>
        <v>32.380000000000003</v>
      </c>
      <c r="AJ234" s="14">
        <f t="shared" si="65"/>
        <v>478.64488688473273</v>
      </c>
      <c r="AK234" s="184">
        <f t="shared" si="69"/>
        <v>39.89</v>
      </c>
      <c r="AM234" s="14">
        <f t="shared" si="77"/>
        <v>405372.57757900917</v>
      </c>
      <c r="AN234" s="14">
        <f t="shared" si="70"/>
        <v>33781.050000000003</v>
      </c>
      <c r="AO234" s="14">
        <f t="shared" si="71"/>
        <v>33781.050000000003</v>
      </c>
    </row>
    <row r="235" spans="1:41" x14ac:dyDescent="0.25">
      <c r="A235">
        <v>62219</v>
      </c>
      <c r="B235" t="s">
        <v>256</v>
      </c>
      <c r="C235" t="s">
        <v>249</v>
      </c>
      <c r="D235" s="14">
        <f>'landesw Umlage § 2_Plan'!F235*'Umlage Gesamt § 2_mtlAufte_Plan'!$D$1</f>
        <v>2960.4100877585802</v>
      </c>
      <c r="E235" s="14">
        <f>'landesw Umlage § 2_Plan'!G235*'Umlage Gesamt § 2_mtlAufte_Plan'!$E$1</f>
        <v>230715.98887726126</v>
      </c>
      <c r="F235" s="14">
        <f>'landesw Umlage § 2_Plan'!H235*'Umlage Gesamt § 2_mtlAufte_Plan'!$F$1</f>
        <v>10656.197572222211</v>
      </c>
      <c r="G235" s="14">
        <f>'landesw Umlage § 2_Plan'!I235*'Umlage Gesamt § 2_mtlAufte_Plan'!$G$1</f>
        <v>360703.78654210345</v>
      </c>
      <c r="H235" s="14">
        <f>'landesw Umlage § 2_Plan'!J235*'Umlage Gesamt § 2_mtlAufte_Plan'!$H$1</f>
        <v>61560.379765946782</v>
      </c>
      <c r="I235" s="14">
        <f>'landesw Umlage § 2_Plan'!K235*'Umlage Gesamt § 2_mtlAufte_Plan'!$I$1</f>
        <v>109390.95937325672</v>
      </c>
      <c r="J235" s="14">
        <f>'landesw Umlage § 2_Plan'!L235*'Umlage Gesamt § 2_mtlAufte_Plan'!$J$1</f>
        <v>1555.094432372963</v>
      </c>
      <c r="K235" s="14">
        <f>'landesw Umlage § 2_Plan'!M235*'Umlage Gesamt § 2_mtlAufte_Plan'!$K$1</f>
        <v>1094.0362840814814</v>
      </c>
      <c r="M235" s="14">
        <f>'bezirksw Umlage § 2_Plan'!F235*'Umlage Gesamt § 2_mtlAufte_Plan'!$M$1</f>
        <v>15147.070422651126</v>
      </c>
      <c r="N235" s="14">
        <f>'bezirksw Umlage § 2_Plan'!G235*'Umlage Gesamt § 2_mtlAufte_Plan'!$N$1</f>
        <v>694773.04935523192</v>
      </c>
      <c r="O235" s="14">
        <f>'bezirksw Umlage § 2_Plan'!H235*'Umlage Gesamt § 2_mtlAufte_Plan'!$O$1</f>
        <v>53839.817475706004</v>
      </c>
      <c r="P235" s="14">
        <f>'bezirksw Umlage § 2_Plan'!I235*'Umlage Gesamt § 2_mtlAufte_Plan'!$P$1</f>
        <v>1334191.8661265697</v>
      </c>
      <c r="Q235" s="14">
        <f>'bezirksw Umlage § 2_Plan'!J235*'Umlage Gesamt § 2_mtlAufte_Plan'!$Q$1</f>
        <v>75461.764387841802</v>
      </c>
      <c r="R235" s="14">
        <f>'bezirksw Umlage § 2_Plan'!K235*'Umlage Gesamt § 2_mtlAufte_Plan'!$R$1</f>
        <v>419743.41809974995</v>
      </c>
      <c r="S235" s="14">
        <f>'bezirksw Umlage § 2_Plan'!L235*'Umlage Gesamt § 2_mtlAufte_Plan'!$S$1</f>
        <v>1681.4245624391654</v>
      </c>
      <c r="T235" s="14">
        <f>'bezirksw Umlage § 2_Plan'!M235*'Umlage Gesamt § 2_mtlAufte_Plan'!$T$1</f>
        <v>2892.6202218233102</v>
      </c>
      <c r="V235" s="14">
        <f t="shared" si="66"/>
        <v>18107.480510409707</v>
      </c>
      <c r="W235" s="184">
        <f t="shared" si="67"/>
        <v>1508.96</v>
      </c>
      <c r="X235" s="14">
        <f t="shared" si="59"/>
        <v>925489.03823249321</v>
      </c>
      <c r="Y235" s="184">
        <f t="shared" si="72"/>
        <v>77124.09</v>
      </c>
      <c r="Z235" s="14">
        <f t="shared" si="60"/>
        <v>64496.015047928217</v>
      </c>
      <c r="AA235" s="184">
        <f t="shared" si="73"/>
        <v>5374.67</v>
      </c>
      <c r="AB235" s="14">
        <f t="shared" si="61"/>
        <v>1694895.6526686731</v>
      </c>
      <c r="AC235" s="184">
        <f t="shared" si="74"/>
        <v>141241.29999999999</v>
      </c>
      <c r="AD235" s="14">
        <f t="shared" si="62"/>
        <v>137022.14415378857</v>
      </c>
      <c r="AE235" s="184">
        <f t="shared" si="75"/>
        <v>11418.51</v>
      </c>
      <c r="AF235" s="14">
        <f t="shared" si="63"/>
        <v>529134.37747300672</v>
      </c>
      <c r="AG235" s="184">
        <f t="shared" si="76"/>
        <v>44094.53</v>
      </c>
      <c r="AH235" s="14">
        <f t="shared" si="64"/>
        <v>3236.5189948121283</v>
      </c>
      <c r="AI235" s="184">
        <f t="shared" si="68"/>
        <v>269.70999999999998</v>
      </c>
      <c r="AJ235" s="14">
        <f t="shared" si="65"/>
        <v>3986.6565059047916</v>
      </c>
      <c r="AK235" s="184">
        <f t="shared" si="69"/>
        <v>332.22</v>
      </c>
      <c r="AM235" s="14">
        <f t="shared" si="77"/>
        <v>3376367.8835870163</v>
      </c>
      <c r="AN235" s="14">
        <f t="shared" si="70"/>
        <v>281363.99</v>
      </c>
      <c r="AO235" s="14">
        <f t="shared" si="71"/>
        <v>281363.99</v>
      </c>
    </row>
    <row r="236" spans="1:41" x14ac:dyDescent="0.25">
      <c r="A236">
        <v>62220</v>
      </c>
      <c r="B236" t="s">
        <v>257</v>
      </c>
      <c r="C236" t="s">
        <v>249</v>
      </c>
      <c r="D236" s="14">
        <f>'landesw Umlage § 2_Plan'!F236*'Umlage Gesamt § 2_mtlAufte_Plan'!$D$1</f>
        <v>754.65759079905717</v>
      </c>
      <c r="E236" s="14">
        <f>'landesw Umlage § 2_Plan'!G236*'Umlage Gesamt § 2_mtlAufte_Plan'!$E$1</f>
        <v>58813.328952260606</v>
      </c>
      <c r="F236" s="14">
        <f>'landesw Umlage § 2_Plan'!H236*'Umlage Gesamt § 2_mtlAufte_Plan'!$F$1</f>
        <v>2716.4413539141333</v>
      </c>
      <c r="G236" s="14">
        <f>'landesw Umlage § 2_Plan'!I236*'Umlage Gesamt § 2_mtlAufte_Plan'!$G$1</f>
        <v>91949.372713446719</v>
      </c>
      <c r="H236" s="14">
        <f>'landesw Umlage § 2_Plan'!J236*'Umlage Gesamt § 2_mtlAufte_Plan'!$H$1</f>
        <v>15692.760970835125</v>
      </c>
      <c r="I236" s="14">
        <f>'landesw Umlage § 2_Plan'!K236*'Umlage Gesamt § 2_mtlAufte_Plan'!$I$1</f>
        <v>27885.568353242146</v>
      </c>
      <c r="J236" s="14">
        <f>'landesw Umlage § 2_Plan'!L236*'Umlage Gesamt § 2_mtlAufte_Plan'!$J$1</f>
        <v>396.41934158120296</v>
      </c>
      <c r="K236" s="14">
        <f>'landesw Umlage § 2_Plan'!M236*'Umlage Gesamt § 2_mtlAufte_Plan'!$K$1</f>
        <v>278.88797900185131</v>
      </c>
      <c r="M236" s="14">
        <f>'bezirksw Umlage § 2_Plan'!F236*'Umlage Gesamt § 2_mtlAufte_Plan'!$M$1</f>
        <v>3861.2392654952123</v>
      </c>
      <c r="N236" s="14">
        <f>'bezirksw Umlage § 2_Plan'!G236*'Umlage Gesamt § 2_mtlAufte_Plan'!$N$1</f>
        <v>177109.16394542815</v>
      </c>
      <c r="O236" s="14">
        <f>'bezirksw Umlage § 2_Plan'!H236*'Umlage Gesamt § 2_mtlAufte_Plan'!$O$1</f>
        <v>13724.661699163446</v>
      </c>
      <c r="P236" s="14">
        <f>'bezirksw Umlage § 2_Plan'!I236*'Umlage Gesamt § 2_mtlAufte_Plan'!$P$1</f>
        <v>340107.61668397748</v>
      </c>
      <c r="Q236" s="14">
        <f>'bezirksw Umlage § 2_Plan'!J236*'Umlage Gesamt § 2_mtlAufte_Plan'!$Q$1</f>
        <v>19236.45428241726</v>
      </c>
      <c r="R236" s="14">
        <f>'bezirksw Umlage § 2_Plan'!K236*'Umlage Gesamt § 2_mtlAufte_Plan'!$R$1</f>
        <v>106999.55319256113</v>
      </c>
      <c r="S236" s="14">
        <f>'bezirksw Umlage § 2_Plan'!L236*'Umlage Gesamt § 2_mtlAufte_Plan'!$S$1</f>
        <v>428.62298525722963</v>
      </c>
      <c r="T236" s="14">
        <f>'bezirksw Umlage § 2_Plan'!M236*'Umlage Gesamt § 2_mtlAufte_Plan'!$T$1</f>
        <v>737.37683056964079</v>
      </c>
      <c r="V236" s="14">
        <f t="shared" si="66"/>
        <v>4615.8968562942691</v>
      </c>
      <c r="W236" s="184">
        <f t="shared" si="67"/>
        <v>384.66</v>
      </c>
      <c r="X236" s="14">
        <f t="shared" si="59"/>
        <v>235922.49289768876</v>
      </c>
      <c r="Y236" s="184">
        <f t="shared" si="72"/>
        <v>19660.21</v>
      </c>
      <c r="Z236" s="14">
        <f t="shared" si="60"/>
        <v>16441.103053077579</v>
      </c>
      <c r="AA236" s="184">
        <f t="shared" si="73"/>
        <v>1370.09</v>
      </c>
      <c r="AB236" s="14">
        <f t="shared" si="61"/>
        <v>432056.98939742421</v>
      </c>
      <c r="AC236" s="184">
        <f t="shared" si="74"/>
        <v>36004.75</v>
      </c>
      <c r="AD236" s="14">
        <f t="shared" si="62"/>
        <v>34929.215253252383</v>
      </c>
      <c r="AE236" s="184">
        <f t="shared" si="75"/>
        <v>2910.77</v>
      </c>
      <c r="AF236" s="14">
        <f t="shared" si="63"/>
        <v>134885.12154580327</v>
      </c>
      <c r="AG236" s="184">
        <f t="shared" si="76"/>
        <v>11240.43</v>
      </c>
      <c r="AH236" s="14">
        <f t="shared" si="64"/>
        <v>825.04232683843259</v>
      </c>
      <c r="AI236" s="184">
        <f t="shared" si="68"/>
        <v>68.75</v>
      </c>
      <c r="AJ236" s="14">
        <f t="shared" si="65"/>
        <v>1016.2648095714922</v>
      </c>
      <c r="AK236" s="184">
        <f t="shared" si="69"/>
        <v>84.69</v>
      </c>
      <c r="AM236" s="14">
        <f t="shared" si="77"/>
        <v>860692.12613995047</v>
      </c>
      <c r="AN236" s="14">
        <f t="shared" si="70"/>
        <v>71724.34</v>
      </c>
      <c r="AO236" s="14">
        <f t="shared" si="71"/>
        <v>71724.34</v>
      </c>
    </row>
    <row r="237" spans="1:41" x14ac:dyDescent="0.25">
      <c r="A237">
        <v>62226</v>
      </c>
      <c r="B237" t="s">
        <v>258</v>
      </c>
      <c r="C237" t="s">
        <v>249</v>
      </c>
      <c r="D237" s="14">
        <f>'landesw Umlage § 2_Plan'!F237*'Umlage Gesamt § 2_mtlAufte_Plan'!$D$1</f>
        <v>671.06041646854749</v>
      </c>
      <c r="E237" s="14">
        <f>'landesw Umlage § 2_Plan'!G237*'Umlage Gesamt § 2_mtlAufte_Plan'!$E$1</f>
        <v>52298.284018870552</v>
      </c>
      <c r="F237" s="14">
        <f>'landesw Umlage § 2_Plan'!H237*'Umlage Gesamt § 2_mtlAufte_Plan'!$F$1</f>
        <v>2415.5276359704521</v>
      </c>
      <c r="G237" s="14">
        <f>'landesw Umlage § 2_Plan'!I237*'Umlage Gesamt § 2_mtlAufte_Plan'!$G$1</f>
        <v>81763.683423330309</v>
      </c>
      <c r="H237" s="14">
        <f>'landesw Umlage § 2_Plan'!J237*'Umlage Gesamt § 2_mtlAufte_Plan'!$H$1</f>
        <v>13954.395796217495</v>
      </c>
      <c r="I237" s="14">
        <f>'landesw Umlage § 2_Plan'!K237*'Umlage Gesamt § 2_mtlAufte_Plan'!$I$1</f>
        <v>24796.54526866279</v>
      </c>
      <c r="J237" s="14">
        <f>'landesw Umlage § 2_Plan'!L237*'Umlage Gesamt § 2_mtlAufte_Plan'!$J$1</f>
        <v>352.50599967595502</v>
      </c>
      <c r="K237" s="14">
        <f>'landesw Umlage § 2_Plan'!M237*'Umlage Gesamt § 2_mtlAufte_Plan'!$K$1</f>
        <v>247.99417062630002</v>
      </c>
      <c r="M237" s="14">
        <f>'bezirksw Umlage § 2_Plan'!F237*'Umlage Gesamt § 2_mtlAufte_Plan'!$M$1</f>
        <v>3433.5105896759801</v>
      </c>
      <c r="N237" s="14">
        <f>'bezirksw Umlage § 2_Plan'!G237*'Umlage Gesamt § 2_mtlAufte_Plan'!$N$1</f>
        <v>157489.90107125515</v>
      </c>
      <c r="O237" s="14">
        <f>'bezirksw Umlage § 2_Plan'!H237*'Umlage Gesamt § 2_mtlAufte_Plan'!$O$1</f>
        <v>12204.312668449542</v>
      </c>
      <c r="P237" s="14">
        <f>'bezirksw Umlage § 2_Plan'!I237*'Umlage Gesamt § 2_mtlAufte_Plan'!$P$1</f>
        <v>302432.20459018298</v>
      </c>
      <c r="Q237" s="14">
        <f>'bezirksw Umlage § 2_Plan'!J237*'Umlage Gesamt § 2_mtlAufte_Plan'!$Q$1</f>
        <v>17105.536576487353</v>
      </c>
      <c r="R237" s="14">
        <f>'bezirksw Umlage § 2_Plan'!K237*'Umlage Gesamt § 2_mtlAufte_Plan'!$R$1</f>
        <v>95146.68056452056</v>
      </c>
      <c r="S237" s="14">
        <f>'bezirksw Umlage § 2_Plan'!L237*'Umlage Gesamt § 2_mtlAufte_Plan'!$S$1</f>
        <v>381.14228558961963</v>
      </c>
      <c r="T237" s="14">
        <f>'bezirksw Umlage § 2_Plan'!M237*'Umlage Gesamt § 2_mtlAufte_Plan'!$T$1</f>
        <v>655.69393198892192</v>
      </c>
      <c r="V237" s="14">
        <f t="shared" si="66"/>
        <v>4104.5710061445279</v>
      </c>
      <c r="W237" s="184">
        <f t="shared" si="67"/>
        <v>342.05</v>
      </c>
      <c r="X237" s="14">
        <f t="shared" si="59"/>
        <v>209788.18509012571</v>
      </c>
      <c r="Y237" s="184">
        <f t="shared" si="72"/>
        <v>17482.349999999999</v>
      </c>
      <c r="Z237" s="14">
        <f t="shared" si="60"/>
        <v>14619.840304419995</v>
      </c>
      <c r="AA237" s="184">
        <f t="shared" si="73"/>
        <v>1218.32</v>
      </c>
      <c r="AB237" s="14">
        <f t="shared" si="61"/>
        <v>384195.88801351329</v>
      </c>
      <c r="AC237" s="184">
        <f t="shared" si="74"/>
        <v>32016.32</v>
      </c>
      <c r="AD237" s="14">
        <f t="shared" si="62"/>
        <v>31059.932372704847</v>
      </c>
      <c r="AE237" s="184">
        <f t="shared" si="75"/>
        <v>2588.33</v>
      </c>
      <c r="AF237" s="14">
        <f t="shared" si="63"/>
        <v>119943.22583318336</v>
      </c>
      <c r="AG237" s="184">
        <f t="shared" si="76"/>
        <v>9995.27</v>
      </c>
      <c r="AH237" s="14">
        <f t="shared" si="64"/>
        <v>733.64828526557471</v>
      </c>
      <c r="AI237" s="184">
        <f t="shared" si="68"/>
        <v>61.14</v>
      </c>
      <c r="AJ237" s="14">
        <f t="shared" si="65"/>
        <v>903.68810261522196</v>
      </c>
      <c r="AK237" s="184">
        <f t="shared" si="69"/>
        <v>75.31</v>
      </c>
      <c r="AM237" s="14">
        <f t="shared" si="77"/>
        <v>765348.97900797252</v>
      </c>
      <c r="AN237" s="14">
        <f t="shared" si="70"/>
        <v>63779.08</v>
      </c>
      <c r="AO237" s="14">
        <f t="shared" si="71"/>
        <v>63779.08</v>
      </c>
    </row>
    <row r="238" spans="1:41" x14ac:dyDescent="0.25">
      <c r="A238">
        <v>62232</v>
      </c>
      <c r="B238" t="s">
        <v>259</v>
      </c>
      <c r="C238" t="s">
        <v>249</v>
      </c>
      <c r="D238" s="14">
        <f>'landesw Umlage § 2_Plan'!F238*'Umlage Gesamt § 2_mtlAufte_Plan'!$D$1</f>
        <v>423.68126444515138</v>
      </c>
      <c r="E238" s="14">
        <f>'landesw Umlage § 2_Plan'!G238*'Umlage Gesamt § 2_mtlAufte_Plan'!$E$1</f>
        <v>33019.088233563336</v>
      </c>
      <c r="F238" s="14">
        <f>'landesw Umlage § 2_Plan'!H238*'Umlage Gesamt § 2_mtlAufte_Plan'!$F$1</f>
        <v>1525.0695436573046</v>
      </c>
      <c r="G238" s="14">
        <f>'landesw Umlage § 2_Plan'!I238*'Umlage Gesamt § 2_mtlAufte_Plan'!$G$1</f>
        <v>51622.38738620832</v>
      </c>
      <c r="H238" s="14">
        <f>'landesw Umlage § 2_Plan'!J238*'Umlage Gesamt § 2_mtlAufte_Plan'!$H$1</f>
        <v>8810.2589728396506</v>
      </c>
      <c r="I238" s="14">
        <f>'landesw Umlage § 2_Plan'!K238*'Umlage Gesamt § 2_mtlAufte_Plan'!$I$1</f>
        <v>15655.567509979774</v>
      </c>
      <c r="J238" s="14">
        <f>'landesw Umlage § 2_Plan'!L238*'Umlage Gesamt § 2_mtlAufte_Plan'!$J$1</f>
        <v>222.55848207105623</v>
      </c>
      <c r="K238" s="14">
        <f>'landesw Umlage § 2_Plan'!M238*'Umlage Gesamt § 2_mtlAufte_Plan'!$K$1</f>
        <v>156.5738064821501</v>
      </c>
      <c r="M238" s="14">
        <f>'bezirksw Umlage § 2_Plan'!F238*'Umlage Gesamt § 2_mtlAufte_Plan'!$M$1</f>
        <v>2167.7841106694436</v>
      </c>
      <c r="N238" s="14">
        <f>'bezirksw Umlage § 2_Plan'!G238*'Umlage Gesamt § 2_mtlAufte_Plan'!$N$1</f>
        <v>99432.955343058304</v>
      </c>
      <c r="O238" s="14">
        <f>'bezirksw Umlage § 2_Plan'!H238*'Umlage Gesamt § 2_mtlAufte_Plan'!$O$1</f>
        <v>7705.3250290989763</v>
      </c>
      <c r="P238" s="14">
        <f>'bezirksw Umlage § 2_Plan'!I238*'Umlage Gesamt § 2_mtlAufte_Plan'!$P$1</f>
        <v>190943.84902631058</v>
      </c>
      <c r="Q238" s="14">
        <f>'bezirksw Umlage § 2_Plan'!J238*'Umlage Gesamt § 2_mtlAufte_Plan'!$Q$1</f>
        <v>10799.765845045382</v>
      </c>
      <c r="R238" s="14">
        <f>'bezirksw Umlage § 2_Plan'!K238*'Umlage Gesamt § 2_mtlAufte_Plan'!$R$1</f>
        <v>60071.88762745983</v>
      </c>
      <c r="S238" s="14">
        <f>'bezirksw Umlage § 2_Plan'!L238*'Umlage Gesamt § 2_mtlAufte_Plan'!$S$1</f>
        <v>240.63831143837666</v>
      </c>
      <c r="T238" s="14">
        <f>'bezirksw Umlage § 2_Plan'!M238*'Umlage Gesamt § 2_mtlAufte_Plan'!$T$1</f>
        <v>413.97946798296999</v>
      </c>
      <c r="V238" s="14">
        <f t="shared" si="66"/>
        <v>2591.4653751145952</v>
      </c>
      <c r="W238" s="184">
        <f t="shared" si="67"/>
        <v>215.96</v>
      </c>
      <c r="X238" s="14">
        <f t="shared" si="59"/>
        <v>132452.04357662163</v>
      </c>
      <c r="Y238" s="184">
        <f t="shared" si="72"/>
        <v>11037.67</v>
      </c>
      <c r="Z238" s="14">
        <f t="shared" si="60"/>
        <v>9230.3945727562805</v>
      </c>
      <c r="AA238" s="184">
        <f t="shared" si="73"/>
        <v>769.2</v>
      </c>
      <c r="AB238" s="14">
        <f t="shared" si="61"/>
        <v>242566.23641251889</v>
      </c>
      <c r="AC238" s="184">
        <f t="shared" si="74"/>
        <v>20213.849999999999</v>
      </c>
      <c r="AD238" s="14">
        <f t="shared" si="62"/>
        <v>19610.024817885031</v>
      </c>
      <c r="AE238" s="184">
        <f t="shared" si="75"/>
        <v>1634.17</v>
      </c>
      <c r="AF238" s="14">
        <f t="shared" si="63"/>
        <v>75727.455137439596</v>
      </c>
      <c r="AG238" s="184">
        <f t="shared" si="76"/>
        <v>6310.62</v>
      </c>
      <c r="AH238" s="14">
        <f t="shared" si="64"/>
        <v>463.19679350943289</v>
      </c>
      <c r="AI238" s="184">
        <f t="shared" si="68"/>
        <v>38.6</v>
      </c>
      <c r="AJ238" s="14">
        <f t="shared" si="65"/>
        <v>570.55327446512013</v>
      </c>
      <c r="AK238" s="184">
        <f t="shared" si="69"/>
        <v>47.55</v>
      </c>
      <c r="AM238" s="14">
        <f t="shared" si="77"/>
        <v>483211.36996031058</v>
      </c>
      <c r="AN238" s="14">
        <f t="shared" si="70"/>
        <v>40267.61</v>
      </c>
      <c r="AO238" s="14">
        <f t="shared" si="71"/>
        <v>40267.61</v>
      </c>
    </row>
    <row r="239" spans="1:41" x14ac:dyDescent="0.25">
      <c r="A239">
        <v>62233</v>
      </c>
      <c r="B239" t="s">
        <v>260</v>
      </c>
      <c r="C239" t="s">
        <v>249</v>
      </c>
      <c r="D239" s="14">
        <f>'landesw Umlage § 2_Plan'!F239*'Umlage Gesamt § 2_mtlAufte_Plan'!$D$1</f>
        <v>1029.2253000759756</v>
      </c>
      <c r="E239" s="14">
        <f>'landesw Umlage § 2_Plan'!G239*'Umlage Gesamt § 2_mtlAufte_Plan'!$E$1</f>
        <v>80211.432148007647</v>
      </c>
      <c r="F239" s="14">
        <f>'landesw Umlage § 2_Plan'!H239*'Umlage Gesamt § 2_mtlAufte_Plan'!$F$1</f>
        <v>3704.7665082925137</v>
      </c>
      <c r="G239" s="14">
        <f>'landesw Umlage § 2_Plan'!I239*'Umlage Gesamt § 2_mtlAufte_Plan'!$G$1</f>
        <v>125403.39072530955</v>
      </c>
      <c r="H239" s="14">
        <f>'landesw Umlage § 2_Plan'!J239*'Umlage Gesamt § 2_mtlAufte_Plan'!$H$1</f>
        <v>21402.271462116616</v>
      </c>
      <c r="I239" s="14">
        <f>'landesw Umlage § 2_Plan'!K239*'Umlage Gesamt § 2_mtlAufte_Plan'!$I$1</f>
        <v>38031.198262732207</v>
      </c>
      <c r="J239" s="14">
        <f>'landesw Umlage § 2_Plan'!L239*'Umlage Gesamt § 2_mtlAufte_Plan'!$J$1</f>
        <v>540.64892577682144</v>
      </c>
      <c r="K239" s="14">
        <f>'landesw Umlage § 2_Plan'!M239*'Umlage Gesamt § 2_mtlAufte_Plan'!$K$1</f>
        <v>380.35602818469846</v>
      </c>
      <c r="M239" s="14">
        <f>'bezirksw Umlage § 2_Plan'!F239*'Umlage Gesamt § 2_mtlAufte_Plan'!$M$1</f>
        <v>5266.0772119002386</v>
      </c>
      <c r="N239" s="14">
        <f>'bezirksw Umlage § 2_Plan'!G239*'Umlage Gesamt § 2_mtlAufte_Plan'!$N$1</f>
        <v>241546.94079857945</v>
      </c>
      <c r="O239" s="14">
        <f>'bezirksw Umlage § 2_Plan'!H239*'Umlage Gesamt § 2_mtlAufte_Plan'!$O$1</f>
        <v>18718.116968525952</v>
      </c>
      <c r="P239" s="14">
        <f>'bezirksw Umlage § 2_Plan'!I239*'Umlage Gesamt § 2_mtlAufte_Plan'!$P$1</f>
        <v>463849.25840214442</v>
      </c>
      <c r="Q239" s="14">
        <f>'bezirksw Umlage § 2_Plan'!J239*'Umlage Gesamt § 2_mtlAufte_Plan'!$Q$1</f>
        <v>26235.269707226038</v>
      </c>
      <c r="R239" s="14">
        <f>'bezirksw Umlage § 2_Plan'!K239*'Umlage Gesamt § 2_mtlAufte_Plan'!$R$1</f>
        <v>145929.29109214045</v>
      </c>
      <c r="S239" s="14">
        <f>'bezirksw Umlage § 2_Plan'!L239*'Umlage Gesamt § 2_mtlAufte_Plan'!$S$1</f>
        <v>584.56924835769337</v>
      </c>
      <c r="T239" s="14">
        <f>'bezirksw Umlage § 2_Plan'!M239*'Umlage Gesamt § 2_mtlAufte_Plan'!$T$1</f>
        <v>1005.6572662424726</v>
      </c>
      <c r="V239" s="14">
        <f t="shared" si="66"/>
        <v>6295.3025119762142</v>
      </c>
      <c r="W239" s="184">
        <f t="shared" si="67"/>
        <v>524.61</v>
      </c>
      <c r="X239" s="14">
        <f t="shared" si="59"/>
        <v>321758.3729465871</v>
      </c>
      <c r="Y239" s="184">
        <f t="shared" si="72"/>
        <v>26813.200000000001</v>
      </c>
      <c r="Z239" s="14">
        <f t="shared" si="60"/>
        <v>22422.883476818464</v>
      </c>
      <c r="AA239" s="184">
        <f t="shared" si="73"/>
        <v>1868.57</v>
      </c>
      <c r="AB239" s="14">
        <f t="shared" si="61"/>
        <v>589252.64912745403</v>
      </c>
      <c r="AC239" s="184">
        <f t="shared" si="74"/>
        <v>49104.39</v>
      </c>
      <c r="AD239" s="14">
        <f t="shared" si="62"/>
        <v>47637.541169342658</v>
      </c>
      <c r="AE239" s="184">
        <f t="shared" si="75"/>
        <v>3969.8</v>
      </c>
      <c r="AF239" s="14">
        <f t="shared" si="63"/>
        <v>183960.48935487267</v>
      </c>
      <c r="AG239" s="184">
        <f t="shared" si="76"/>
        <v>15330.04</v>
      </c>
      <c r="AH239" s="14">
        <f t="shared" si="64"/>
        <v>1125.2181741345148</v>
      </c>
      <c r="AI239" s="184">
        <f t="shared" si="68"/>
        <v>93.77</v>
      </c>
      <c r="AJ239" s="14">
        <f t="shared" si="65"/>
        <v>1386.0132944271711</v>
      </c>
      <c r="AK239" s="184">
        <f t="shared" si="69"/>
        <v>115.5</v>
      </c>
      <c r="AM239" s="14">
        <f t="shared" si="77"/>
        <v>1173838.470055613</v>
      </c>
      <c r="AN239" s="14">
        <f t="shared" si="70"/>
        <v>97819.87</v>
      </c>
      <c r="AO239" s="14">
        <f t="shared" si="71"/>
        <v>97819.87</v>
      </c>
    </row>
    <row r="240" spans="1:41" x14ac:dyDescent="0.25">
      <c r="A240">
        <v>62235</v>
      </c>
      <c r="B240" t="s">
        <v>261</v>
      </c>
      <c r="C240" t="s">
        <v>249</v>
      </c>
      <c r="D240" s="14">
        <f>'landesw Umlage § 2_Plan'!F240*'Umlage Gesamt § 2_mtlAufte_Plan'!$D$1</f>
        <v>597.84268594106675</v>
      </c>
      <c r="E240" s="14">
        <f>'landesw Umlage § 2_Plan'!G240*'Umlage Gesamt § 2_mtlAufte_Plan'!$E$1</f>
        <v>46592.148516952162</v>
      </c>
      <c r="F240" s="14">
        <f>'landesw Umlage § 2_Plan'!H240*'Umlage Gesamt § 2_mtlAufte_Plan'!$F$1</f>
        <v>2151.9754323359575</v>
      </c>
      <c r="G240" s="14">
        <f>'landesw Umlage § 2_Plan'!I240*'Umlage Gesamt § 2_mtlAufte_Plan'!$G$1</f>
        <v>72842.651586394</v>
      </c>
      <c r="H240" s="14">
        <f>'landesw Umlage § 2_Plan'!J240*'Umlage Gesamt § 2_mtlAufte_Plan'!$H$1</f>
        <v>12431.866429252292</v>
      </c>
      <c r="I240" s="14">
        <f>'landesw Umlage § 2_Plan'!K240*'Umlage Gesamt § 2_mtlAufte_Plan'!$I$1</f>
        <v>22091.055978968521</v>
      </c>
      <c r="J240" s="14">
        <f>'landesw Umlage § 2_Plan'!L240*'Umlage Gesamt § 2_mtlAufte_Plan'!$J$1</f>
        <v>314.04494809222774</v>
      </c>
      <c r="K240" s="14">
        <f>'landesw Umlage § 2_Plan'!M240*'Umlage Gesamt § 2_mtlAufte_Plan'!$K$1</f>
        <v>220.93614438649189</v>
      </c>
      <c r="M240" s="14">
        <f>'bezirksw Umlage § 2_Plan'!F240*'Umlage Gesamt § 2_mtlAufte_Plan'!$M$1</f>
        <v>3058.8888016094056</v>
      </c>
      <c r="N240" s="14">
        <f>'bezirksw Umlage § 2_Plan'!G240*'Umlage Gesamt § 2_mtlAufte_Plan'!$N$1</f>
        <v>140306.57024969236</v>
      </c>
      <c r="O240" s="14">
        <f>'bezirksw Umlage § 2_Plan'!H240*'Umlage Gesamt § 2_mtlAufte_Plan'!$O$1</f>
        <v>10872.730512353854</v>
      </c>
      <c r="P240" s="14">
        <f>'bezirksw Umlage § 2_Plan'!I240*'Umlage Gesamt § 2_mtlAufte_Plan'!$P$1</f>
        <v>269434.58006176044</v>
      </c>
      <c r="Q240" s="14">
        <f>'bezirksw Umlage § 2_Plan'!J240*'Umlage Gesamt § 2_mtlAufte_Plan'!$Q$1</f>
        <v>15239.194088017957</v>
      </c>
      <c r="R240" s="14">
        <f>'bezirksw Umlage § 2_Plan'!K240*'Umlage Gesamt § 2_mtlAufte_Plan'!$R$1</f>
        <v>84765.463244598563</v>
      </c>
      <c r="S240" s="14">
        <f>'bezirksw Umlage § 2_Plan'!L240*'Umlage Gesamt § 2_mtlAufte_Plan'!$S$1</f>
        <v>339.55680017865461</v>
      </c>
      <c r="T240" s="14">
        <f>'bezirksw Umlage § 2_Plan'!M240*'Umlage Gesamt § 2_mtlAufte_Plan'!$T$1</f>
        <v>584.15280030734652</v>
      </c>
      <c r="V240" s="14">
        <f t="shared" si="66"/>
        <v>3656.7314875504726</v>
      </c>
      <c r="W240" s="184">
        <f t="shared" si="67"/>
        <v>304.73</v>
      </c>
      <c r="X240" s="14">
        <f t="shared" si="59"/>
        <v>186898.71876664454</v>
      </c>
      <c r="Y240" s="184">
        <f t="shared" si="72"/>
        <v>15574.89</v>
      </c>
      <c r="Z240" s="14">
        <f t="shared" si="60"/>
        <v>13024.705944689811</v>
      </c>
      <c r="AA240" s="184">
        <f t="shared" si="73"/>
        <v>1085.3900000000001</v>
      </c>
      <c r="AB240" s="14">
        <f t="shared" si="61"/>
        <v>342277.23164815444</v>
      </c>
      <c r="AC240" s="184">
        <f t="shared" si="74"/>
        <v>28523.1</v>
      </c>
      <c r="AD240" s="14">
        <f t="shared" si="62"/>
        <v>27671.060517270249</v>
      </c>
      <c r="AE240" s="184">
        <f t="shared" si="75"/>
        <v>2305.92</v>
      </c>
      <c r="AF240" s="14">
        <f t="shared" si="63"/>
        <v>106856.51922356708</v>
      </c>
      <c r="AG240" s="184">
        <f t="shared" si="76"/>
        <v>8904.7099999999991</v>
      </c>
      <c r="AH240" s="14">
        <f t="shared" si="64"/>
        <v>653.60174827088235</v>
      </c>
      <c r="AI240" s="184">
        <f t="shared" si="68"/>
        <v>54.47</v>
      </c>
      <c r="AJ240" s="14">
        <f t="shared" si="65"/>
        <v>805.08894469383836</v>
      </c>
      <c r="AK240" s="184">
        <f t="shared" si="69"/>
        <v>67.09</v>
      </c>
      <c r="AM240" s="14">
        <f t="shared" si="77"/>
        <v>681843.65828084131</v>
      </c>
      <c r="AN240" s="14">
        <f t="shared" si="70"/>
        <v>56820.3</v>
      </c>
      <c r="AO240" s="14">
        <f t="shared" si="71"/>
        <v>56820.3</v>
      </c>
    </row>
    <row r="241" spans="1:41" x14ac:dyDescent="0.25">
      <c r="A241">
        <v>62242</v>
      </c>
      <c r="B241" t="s">
        <v>262</v>
      </c>
      <c r="C241" t="s">
        <v>249</v>
      </c>
      <c r="D241" s="14">
        <f>'landesw Umlage § 2_Plan'!F241*'Umlage Gesamt § 2_mtlAufte_Plan'!$D$1</f>
        <v>306.53940633604486</v>
      </c>
      <c r="E241" s="14">
        <f>'landesw Umlage § 2_Plan'!G241*'Umlage Gesamt § 2_mtlAufte_Plan'!$E$1</f>
        <v>23889.778836761165</v>
      </c>
      <c r="F241" s="14">
        <f>'landesw Umlage § 2_Plan'!H241*'Umlage Gesamt § 2_mtlAufte_Plan'!$F$1</f>
        <v>1103.4094536753194</v>
      </c>
      <c r="G241" s="14">
        <f>'landesw Umlage § 2_Plan'!I241*'Umlage Gesamt § 2_mtlAufte_Plan'!$G$1</f>
        <v>37349.529731367664</v>
      </c>
      <c r="H241" s="14">
        <f>'landesw Umlage § 2_Plan'!J241*'Umlage Gesamt § 2_mtlAufte_Plan'!$H$1</f>
        <v>6374.347373462163</v>
      </c>
      <c r="I241" s="14">
        <f>'landesw Umlage § 2_Plan'!K241*'Umlage Gesamt § 2_mtlAufte_Plan'!$I$1</f>
        <v>11327.025226493919</v>
      </c>
      <c r="J241" s="14">
        <f>'landesw Umlage § 2_Plan'!L241*'Umlage Gesamt § 2_mtlAufte_Plan'!$J$1</f>
        <v>161.02421960635175</v>
      </c>
      <c r="K241" s="14">
        <f>'landesw Umlage § 2_Plan'!M241*'Umlage Gesamt § 2_mtlAufte_Plan'!$K$1</f>
        <v>113.28337057733289</v>
      </c>
      <c r="M241" s="14">
        <f>'bezirksw Umlage § 2_Plan'!F241*'Umlage Gesamt § 2_mtlAufte_Plan'!$M$1</f>
        <v>1568.4225622286117</v>
      </c>
      <c r="N241" s="14">
        <f>'bezirksw Umlage § 2_Plan'!G241*'Umlage Gesamt § 2_mtlAufte_Plan'!$N$1</f>
        <v>71941.154020619724</v>
      </c>
      <c r="O241" s="14">
        <f>'bezirksw Umlage § 2_Plan'!H241*'Umlage Gesamt § 2_mtlAufte_Plan'!$O$1</f>
        <v>5574.9119875279348</v>
      </c>
      <c r="P241" s="14">
        <f>'bezirksw Umlage § 2_Plan'!I241*'Umlage Gesamt § 2_mtlAufte_Plan'!$P$1</f>
        <v>138150.58402617188</v>
      </c>
      <c r="Q241" s="14">
        <f>'bezirksw Umlage § 2_Plan'!J241*'Umlage Gesamt § 2_mtlAufte_Plan'!$Q$1</f>
        <v>7813.7838241300851</v>
      </c>
      <c r="R241" s="14">
        <f>'bezirksw Umlage § 2_Plan'!K241*'Umlage Gesamt § 2_mtlAufte_Plan'!$R$1</f>
        <v>43462.863043808291</v>
      </c>
      <c r="S241" s="14">
        <f>'bezirksw Umlage § 2_Plan'!L241*'Umlage Gesamt § 2_mtlAufte_Plan'!$S$1</f>
        <v>174.10523268389102</v>
      </c>
      <c r="T241" s="14">
        <f>'bezirksw Umlage § 2_Plan'!M241*'Umlage Gesamt § 2_mtlAufte_Plan'!$T$1</f>
        <v>299.52001893923625</v>
      </c>
      <c r="V241" s="14">
        <f t="shared" si="66"/>
        <v>1874.9619685646567</v>
      </c>
      <c r="W241" s="184">
        <f t="shared" si="67"/>
        <v>156.25</v>
      </c>
      <c r="X241" s="14">
        <f t="shared" si="59"/>
        <v>95830.932857380889</v>
      </c>
      <c r="Y241" s="184">
        <f t="shared" si="72"/>
        <v>7985.91</v>
      </c>
      <c r="Z241" s="14">
        <f t="shared" si="60"/>
        <v>6678.3214412032539</v>
      </c>
      <c r="AA241" s="184">
        <f t="shared" si="73"/>
        <v>556.53</v>
      </c>
      <c r="AB241" s="14">
        <f t="shared" si="61"/>
        <v>175500.11375753954</v>
      </c>
      <c r="AC241" s="184">
        <f t="shared" si="74"/>
        <v>14625.01</v>
      </c>
      <c r="AD241" s="14">
        <f t="shared" si="62"/>
        <v>14188.131197592247</v>
      </c>
      <c r="AE241" s="184">
        <f t="shared" si="75"/>
        <v>1182.3399999999999</v>
      </c>
      <c r="AF241" s="14">
        <f t="shared" si="63"/>
        <v>54789.88827030221</v>
      </c>
      <c r="AG241" s="184">
        <f t="shared" si="76"/>
        <v>4565.82</v>
      </c>
      <c r="AH241" s="14">
        <f t="shared" si="64"/>
        <v>335.12945229024274</v>
      </c>
      <c r="AI241" s="184">
        <f t="shared" si="68"/>
        <v>27.93</v>
      </c>
      <c r="AJ241" s="14">
        <f t="shared" si="65"/>
        <v>412.80338951656915</v>
      </c>
      <c r="AK241" s="184">
        <f t="shared" si="69"/>
        <v>34.4</v>
      </c>
      <c r="AM241" s="14">
        <f t="shared" si="77"/>
        <v>349610.28233438957</v>
      </c>
      <c r="AN241" s="14">
        <f t="shared" si="70"/>
        <v>29134.19</v>
      </c>
      <c r="AO241" s="14">
        <f t="shared" si="71"/>
        <v>29134.19</v>
      </c>
    </row>
    <row r="242" spans="1:41" x14ac:dyDescent="0.25">
      <c r="A242">
        <v>62244</v>
      </c>
      <c r="B242" t="s">
        <v>263</v>
      </c>
      <c r="C242" t="s">
        <v>249</v>
      </c>
      <c r="D242" s="14">
        <f>'landesw Umlage § 2_Plan'!F242*'Umlage Gesamt § 2_mtlAufte_Plan'!$D$1</f>
        <v>883.46690216818001</v>
      </c>
      <c r="E242" s="14">
        <f>'landesw Umlage § 2_Plan'!G242*'Umlage Gesamt § 2_mtlAufte_Plan'!$E$1</f>
        <v>68851.927243765196</v>
      </c>
      <c r="F242" s="14">
        <f>'landesw Umlage § 2_Plan'!H242*'Umlage Gesamt § 2_mtlAufte_Plan'!$F$1</f>
        <v>3180.0992358971371</v>
      </c>
      <c r="G242" s="14">
        <f>'landesw Umlage § 2_Plan'!I242*'Umlage Gesamt § 2_mtlAufte_Plan'!$G$1</f>
        <v>107643.82212261668</v>
      </c>
      <c r="H242" s="14">
        <f>'landesw Umlage § 2_Plan'!J242*'Umlage Gesamt § 2_mtlAufte_Plan'!$H$1</f>
        <v>18371.291948033962</v>
      </c>
      <c r="I242" s="14">
        <f>'landesw Umlage § 2_Plan'!K242*'Umlage Gesamt § 2_mtlAufte_Plan'!$I$1</f>
        <v>32645.238037230189</v>
      </c>
      <c r="J242" s="14">
        <f>'landesw Umlage § 2_Plan'!L242*'Umlage Gesamt § 2_mtlAufte_Plan'!$J$1</f>
        <v>464.08248182525602</v>
      </c>
      <c r="K242" s="14">
        <f>'landesw Umlage § 2_Plan'!M242*'Umlage Gesamt § 2_mtlAufte_Plan'!$K$1</f>
        <v>326.49018821877308</v>
      </c>
      <c r="M242" s="14">
        <f>'bezirksw Umlage § 2_Plan'!F242*'Umlage Gesamt § 2_mtlAufte_Plan'!$M$1</f>
        <v>4520.2978595964532</v>
      </c>
      <c r="N242" s="14">
        <f>'bezirksw Umlage § 2_Plan'!G242*'Umlage Gesamt § 2_mtlAufte_Plan'!$N$1</f>
        <v>207339.17782604942</v>
      </c>
      <c r="O242" s="14">
        <f>'bezirksw Umlage § 2_Plan'!H242*'Umlage Gesamt § 2_mtlAufte_Plan'!$O$1</f>
        <v>16067.266138312521</v>
      </c>
      <c r="P242" s="14">
        <f>'bezirksw Umlage § 2_Plan'!I242*'Umlage Gesamt § 2_mtlAufte_Plan'!$P$1</f>
        <v>398159.14684889669</v>
      </c>
      <c r="Q242" s="14">
        <f>'bezirksw Umlage § 2_Plan'!J242*'Umlage Gesamt § 2_mtlAufte_Plan'!$Q$1</f>
        <v>22519.84327831693</v>
      </c>
      <c r="R242" s="14">
        <f>'bezirksw Umlage § 2_Plan'!K242*'Umlage Gesamt § 2_mtlAufte_Plan'!$R$1</f>
        <v>125262.85423342683</v>
      </c>
      <c r="S242" s="14">
        <f>'bezirksw Umlage § 2_Plan'!L242*'Umlage Gesamt § 2_mtlAufte_Plan'!$S$1</f>
        <v>501.78282919320924</v>
      </c>
      <c r="T242" s="14">
        <f>'bezirksw Umlage § 2_Plan'!M242*'Umlage Gesamt § 2_mtlAufte_Plan'!$T$1</f>
        <v>863.23656208662271</v>
      </c>
      <c r="V242" s="14">
        <f t="shared" si="66"/>
        <v>5403.7647617646335</v>
      </c>
      <c r="W242" s="184">
        <f t="shared" si="67"/>
        <v>450.31</v>
      </c>
      <c r="X242" s="14">
        <f t="shared" si="59"/>
        <v>276191.1050698146</v>
      </c>
      <c r="Y242" s="184">
        <f t="shared" si="72"/>
        <v>23015.93</v>
      </c>
      <c r="Z242" s="14">
        <f t="shared" si="60"/>
        <v>19247.365374209658</v>
      </c>
      <c r="AA242" s="184">
        <f t="shared" si="73"/>
        <v>1603.95</v>
      </c>
      <c r="AB242" s="14">
        <f t="shared" si="61"/>
        <v>505802.96897151339</v>
      </c>
      <c r="AC242" s="184">
        <f t="shared" si="74"/>
        <v>42150.25</v>
      </c>
      <c r="AD242" s="14">
        <f t="shared" si="62"/>
        <v>40891.135226350889</v>
      </c>
      <c r="AE242" s="184">
        <f t="shared" si="75"/>
        <v>3407.59</v>
      </c>
      <c r="AF242" s="14">
        <f t="shared" si="63"/>
        <v>157908.09227065701</v>
      </c>
      <c r="AG242" s="184">
        <f t="shared" si="76"/>
        <v>13159.01</v>
      </c>
      <c r="AH242" s="14">
        <f t="shared" si="64"/>
        <v>965.86531101846526</v>
      </c>
      <c r="AI242" s="184">
        <f t="shared" si="68"/>
        <v>80.489999999999995</v>
      </c>
      <c r="AJ242" s="14">
        <f t="shared" si="65"/>
        <v>1189.7267503053959</v>
      </c>
      <c r="AK242" s="184">
        <f t="shared" si="69"/>
        <v>99.14</v>
      </c>
      <c r="AM242" s="14">
        <f t="shared" si="77"/>
        <v>1007600.0237356341</v>
      </c>
      <c r="AN242" s="14">
        <f t="shared" si="70"/>
        <v>83966.67</v>
      </c>
      <c r="AO242" s="14">
        <f t="shared" si="71"/>
        <v>83966.67</v>
      </c>
    </row>
    <row r="243" spans="1:41" x14ac:dyDescent="0.25">
      <c r="A243">
        <v>62245</v>
      </c>
      <c r="B243" t="s">
        <v>264</v>
      </c>
      <c r="C243" t="s">
        <v>249</v>
      </c>
      <c r="D243" s="14">
        <f>'landesw Umlage § 2_Plan'!F243*'Umlage Gesamt § 2_mtlAufte_Plan'!$D$1</f>
        <v>403.89523186396968</v>
      </c>
      <c r="E243" s="14">
        <f>'landesw Umlage § 2_Plan'!G243*'Umlage Gesamt § 2_mtlAufte_Plan'!$E$1</f>
        <v>31477.087653373001</v>
      </c>
      <c r="F243" s="14">
        <f>'landesw Umlage § 2_Plan'!H243*'Umlage Gesamt § 2_mtlAufte_Plan'!$F$1</f>
        <v>1453.8483729055406</v>
      </c>
      <c r="G243" s="14">
        <f>'landesw Umlage § 2_Plan'!I243*'Umlage Gesamt § 2_mtlAufte_Plan'!$G$1</f>
        <v>49211.607574928443</v>
      </c>
      <c r="H243" s="14">
        <f>'landesw Umlage § 2_Plan'!J243*'Umlage Gesamt § 2_mtlAufte_Plan'!$H$1</f>
        <v>8398.8174347920776</v>
      </c>
      <c r="I243" s="14">
        <f>'landesw Umlage § 2_Plan'!K243*'Umlage Gesamt § 2_mtlAufte_Plan'!$I$1</f>
        <v>14924.448164320223</v>
      </c>
      <c r="J243" s="14">
        <f>'landesw Umlage § 2_Plan'!L243*'Umlage Gesamt § 2_mtlAufte_Plan'!$J$1</f>
        <v>212.16493921934878</v>
      </c>
      <c r="K243" s="14">
        <f>'landesw Umlage § 2_Plan'!M243*'Umlage Gesamt § 2_mtlAufte_Plan'!$K$1</f>
        <v>149.26176628496899</v>
      </c>
      <c r="M243" s="14">
        <f>'bezirksw Umlage § 2_Plan'!F243*'Umlage Gesamt § 2_mtlAufte_Plan'!$M$1</f>
        <v>2066.5479913455356</v>
      </c>
      <c r="N243" s="14">
        <f>'bezirksw Umlage § 2_Plan'!G243*'Umlage Gesamt § 2_mtlAufte_Plan'!$N$1</f>
        <v>94789.408745269975</v>
      </c>
      <c r="O243" s="14">
        <f>'bezirksw Umlage § 2_Plan'!H243*'Umlage Gesamt § 2_mtlAufte_Plan'!$O$1</f>
        <v>7345.484212739053</v>
      </c>
      <c r="P243" s="14">
        <f>'bezirksw Umlage § 2_Plan'!I243*'Umlage Gesamt § 2_mtlAufte_Plan'!$P$1</f>
        <v>182026.71830787184</v>
      </c>
      <c r="Q243" s="14">
        <f>'bezirksw Umlage § 2_Plan'!J243*'Umlage Gesamt § 2_mtlAufte_Plan'!$Q$1</f>
        <v>10295.413784165274</v>
      </c>
      <c r="R243" s="14">
        <f>'bezirksw Umlage § 2_Plan'!K243*'Umlage Gesamt § 2_mtlAufte_Plan'!$R$1</f>
        <v>57266.513810974066</v>
      </c>
      <c r="S243" s="14">
        <f>'bezirksw Umlage § 2_Plan'!L243*'Umlage Gesamt § 2_mtlAufte_Plan'!$S$1</f>
        <v>229.40043553976778</v>
      </c>
      <c r="T243" s="14">
        <f>'bezirksw Umlage § 2_Plan'!M243*'Umlage Gesamt § 2_mtlAufte_Plan'!$T$1</f>
        <v>394.64651198790563</v>
      </c>
      <c r="V243" s="14">
        <f t="shared" si="66"/>
        <v>2470.443223209505</v>
      </c>
      <c r="W243" s="184">
        <f t="shared" si="67"/>
        <v>205.87</v>
      </c>
      <c r="X243" s="14">
        <f t="shared" si="59"/>
        <v>126266.49639864298</v>
      </c>
      <c r="Y243" s="184">
        <f t="shared" si="72"/>
        <v>10522.21</v>
      </c>
      <c r="Z243" s="14">
        <f t="shared" si="60"/>
        <v>8799.3325856445936</v>
      </c>
      <c r="AA243" s="184">
        <f t="shared" si="73"/>
        <v>733.28</v>
      </c>
      <c r="AB243" s="14">
        <f t="shared" si="61"/>
        <v>231238.32588280027</v>
      </c>
      <c r="AC243" s="184">
        <f t="shared" si="74"/>
        <v>19269.86</v>
      </c>
      <c r="AD243" s="14">
        <f t="shared" si="62"/>
        <v>18694.231218957349</v>
      </c>
      <c r="AE243" s="184">
        <f t="shared" si="75"/>
        <v>1557.85</v>
      </c>
      <c r="AF243" s="14">
        <f t="shared" si="63"/>
        <v>72190.961975294282</v>
      </c>
      <c r="AG243" s="184">
        <f t="shared" si="76"/>
        <v>6015.91</v>
      </c>
      <c r="AH243" s="14">
        <f t="shared" si="64"/>
        <v>441.56537475911659</v>
      </c>
      <c r="AI243" s="184">
        <f t="shared" si="68"/>
        <v>36.799999999999997</v>
      </c>
      <c r="AJ243" s="14">
        <f t="shared" si="65"/>
        <v>543.90827827287467</v>
      </c>
      <c r="AK243" s="184">
        <f t="shared" si="69"/>
        <v>45.33</v>
      </c>
      <c r="AM243" s="14">
        <f t="shared" si="77"/>
        <v>460645.26493758097</v>
      </c>
      <c r="AN243" s="14">
        <f t="shared" si="70"/>
        <v>38387.11</v>
      </c>
      <c r="AO243" s="14">
        <f t="shared" si="71"/>
        <v>38387.11</v>
      </c>
    </row>
    <row r="244" spans="1:41" x14ac:dyDescent="0.25">
      <c r="A244">
        <v>62247</v>
      </c>
      <c r="B244" t="s">
        <v>265</v>
      </c>
      <c r="C244" t="s">
        <v>249</v>
      </c>
      <c r="D244" s="14">
        <f>'landesw Umlage § 2_Plan'!F244*'Umlage Gesamt § 2_mtlAufte_Plan'!$D$1</f>
        <v>378.99944781550079</v>
      </c>
      <c r="E244" s="14">
        <f>'landesw Umlage § 2_Plan'!G244*'Umlage Gesamt § 2_mtlAufte_Plan'!$E$1</f>
        <v>29536.864756765422</v>
      </c>
      <c r="F244" s="14">
        <f>'landesw Umlage § 2_Plan'!H244*'Umlage Gesamt § 2_mtlAufte_Plan'!$F$1</f>
        <v>1364.2343040193191</v>
      </c>
      <c r="G244" s="14">
        <f>'landesw Umlage § 2_Plan'!I244*'Umlage Gesamt § 2_mtlAufte_Plan'!$G$1</f>
        <v>46178.24283524257</v>
      </c>
      <c r="H244" s="14">
        <f>'landesw Umlage § 2_Plan'!J244*'Umlage Gesamt § 2_mtlAufte_Plan'!$H$1</f>
        <v>7881.1209416838801</v>
      </c>
      <c r="I244" s="14">
        <f>'landesw Umlage § 2_Plan'!K244*'Umlage Gesamt § 2_mtlAufte_Plan'!$I$1</f>
        <v>14004.516931592467</v>
      </c>
      <c r="J244" s="14">
        <f>'landesw Umlage § 2_Plan'!L244*'Umlage Gesamt § 2_mtlAufte_Plan'!$J$1</f>
        <v>199.08725943321949</v>
      </c>
      <c r="K244" s="14">
        <f>'landesw Umlage § 2_Plan'!M244*'Umlage Gesamt § 2_mtlAufte_Plan'!$K$1</f>
        <v>140.06138854598356</v>
      </c>
      <c r="M244" s="14">
        <f>'bezirksw Umlage § 2_Plan'!F244*'Umlage Gesamt § 2_mtlAufte_Plan'!$M$1</f>
        <v>1939.1676004434134</v>
      </c>
      <c r="N244" s="14">
        <f>'bezirksw Umlage § 2_Plan'!G244*'Umlage Gesamt § 2_mtlAufte_Plan'!$N$1</f>
        <v>88946.664231269169</v>
      </c>
      <c r="O244" s="14">
        <f>'bezirksw Umlage § 2_Plan'!H244*'Umlage Gesamt § 2_mtlAufte_Plan'!$O$1</f>
        <v>6892.7143500005413</v>
      </c>
      <c r="P244" s="14">
        <f>'bezirksw Umlage § 2_Plan'!I244*'Umlage Gesamt § 2_mtlAufte_Plan'!$P$1</f>
        <v>170806.73472665809</v>
      </c>
      <c r="Q244" s="14">
        <f>'bezirksw Umlage § 2_Plan'!J244*'Umlage Gesamt § 2_mtlAufte_Plan'!$Q$1</f>
        <v>9660.8125855392555</v>
      </c>
      <c r="R244" s="14">
        <f>'bezirksw Umlage § 2_Plan'!K244*'Umlage Gesamt § 2_mtlAufte_Plan'!$R$1</f>
        <v>53736.650993660995</v>
      </c>
      <c r="S244" s="14">
        <f>'bezirksw Umlage § 2_Plan'!L244*'Umlage Gesamt § 2_mtlAufte_Plan'!$S$1</f>
        <v>215.2603733323827</v>
      </c>
      <c r="T244" s="14">
        <f>'bezirksw Umlage § 2_Plan'!M244*'Umlage Gesamt § 2_mtlAufte_Plan'!$T$1</f>
        <v>370.32081174977696</v>
      </c>
      <c r="V244" s="14">
        <f t="shared" si="66"/>
        <v>2318.1670482589143</v>
      </c>
      <c r="W244" s="184">
        <f t="shared" si="67"/>
        <v>193.18</v>
      </c>
      <c r="X244" s="14">
        <f t="shared" si="59"/>
        <v>118483.5289880346</v>
      </c>
      <c r="Y244" s="184">
        <f t="shared" si="72"/>
        <v>9873.6299999999992</v>
      </c>
      <c r="Z244" s="14">
        <f t="shared" si="60"/>
        <v>8256.9486540198595</v>
      </c>
      <c r="AA244" s="184">
        <f t="shared" si="73"/>
        <v>688.08</v>
      </c>
      <c r="AB244" s="14">
        <f t="shared" si="61"/>
        <v>216984.97756190065</v>
      </c>
      <c r="AC244" s="184">
        <f t="shared" si="74"/>
        <v>18082.080000000002</v>
      </c>
      <c r="AD244" s="14">
        <f t="shared" si="62"/>
        <v>17541.933527223136</v>
      </c>
      <c r="AE244" s="184">
        <f t="shared" si="75"/>
        <v>1461.83</v>
      </c>
      <c r="AF244" s="14">
        <f t="shared" si="63"/>
        <v>67741.167925253467</v>
      </c>
      <c r="AG244" s="184">
        <f t="shared" si="76"/>
        <v>5645.1</v>
      </c>
      <c r="AH244" s="14">
        <f t="shared" si="64"/>
        <v>414.34763276560216</v>
      </c>
      <c r="AI244" s="184">
        <f t="shared" si="68"/>
        <v>34.53</v>
      </c>
      <c r="AJ244" s="14">
        <f t="shared" si="65"/>
        <v>510.38220029576053</v>
      </c>
      <c r="AK244" s="184">
        <f t="shared" si="69"/>
        <v>42.53</v>
      </c>
      <c r="AM244" s="14">
        <f t="shared" si="77"/>
        <v>432251.45353775192</v>
      </c>
      <c r="AN244" s="14">
        <f t="shared" si="70"/>
        <v>36020.949999999997</v>
      </c>
      <c r="AO244" s="14">
        <f t="shared" si="71"/>
        <v>36020.949999999997</v>
      </c>
    </row>
    <row r="245" spans="1:41" x14ac:dyDescent="0.25">
      <c r="A245">
        <v>62256</v>
      </c>
      <c r="B245" t="s">
        <v>266</v>
      </c>
      <c r="C245" t="s">
        <v>249</v>
      </c>
      <c r="D245" s="14">
        <f>'landesw Umlage § 2_Plan'!F245*'Umlage Gesamt § 2_mtlAufte_Plan'!$D$1</f>
        <v>707.93136556664251</v>
      </c>
      <c r="E245" s="14">
        <f>'landesw Umlage § 2_Plan'!G245*'Umlage Gesamt § 2_mtlAufte_Plan'!$E$1</f>
        <v>55171.776957293434</v>
      </c>
      <c r="F245" s="14">
        <f>'landesw Umlage § 2_Plan'!H245*'Umlage Gesamt § 2_mtlAufte_Plan'!$F$1</f>
        <v>2548.2471263847442</v>
      </c>
      <c r="G245" s="14">
        <f>'landesw Umlage § 2_Plan'!I245*'Umlage Gesamt § 2_mtlAufte_Plan'!$G$1</f>
        <v>86256.132293193965</v>
      </c>
      <c r="H245" s="14">
        <f>'landesw Umlage § 2_Plan'!J245*'Umlage Gesamt § 2_mtlAufte_Plan'!$H$1</f>
        <v>14721.110393696843</v>
      </c>
      <c r="I245" s="14">
        <f>'landesw Umlage § 2_Plan'!K245*'Umlage Gesamt § 2_mtlAufte_Plan'!$I$1</f>
        <v>26158.974248188701</v>
      </c>
      <c r="J245" s="14">
        <f>'landesw Umlage § 2_Plan'!L245*'Umlage Gesamt § 2_mtlAufte_Plan'!$J$1</f>
        <v>371.87419731041405</v>
      </c>
      <c r="K245" s="14">
        <f>'landesw Umlage § 2_Plan'!M245*'Umlage Gesamt § 2_mtlAufte_Plan'!$K$1</f>
        <v>261.62003830883401</v>
      </c>
      <c r="M245" s="14">
        <f>'bezirksw Umlage § 2_Plan'!F245*'Umlage Gesamt § 2_mtlAufte_Plan'!$M$1</f>
        <v>3622.1624473521169</v>
      </c>
      <c r="N245" s="14">
        <f>'bezirksw Umlage § 2_Plan'!G245*'Umlage Gesamt § 2_mtlAufte_Plan'!$N$1</f>
        <v>166143.07444187434</v>
      </c>
      <c r="O245" s="14">
        <f>'bezirksw Umlage § 2_Plan'!H245*'Umlage Gesamt § 2_mtlAufte_Plan'!$O$1</f>
        <v>12874.870162428519</v>
      </c>
      <c r="P245" s="14">
        <f>'bezirksw Umlage § 2_Plan'!I245*'Umlage Gesamt § 2_mtlAufte_Plan'!$P$1</f>
        <v>319049.13228761917</v>
      </c>
      <c r="Q245" s="14">
        <f>'bezirksw Umlage § 2_Plan'!J245*'Umlage Gesamt § 2_mtlAufte_Plan'!$Q$1</f>
        <v>18045.388418332397</v>
      </c>
      <c r="R245" s="14">
        <f>'bezirksw Umlage § 2_Plan'!K245*'Umlage Gesamt § 2_mtlAufte_Plan'!$R$1</f>
        <v>100374.44892911692</v>
      </c>
      <c r="S245" s="14">
        <f>'bezirksw Umlage § 2_Plan'!L245*'Umlage Gesamt § 2_mtlAufte_Plan'!$S$1</f>
        <v>402.08388408988685</v>
      </c>
      <c r="T245" s="14">
        <f>'bezirksw Umlage § 2_Plan'!M245*'Umlage Gesamt § 2_mtlAufte_Plan'!$T$1</f>
        <v>691.72058025633078</v>
      </c>
      <c r="V245" s="14">
        <f t="shared" si="66"/>
        <v>4330.0938129187598</v>
      </c>
      <c r="W245" s="184">
        <f t="shared" si="67"/>
        <v>360.84</v>
      </c>
      <c r="X245" s="14">
        <f t="shared" si="59"/>
        <v>221314.85139916779</v>
      </c>
      <c r="Y245" s="184">
        <f t="shared" si="72"/>
        <v>18442.900000000001</v>
      </c>
      <c r="Z245" s="14">
        <f t="shared" si="60"/>
        <v>15423.117288813262</v>
      </c>
      <c r="AA245" s="184">
        <f t="shared" si="73"/>
        <v>1285.26</v>
      </c>
      <c r="AB245" s="14">
        <f t="shared" si="61"/>
        <v>405305.26458081312</v>
      </c>
      <c r="AC245" s="184">
        <f t="shared" si="74"/>
        <v>33775.440000000002</v>
      </c>
      <c r="AD245" s="14">
        <f t="shared" si="62"/>
        <v>32766.49881202924</v>
      </c>
      <c r="AE245" s="184">
        <f t="shared" si="75"/>
        <v>2730.54</v>
      </c>
      <c r="AF245" s="14">
        <f t="shared" si="63"/>
        <v>126533.42317730561</v>
      </c>
      <c r="AG245" s="184">
        <f t="shared" si="76"/>
        <v>10544.45</v>
      </c>
      <c r="AH245" s="14">
        <f t="shared" si="64"/>
        <v>773.9580814003009</v>
      </c>
      <c r="AI245" s="184">
        <f t="shared" si="68"/>
        <v>64.5</v>
      </c>
      <c r="AJ245" s="14">
        <f t="shared" si="65"/>
        <v>953.34061856516473</v>
      </c>
      <c r="AK245" s="184">
        <f t="shared" si="69"/>
        <v>79.45</v>
      </c>
      <c r="AM245" s="14">
        <f t="shared" si="77"/>
        <v>807400.54777101323</v>
      </c>
      <c r="AN245" s="14">
        <f t="shared" si="70"/>
        <v>67283.38</v>
      </c>
      <c r="AO245" s="14">
        <f t="shared" si="71"/>
        <v>67283.38</v>
      </c>
    </row>
    <row r="246" spans="1:41" x14ac:dyDescent="0.25">
      <c r="A246">
        <v>62262</v>
      </c>
      <c r="B246" t="s">
        <v>267</v>
      </c>
      <c r="C246" t="s">
        <v>249</v>
      </c>
      <c r="D246" s="14">
        <f>'landesw Umlage § 2_Plan'!F246*'Umlage Gesamt § 2_mtlAufte_Plan'!$D$1</f>
        <v>421.34595951759451</v>
      </c>
      <c r="E246" s="14">
        <f>'landesw Umlage § 2_Plan'!G246*'Umlage Gesamt § 2_mtlAufte_Plan'!$E$1</f>
        <v>32837.089061246246</v>
      </c>
      <c r="F246" s="14">
        <f>'landesw Umlage § 2_Plan'!H246*'Umlage Gesamt § 2_mtlAufte_Plan'!$F$1</f>
        <v>1516.6634546487808</v>
      </c>
      <c r="G246" s="14">
        <f>'landesw Umlage § 2_Plan'!I246*'Umlage Gesamt § 2_mtlAufte_Plan'!$G$1</f>
        <v>51337.847979460799</v>
      </c>
      <c r="H246" s="14">
        <f>'landesw Umlage § 2_Plan'!J246*'Umlage Gesamt § 2_mtlAufte_Plan'!$H$1</f>
        <v>8761.6973702413652</v>
      </c>
      <c r="I246" s="14">
        <f>'landesw Umlage § 2_Plan'!K246*'Umlage Gesamt § 2_mtlAufte_Plan'!$I$1</f>
        <v>15569.27499006475</v>
      </c>
      <c r="J246" s="14">
        <f>'landesw Umlage § 2_Plan'!L246*'Umlage Gesamt § 2_mtlAufte_Plan'!$J$1</f>
        <v>221.33175348174564</v>
      </c>
      <c r="K246" s="14">
        <f>'landesw Umlage § 2_Plan'!M246*'Umlage Gesamt § 2_mtlAufte_Plan'!$K$1</f>
        <v>155.71078134394165</v>
      </c>
      <c r="M246" s="14">
        <f>'bezirksw Umlage § 2_Plan'!F246*'Umlage Gesamt § 2_mtlAufte_Plan'!$M$1</f>
        <v>2155.8354187154682</v>
      </c>
      <c r="N246" s="14">
        <f>'bezirksw Umlage § 2_Plan'!G246*'Umlage Gesamt § 2_mtlAufte_Plan'!$N$1</f>
        <v>98884.887042520437</v>
      </c>
      <c r="O246" s="14">
        <f>'bezirksw Umlage § 2_Plan'!H246*'Umlage Gesamt § 2_mtlAufte_Plan'!$O$1</f>
        <v>7662.8537540652605</v>
      </c>
      <c r="P246" s="14">
        <f>'bezirksw Umlage § 2_Plan'!I246*'Umlage Gesamt § 2_mtlAufte_Plan'!$P$1</f>
        <v>189891.37833917321</v>
      </c>
      <c r="Q246" s="14">
        <f>'bezirksw Umlage § 2_Plan'!J246*'Umlage Gesamt § 2_mtlAufte_Plan'!$Q$1</f>
        <v>10740.238203606186</v>
      </c>
      <c r="R246" s="14">
        <f>'bezirksw Umlage § 2_Plan'!K246*'Umlage Gesamt § 2_mtlAufte_Plan'!$R$1</f>
        <v>59740.775097931844</v>
      </c>
      <c r="S246" s="14">
        <f>'bezirksw Umlage § 2_Plan'!L246*'Umlage Gesamt § 2_mtlAufte_Plan'!$S$1</f>
        <v>239.31192794771894</v>
      </c>
      <c r="T246" s="14">
        <f>'bezirksw Umlage § 2_Plan'!M246*'Umlage Gesamt § 2_mtlAufte_Plan'!$T$1</f>
        <v>411.69763875751653</v>
      </c>
      <c r="V246" s="14">
        <f t="shared" si="66"/>
        <v>2577.1813782330628</v>
      </c>
      <c r="W246" s="184">
        <f t="shared" si="67"/>
        <v>214.77</v>
      </c>
      <c r="X246" s="14">
        <f t="shared" si="59"/>
        <v>131721.97610376668</v>
      </c>
      <c r="Y246" s="184">
        <f t="shared" si="72"/>
        <v>10976.83</v>
      </c>
      <c r="Z246" s="14">
        <f t="shared" si="60"/>
        <v>9179.5172087140418</v>
      </c>
      <c r="AA246" s="184">
        <f t="shared" si="73"/>
        <v>764.96</v>
      </c>
      <c r="AB246" s="14">
        <f t="shared" si="61"/>
        <v>241229.226318634</v>
      </c>
      <c r="AC246" s="184">
        <f t="shared" si="74"/>
        <v>20102.439999999999</v>
      </c>
      <c r="AD246" s="14">
        <f t="shared" si="62"/>
        <v>19501.93557384755</v>
      </c>
      <c r="AE246" s="184">
        <f t="shared" si="75"/>
        <v>1625.16</v>
      </c>
      <c r="AF246" s="14">
        <f t="shared" si="63"/>
        <v>75310.050087996598</v>
      </c>
      <c r="AG246" s="184">
        <f t="shared" si="76"/>
        <v>6275.84</v>
      </c>
      <c r="AH246" s="14">
        <f t="shared" si="64"/>
        <v>460.64368142946455</v>
      </c>
      <c r="AI246" s="184">
        <f t="shared" si="68"/>
        <v>38.39</v>
      </c>
      <c r="AJ246" s="14">
        <f t="shared" si="65"/>
        <v>567.4084201014582</v>
      </c>
      <c r="AK246" s="184">
        <f t="shared" si="69"/>
        <v>47.28</v>
      </c>
      <c r="AM246" s="14">
        <f t="shared" si="77"/>
        <v>480547.93877272279</v>
      </c>
      <c r="AN246" s="14">
        <f t="shared" si="70"/>
        <v>40045.660000000003</v>
      </c>
      <c r="AO246" s="14">
        <f t="shared" si="71"/>
        <v>40045.660000000003</v>
      </c>
    </row>
    <row r="247" spans="1:41" x14ac:dyDescent="0.25">
      <c r="A247">
        <v>62264</v>
      </c>
      <c r="B247" t="s">
        <v>268</v>
      </c>
      <c r="C247" t="s">
        <v>249</v>
      </c>
      <c r="D247" s="14">
        <f>'landesw Umlage § 2_Plan'!F247*'Umlage Gesamt § 2_mtlAufte_Plan'!$D$1</f>
        <v>1408.8991214055122</v>
      </c>
      <c r="E247" s="14">
        <f>'landesw Umlage § 2_Plan'!G247*'Umlage Gesamt § 2_mtlAufte_Plan'!$E$1</f>
        <v>109800.85339105406</v>
      </c>
      <c r="F247" s="14">
        <f>'landesw Umlage § 2_Plan'!H247*'Umlage Gesamt § 2_mtlAufte_Plan'!$F$1</f>
        <v>5071.4282656679588</v>
      </c>
      <c r="G247" s="14">
        <f>'landesw Umlage § 2_Plan'!I247*'Umlage Gesamt § 2_mtlAufte_Plan'!$G$1</f>
        <v>171663.80092008863</v>
      </c>
      <c r="H247" s="14">
        <f>'landesw Umlage § 2_Plan'!J247*'Umlage Gesamt § 2_mtlAufte_Plan'!$H$1</f>
        <v>29297.415693952022</v>
      </c>
      <c r="I247" s="14">
        <f>'landesw Umlage § 2_Plan'!K247*'Umlage Gesamt § 2_mtlAufte_Plan'!$I$1</f>
        <v>52060.634162808579</v>
      </c>
      <c r="J247" s="14">
        <f>'landesw Umlage § 2_Plan'!L247*'Umlage Gesamt § 2_mtlAufte_Plan'!$J$1</f>
        <v>740.09043156981159</v>
      </c>
      <c r="K247" s="14">
        <f>'landesw Umlage § 2_Plan'!M247*'Umlage Gesamt § 2_mtlAufte_Plan'!$K$1</f>
        <v>520.66663527524429</v>
      </c>
      <c r="M247" s="14">
        <f>'bezirksw Umlage § 2_Plan'!F247*'Umlage Gesamt § 2_mtlAufte_Plan'!$M$1</f>
        <v>7208.6952745449889</v>
      </c>
      <c r="N247" s="14">
        <f>'bezirksw Umlage § 2_Plan'!G247*'Umlage Gesamt § 2_mtlAufte_Plan'!$N$1</f>
        <v>330651.87247552734</v>
      </c>
      <c r="O247" s="14">
        <f>'bezirksw Umlage § 2_Plan'!H247*'Umlage Gesamt § 2_mtlAufte_Plan'!$O$1</f>
        <v>25623.095885201321</v>
      </c>
      <c r="P247" s="14">
        <f>'bezirksw Umlage § 2_Plan'!I247*'Umlage Gesamt § 2_mtlAufte_Plan'!$P$1</f>
        <v>634959.91847376688</v>
      </c>
      <c r="Q247" s="14">
        <f>'bezirksw Umlage § 2_Plan'!J247*'Umlage Gesamt § 2_mtlAufte_Plan'!$Q$1</f>
        <v>35913.272281218589</v>
      </c>
      <c r="R247" s="14">
        <f>'bezirksw Umlage § 2_Plan'!K247*'Umlage Gesamt § 2_mtlAufte_Plan'!$R$1</f>
        <v>199761.55851577775</v>
      </c>
      <c r="S247" s="14">
        <f>'bezirksw Umlage § 2_Plan'!L247*'Umlage Gesamt § 2_mtlAufte_Plan'!$S$1</f>
        <v>800.21264571618894</v>
      </c>
      <c r="T247" s="14">
        <f>'bezirksw Umlage § 2_Plan'!M247*'Umlage Gesamt § 2_mtlAufte_Plan'!$T$1</f>
        <v>1376.6370091558165</v>
      </c>
      <c r="V247" s="14">
        <f t="shared" si="66"/>
        <v>8617.5943959505021</v>
      </c>
      <c r="W247" s="184">
        <f t="shared" si="67"/>
        <v>718.13</v>
      </c>
      <c r="X247" s="14">
        <f t="shared" si="59"/>
        <v>440452.72586658143</v>
      </c>
      <c r="Y247" s="184">
        <f t="shared" si="72"/>
        <v>36704.39</v>
      </c>
      <c r="Z247" s="14">
        <f t="shared" si="60"/>
        <v>30694.524150869278</v>
      </c>
      <c r="AA247" s="184">
        <f t="shared" si="73"/>
        <v>2557.88</v>
      </c>
      <c r="AB247" s="14">
        <f t="shared" si="61"/>
        <v>806623.71939385554</v>
      </c>
      <c r="AC247" s="184">
        <f t="shared" si="74"/>
        <v>67218.64</v>
      </c>
      <c r="AD247" s="14">
        <f t="shared" si="62"/>
        <v>65210.687975170615</v>
      </c>
      <c r="AE247" s="184">
        <f t="shared" si="75"/>
        <v>5434.22</v>
      </c>
      <c r="AF247" s="14">
        <f t="shared" si="63"/>
        <v>251822.19267858635</v>
      </c>
      <c r="AG247" s="184">
        <f t="shared" si="76"/>
        <v>20985.18</v>
      </c>
      <c r="AH247" s="14">
        <f t="shared" si="64"/>
        <v>1540.3030772860006</v>
      </c>
      <c r="AI247" s="184">
        <f t="shared" si="68"/>
        <v>128.36000000000001</v>
      </c>
      <c r="AJ247" s="14">
        <f t="shared" si="65"/>
        <v>1897.3036444310608</v>
      </c>
      <c r="AK247" s="184">
        <f t="shared" si="69"/>
        <v>158.11000000000001</v>
      </c>
      <c r="AM247" s="14">
        <f t="shared" si="77"/>
        <v>1606859.0511827308</v>
      </c>
      <c r="AN247" s="14">
        <f t="shared" si="70"/>
        <v>133904.92000000001</v>
      </c>
      <c r="AO247" s="14">
        <f t="shared" si="71"/>
        <v>133904.92000000001</v>
      </c>
    </row>
    <row r="248" spans="1:41" x14ac:dyDescent="0.25">
      <c r="A248">
        <v>62265</v>
      </c>
      <c r="B248" t="s">
        <v>269</v>
      </c>
      <c r="C248" t="s">
        <v>249</v>
      </c>
      <c r="D248" s="14">
        <f>'landesw Umlage § 2_Plan'!F248*'Umlage Gesamt § 2_mtlAufte_Plan'!$D$1</f>
        <v>567.56492730498599</v>
      </c>
      <c r="E248" s="14">
        <f>'landesw Umlage § 2_Plan'!G248*'Umlage Gesamt § 2_mtlAufte_Plan'!$E$1</f>
        <v>44232.487923443179</v>
      </c>
      <c r="F248" s="14">
        <f>'landesw Umlage § 2_Plan'!H248*'Umlage Gesamt § 2_mtlAufte_Plan'!$F$1</f>
        <v>2042.9885796683873</v>
      </c>
      <c r="G248" s="14">
        <f>'landesw Umlage § 2_Plan'!I248*'Umlage Gesamt § 2_mtlAufte_Plan'!$G$1</f>
        <v>69153.533570885862</v>
      </c>
      <c r="H248" s="14">
        <f>'landesw Umlage § 2_Plan'!J248*'Umlage Gesamt § 2_mtlAufte_Plan'!$H$1</f>
        <v>11802.254225251856</v>
      </c>
      <c r="I248" s="14">
        <f>'landesw Umlage § 2_Plan'!K248*'Umlage Gesamt § 2_mtlAufte_Plan'!$I$1</f>
        <v>20972.253864839637</v>
      </c>
      <c r="J248" s="14">
        <f>'landesw Umlage § 2_Plan'!L248*'Umlage Gesamt § 2_mtlAufte_Plan'!$J$1</f>
        <v>298.1401333929403</v>
      </c>
      <c r="K248" s="14">
        <f>'landesw Umlage § 2_Plan'!M248*'Umlage Gesamt § 2_mtlAufte_Plan'!$K$1</f>
        <v>209.74682751262131</v>
      </c>
      <c r="M248" s="14">
        <f>'bezirksw Umlage § 2_Plan'!F248*'Umlage Gesamt § 2_mtlAufte_Plan'!$M$1</f>
        <v>2903.971297376746</v>
      </c>
      <c r="N248" s="14">
        <f>'bezirksw Umlage § 2_Plan'!G248*'Umlage Gesamt § 2_mtlAufte_Plan'!$N$1</f>
        <v>133200.74028977667</v>
      </c>
      <c r="O248" s="14">
        <f>'bezirksw Umlage § 2_Plan'!H248*'Umlage Gesamt § 2_mtlAufte_Plan'!$O$1</f>
        <v>10322.08078808734</v>
      </c>
      <c r="P248" s="14">
        <f>'bezirksw Umlage § 2_Plan'!I248*'Umlage Gesamt § 2_mtlAufte_Plan'!$P$1</f>
        <v>255789.05863084691</v>
      </c>
      <c r="Q248" s="14">
        <f>'bezirksw Umlage § 2_Plan'!J248*'Umlage Gesamt § 2_mtlAufte_Plan'!$Q$1</f>
        <v>14467.404700515306</v>
      </c>
      <c r="R248" s="14">
        <f>'bezirksw Umlage § 2_Plan'!K248*'Umlage Gesamt § 2_mtlAufte_Plan'!$R$1</f>
        <v>80472.514117428786</v>
      </c>
      <c r="S248" s="14">
        <f>'bezirksw Umlage § 2_Plan'!L248*'Umlage Gesamt § 2_mtlAufte_Plan'!$S$1</f>
        <v>322.35993705593228</v>
      </c>
      <c r="T248" s="14">
        <f>'bezirksw Umlage § 2_Plan'!M248*'Umlage Gesamt § 2_mtlAufte_Plan'!$T$1</f>
        <v>554.56836629113775</v>
      </c>
      <c r="V248" s="14">
        <f t="shared" si="66"/>
        <v>3471.5362246817322</v>
      </c>
      <c r="W248" s="184">
        <f t="shared" si="67"/>
        <v>289.29000000000002</v>
      </c>
      <c r="X248" s="14">
        <f t="shared" si="59"/>
        <v>177433.22821321985</v>
      </c>
      <c r="Y248" s="184">
        <f t="shared" si="72"/>
        <v>14786.1</v>
      </c>
      <c r="Z248" s="14">
        <f t="shared" si="60"/>
        <v>12365.069367755726</v>
      </c>
      <c r="AA248" s="184">
        <f t="shared" si="73"/>
        <v>1030.42</v>
      </c>
      <c r="AB248" s="14">
        <f t="shared" si="61"/>
        <v>324942.5922017328</v>
      </c>
      <c r="AC248" s="184">
        <f t="shared" si="74"/>
        <v>27078.55</v>
      </c>
      <c r="AD248" s="14">
        <f t="shared" si="62"/>
        <v>26269.658925767162</v>
      </c>
      <c r="AE248" s="184">
        <f t="shared" si="75"/>
        <v>2189.14</v>
      </c>
      <c r="AF248" s="14">
        <f t="shared" si="63"/>
        <v>101444.76798226841</v>
      </c>
      <c r="AG248" s="184">
        <f t="shared" si="76"/>
        <v>8453.73</v>
      </c>
      <c r="AH248" s="14">
        <f t="shared" si="64"/>
        <v>620.50007044887252</v>
      </c>
      <c r="AI248" s="184">
        <f t="shared" si="68"/>
        <v>51.71</v>
      </c>
      <c r="AJ248" s="14">
        <f t="shared" si="65"/>
        <v>764.31519380375903</v>
      </c>
      <c r="AK248" s="184">
        <f t="shared" si="69"/>
        <v>63.69</v>
      </c>
      <c r="AM248" s="14">
        <f t="shared" si="77"/>
        <v>647311.66817967838</v>
      </c>
      <c r="AN248" s="14">
        <f t="shared" si="70"/>
        <v>53942.64</v>
      </c>
      <c r="AO248" s="14">
        <f t="shared" si="71"/>
        <v>53942.64</v>
      </c>
    </row>
    <row r="249" spans="1:41" x14ac:dyDescent="0.25">
      <c r="A249">
        <v>62266</v>
      </c>
      <c r="B249" t="s">
        <v>270</v>
      </c>
      <c r="C249" t="s">
        <v>249</v>
      </c>
      <c r="D249" s="14">
        <f>'landesw Umlage § 2_Plan'!F249*'Umlage Gesamt § 2_mtlAufte_Plan'!$D$1</f>
        <v>722.63967925303734</v>
      </c>
      <c r="E249" s="14">
        <f>'landesw Umlage § 2_Plan'!G249*'Umlage Gesamt § 2_mtlAufte_Plan'!$E$1</f>
        <v>56318.05164096161</v>
      </c>
      <c r="F249" s="14">
        <f>'landesw Umlage § 2_Plan'!H249*'Umlage Gesamt § 2_mtlAufte_Plan'!$F$1</f>
        <v>2601.1907024266407</v>
      </c>
      <c r="G249" s="14">
        <f>'landesw Umlage § 2_Plan'!I249*'Umlage Gesamt § 2_mtlAufte_Plan'!$G$1</f>
        <v>88048.23010500372</v>
      </c>
      <c r="H249" s="14">
        <f>'landesw Umlage § 2_Plan'!J249*'Umlage Gesamt § 2_mtlAufte_Plan'!$H$1</f>
        <v>15026.963079443054</v>
      </c>
      <c r="I249" s="14">
        <f>'landesw Umlage § 2_Plan'!K249*'Umlage Gesamt § 2_mtlAufte_Plan'!$I$1</f>
        <v>26702.465351522875</v>
      </c>
      <c r="J249" s="14">
        <f>'landesw Umlage § 2_Plan'!L249*'Umlage Gesamt § 2_mtlAufte_Plan'!$J$1</f>
        <v>379.60042984079479</v>
      </c>
      <c r="K249" s="14">
        <f>'landesw Umlage § 2_Plan'!M249*'Umlage Gesamt § 2_mtlAufte_Plan'!$K$1</f>
        <v>267.05557878246873</v>
      </c>
      <c r="M249" s="14">
        <f>'bezirksw Umlage § 2_Plan'!F249*'Umlage Gesamt § 2_mtlAufte_Plan'!$M$1</f>
        <v>3697.418191185548</v>
      </c>
      <c r="N249" s="14">
        <f>'bezirksw Umlage § 2_Plan'!G249*'Umlage Gesamt § 2_mtlAufte_Plan'!$N$1</f>
        <v>169594.94078735993</v>
      </c>
      <c r="O249" s="14">
        <f>'bezirksw Umlage § 2_Plan'!H249*'Umlage Gesamt § 2_mtlAufte_Plan'!$O$1</f>
        <v>13142.364496245795</v>
      </c>
      <c r="P249" s="14">
        <f>'bezirksw Umlage § 2_Plan'!I249*'Umlage Gesamt § 2_mtlAufte_Plan'!$P$1</f>
        <v>325677.84652081644</v>
      </c>
      <c r="Q249" s="14">
        <f>'bezirksw Umlage § 2_Plan'!J249*'Umlage Gesamt § 2_mtlAufte_Plan'!$Q$1</f>
        <v>18420.307861599649</v>
      </c>
      <c r="R249" s="14">
        <f>'bezirksw Umlage § 2_Plan'!K249*'Umlage Gesamt § 2_mtlAufte_Plan'!$R$1</f>
        <v>102459.87550117845</v>
      </c>
      <c r="S249" s="14">
        <f>'bezirksw Umlage § 2_Plan'!L249*'Umlage Gesamt § 2_mtlAufte_Plan'!$S$1</f>
        <v>410.43776722473626</v>
      </c>
      <c r="T249" s="14">
        <f>'bezirksw Umlage § 2_Plan'!M249*'Umlage Gesamt § 2_mtlAufte_Plan'!$T$1</f>
        <v>706.09209107306333</v>
      </c>
      <c r="V249" s="14">
        <f t="shared" si="66"/>
        <v>4420.0578704385853</v>
      </c>
      <c r="W249" s="184">
        <f t="shared" si="67"/>
        <v>368.34</v>
      </c>
      <c r="X249" s="14">
        <f t="shared" si="59"/>
        <v>225912.99242832154</v>
      </c>
      <c r="Y249" s="184">
        <f t="shared" si="72"/>
        <v>18826.080000000002</v>
      </c>
      <c r="Z249" s="14">
        <f t="shared" si="60"/>
        <v>15743.555198672435</v>
      </c>
      <c r="AA249" s="184">
        <f t="shared" si="73"/>
        <v>1311.96</v>
      </c>
      <c r="AB249" s="14">
        <f t="shared" si="61"/>
        <v>413726.07662582013</v>
      </c>
      <c r="AC249" s="184">
        <f t="shared" si="74"/>
        <v>34477.17</v>
      </c>
      <c r="AD249" s="14">
        <f t="shared" si="62"/>
        <v>33447.270941042705</v>
      </c>
      <c r="AE249" s="184">
        <f t="shared" si="75"/>
        <v>2787.27</v>
      </c>
      <c r="AF249" s="14">
        <f t="shared" si="63"/>
        <v>129162.34085270132</v>
      </c>
      <c r="AG249" s="184">
        <f t="shared" si="76"/>
        <v>10763.53</v>
      </c>
      <c r="AH249" s="14">
        <f t="shared" si="64"/>
        <v>790.03819706553099</v>
      </c>
      <c r="AI249" s="184">
        <f t="shared" si="68"/>
        <v>65.84</v>
      </c>
      <c r="AJ249" s="14">
        <f t="shared" si="65"/>
        <v>973.14766985553206</v>
      </c>
      <c r="AK249" s="184">
        <f t="shared" si="69"/>
        <v>81.099999999999994</v>
      </c>
      <c r="AM249" s="14">
        <f t="shared" si="77"/>
        <v>824175.47978391778</v>
      </c>
      <c r="AN249" s="14">
        <f t="shared" si="70"/>
        <v>68681.289999999994</v>
      </c>
      <c r="AO249" s="14">
        <f t="shared" si="71"/>
        <v>68681.289999999994</v>
      </c>
    </row>
    <row r="250" spans="1:41" x14ac:dyDescent="0.25">
      <c r="A250">
        <v>62268</v>
      </c>
      <c r="B250" t="s">
        <v>272</v>
      </c>
      <c r="C250" t="s">
        <v>249</v>
      </c>
      <c r="D250" s="14">
        <f>'landesw Umlage § 2_Plan'!F250*'Umlage Gesamt § 2_mtlAufte_Plan'!$D$1</f>
        <v>1040.8699183273495</v>
      </c>
      <c r="E250" s="14">
        <f>'landesw Umlage § 2_Plan'!G250*'Umlage Gesamt § 2_mtlAufte_Plan'!$E$1</f>
        <v>81118.941423858691</v>
      </c>
      <c r="F250" s="14">
        <f>'landesw Umlage § 2_Plan'!H250*'Umlage Gesamt § 2_mtlAufte_Plan'!$F$1</f>
        <v>3746.6821041259595</v>
      </c>
      <c r="G250" s="14">
        <f>'landesw Umlage § 2_Plan'!I250*'Umlage Gesamt § 2_mtlAufte_Plan'!$G$1</f>
        <v>126822.20020494079</v>
      </c>
      <c r="H250" s="14">
        <f>'landesw Umlage § 2_Plan'!J250*'Umlage Gesamt § 2_mtlAufte_Plan'!$H$1</f>
        <v>21644.415996331063</v>
      </c>
      <c r="I250" s="14">
        <f>'landesw Umlage § 2_Plan'!K250*'Umlage Gesamt § 2_mtlAufte_Plan'!$I$1</f>
        <v>38461.481880302767</v>
      </c>
      <c r="J250" s="14">
        <f>'landesw Umlage § 2_Plan'!L250*'Umlage Gesamt § 2_mtlAufte_Plan'!$J$1</f>
        <v>546.76580839544897</v>
      </c>
      <c r="K250" s="14">
        <f>'landesw Umlage § 2_Plan'!M250*'Umlage Gesamt § 2_mtlAufte_Plan'!$K$1</f>
        <v>384.6593626902656</v>
      </c>
      <c r="M250" s="14">
        <f>'bezirksw Umlage § 2_Plan'!F250*'Umlage Gesamt § 2_mtlAufte_Plan'!$M$1</f>
        <v>5325.6574212191417</v>
      </c>
      <c r="N250" s="14">
        <f>'bezirksw Umlage § 2_Plan'!G250*'Umlage Gesamt § 2_mtlAufte_Plan'!$N$1</f>
        <v>244279.79425173404</v>
      </c>
      <c r="O250" s="14">
        <f>'bezirksw Umlage § 2_Plan'!H250*'Umlage Gesamt § 2_mtlAufte_Plan'!$O$1</f>
        <v>18929.893074755521</v>
      </c>
      <c r="P250" s="14">
        <f>'bezirksw Umlage § 2_Plan'!I250*'Umlage Gesamt § 2_mtlAufte_Plan'!$P$1</f>
        <v>469097.2323295995</v>
      </c>
      <c r="Q250" s="14">
        <f>'bezirksw Umlage § 2_Plan'!J250*'Umlage Gesamt § 2_mtlAufte_Plan'!$Q$1</f>
        <v>26532.094610811226</v>
      </c>
      <c r="R250" s="14">
        <f>'bezirksw Umlage § 2_Plan'!K250*'Umlage Gesamt § 2_mtlAufte_Plan'!$R$1</f>
        <v>147580.32987474342</v>
      </c>
      <c r="S250" s="14">
        <f>'bezirksw Umlage § 2_Plan'!L250*'Umlage Gesamt § 2_mtlAufte_Plan'!$S$1</f>
        <v>591.1830439358971</v>
      </c>
      <c r="T250" s="14">
        <f>'bezirksw Umlage § 2_Plan'!M250*'Umlage Gesamt § 2_mtlAufte_Plan'!$T$1</f>
        <v>1017.0352366015858</v>
      </c>
      <c r="V250" s="14">
        <f t="shared" si="66"/>
        <v>6366.527339546491</v>
      </c>
      <c r="W250" s="184">
        <f t="shared" si="67"/>
        <v>530.54</v>
      </c>
      <c r="X250" s="14">
        <f t="shared" si="59"/>
        <v>325398.73567559273</v>
      </c>
      <c r="Y250" s="184">
        <f t="shared" si="72"/>
        <v>27116.560000000001</v>
      </c>
      <c r="Z250" s="14">
        <f t="shared" si="60"/>
        <v>22676.575178881481</v>
      </c>
      <c r="AA250" s="184">
        <f t="shared" si="73"/>
        <v>1889.71</v>
      </c>
      <c r="AB250" s="14">
        <f t="shared" si="61"/>
        <v>595919.4325345403</v>
      </c>
      <c r="AC250" s="184">
        <f t="shared" si="74"/>
        <v>49659.95</v>
      </c>
      <c r="AD250" s="14">
        <f t="shared" si="62"/>
        <v>48176.510607142292</v>
      </c>
      <c r="AE250" s="184">
        <f t="shared" si="75"/>
        <v>4014.71</v>
      </c>
      <c r="AF250" s="14">
        <f t="shared" si="63"/>
        <v>186041.81175504619</v>
      </c>
      <c r="AG250" s="184">
        <f t="shared" si="76"/>
        <v>15503.48</v>
      </c>
      <c r="AH250" s="14">
        <f t="shared" si="64"/>
        <v>1137.9488523313462</v>
      </c>
      <c r="AI250" s="184">
        <f t="shared" si="68"/>
        <v>94.83</v>
      </c>
      <c r="AJ250" s="14">
        <f t="shared" si="65"/>
        <v>1401.6945992918513</v>
      </c>
      <c r="AK250" s="184">
        <f t="shared" si="69"/>
        <v>116.81</v>
      </c>
      <c r="AM250" s="14">
        <f t="shared" si="77"/>
        <v>1187119.2365423727</v>
      </c>
      <c r="AN250" s="14">
        <f t="shared" si="70"/>
        <v>98926.6</v>
      </c>
      <c r="AO250" s="14">
        <f t="shared" si="71"/>
        <v>98926.6</v>
      </c>
    </row>
    <row r="251" spans="1:41" x14ac:dyDescent="0.25">
      <c r="A251">
        <v>62269</v>
      </c>
      <c r="B251" t="s">
        <v>273</v>
      </c>
      <c r="C251" t="s">
        <v>249</v>
      </c>
      <c r="D251" s="14">
        <f>'landesw Umlage § 2_Plan'!F251*'Umlage Gesamt § 2_mtlAufte_Plan'!$D$1</f>
        <v>821.97710308928254</v>
      </c>
      <c r="E251" s="14">
        <f>'landesw Umlage § 2_Plan'!G251*'Umlage Gesamt § 2_mtlAufte_Plan'!$E$1</f>
        <v>64059.793931216889</v>
      </c>
      <c r="F251" s="14">
        <f>'landesw Umlage § 2_Plan'!H251*'Umlage Gesamt § 2_mtlAufte_Plan'!$F$1</f>
        <v>2958.7625196190597</v>
      </c>
      <c r="G251" s="14">
        <f>'landesw Umlage § 2_Plan'!I251*'Umlage Gesamt § 2_mtlAufte_Plan'!$G$1</f>
        <v>100151.7508541174</v>
      </c>
      <c r="H251" s="14">
        <f>'landesw Umlage § 2_Plan'!J251*'Umlage Gesamt § 2_mtlAufte_Plan'!$H$1</f>
        <v>17092.639575282901</v>
      </c>
      <c r="I251" s="14">
        <f>'landesw Umlage § 2_Plan'!K251*'Umlage Gesamt § 2_mtlAufte_Plan'!$I$1</f>
        <v>30373.110894871279</v>
      </c>
      <c r="J251" s="14">
        <f>'landesw Umlage § 2_Plan'!L251*'Umlage Gesamt § 2_mtlAufte_Plan'!$J$1</f>
        <v>431.78207702974191</v>
      </c>
      <c r="K251" s="14">
        <f>'landesw Umlage § 2_Plan'!M251*'Umlage Gesamt § 2_mtlAufte_Plan'!$K$1</f>
        <v>303.76628534755713</v>
      </c>
      <c r="M251" s="14">
        <f>'bezirksw Umlage § 2_Plan'!F251*'Umlage Gesamt § 2_mtlAufte_Plan'!$M$1</f>
        <v>4205.682556542979</v>
      </c>
      <c r="N251" s="14">
        <f>'bezirksw Umlage § 2_Plan'!G251*'Umlage Gesamt § 2_mtlAufte_Plan'!$N$1</f>
        <v>192908.25307446139</v>
      </c>
      <c r="O251" s="14">
        <f>'bezirksw Umlage § 2_Plan'!H251*'Umlage Gesamt § 2_mtlAufte_Plan'!$O$1</f>
        <v>14948.975272896563</v>
      </c>
      <c r="P251" s="14">
        <f>'bezirksw Umlage § 2_Plan'!I251*'Umlage Gesamt § 2_mtlAufte_Plan'!$P$1</f>
        <v>370447.04367776593</v>
      </c>
      <c r="Q251" s="14">
        <f>'bezirksw Umlage § 2_Plan'!J251*'Umlage Gesamt § 2_mtlAufte_Plan'!$Q$1</f>
        <v>20952.449372474417</v>
      </c>
      <c r="R251" s="14">
        <f>'bezirksw Umlage § 2_Plan'!K251*'Umlage Gesamt § 2_mtlAufte_Plan'!$R$1</f>
        <v>116544.48830487912</v>
      </c>
      <c r="S251" s="14">
        <f>'bezirksw Umlage § 2_Plan'!L251*'Umlage Gesamt § 2_mtlAufte_Plan'!$S$1</f>
        <v>466.8584587695874</v>
      </c>
      <c r="T251" s="14">
        <f>'bezirksw Umlage § 2_Plan'!M251*'Umlage Gesamt § 2_mtlAufte_Plan'!$T$1</f>
        <v>803.15480618835807</v>
      </c>
      <c r="V251" s="14">
        <f t="shared" si="66"/>
        <v>5027.6596596322615</v>
      </c>
      <c r="W251" s="184">
        <f t="shared" si="67"/>
        <v>418.97</v>
      </c>
      <c r="X251" s="14">
        <f t="shared" si="59"/>
        <v>256968.04700567829</v>
      </c>
      <c r="Y251" s="184">
        <f t="shared" si="72"/>
        <v>21414</v>
      </c>
      <c r="Z251" s="14">
        <f t="shared" si="60"/>
        <v>17907.737792515622</v>
      </c>
      <c r="AA251" s="184">
        <f t="shared" si="73"/>
        <v>1492.31</v>
      </c>
      <c r="AB251" s="14">
        <f t="shared" si="61"/>
        <v>470598.79453188332</v>
      </c>
      <c r="AC251" s="184">
        <f t="shared" si="74"/>
        <v>39216.57</v>
      </c>
      <c r="AD251" s="14">
        <f t="shared" si="62"/>
        <v>38045.088947757322</v>
      </c>
      <c r="AE251" s="184">
        <f t="shared" si="75"/>
        <v>3170.42</v>
      </c>
      <c r="AF251" s="14">
        <f t="shared" si="63"/>
        <v>146917.5991997504</v>
      </c>
      <c r="AG251" s="184">
        <f t="shared" si="76"/>
        <v>12243.13</v>
      </c>
      <c r="AH251" s="14">
        <f t="shared" si="64"/>
        <v>898.64053579932931</v>
      </c>
      <c r="AI251" s="184">
        <f t="shared" si="68"/>
        <v>74.89</v>
      </c>
      <c r="AJ251" s="14">
        <f t="shared" si="65"/>
        <v>1106.9210915359151</v>
      </c>
      <c r="AK251" s="184">
        <f t="shared" si="69"/>
        <v>92.24</v>
      </c>
      <c r="AM251" s="14">
        <f t="shared" si="77"/>
        <v>937470.48876455252</v>
      </c>
      <c r="AN251" s="14">
        <f t="shared" si="70"/>
        <v>78122.539999999994</v>
      </c>
      <c r="AO251" s="14">
        <f t="shared" si="71"/>
        <v>78122.539999999994</v>
      </c>
    </row>
    <row r="252" spans="1:41" x14ac:dyDescent="0.25">
      <c r="A252">
        <v>62270</v>
      </c>
      <c r="B252" t="s">
        <v>274</v>
      </c>
      <c r="C252" t="s">
        <v>249</v>
      </c>
      <c r="D252" s="14">
        <f>'landesw Umlage § 2_Plan'!F252*'Umlage Gesamt § 2_mtlAufte_Plan'!$D$1</f>
        <v>812.66140101048927</v>
      </c>
      <c r="E252" s="14">
        <f>'landesw Umlage § 2_Plan'!G252*'Umlage Gesamt § 2_mtlAufte_Plan'!$E$1</f>
        <v>63333.785927770979</v>
      </c>
      <c r="F252" s="14">
        <f>'landesw Umlage § 2_Plan'!H252*'Umlage Gesamt § 2_mtlAufte_Plan'!$F$1</f>
        <v>2925.2300160358341</v>
      </c>
      <c r="G252" s="14">
        <f>'landesw Umlage § 2_Plan'!I252*'Umlage Gesamt § 2_mtlAufte_Plan'!$G$1</f>
        <v>99016.702359311414</v>
      </c>
      <c r="H252" s="14">
        <f>'landesw Umlage § 2_Plan'!J252*'Umlage Gesamt § 2_mtlAufte_Plan'!$H$1</f>
        <v>16898.923792416095</v>
      </c>
      <c r="I252" s="14">
        <f>'landesw Umlage § 2_Plan'!K252*'Umlage Gesamt § 2_mtlAufte_Plan'!$I$1</f>
        <v>30028.88372450442</v>
      </c>
      <c r="J252" s="14">
        <f>'landesw Umlage § 2_Plan'!L252*'Umlage Gesamt § 2_mtlAufte_Plan'!$J$1</f>
        <v>426.88856700682982</v>
      </c>
      <c r="K252" s="14">
        <f>'landesw Umlage § 2_Plan'!M252*'Umlage Gesamt § 2_mtlAufte_Plan'!$K$1</f>
        <v>300.32361497967929</v>
      </c>
      <c r="M252" s="14">
        <f>'bezirksw Umlage § 2_Plan'!F252*'Umlage Gesamt § 2_mtlAufte_Plan'!$M$1</f>
        <v>4158.0183508278997</v>
      </c>
      <c r="N252" s="14">
        <f>'bezirksw Umlage § 2_Plan'!G252*'Umlage Gesamt § 2_mtlAufte_Plan'!$N$1</f>
        <v>190721.96855701183</v>
      </c>
      <c r="O252" s="14">
        <f>'bezirksw Umlage § 2_Plan'!H252*'Umlage Gesamt § 2_mtlAufte_Plan'!$O$1</f>
        <v>14779.554251919017</v>
      </c>
      <c r="P252" s="14">
        <f>'bezirksw Umlage § 2_Plan'!I252*'Umlage Gesamt § 2_mtlAufte_Plan'!$P$1</f>
        <v>366248.66116576921</v>
      </c>
      <c r="Q252" s="14">
        <f>'bezirksw Umlage § 2_Plan'!J252*'Umlage Gesamt § 2_mtlAufte_Plan'!$Q$1</f>
        <v>20714.98925899755</v>
      </c>
      <c r="R252" s="14">
        <f>'bezirksw Umlage § 2_Plan'!K252*'Umlage Gesamt § 2_mtlAufte_Plan'!$R$1</f>
        <v>115223.65621856769</v>
      </c>
      <c r="S252" s="14">
        <f>'bezirksw Umlage § 2_Plan'!L252*'Umlage Gesamt § 2_mtlAufte_Plan'!$S$1</f>
        <v>461.56741805991743</v>
      </c>
      <c r="T252" s="14">
        <f>'bezirksw Umlage § 2_Plan'!M252*'Umlage Gesamt § 2_mtlAufte_Plan'!$T$1</f>
        <v>794.05242259460351</v>
      </c>
      <c r="V252" s="14">
        <f t="shared" si="66"/>
        <v>4970.6797518383892</v>
      </c>
      <c r="W252" s="184">
        <f t="shared" si="67"/>
        <v>414.22</v>
      </c>
      <c r="X252" s="14">
        <f t="shared" si="59"/>
        <v>254055.75448478281</v>
      </c>
      <c r="Y252" s="184">
        <f t="shared" si="72"/>
        <v>21171.31</v>
      </c>
      <c r="Z252" s="14">
        <f t="shared" si="60"/>
        <v>17704.784267954852</v>
      </c>
      <c r="AA252" s="184">
        <f t="shared" si="73"/>
        <v>1475.4</v>
      </c>
      <c r="AB252" s="14">
        <f t="shared" si="61"/>
        <v>465265.36352508061</v>
      </c>
      <c r="AC252" s="184">
        <f t="shared" si="74"/>
        <v>38772.11</v>
      </c>
      <c r="AD252" s="14">
        <f t="shared" si="62"/>
        <v>37613.913051413649</v>
      </c>
      <c r="AE252" s="184">
        <f t="shared" si="75"/>
        <v>3134.49</v>
      </c>
      <c r="AF252" s="14">
        <f t="shared" si="63"/>
        <v>145252.5399430721</v>
      </c>
      <c r="AG252" s="184">
        <f t="shared" si="76"/>
        <v>12104.38</v>
      </c>
      <c r="AH252" s="14">
        <f t="shared" si="64"/>
        <v>888.45598506674719</v>
      </c>
      <c r="AI252" s="184">
        <f t="shared" si="68"/>
        <v>74.040000000000006</v>
      </c>
      <c r="AJ252" s="14">
        <f t="shared" si="65"/>
        <v>1094.3760375742827</v>
      </c>
      <c r="AK252" s="184">
        <f t="shared" si="69"/>
        <v>91.2</v>
      </c>
      <c r="AM252" s="14">
        <f t="shared" si="77"/>
        <v>926845.86704678345</v>
      </c>
      <c r="AN252" s="14">
        <f t="shared" si="70"/>
        <v>77237.16</v>
      </c>
      <c r="AO252" s="14">
        <f t="shared" si="71"/>
        <v>77237.16</v>
      </c>
    </row>
    <row r="253" spans="1:41" x14ac:dyDescent="0.25">
      <c r="A253">
        <v>62271</v>
      </c>
      <c r="B253" t="s">
        <v>275</v>
      </c>
      <c r="C253" t="s">
        <v>249</v>
      </c>
      <c r="D253" s="14">
        <f>'landesw Umlage § 2_Plan'!F253*'Umlage Gesamt § 2_mtlAufte_Plan'!$D$1</f>
        <v>1627.5990565322036</v>
      </c>
      <c r="E253" s="14">
        <f>'landesw Umlage § 2_Plan'!G253*'Umlage Gesamt § 2_mtlAufte_Plan'!$E$1</f>
        <v>126844.96900489811</v>
      </c>
      <c r="F253" s="14">
        <f>'landesw Umlage § 2_Plan'!H253*'Umlage Gesamt § 2_mtlAufte_Plan'!$F$1</f>
        <v>5858.653565088116</v>
      </c>
      <c r="G253" s="14">
        <f>'landesw Umlage § 2_Plan'!I253*'Umlage Gesamt § 2_mtlAufte_Plan'!$G$1</f>
        <v>198310.74927461101</v>
      </c>
      <c r="H253" s="14">
        <f>'landesw Umlage § 2_Plan'!J253*'Umlage Gesamt § 2_mtlAufte_Plan'!$H$1</f>
        <v>33845.181260911188</v>
      </c>
      <c r="I253" s="14">
        <f>'landesw Umlage § 2_Plan'!K253*'Umlage Gesamt § 2_mtlAufte_Plan'!$I$1</f>
        <v>60141.877980110672</v>
      </c>
      <c r="J253" s="14">
        <f>'landesw Umlage § 2_Plan'!L253*'Umlage Gesamt § 2_mtlAufte_Plan'!$J$1</f>
        <v>854.97284359852665</v>
      </c>
      <c r="K253" s="14">
        <f>'landesw Umlage § 2_Plan'!M253*'Umlage Gesamt § 2_mtlAufte_Plan'!$K$1</f>
        <v>601.48843268238056</v>
      </c>
      <c r="M253" s="14">
        <f>'bezirksw Umlage § 2_Plan'!F253*'Umlage Gesamt § 2_mtlAufte_Plan'!$M$1</f>
        <v>8327.6832595174874</v>
      </c>
      <c r="N253" s="14">
        <f>'bezirksw Umlage § 2_Plan'!G253*'Umlage Gesamt § 2_mtlAufte_Plan'!$N$1</f>
        <v>381978.14698393724</v>
      </c>
      <c r="O253" s="14">
        <f>'bezirksw Umlage § 2_Plan'!H253*'Umlage Gesamt § 2_mtlAufte_Plan'!$O$1</f>
        <v>29600.505852103859</v>
      </c>
      <c r="P253" s="14">
        <f>'bezirksw Umlage § 2_Plan'!I253*'Umlage Gesamt § 2_mtlAufte_Plan'!$P$1</f>
        <v>733523.1802917812</v>
      </c>
      <c r="Q253" s="14">
        <f>'bezirksw Umlage § 2_Plan'!J253*'Umlage Gesamt § 2_mtlAufte_Plan'!$Q$1</f>
        <v>41488.000946145534</v>
      </c>
      <c r="R253" s="14">
        <f>'bezirksw Umlage § 2_Plan'!K253*'Umlage Gesamt § 2_mtlAufte_Plan'!$R$1</f>
        <v>230770.05246999679</v>
      </c>
      <c r="S253" s="14">
        <f>'bezirksw Umlage § 2_Plan'!L253*'Umlage Gesamt § 2_mtlAufte_Plan'!$S$1</f>
        <v>924.42768073665422</v>
      </c>
      <c r="T253" s="14">
        <f>'bezirksw Umlage § 2_Plan'!M253*'Umlage Gesamt § 2_mtlAufte_Plan'!$T$1</f>
        <v>1590.328976182549</v>
      </c>
      <c r="V253" s="14">
        <f t="shared" si="66"/>
        <v>9955.2823160496919</v>
      </c>
      <c r="W253" s="184">
        <f t="shared" si="67"/>
        <v>829.61</v>
      </c>
      <c r="X253" s="14">
        <f t="shared" si="59"/>
        <v>508823.11598883534</v>
      </c>
      <c r="Y253" s="184">
        <f t="shared" si="72"/>
        <v>42401.93</v>
      </c>
      <c r="Z253" s="14">
        <f t="shared" si="60"/>
        <v>35459.159417191971</v>
      </c>
      <c r="AA253" s="184">
        <f t="shared" si="73"/>
        <v>2954.93</v>
      </c>
      <c r="AB253" s="14">
        <f t="shared" si="61"/>
        <v>931833.92956639221</v>
      </c>
      <c r="AC253" s="184">
        <f t="shared" si="74"/>
        <v>77652.83</v>
      </c>
      <c r="AD253" s="14">
        <f t="shared" si="62"/>
        <v>75333.182207056729</v>
      </c>
      <c r="AE253" s="184">
        <f t="shared" si="75"/>
        <v>6277.77</v>
      </c>
      <c r="AF253" s="14">
        <f t="shared" si="63"/>
        <v>290911.93045010744</v>
      </c>
      <c r="AG253" s="184">
        <f t="shared" si="76"/>
        <v>24242.66</v>
      </c>
      <c r="AH253" s="14">
        <f t="shared" si="64"/>
        <v>1779.4005243351808</v>
      </c>
      <c r="AI253" s="184">
        <f t="shared" si="68"/>
        <v>148.28</v>
      </c>
      <c r="AJ253" s="14">
        <f t="shared" si="65"/>
        <v>2191.8174088649293</v>
      </c>
      <c r="AK253" s="184">
        <f t="shared" si="69"/>
        <v>182.65</v>
      </c>
      <c r="AM253" s="14">
        <f t="shared" si="77"/>
        <v>1856287.8178788335</v>
      </c>
      <c r="AN253" s="14">
        <f t="shared" si="70"/>
        <v>154690.65</v>
      </c>
      <c r="AO253" s="14">
        <f t="shared" si="71"/>
        <v>154690.65</v>
      </c>
    </row>
    <row r="254" spans="1:41" x14ac:dyDescent="0.25">
      <c r="A254">
        <v>62272</v>
      </c>
      <c r="B254" t="s">
        <v>276</v>
      </c>
      <c r="C254" t="s">
        <v>249</v>
      </c>
      <c r="D254" s="14">
        <f>'landesw Umlage § 2_Plan'!F254*'Umlage Gesamt § 2_mtlAufte_Plan'!$D$1</f>
        <v>957.39326806977829</v>
      </c>
      <c r="E254" s="14">
        <f>'landesw Umlage § 2_Plan'!G254*'Umlage Gesamt § 2_mtlAufte_Plan'!$E$1</f>
        <v>74613.289388698002</v>
      </c>
      <c r="F254" s="14">
        <f>'landesw Umlage § 2_Plan'!H254*'Umlage Gesamt § 2_mtlAufte_Plan'!$F$1</f>
        <v>3446.2022207847044</v>
      </c>
      <c r="G254" s="14">
        <f>'landesw Umlage § 2_Plan'!I254*'Umlage Gesamt § 2_mtlAufte_Plan'!$G$1</f>
        <v>116651.19587001289</v>
      </c>
      <c r="H254" s="14">
        <f>'landesw Umlage § 2_Plan'!J254*'Umlage Gesamt § 2_mtlAufte_Plan'!$H$1</f>
        <v>19908.557064930112</v>
      </c>
      <c r="I254" s="14">
        <f>'landesw Umlage § 2_Plan'!K254*'Umlage Gesamt § 2_mtlAufte_Plan'!$I$1</f>
        <v>35376.912315193847</v>
      </c>
      <c r="J254" s="14">
        <f>'landesw Umlage § 2_Plan'!L254*'Umlage Gesamt § 2_mtlAufte_Plan'!$J$1</f>
        <v>502.91577741984838</v>
      </c>
      <c r="K254" s="14">
        <f>'landesw Umlage § 2_Plan'!M254*'Umlage Gesamt § 2_mtlAufte_Plan'!$K$1</f>
        <v>353.81009466722998</v>
      </c>
      <c r="M254" s="14">
        <f>'bezirksw Umlage § 2_Plan'!F254*'Umlage Gesamt § 2_mtlAufte_Plan'!$M$1</f>
        <v>4898.5454122015708</v>
      </c>
      <c r="N254" s="14">
        <f>'bezirksw Umlage § 2_Plan'!G254*'Umlage Gesamt § 2_mtlAufte_Plan'!$N$1</f>
        <v>224688.81694449057</v>
      </c>
      <c r="O254" s="14">
        <f>'bezirksw Umlage § 2_Plan'!H254*'Umlage Gesamt § 2_mtlAufte_Plan'!$O$1</f>
        <v>17411.735968098106</v>
      </c>
      <c r="P254" s="14">
        <f>'bezirksw Umlage § 2_Plan'!I254*'Umlage Gesamt § 2_mtlAufte_Plan'!$P$1</f>
        <v>431476.13779081265</v>
      </c>
      <c r="Q254" s="14">
        <f>'bezirksw Umlage § 2_Plan'!J254*'Umlage Gesamt § 2_mtlAufte_Plan'!$Q$1</f>
        <v>24404.249100599318</v>
      </c>
      <c r="R254" s="14">
        <f>'bezirksw Umlage § 2_Plan'!K254*'Umlage Gesamt § 2_mtlAufte_Plan'!$R$1</f>
        <v>135744.54582052838</v>
      </c>
      <c r="S254" s="14">
        <f>'bezirksw Umlage § 2_Plan'!L254*'Umlage Gesamt § 2_mtlAufte_Plan'!$S$1</f>
        <v>543.77079834410665</v>
      </c>
      <c r="T254" s="14">
        <f>'bezirksw Umlage § 2_Plan'!M254*'Umlage Gesamt § 2_mtlAufte_Plan'!$T$1</f>
        <v>935.47010223604775</v>
      </c>
      <c r="V254" s="14">
        <f t="shared" si="66"/>
        <v>5855.9386802713489</v>
      </c>
      <c r="W254" s="184">
        <f t="shared" si="67"/>
        <v>487.99</v>
      </c>
      <c r="X254" s="14">
        <f t="shared" si="59"/>
        <v>299302.1063331886</v>
      </c>
      <c r="Y254" s="184">
        <f t="shared" si="72"/>
        <v>24941.84</v>
      </c>
      <c r="Z254" s="14">
        <f t="shared" si="60"/>
        <v>20857.93818888281</v>
      </c>
      <c r="AA254" s="184">
        <f t="shared" si="73"/>
        <v>1738.16</v>
      </c>
      <c r="AB254" s="14">
        <f t="shared" si="61"/>
        <v>548127.3336608255</v>
      </c>
      <c r="AC254" s="184">
        <f t="shared" si="74"/>
        <v>45677.279999999999</v>
      </c>
      <c r="AD254" s="14">
        <f t="shared" si="62"/>
        <v>44312.80616552943</v>
      </c>
      <c r="AE254" s="184">
        <f t="shared" si="75"/>
        <v>3692.73</v>
      </c>
      <c r="AF254" s="14">
        <f t="shared" si="63"/>
        <v>171121.45813572223</v>
      </c>
      <c r="AG254" s="184">
        <f t="shared" si="76"/>
        <v>14260.12</v>
      </c>
      <c r="AH254" s="14">
        <f t="shared" si="64"/>
        <v>1046.686575763955</v>
      </c>
      <c r="AI254" s="184">
        <f t="shared" si="68"/>
        <v>87.22</v>
      </c>
      <c r="AJ254" s="14">
        <f t="shared" si="65"/>
        <v>1289.2801969032778</v>
      </c>
      <c r="AK254" s="184">
        <f t="shared" si="69"/>
        <v>107.44</v>
      </c>
      <c r="AM254" s="14">
        <f t="shared" si="77"/>
        <v>1091913.547937087</v>
      </c>
      <c r="AN254" s="14">
        <f t="shared" si="70"/>
        <v>90992.8</v>
      </c>
      <c r="AO254" s="14">
        <f t="shared" si="71"/>
        <v>90992.8</v>
      </c>
    </row>
    <row r="255" spans="1:41" x14ac:dyDescent="0.25">
      <c r="A255">
        <v>62273</v>
      </c>
      <c r="B255" t="s">
        <v>277</v>
      </c>
      <c r="C255" t="s">
        <v>249</v>
      </c>
      <c r="D255" s="14">
        <f>'landesw Umlage § 2_Plan'!F255*'Umlage Gesamt § 2_mtlAufte_Plan'!$D$1</f>
        <v>698.92779646415079</v>
      </c>
      <c r="E255" s="14">
        <f>'landesw Umlage § 2_Plan'!G255*'Umlage Gesamt § 2_mtlAufte_Plan'!$E$1</f>
        <v>54470.094660811708</v>
      </c>
      <c r="F255" s="14">
        <f>'landesw Umlage § 2_Plan'!H255*'Umlage Gesamt § 2_mtlAufte_Plan'!$F$1</f>
        <v>2515.8381666909377</v>
      </c>
      <c r="G255" s="14">
        <f>'landesw Umlage § 2_Plan'!I255*'Umlage Gesamt § 2_mtlAufte_Plan'!$G$1</f>
        <v>85159.114862706454</v>
      </c>
      <c r="H255" s="14">
        <f>'landesw Umlage § 2_Plan'!J255*'Umlage Gesamt § 2_mtlAufte_Plan'!$H$1</f>
        <v>14533.88527394393</v>
      </c>
      <c r="I255" s="14">
        <f>'landesw Umlage § 2_Plan'!K255*'Umlage Gesamt § 2_mtlAufte_Plan'!$I$1</f>
        <v>25826.280792651029</v>
      </c>
      <c r="J255" s="14">
        <f>'landesw Umlage § 2_Plan'!L255*'Umlage Gesamt § 2_mtlAufte_Plan'!$J$1</f>
        <v>367.14464979243121</v>
      </c>
      <c r="K255" s="14">
        <f>'landesw Umlage § 2_Plan'!M255*'Umlage Gesamt § 2_mtlAufte_Plan'!$K$1</f>
        <v>258.29271844693653</v>
      </c>
      <c r="M255" s="14">
        <f>'bezirksw Umlage § 2_Plan'!F255*'Umlage Gesamt § 2_mtlAufte_Plan'!$M$1</f>
        <v>3576.0952839497982</v>
      </c>
      <c r="N255" s="14">
        <f>'bezirksw Umlage § 2_Plan'!G255*'Umlage Gesamt § 2_mtlAufte_Plan'!$N$1</f>
        <v>164030.04382281075</v>
      </c>
      <c r="O255" s="14">
        <f>'bezirksw Umlage § 2_Plan'!H255*'Umlage Gesamt § 2_mtlAufte_Plan'!$O$1</f>
        <v>12711.125781502204</v>
      </c>
      <c r="P255" s="14">
        <f>'bezirksw Umlage § 2_Plan'!I255*'Umlage Gesamt § 2_mtlAufte_Plan'!$P$1</f>
        <v>314991.42125889217</v>
      </c>
      <c r="Q255" s="14">
        <f>'bezirksw Umlage § 2_Plan'!J255*'Umlage Gesamt § 2_mtlAufte_Plan'!$Q$1</f>
        <v>17815.88467049985</v>
      </c>
      <c r="R255" s="14">
        <f>'bezirksw Umlage § 2_Plan'!K255*'Umlage Gesamt § 2_mtlAufte_Plan'!$R$1</f>
        <v>99097.872793329443</v>
      </c>
      <c r="S255" s="14">
        <f>'bezirksw Umlage § 2_Plan'!L255*'Umlage Gesamt § 2_mtlAufte_Plan'!$S$1</f>
        <v>396.97012559367465</v>
      </c>
      <c r="T255" s="14">
        <f>'bezirksw Umlage § 2_Plan'!M255*'Umlage Gesamt § 2_mtlAufte_Plan'!$T$1</f>
        <v>682.92318216538945</v>
      </c>
      <c r="V255" s="14">
        <f t="shared" si="66"/>
        <v>4275.0230804139492</v>
      </c>
      <c r="W255" s="184">
        <f t="shared" si="67"/>
        <v>356.25</v>
      </c>
      <c r="X255" s="14">
        <f t="shared" si="59"/>
        <v>218500.13848362246</v>
      </c>
      <c r="Y255" s="184">
        <f t="shared" si="72"/>
        <v>18208.34</v>
      </c>
      <c r="Z255" s="14">
        <f t="shared" si="60"/>
        <v>15226.963948193141</v>
      </c>
      <c r="AA255" s="184">
        <f t="shared" si="73"/>
        <v>1268.9100000000001</v>
      </c>
      <c r="AB255" s="14">
        <f t="shared" si="61"/>
        <v>400150.53612159862</v>
      </c>
      <c r="AC255" s="184">
        <f t="shared" si="74"/>
        <v>33345.879999999997</v>
      </c>
      <c r="AD255" s="14">
        <f t="shared" si="62"/>
        <v>32349.769944443782</v>
      </c>
      <c r="AE255" s="184">
        <f t="shared" si="75"/>
        <v>2695.81</v>
      </c>
      <c r="AF255" s="14">
        <f t="shared" si="63"/>
        <v>124924.15358598047</v>
      </c>
      <c r="AG255" s="184">
        <f t="shared" si="76"/>
        <v>10410.35</v>
      </c>
      <c r="AH255" s="14">
        <f t="shared" si="64"/>
        <v>764.11477538610586</v>
      </c>
      <c r="AI255" s="184">
        <f t="shared" si="68"/>
        <v>63.68</v>
      </c>
      <c r="AJ255" s="14">
        <f t="shared" si="65"/>
        <v>941.21590061232598</v>
      </c>
      <c r="AK255" s="184">
        <f t="shared" si="69"/>
        <v>78.430000000000007</v>
      </c>
      <c r="AM255" s="14">
        <f t="shared" si="77"/>
        <v>797131.91584025079</v>
      </c>
      <c r="AN255" s="14">
        <f t="shared" si="70"/>
        <v>66427.66</v>
      </c>
      <c r="AO255" s="14">
        <f t="shared" si="71"/>
        <v>66427.66</v>
      </c>
    </row>
    <row r="256" spans="1:41" x14ac:dyDescent="0.25">
      <c r="A256">
        <v>62274</v>
      </c>
      <c r="B256" t="s">
        <v>278</v>
      </c>
      <c r="C256" t="s">
        <v>249</v>
      </c>
      <c r="D256" s="14">
        <f>'landesw Umlage § 2_Plan'!F256*'Umlage Gesamt § 2_mtlAufte_Plan'!$D$1</f>
        <v>422.61101011662936</v>
      </c>
      <c r="E256" s="14">
        <f>'landesw Umlage § 2_Plan'!G256*'Umlage Gesamt § 2_mtlAufte_Plan'!$E$1</f>
        <v>32935.679253579052</v>
      </c>
      <c r="F256" s="14">
        <f>'landesw Umlage § 2_Plan'!H256*'Umlage Gesamt § 2_mtlAufte_Plan'!$F$1</f>
        <v>1521.2170903690198</v>
      </c>
      <c r="G256" s="14">
        <f>'landesw Umlage § 2_Plan'!I256*'Umlage Gesamt § 2_mtlAufte_Plan'!$G$1</f>
        <v>51491.984915801506</v>
      </c>
      <c r="H256" s="14">
        <f>'landesw Umlage § 2_Plan'!J256*'Umlage Gesamt § 2_mtlAufte_Plan'!$H$1</f>
        <v>8788.003521413375</v>
      </c>
      <c r="I256" s="14">
        <f>'landesw Umlage § 2_Plan'!K256*'Umlage Gesamt § 2_mtlAufte_Plan'!$I$1</f>
        <v>15616.02023635896</v>
      </c>
      <c r="J256" s="14">
        <f>'landesw Umlage § 2_Plan'!L256*'Umlage Gesamt § 2_mtlAufte_Plan'!$J$1</f>
        <v>221.99628072118585</v>
      </c>
      <c r="K256" s="14">
        <f>'landesw Umlage § 2_Plan'!M256*'Umlage Gesamt § 2_mtlAufte_Plan'!$K$1</f>
        <v>156.17828794455286</v>
      </c>
      <c r="M256" s="14">
        <f>'bezirksw Umlage § 2_Plan'!F256*'Umlage Gesamt § 2_mtlAufte_Plan'!$M$1</f>
        <v>2162.3081066011882</v>
      </c>
      <c r="N256" s="14">
        <f>'bezirksw Umlage § 2_Plan'!G256*'Umlage Gesamt § 2_mtlAufte_Plan'!$N$1</f>
        <v>99181.779377104249</v>
      </c>
      <c r="O256" s="14">
        <f>'bezirksw Umlage § 2_Plan'!H256*'Umlage Gesamt § 2_mtlAufte_Plan'!$O$1</f>
        <v>7685.8607332777701</v>
      </c>
      <c r="P256" s="14">
        <f>'bezirksw Umlage § 2_Plan'!I256*'Umlage Gesamt § 2_mtlAufte_Plan'!$P$1</f>
        <v>190461.5088850898</v>
      </c>
      <c r="Q256" s="14">
        <f>'bezirksw Umlage § 2_Plan'!J256*'Umlage Gesamt § 2_mtlAufte_Plan'!$Q$1</f>
        <v>10772.484732773821</v>
      </c>
      <c r="R256" s="14">
        <f>'bezirksw Umlage § 2_Plan'!K256*'Umlage Gesamt § 2_mtlAufte_Plan'!$R$1</f>
        <v>59920.14101237178</v>
      </c>
      <c r="S256" s="14">
        <f>'bezirksw Umlage § 2_Plan'!L256*'Umlage Gesamt § 2_mtlAufte_Plan'!$S$1</f>
        <v>240.03043892656649</v>
      </c>
      <c r="T256" s="14">
        <f>'bezirksw Umlage § 2_Plan'!M256*'Umlage Gesamt § 2_mtlAufte_Plan'!$T$1</f>
        <v>412.93372120417791</v>
      </c>
      <c r="V256" s="14">
        <f t="shared" si="66"/>
        <v>2584.9191167178178</v>
      </c>
      <c r="W256" s="184">
        <f t="shared" si="67"/>
        <v>215.41</v>
      </c>
      <c r="X256" s="14">
        <f t="shared" si="59"/>
        <v>132117.45863068331</v>
      </c>
      <c r="Y256" s="184">
        <f t="shared" si="72"/>
        <v>11009.79</v>
      </c>
      <c r="Z256" s="14">
        <f t="shared" si="60"/>
        <v>9207.0778236467904</v>
      </c>
      <c r="AA256" s="184">
        <f t="shared" si="73"/>
        <v>767.26</v>
      </c>
      <c r="AB256" s="14">
        <f t="shared" si="61"/>
        <v>241953.4938008913</v>
      </c>
      <c r="AC256" s="184">
        <f t="shared" si="74"/>
        <v>20162.79</v>
      </c>
      <c r="AD256" s="14">
        <f t="shared" si="62"/>
        <v>19560.488254187196</v>
      </c>
      <c r="AE256" s="184">
        <f t="shared" si="75"/>
        <v>1630.04</v>
      </c>
      <c r="AF256" s="14">
        <f t="shared" si="63"/>
        <v>75536.161248730743</v>
      </c>
      <c r="AG256" s="184">
        <f t="shared" si="76"/>
        <v>6294.68</v>
      </c>
      <c r="AH256" s="14">
        <f t="shared" si="64"/>
        <v>462.02671964775232</v>
      </c>
      <c r="AI256" s="184">
        <f t="shared" si="68"/>
        <v>38.5</v>
      </c>
      <c r="AJ256" s="14">
        <f t="shared" si="65"/>
        <v>569.11200914873075</v>
      </c>
      <c r="AK256" s="184">
        <f t="shared" si="69"/>
        <v>47.43</v>
      </c>
      <c r="AM256" s="14">
        <f t="shared" si="77"/>
        <v>481990.73760365369</v>
      </c>
      <c r="AN256" s="14">
        <f t="shared" si="70"/>
        <v>40165.89</v>
      </c>
      <c r="AO256" s="14">
        <f t="shared" si="71"/>
        <v>40165.89</v>
      </c>
    </row>
    <row r="257" spans="1:41" x14ac:dyDescent="0.25">
      <c r="A257">
        <v>62275</v>
      </c>
      <c r="B257" t="s">
        <v>279</v>
      </c>
      <c r="C257" t="s">
        <v>249</v>
      </c>
      <c r="D257" s="14">
        <f>'landesw Umlage § 2_Plan'!F257*'Umlage Gesamt § 2_mtlAufte_Plan'!$D$1</f>
        <v>1870.2280103296964</v>
      </c>
      <c r="E257" s="14">
        <f>'landesw Umlage § 2_Plan'!G257*'Umlage Gesamt § 2_mtlAufte_Plan'!$E$1</f>
        <v>145753.96382190567</v>
      </c>
      <c r="F257" s="14">
        <f>'landesw Umlage § 2_Plan'!H257*'Umlage Gesamt § 2_mtlAufte_Plan'!$F$1</f>
        <v>6732.012995627425</v>
      </c>
      <c r="G257" s="14">
        <f>'landesw Umlage § 2_Plan'!I257*'Umlage Gesamt § 2_mtlAufte_Plan'!$G$1</f>
        <v>227873.26925162095</v>
      </c>
      <c r="H257" s="14">
        <f>'landesw Umlage § 2_Plan'!J257*'Umlage Gesamt § 2_mtlAufte_Plan'!$H$1</f>
        <v>38890.539875162089</v>
      </c>
      <c r="I257" s="14">
        <f>'landesw Umlage § 2_Plan'!K257*'Umlage Gesamt § 2_mtlAufte_Plan'!$I$1</f>
        <v>69107.329806324604</v>
      </c>
      <c r="J257" s="14">
        <f>'landesw Umlage § 2_Plan'!L257*'Umlage Gesamt § 2_mtlAufte_Plan'!$J$1</f>
        <v>982.42509649522981</v>
      </c>
      <c r="K257" s="14">
        <f>'landesw Umlage § 2_Plan'!M257*'Umlage Gesamt § 2_mtlAufte_Plan'!$K$1</f>
        <v>691.1533342177496</v>
      </c>
      <c r="M257" s="14">
        <f>'bezirksw Umlage § 2_Plan'!F257*'Umlage Gesamt § 2_mtlAufte_Plan'!$M$1</f>
        <v>9569.1051371625981</v>
      </c>
      <c r="N257" s="14">
        <f>'bezirksw Umlage § 2_Plan'!G257*'Umlage Gesamt § 2_mtlAufte_Plan'!$N$1</f>
        <v>438920.27766671201</v>
      </c>
      <c r="O257" s="14">
        <f>'bezirksw Umlage § 2_Plan'!H257*'Umlage Gesamt § 2_mtlAufte_Plan'!$O$1</f>
        <v>34013.103498894408</v>
      </c>
      <c r="P257" s="14">
        <f>'bezirksw Umlage § 2_Plan'!I257*'Umlage Gesamt § 2_mtlAufte_Plan'!$P$1</f>
        <v>842870.72574907565</v>
      </c>
      <c r="Q257" s="14">
        <f>'bezirksw Umlage § 2_Plan'!J257*'Umlage Gesamt § 2_mtlAufte_Plan'!$Q$1</f>
        <v>47672.687662639408</v>
      </c>
      <c r="R257" s="14">
        <f>'bezirksw Umlage § 2_Plan'!K257*'Umlage Gesamt § 2_mtlAufte_Plan'!$R$1</f>
        <v>265171.33586585015</v>
      </c>
      <c r="S257" s="14">
        <f>'bezirksw Umlage § 2_Plan'!L257*'Umlage Gesamt § 2_mtlAufte_Plan'!$S$1</f>
        <v>1062.2336840876637</v>
      </c>
      <c r="T257" s="14">
        <f>'bezirksw Umlage § 2_Plan'!M257*'Umlage Gesamt § 2_mtlAufte_Plan'!$T$1</f>
        <v>1827.4020158457267</v>
      </c>
      <c r="V257" s="14">
        <f t="shared" si="66"/>
        <v>11439.333147492294</v>
      </c>
      <c r="W257" s="184">
        <f t="shared" si="67"/>
        <v>953.28</v>
      </c>
      <c r="X257" s="14">
        <f t="shared" si="59"/>
        <v>584674.24148861761</v>
      </c>
      <c r="Y257" s="184">
        <f t="shared" si="72"/>
        <v>48722.85</v>
      </c>
      <c r="Z257" s="14">
        <f t="shared" si="60"/>
        <v>40745.116494521833</v>
      </c>
      <c r="AA257" s="184">
        <f t="shared" si="73"/>
        <v>3395.43</v>
      </c>
      <c r="AB257" s="14">
        <f t="shared" si="61"/>
        <v>1070743.9950006965</v>
      </c>
      <c r="AC257" s="184">
        <f t="shared" si="74"/>
        <v>89228.67</v>
      </c>
      <c r="AD257" s="14">
        <f t="shared" si="62"/>
        <v>86563.227537801489</v>
      </c>
      <c r="AE257" s="184">
        <f t="shared" si="75"/>
        <v>7213.6</v>
      </c>
      <c r="AF257" s="14">
        <f t="shared" si="63"/>
        <v>334278.66567217477</v>
      </c>
      <c r="AG257" s="184">
        <f t="shared" si="76"/>
        <v>27856.560000000001</v>
      </c>
      <c r="AH257" s="14">
        <f t="shared" si="64"/>
        <v>2044.6587805828935</v>
      </c>
      <c r="AI257" s="184">
        <f t="shared" si="68"/>
        <v>170.39</v>
      </c>
      <c r="AJ257" s="14">
        <f t="shared" si="65"/>
        <v>2518.5553500634765</v>
      </c>
      <c r="AK257" s="184">
        <f t="shared" si="69"/>
        <v>209.88</v>
      </c>
      <c r="AM257" s="14">
        <f t="shared" si="77"/>
        <v>2133007.7934719506</v>
      </c>
      <c r="AN257" s="14">
        <f t="shared" si="70"/>
        <v>177750.65</v>
      </c>
      <c r="AO257" s="14">
        <f t="shared" si="71"/>
        <v>177750.65</v>
      </c>
    </row>
    <row r="258" spans="1:41" x14ac:dyDescent="0.25">
      <c r="A258">
        <v>62276</v>
      </c>
      <c r="B258" t="s">
        <v>280</v>
      </c>
      <c r="C258" t="s">
        <v>249</v>
      </c>
      <c r="D258" s="14">
        <f>'landesw Umlage § 2_Plan'!F258*'Umlage Gesamt § 2_mtlAufte_Plan'!$D$1</f>
        <v>402.15877573909722</v>
      </c>
      <c r="E258" s="14">
        <f>'landesw Umlage § 2_Plan'!G258*'Umlage Gesamt § 2_mtlAufte_Plan'!$E$1</f>
        <v>31341.759040067522</v>
      </c>
      <c r="F258" s="14">
        <f>'landesw Umlage § 2_Plan'!H258*'Umlage Gesamt § 2_mtlAufte_Plan'!$F$1</f>
        <v>1447.5978809150386</v>
      </c>
      <c r="G258" s="14">
        <f>'landesw Umlage § 2_Plan'!I258*'Umlage Gesamt § 2_mtlAufte_Plan'!$G$1</f>
        <v>49000.033407553557</v>
      </c>
      <c r="H258" s="14">
        <f>'landesw Umlage § 2_Plan'!J258*'Umlage Gesamt § 2_mtlAufte_Plan'!$H$1</f>
        <v>8362.7086203625913</v>
      </c>
      <c r="I258" s="14">
        <f>'landesw Umlage § 2_Plan'!K258*'Umlage Gesamt § 2_mtlAufte_Plan'!$I$1</f>
        <v>14860.283877691547</v>
      </c>
      <c r="J258" s="14">
        <f>'landesw Umlage § 2_Plan'!L258*'Umlage Gesamt § 2_mtlAufte_Plan'!$J$1</f>
        <v>211.25278408820154</v>
      </c>
      <c r="K258" s="14">
        <f>'landesw Umlage § 2_Plan'!M258*'Umlage Gesamt § 2_mtlAufte_Plan'!$K$1</f>
        <v>148.62004910727745</v>
      </c>
      <c r="M258" s="14">
        <f>'bezirksw Umlage § 2_Plan'!F258*'Umlage Gesamt § 2_mtlAufte_Plan'!$M$1</f>
        <v>2057.663336034419</v>
      </c>
      <c r="N258" s="14">
        <f>'bezirksw Umlage § 2_Plan'!G258*'Umlage Gesamt § 2_mtlAufte_Plan'!$N$1</f>
        <v>94381.883138619087</v>
      </c>
      <c r="O258" s="14">
        <f>'bezirksw Umlage § 2_Plan'!H258*'Umlage Gesamt § 2_mtlAufte_Plan'!$O$1</f>
        <v>7313.9039660684011</v>
      </c>
      <c r="P258" s="14">
        <f>'bezirksw Umlage § 2_Plan'!I258*'Umlage Gesamt § 2_mtlAufte_Plan'!$P$1</f>
        <v>181244.13563553517</v>
      </c>
      <c r="Q258" s="14">
        <f>'bezirksw Umlage § 2_Plan'!J258*'Umlage Gesamt § 2_mtlAufte_Plan'!$Q$1</f>
        <v>10251.150983039583</v>
      </c>
      <c r="R258" s="14">
        <f>'bezirksw Umlage § 2_Plan'!K258*'Umlage Gesamt § 2_mtlAufte_Plan'!$R$1</f>
        <v>57020.309397521996</v>
      </c>
      <c r="S258" s="14">
        <f>'bezirksw Umlage § 2_Plan'!L258*'Umlage Gesamt § 2_mtlAufte_Plan'!$S$1</f>
        <v>228.41418029356672</v>
      </c>
      <c r="T258" s="14">
        <f>'bezirksw Umlage § 2_Plan'!M258*'Umlage Gesamt § 2_mtlAufte_Plan'!$T$1</f>
        <v>392.94981864062754</v>
      </c>
      <c r="V258" s="14">
        <f t="shared" si="66"/>
        <v>2459.8221117735161</v>
      </c>
      <c r="W258" s="184">
        <f t="shared" si="67"/>
        <v>204.99</v>
      </c>
      <c r="X258" s="14">
        <f t="shared" si="59"/>
        <v>125723.64217868661</v>
      </c>
      <c r="Y258" s="184">
        <f t="shared" si="72"/>
        <v>10476.969999999999</v>
      </c>
      <c r="Z258" s="14">
        <f t="shared" si="60"/>
        <v>8761.5018469834395</v>
      </c>
      <c r="AA258" s="184">
        <f t="shared" si="73"/>
        <v>730.13</v>
      </c>
      <c r="AB258" s="14">
        <f t="shared" si="61"/>
        <v>230244.16904308874</v>
      </c>
      <c r="AC258" s="184">
        <f t="shared" si="74"/>
        <v>19187.009999999998</v>
      </c>
      <c r="AD258" s="14">
        <f t="shared" si="62"/>
        <v>18613.859603402176</v>
      </c>
      <c r="AE258" s="184">
        <f t="shared" si="75"/>
        <v>1551.15</v>
      </c>
      <c r="AF258" s="14">
        <f t="shared" si="63"/>
        <v>71880.593275213541</v>
      </c>
      <c r="AG258" s="184">
        <f t="shared" si="76"/>
        <v>5990.05</v>
      </c>
      <c r="AH258" s="14">
        <f t="shared" si="64"/>
        <v>439.66696438176825</v>
      </c>
      <c r="AI258" s="184">
        <f t="shared" si="68"/>
        <v>36.64</v>
      </c>
      <c r="AJ258" s="14">
        <f t="shared" si="65"/>
        <v>541.56986774790494</v>
      </c>
      <c r="AK258" s="184">
        <f t="shared" si="69"/>
        <v>45.13</v>
      </c>
      <c r="AM258" s="14">
        <f t="shared" si="77"/>
        <v>458664.82489127776</v>
      </c>
      <c r="AN258" s="14">
        <f t="shared" si="70"/>
        <v>38222.07</v>
      </c>
      <c r="AO258" s="14">
        <f t="shared" si="71"/>
        <v>38222.07</v>
      </c>
    </row>
    <row r="259" spans="1:41" x14ac:dyDescent="0.25">
      <c r="A259">
        <v>62277</v>
      </c>
      <c r="B259" t="s">
        <v>281</v>
      </c>
      <c r="C259" t="s">
        <v>249</v>
      </c>
      <c r="D259" s="14">
        <f>'landesw Umlage § 2_Plan'!F259*'Umlage Gesamt § 2_mtlAufte_Plan'!$D$1</f>
        <v>883.70532377397183</v>
      </c>
      <c r="E259" s="14">
        <f>'landesw Umlage § 2_Plan'!G259*'Umlage Gesamt § 2_mtlAufte_Plan'!$E$1</f>
        <v>68870.50834399095</v>
      </c>
      <c r="F259" s="14">
        <f>'landesw Umlage § 2_Plan'!H259*'Umlage Gesamt § 2_mtlAufte_Plan'!$F$1</f>
        <v>3180.9574506922122</v>
      </c>
      <c r="G259" s="14">
        <f>'landesw Umlage § 2_Plan'!I259*'Umlage Gesamt § 2_mtlAufte_Plan'!$G$1</f>
        <v>107672.87200876528</v>
      </c>
      <c r="H259" s="14">
        <f>'landesw Umlage § 2_Plan'!J259*'Umlage Gesamt § 2_mtlAufte_Plan'!$H$1</f>
        <v>18376.249816762233</v>
      </c>
      <c r="I259" s="14">
        <f>'landesw Umlage § 2_Plan'!K259*'Umlage Gesamt § 2_mtlAufte_Plan'!$I$1</f>
        <v>32654.048022137591</v>
      </c>
      <c r="J259" s="14">
        <f>'landesw Umlage § 2_Plan'!L259*'Umlage Gesamt § 2_mtlAufte_Plan'!$J$1</f>
        <v>464.20772397101734</v>
      </c>
      <c r="K259" s="14">
        <f>'landesw Umlage § 2_Plan'!M259*'Umlage Gesamt § 2_mtlAufte_Plan'!$K$1</f>
        <v>326.57829827106747</v>
      </c>
      <c r="M259" s="14">
        <f>'bezirksw Umlage § 2_Plan'!F259*'Umlage Gesamt § 2_mtlAufte_Plan'!$M$1</f>
        <v>4521.5177543901318</v>
      </c>
      <c r="N259" s="14">
        <f>'bezirksw Umlage § 2_Plan'!G259*'Umlage Gesamt § 2_mtlAufte_Plan'!$N$1</f>
        <v>207395.13254217914</v>
      </c>
      <c r="O259" s="14">
        <f>'bezirksw Umlage § 2_Plan'!H259*'Umlage Gesamt § 2_mtlAufte_Plan'!$O$1</f>
        <v>16071.602218570853</v>
      </c>
      <c r="P259" s="14">
        <f>'bezirksw Umlage § 2_Plan'!I259*'Umlage Gesamt § 2_mtlAufte_Plan'!$P$1</f>
        <v>398266.5982349299</v>
      </c>
      <c r="Q259" s="14">
        <f>'bezirksw Umlage § 2_Plan'!J259*'Umlage Gesamt § 2_mtlAufte_Plan'!$Q$1</f>
        <v>22525.920718437686</v>
      </c>
      <c r="R259" s="14">
        <f>'bezirksw Umlage § 2_Plan'!K259*'Umlage Gesamt § 2_mtlAufte_Plan'!$R$1</f>
        <v>125296.65897560687</v>
      </c>
      <c r="S259" s="14">
        <f>'bezirksw Umlage § 2_Plan'!L259*'Umlage Gesamt § 2_mtlAufte_Plan'!$S$1</f>
        <v>501.91824554848125</v>
      </c>
      <c r="T259" s="14">
        <f>'bezirksw Umlage § 2_Plan'!M259*'Umlage Gesamt § 2_mtlAufte_Plan'!$T$1</f>
        <v>863.46952412153973</v>
      </c>
      <c r="V259" s="14">
        <f t="shared" si="66"/>
        <v>5405.2230781641038</v>
      </c>
      <c r="W259" s="184">
        <f t="shared" si="67"/>
        <v>450.44</v>
      </c>
      <c r="X259" s="14">
        <f t="shared" ref="X259:X287" si="78">E259+N259</f>
        <v>276265.64088617009</v>
      </c>
      <c r="Y259" s="184">
        <f t="shared" si="72"/>
        <v>23022.14</v>
      </c>
      <c r="Z259" s="14">
        <f t="shared" ref="Z259:Z287" si="79">F259+O259</f>
        <v>19252.559669263064</v>
      </c>
      <c r="AA259" s="184">
        <f t="shared" si="73"/>
        <v>1604.38</v>
      </c>
      <c r="AB259" s="14">
        <f t="shared" ref="AB259:AB287" si="80">G259+P259</f>
        <v>505939.47024369519</v>
      </c>
      <c r="AC259" s="184">
        <f t="shared" si="74"/>
        <v>42161.62</v>
      </c>
      <c r="AD259" s="14">
        <f t="shared" ref="AD259:AD287" si="81">H259+Q259</f>
        <v>40902.170535199919</v>
      </c>
      <c r="AE259" s="184">
        <f t="shared" si="75"/>
        <v>3408.51</v>
      </c>
      <c r="AF259" s="14">
        <f t="shared" ref="AF259:AF287" si="82">I259+R259</f>
        <v>157950.70699774445</v>
      </c>
      <c r="AG259" s="184">
        <f t="shared" si="76"/>
        <v>13162.56</v>
      </c>
      <c r="AH259" s="14">
        <f t="shared" ref="AH259:AH287" si="83">J259+S259</f>
        <v>966.12596951949854</v>
      </c>
      <c r="AI259" s="184">
        <f t="shared" si="68"/>
        <v>80.510000000000005</v>
      </c>
      <c r="AJ259" s="14">
        <f t="shared" ref="AJ259:AJ287" si="84">K259+T259</f>
        <v>1190.0478223926073</v>
      </c>
      <c r="AK259" s="184">
        <f t="shared" si="69"/>
        <v>99.17</v>
      </c>
      <c r="AM259" s="14">
        <f t="shared" si="77"/>
        <v>1007871.945202149</v>
      </c>
      <c r="AN259" s="14">
        <f t="shared" si="70"/>
        <v>83989.33</v>
      </c>
      <c r="AO259" s="14">
        <f t="shared" si="71"/>
        <v>83989.33</v>
      </c>
    </row>
    <row r="260" spans="1:41" x14ac:dyDescent="0.25">
      <c r="A260">
        <v>62278</v>
      </c>
      <c r="B260" t="s">
        <v>282</v>
      </c>
      <c r="C260" t="s">
        <v>249</v>
      </c>
      <c r="D260" s="14">
        <f>'landesw Umlage § 2_Plan'!F260*'Umlage Gesamt § 2_mtlAufte_Plan'!$D$1</f>
        <v>1374.6448722145828</v>
      </c>
      <c r="E260" s="14">
        <f>'landesw Umlage § 2_Plan'!G260*'Umlage Gesamt § 2_mtlAufte_Plan'!$E$1</f>
        <v>107131.2898032212</v>
      </c>
      <c r="F260" s="14">
        <f>'landesw Umlage § 2_Plan'!H260*'Umlage Gesamt § 2_mtlAufte_Plan'!$F$1</f>
        <v>4948.1277646407361</v>
      </c>
      <c r="G260" s="14">
        <f>'landesw Umlage § 2_Plan'!I260*'Umlage Gesamt § 2_mtlAufte_Plan'!$G$1</f>
        <v>167490.17732671686</v>
      </c>
      <c r="H260" s="14">
        <f>'landesw Umlage § 2_Plan'!J260*'Umlage Gesamt § 2_mtlAufte_Plan'!$H$1</f>
        <v>28585.114179540022</v>
      </c>
      <c r="I260" s="14">
        <f>'landesw Umlage § 2_Plan'!K260*'Umlage Gesamt § 2_mtlAufte_Plan'!$I$1</f>
        <v>50794.895609524763</v>
      </c>
      <c r="J260" s="14">
        <f>'landesw Umlage § 2_Plan'!L260*'Umlage Gesamt § 2_mtlAufte_Plan'!$J$1</f>
        <v>722.09677845323881</v>
      </c>
      <c r="K260" s="14">
        <f>'landesw Umlage § 2_Plan'!M260*'Umlage Gesamt § 2_mtlAufte_Plan'!$K$1</f>
        <v>508.00778383644945</v>
      </c>
      <c r="M260" s="14">
        <f>'bezirksw Umlage § 2_Plan'!F260*'Umlage Gesamt § 2_mtlAufte_Plan'!$M$1</f>
        <v>7033.4318788027849</v>
      </c>
      <c r="N260" s="14">
        <f>'bezirksw Umlage § 2_Plan'!G260*'Umlage Gesamt § 2_mtlAufte_Plan'!$N$1</f>
        <v>322612.80746147217</v>
      </c>
      <c r="O260" s="14">
        <f>'bezirksw Umlage § 2_Plan'!H260*'Umlage Gesamt § 2_mtlAufte_Plan'!$O$1</f>
        <v>25000.127286413939</v>
      </c>
      <c r="P260" s="14">
        <f>'bezirksw Umlage § 2_Plan'!I260*'Umlage Gesamt § 2_mtlAufte_Plan'!$P$1</f>
        <v>619522.28000611358</v>
      </c>
      <c r="Q260" s="14">
        <f>'bezirksw Umlage § 2_Plan'!J260*'Umlage Gesamt § 2_mtlAufte_Plan'!$Q$1</f>
        <v>35040.120925459814</v>
      </c>
      <c r="R260" s="14">
        <f>'bezirksw Umlage § 2_Plan'!K260*'Umlage Gesamt § 2_mtlAufte_Plan'!$R$1</f>
        <v>194904.80042699305</v>
      </c>
      <c r="S260" s="14">
        <f>'bezirksw Umlage § 2_Plan'!L260*'Umlage Gesamt § 2_mtlAufte_Plan'!$S$1</f>
        <v>780.7572546554361</v>
      </c>
      <c r="T260" s="14">
        <f>'bezirksw Umlage § 2_Plan'!M260*'Umlage Gesamt § 2_mtlAufte_Plan'!$T$1</f>
        <v>1343.1671414835043</v>
      </c>
      <c r="V260" s="14">
        <f t="shared" ref="V260:V287" si="85">D260+M260</f>
        <v>8408.0767510173682</v>
      </c>
      <c r="W260" s="184">
        <f t="shared" ref="W260:W287" si="86">ROUND(V260/12,2)</f>
        <v>700.67</v>
      </c>
      <c r="X260" s="14">
        <f t="shared" si="78"/>
        <v>429744.09726469335</v>
      </c>
      <c r="Y260" s="184">
        <f t="shared" si="72"/>
        <v>35812.01</v>
      </c>
      <c r="Z260" s="14">
        <f t="shared" si="79"/>
        <v>29948.255051054675</v>
      </c>
      <c r="AA260" s="184">
        <f t="shared" si="73"/>
        <v>2495.69</v>
      </c>
      <c r="AB260" s="14">
        <f t="shared" si="80"/>
        <v>787012.45733283041</v>
      </c>
      <c r="AC260" s="184">
        <f t="shared" si="74"/>
        <v>65584.37</v>
      </c>
      <c r="AD260" s="14">
        <f t="shared" si="81"/>
        <v>63625.23510499984</v>
      </c>
      <c r="AE260" s="184">
        <f t="shared" si="75"/>
        <v>5302.1</v>
      </c>
      <c r="AF260" s="14">
        <f t="shared" si="82"/>
        <v>245699.69603651782</v>
      </c>
      <c r="AG260" s="184">
        <f t="shared" si="76"/>
        <v>20474.97</v>
      </c>
      <c r="AH260" s="14">
        <f t="shared" si="83"/>
        <v>1502.8540331086749</v>
      </c>
      <c r="AI260" s="184">
        <f t="shared" ref="AI260:AI287" si="87">ROUND(AH260/12,2)</f>
        <v>125.24</v>
      </c>
      <c r="AJ260" s="14">
        <f t="shared" si="84"/>
        <v>1851.1749253199537</v>
      </c>
      <c r="AK260" s="184">
        <f t="shared" ref="AK260:AK287" si="88">ROUND(AJ260/12,2)</f>
        <v>154.26</v>
      </c>
      <c r="AM260" s="14">
        <f t="shared" si="77"/>
        <v>1567791.8464995418</v>
      </c>
      <c r="AN260" s="14">
        <f t="shared" ref="AN260:AN287" si="89">ROUND(AM260/12,2)</f>
        <v>130649.32</v>
      </c>
      <c r="AO260" s="14">
        <f t="shared" ref="AO260:AO287" si="90">ROUND(AM260/12,2)</f>
        <v>130649.32</v>
      </c>
    </row>
    <row r="261" spans="1:41" x14ac:dyDescent="0.25">
      <c r="A261">
        <v>62279</v>
      </c>
      <c r="B261" t="s">
        <v>283</v>
      </c>
      <c r="C261" t="s">
        <v>249</v>
      </c>
      <c r="D261" s="14">
        <f>'landesw Umlage § 2_Plan'!F261*'Umlage Gesamt § 2_mtlAufte_Plan'!$D$1</f>
        <v>441.08397128137921</v>
      </c>
      <c r="E261" s="14">
        <f>'landesw Umlage § 2_Plan'!G261*'Umlage Gesamt § 2_mtlAufte_Plan'!$E$1</f>
        <v>34375.347196963005</v>
      </c>
      <c r="F261" s="14">
        <f>'landesw Umlage § 2_Plan'!H261*'Umlage Gesamt § 2_mtlAufte_Plan'!$F$1</f>
        <v>1587.7117712004194</v>
      </c>
      <c r="G261" s="14">
        <f>'landesw Umlage § 2_Plan'!I261*'Umlage Gesamt § 2_mtlAufte_Plan'!$G$1</f>
        <v>53742.776813965676</v>
      </c>
      <c r="H261" s="14">
        <f>'landesw Umlage § 2_Plan'!J261*'Umlage Gesamt § 2_mtlAufte_Plan'!$H$1</f>
        <v>9172.140337257224</v>
      </c>
      <c r="I261" s="14">
        <f>'landesw Umlage § 2_Plan'!K261*'Umlage Gesamt § 2_mtlAufte_Plan'!$I$1</f>
        <v>16298.619904774119</v>
      </c>
      <c r="J261" s="14">
        <f>'landesw Umlage § 2_Plan'!L261*'Umlage Gesamt § 2_mtlAufte_Plan'!$J$1</f>
        <v>231.70007114384813</v>
      </c>
      <c r="K261" s="14">
        <f>'landesw Umlage § 2_Plan'!M261*'Umlage Gesamt § 2_mtlAufte_Plan'!$K$1</f>
        <v>163.00507517657658</v>
      </c>
      <c r="M261" s="14">
        <f>'bezirksw Umlage § 2_Plan'!F261*'Umlage Gesamt § 2_mtlAufte_Plan'!$M$1</f>
        <v>2256.8258373826084</v>
      </c>
      <c r="N261" s="14">
        <f>'bezirksw Umlage § 2_Plan'!G261*'Umlage Gesamt § 2_mtlAufte_Plan'!$N$1</f>
        <v>103517.16372541644</v>
      </c>
      <c r="O261" s="14">
        <f>'bezirksw Umlage § 2_Plan'!H261*'Umlage Gesamt § 2_mtlAufte_Plan'!$O$1</f>
        <v>8021.821234648366</v>
      </c>
      <c r="P261" s="14">
        <f>'bezirksw Umlage § 2_Plan'!I261*'Umlage Gesamt § 2_mtlAufte_Plan'!$P$1</f>
        <v>198786.86712893433</v>
      </c>
      <c r="Q261" s="14">
        <f>'bezirksw Umlage § 2_Plan'!J261*'Umlage Gesamt § 2_mtlAufte_Plan'!$Q$1</f>
        <v>11243.366199069442</v>
      </c>
      <c r="R261" s="14">
        <f>'bezirksw Umlage § 2_Plan'!K261*'Umlage Gesamt § 2_mtlAufte_Plan'!$R$1</f>
        <v>62539.340255672156</v>
      </c>
      <c r="S261" s="14">
        <f>'bezirksw Umlage § 2_Plan'!L261*'Umlage Gesamt § 2_mtlAufte_Plan'!$S$1</f>
        <v>250.52252945545416</v>
      </c>
      <c r="T261" s="14">
        <f>'bezirksw Umlage § 2_Plan'!M261*'Umlage Gesamt § 2_mtlAufte_Plan'!$T$1</f>
        <v>430.98367355472203</v>
      </c>
      <c r="V261" s="14">
        <f t="shared" si="85"/>
        <v>2697.9098086639874</v>
      </c>
      <c r="W261" s="184">
        <f t="shared" si="86"/>
        <v>224.83</v>
      </c>
      <c r="X261" s="14">
        <f t="shared" si="78"/>
        <v>137892.51092237944</v>
      </c>
      <c r="Y261" s="184">
        <f t="shared" ref="Y261:Y287" si="91">ROUND(X261/12,2)</f>
        <v>11491.04</v>
      </c>
      <c r="Z261" s="14">
        <f t="shared" si="79"/>
        <v>9609.5330058487853</v>
      </c>
      <c r="AA261" s="184">
        <f t="shared" ref="AA261:AA287" si="92">ROUND(Z261/12,2)</f>
        <v>800.79</v>
      </c>
      <c r="AB261" s="14">
        <f t="shared" si="80"/>
        <v>252529.6439429</v>
      </c>
      <c r="AC261" s="184">
        <f t="shared" ref="AC261:AC287" si="93">ROUND(AB261/12,2)</f>
        <v>21044.14</v>
      </c>
      <c r="AD261" s="14">
        <f t="shared" si="81"/>
        <v>20415.506536326666</v>
      </c>
      <c r="AE261" s="184">
        <f t="shared" ref="AE261:AE287" si="94">ROUND(AD261/12,2)</f>
        <v>1701.29</v>
      </c>
      <c r="AF261" s="14">
        <f t="shared" si="82"/>
        <v>78837.96016044628</v>
      </c>
      <c r="AG261" s="184">
        <f t="shared" ref="AG261:AG287" si="95">ROUND(AF261/12,2)</f>
        <v>6569.83</v>
      </c>
      <c r="AH261" s="14">
        <f>J261+S261</f>
        <v>482.22260059930227</v>
      </c>
      <c r="AI261" s="184">
        <f>ROUND(AH261/12,2)</f>
        <v>40.19</v>
      </c>
      <c r="AJ261" s="14">
        <f t="shared" si="84"/>
        <v>593.98874873129864</v>
      </c>
      <c r="AK261" s="184">
        <f t="shared" si="88"/>
        <v>49.5</v>
      </c>
      <c r="AM261" s="14">
        <f>SUM(V261+X261+Z261+AB261+AD261+AF261+AH261+AJ261)</f>
        <v>503059.27572589577</v>
      </c>
      <c r="AN261" s="14">
        <f t="shared" si="89"/>
        <v>41921.61</v>
      </c>
      <c r="AO261" s="14">
        <f t="shared" si="90"/>
        <v>41921.61</v>
      </c>
    </row>
    <row r="262" spans="1:41" x14ac:dyDescent="0.25">
      <c r="A262">
        <v>62280</v>
      </c>
      <c r="B262" t="s">
        <v>271</v>
      </c>
      <c r="C262" t="s">
        <v>249</v>
      </c>
      <c r="D262" s="14">
        <f>'landesw Umlage § 2_Plan'!F262*'Umlage Gesamt § 2_mtlAufte_Plan'!$D$1</f>
        <v>3832.1402254519107</v>
      </c>
      <c r="E262" s="14">
        <f>'landesw Umlage § 2_Plan'!G262*'Umlage Gesamt § 2_mtlAufte_Plan'!$E$1</f>
        <v>298653.22554041009</v>
      </c>
      <c r="F262" s="14">
        <f>'landesw Umlage § 2_Plan'!H262*'Umlage Gesamt § 2_mtlAufte_Plan'!$F$1</f>
        <v>13794.049525683782</v>
      </c>
      <c r="G262" s="14">
        <f>'landesw Umlage § 2_Plan'!I262*'Umlage Gesamt § 2_mtlAufte_Plan'!$G$1</f>
        <v>466917.57185821934</v>
      </c>
      <c r="H262" s="14">
        <f>'landesw Umlage § 2_Plan'!J262*'Umlage Gesamt § 2_mtlAufte_Plan'!$H$1</f>
        <v>79687.611041007491</v>
      </c>
      <c r="I262" s="14">
        <f>'landesw Umlage § 2_Plan'!K262*'Umlage Gesamt § 2_mtlAufte_Plan'!$I$1</f>
        <v>141602.50887147311</v>
      </c>
      <c r="J262" s="14">
        <f>'landesw Umlage § 2_Plan'!L262*'Umlage Gesamt § 2_mtlAufte_Plan'!$J$1</f>
        <v>2013.011627448122</v>
      </c>
      <c r="K262" s="14">
        <f>'landesw Umlage § 2_Plan'!M262*'Umlage Gesamt § 2_mtlAufte_Plan'!$K$1</f>
        <v>1416.1890846368699</v>
      </c>
      <c r="M262" s="14">
        <f>'bezirksw Umlage § 2_Plan'!F262*'Umlage Gesamt § 2_mtlAufte_Plan'!$M$1</f>
        <v>19607.316602661114</v>
      </c>
      <c r="N262" s="14">
        <f>'bezirksw Umlage § 2_Plan'!G262*'Umlage Gesamt § 2_mtlAufte_Plan'!$N$1</f>
        <v>899357.74810506334</v>
      </c>
      <c r="O262" s="14">
        <f>'bezirksw Umlage § 2_Plan'!H262*'Umlage Gesamt § 2_mtlAufte_Plan'!$O$1</f>
        <v>69693.631680553561</v>
      </c>
      <c r="P262" s="14">
        <f>'bezirksw Umlage § 2_Plan'!I262*'Umlage Gesamt § 2_mtlAufte_Plan'!$P$1</f>
        <v>1727061.5107670599</v>
      </c>
      <c r="Q262" s="14">
        <f>'bezirksw Umlage § 2_Plan'!J262*'Umlage Gesamt § 2_mtlAufte_Plan'!$Q$1</f>
        <v>97682.433926973405</v>
      </c>
      <c r="R262" s="14">
        <f>'bezirksw Umlage § 2_Plan'!K262*'Umlage Gesamt § 2_mtlAufte_Plan'!$R$1</f>
        <v>543342.16854617919</v>
      </c>
      <c r="S262" s="14">
        <f>'bezirksw Umlage § 2_Plan'!L262*'Umlage Gesamt § 2_mtlAufte_Plan'!$S$1</f>
        <v>2176.5412597497757</v>
      </c>
      <c r="T262" s="14">
        <f>'bezirksw Umlage § 2_Plan'!M262*'Umlage Gesamt § 2_mtlAufte_Plan'!$T$1</f>
        <v>3744.3887773661399</v>
      </c>
      <c r="V262" s="14">
        <f t="shared" si="85"/>
        <v>23439.456828113027</v>
      </c>
      <c r="W262" s="184">
        <f t="shared" si="86"/>
        <v>1953.29</v>
      </c>
      <c r="X262" s="14">
        <f t="shared" si="78"/>
        <v>1198010.9736454734</v>
      </c>
      <c r="Y262" s="184">
        <f t="shared" si="91"/>
        <v>99834.25</v>
      </c>
      <c r="Z262" s="14">
        <f t="shared" si="79"/>
        <v>83487.68120623735</v>
      </c>
      <c r="AA262" s="184">
        <f t="shared" si="92"/>
        <v>6957.31</v>
      </c>
      <c r="AB262" s="14">
        <f t="shared" si="80"/>
        <v>2193979.0826252792</v>
      </c>
      <c r="AC262" s="184">
        <f t="shared" si="93"/>
        <v>182831.59</v>
      </c>
      <c r="AD262" s="14">
        <f t="shared" si="81"/>
        <v>177370.04496798088</v>
      </c>
      <c r="AE262" s="184">
        <f t="shared" si="94"/>
        <v>14780.84</v>
      </c>
      <c r="AF262" s="14">
        <f t="shared" si="82"/>
        <v>684944.67741765233</v>
      </c>
      <c r="AG262" s="184">
        <f t="shared" si="95"/>
        <v>57078.720000000001</v>
      </c>
      <c r="AH262" s="14">
        <f>J262+S262</f>
        <v>4189.5528871978977</v>
      </c>
      <c r="AI262" s="184">
        <f>ROUND(AH262/12,2)</f>
        <v>349.13</v>
      </c>
      <c r="AJ262" s="14">
        <f t="shared" si="84"/>
        <v>5160.5778620030096</v>
      </c>
      <c r="AK262" s="184">
        <f t="shared" si="88"/>
        <v>430.05</v>
      </c>
      <c r="AM262" s="14">
        <f>SUM(V262+X262+Z262+AB262+AD262+AF262+AH262+AJ262)</f>
        <v>4370582.0474399365</v>
      </c>
      <c r="AN262" s="14">
        <f t="shared" si="89"/>
        <v>364215.17</v>
      </c>
      <c r="AO262" s="14">
        <f t="shared" si="90"/>
        <v>364215.17</v>
      </c>
    </row>
    <row r="263" spans="1:41" x14ac:dyDescent="0.25">
      <c r="A263">
        <v>62311</v>
      </c>
      <c r="B263" t="s">
        <v>285</v>
      </c>
      <c r="C263" t="s">
        <v>286</v>
      </c>
      <c r="D263" s="14">
        <f>'landesw Umlage § 2_Plan'!F263*'Umlage Gesamt § 2_mtlAufte_Plan'!$D$1</f>
        <v>415.38401964191559</v>
      </c>
      <c r="E263" s="14">
        <f>'landesw Umlage § 2_Plan'!G263*'Umlage Gesamt § 2_mtlAufte_Plan'!$E$1</f>
        <v>32372.452469264666</v>
      </c>
      <c r="F263" s="14">
        <f>'landesw Umlage § 2_Plan'!H263*'Umlage Gesamt § 2_mtlAufte_Plan'!$F$1</f>
        <v>1495.2030463453332</v>
      </c>
      <c r="G263" s="14">
        <f>'landesw Umlage § 2_Plan'!I263*'Umlage Gesamt § 2_mtlAufte_Plan'!$G$1</f>
        <v>50611.430279025939</v>
      </c>
      <c r="H263" s="14">
        <f>'landesw Umlage § 2_Plan'!J263*'Umlage Gesamt § 2_mtlAufte_Plan'!$H$1</f>
        <v>8637.7215452682722</v>
      </c>
      <c r="I263" s="14">
        <f>'landesw Umlage § 2_Plan'!K263*'Umlage Gesamt § 2_mtlAufte_Plan'!$I$1</f>
        <v>15348.973645523671</v>
      </c>
      <c r="J263" s="14">
        <f>'landesw Umlage § 2_Plan'!L263*'Umlage Gesamt § 2_mtlAufte_Plan'!$J$1</f>
        <v>218.19996456332919</v>
      </c>
      <c r="K263" s="14">
        <f>'landesw Umlage § 2_Plan'!M263*'Umlage Gesamt § 2_mtlAufte_Plan'!$K$1</f>
        <v>153.50751275812104</v>
      </c>
      <c r="M263" s="14">
        <f>'bezirksw Umlage § 2_Plan'!F263*'Umlage Gesamt § 2_mtlAufte_Plan'!$M$1</f>
        <v>1100.7726500405579</v>
      </c>
      <c r="N263" s="14">
        <f>'bezirksw Umlage § 2_Plan'!G263*'Umlage Gesamt § 2_mtlAufte_Plan'!$N$1</f>
        <v>128648.40607918604</v>
      </c>
      <c r="O263" s="14">
        <f>'bezirksw Umlage § 2_Plan'!H263*'Umlage Gesamt § 2_mtlAufte_Plan'!$O$1</f>
        <v>6284.8296880909693</v>
      </c>
      <c r="P263" s="14">
        <f>'bezirksw Umlage § 2_Plan'!I263*'Umlage Gesamt § 2_mtlAufte_Plan'!$P$1</f>
        <v>187957.15372870374</v>
      </c>
      <c r="Q263" s="14">
        <f>'bezirksw Umlage § 2_Plan'!J263*'Umlage Gesamt § 2_mtlAufte_Plan'!$Q$1</f>
        <v>15611.730482628058</v>
      </c>
      <c r="R263" s="14">
        <f>'bezirksw Umlage § 2_Plan'!K263*'Umlage Gesamt § 2_mtlAufte_Plan'!$R$1</f>
        <v>78922.714196566449</v>
      </c>
      <c r="S263" s="14">
        <f>'bezirksw Umlage § 2_Plan'!L263*'Umlage Gesamt § 2_mtlAufte_Plan'!$S$1</f>
        <v>594.68571215605743</v>
      </c>
      <c r="T263" s="14">
        <f>'bezirksw Umlage § 2_Plan'!M263*'Umlage Gesamt § 2_mtlAufte_Plan'!$T$1</f>
        <v>571.41734719585065</v>
      </c>
      <c r="V263" s="14">
        <f t="shared" si="85"/>
        <v>1516.1566696824734</v>
      </c>
      <c r="W263" s="184">
        <f t="shared" si="86"/>
        <v>126.35</v>
      </c>
      <c r="X263" s="14">
        <f t="shared" si="78"/>
        <v>161020.85854845069</v>
      </c>
      <c r="Y263" s="184">
        <f t="shared" si="91"/>
        <v>13418.4</v>
      </c>
      <c r="Z263" s="14">
        <f t="shared" si="79"/>
        <v>7780.0327344363022</v>
      </c>
      <c r="AA263" s="184">
        <f t="shared" si="92"/>
        <v>648.34</v>
      </c>
      <c r="AB263" s="14">
        <f t="shared" si="80"/>
        <v>238568.58400772966</v>
      </c>
      <c r="AC263" s="184">
        <f t="shared" si="93"/>
        <v>19880.72</v>
      </c>
      <c r="AD263" s="14">
        <f t="shared" si="81"/>
        <v>24249.452027896332</v>
      </c>
      <c r="AE263" s="184">
        <f t="shared" si="94"/>
        <v>2020.79</v>
      </c>
      <c r="AF263" s="14">
        <f t="shared" si="82"/>
        <v>94271.687842090119</v>
      </c>
      <c r="AG263" s="184">
        <f t="shared" si="95"/>
        <v>7855.97</v>
      </c>
      <c r="AH263" s="14">
        <f t="shared" si="83"/>
        <v>812.88567671938665</v>
      </c>
      <c r="AI263" s="184">
        <f t="shared" si="87"/>
        <v>67.739999999999995</v>
      </c>
      <c r="AJ263" s="14">
        <f t="shared" si="84"/>
        <v>724.92485995397169</v>
      </c>
      <c r="AK263" s="184">
        <f t="shared" si="88"/>
        <v>60.41</v>
      </c>
      <c r="AM263" s="14">
        <f t="shared" ref="AM263:AM287" si="96">SUM(V263+X263+Z263+AB263+AD263+AF263+AH263+AJ263)</f>
        <v>528944.58236695884</v>
      </c>
      <c r="AN263" s="14">
        <f t="shared" si="89"/>
        <v>44078.720000000001</v>
      </c>
      <c r="AO263" s="14">
        <f t="shared" si="90"/>
        <v>44078.720000000001</v>
      </c>
    </row>
    <row r="264" spans="1:41" x14ac:dyDescent="0.25">
      <c r="A264">
        <v>62314</v>
      </c>
      <c r="B264" t="s">
        <v>287</v>
      </c>
      <c r="C264" t="s">
        <v>286</v>
      </c>
      <c r="D264" s="14">
        <f>'landesw Umlage § 2_Plan'!F264*'Umlage Gesamt § 2_mtlAufte_Plan'!$D$1</f>
        <v>362.10467971480335</v>
      </c>
      <c r="E264" s="14">
        <f>'landesw Umlage § 2_Plan'!G264*'Umlage Gesamt § 2_mtlAufte_Plan'!$E$1</f>
        <v>28220.191385963735</v>
      </c>
      <c r="F264" s="14">
        <f>'landesw Umlage § 2_Plan'!H264*'Umlage Gesamt § 2_mtlAufte_Plan'!$F$1</f>
        <v>1303.4204365209082</v>
      </c>
      <c r="G264" s="14">
        <f>'landesw Umlage § 2_Plan'!I264*'Umlage Gesamt § 2_mtlAufte_Plan'!$G$1</f>
        <v>44119.74193637343</v>
      </c>
      <c r="H264" s="14">
        <f>'landesw Umlage § 2_Plan'!J264*'Umlage Gesamt § 2_mtlAufte_Plan'!$H$1</f>
        <v>7529.801931984116</v>
      </c>
      <c r="I264" s="14">
        <f>'landesw Umlage § 2_Plan'!K264*'Umlage Gesamt § 2_mtlAufte_Plan'!$I$1</f>
        <v>13380.233526206808</v>
      </c>
      <c r="J264" s="14">
        <f>'landesw Umlage § 2_Plan'!L264*'Umlage Gesamt § 2_mtlAufte_Plan'!$J$1</f>
        <v>190.21248903628475</v>
      </c>
      <c r="K264" s="14">
        <f>'landesw Umlage § 2_Plan'!M264*'Umlage Gesamt § 2_mtlAufte_Plan'!$K$1</f>
        <v>133.81783148281338</v>
      </c>
      <c r="M264" s="14">
        <f>'bezirksw Umlage § 2_Plan'!F264*'Umlage Gesamt § 2_mtlAufte_Plan'!$M$1</f>
        <v>959.58175816528239</v>
      </c>
      <c r="N264" s="14">
        <f>'bezirksw Umlage § 2_Plan'!G264*'Umlage Gesamt § 2_mtlAufte_Plan'!$N$1</f>
        <v>112147.2846241938</v>
      </c>
      <c r="O264" s="14">
        <f>'bezirksw Umlage § 2_Plan'!H264*'Umlage Gesamt § 2_mtlAufte_Plan'!$O$1</f>
        <v>5478.7043642894741</v>
      </c>
      <c r="P264" s="14">
        <f>'bezirksw Umlage § 2_Plan'!I264*'Umlage Gesamt § 2_mtlAufte_Plan'!$P$1</f>
        <v>163848.78024366469</v>
      </c>
      <c r="Q264" s="14">
        <f>'bezirksw Umlage § 2_Plan'!J264*'Umlage Gesamt § 2_mtlAufte_Plan'!$Q$1</f>
        <v>13609.287788873387</v>
      </c>
      <c r="R264" s="14">
        <f>'bezirksw Umlage § 2_Plan'!K264*'Umlage Gesamt § 2_mtlAufte_Plan'!$R$1</f>
        <v>68799.671617138141</v>
      </c>
      <c r="S264" s="14">
        <f>'bezirksw Umlage § 2_Plan'!L264*'Umlage Gesamt § 2_mtlAufte_Plan'!$S$1</f>
        <v>518.40819374051227</v>
      </c>
      <c r="T264" s="14">
        <f>'bezirksw Umlage § 2_Plan'!M264*'Umlage Gesamt § 2_mtlAufte_Plan'!$T$1</f>
        <v>498.12435169799414</v>
      </c>
      <c r="V264" s="14">
        <f t="shared" si="85"/>
        <v>1321.6864378800858</v>
      </c>
      <c r="W264" s="184">
        <f t="shared" si="86"/>
        <v>110.14</v>
      </c>
      <c r="X264" s="14">
        <f t="shared" si="78"/>
        <v>140367.47601015752</v>
      </c>
      <c r="Y264" s="184">
        <f t="shared" si="91"/>
        <v>11697.29</v>
      </c>
      <c r="Z264" s="14">
        <f t="shared" si="79"/>
        <v>6782.1248008103821</v>
      </c>
      <c r="AA264" s="184">
        <f t="shared" si="92"/>
        <v>565.17999999999995</v>
      </c>
      <c r="AB264" s="14">
        <f t="shared" si="80"/>
        <v>207968.52218003813</v>
      </c>
      <c r="AC264" s="184">
        <f t="shared" si="93"/>
        <v>17330.71</v>
      </c>
      <c r="AD264" s="14">
        <f t="shared" si="81"/>
        <v>21139.089720857504</v>
      </c>
      <c r="AE264" s="184">
        <f t="shared" si="94"/>
        <v>1761.59</v>
      </c>
      <c r="AF264" s="14">
        <f t="shared" si="82"/>
        <v>82179.905143344949</v>
      </c>
      <c r="AG264" s="184">
        <f t="shared" si="95"/>
        <v>6848.33</v>
      </c>
      <c r="AH264" s="14">
        <f t="shared" si="83"/>
        <v>708.62068277679703</v>
      </c>
      <c r="AI264" s="184">
        <f t="shared" si="87"/>
        <v>59.05</v>
      </c>
      <c r="AJ264" s="14">
        <f t="shared" si="84"/>
        <v>631.94218318080755</v>
      </c>
      <c r="AK264" s="184">
        <f t="shared" si="88"/>
        <v>52.66</v>
      </c>
      <c r="AM264" s="14">
        <f t="shared" si="96"/>
        <v>461099.36715904623</v>
      </c>
      <c r="AN264" s="14">
        <f t="shared" si="89"/>
        <v>38424.949999999997</v>
      </c>
      <c r="AO264" s="14">
        <f t="shared" si="90"/>
        <v>38424.949999999997</v>
      </c>
    </row>
    <row r="265" spans="1:41" x14ac:dyDescent="0.25">
      <c r="A265">
        <v>62326</v>
      </c>
      <c r="B265" t="s">
        <v>288</v>
      </c>
      <c r="C265" t="s">
        <v>286</v>
      </c>
      <c r="D265" s="14">
        <f>'landesw Umlage § 2_Plan'!F265*'Umlage Gesamt § 2_mtlAufte_Plan'!$D$1</f>
        <v>535.53652361930119</v>
      </c>
      <c r="E265" s="14">
        <f>'landesw Umlage § 2_Plan'!G265*'Umlage Gesamt § 2_mtlAufte_Plan'!$E$1</f>
        <v>41736.392919896665</v>
      </c>
      <c r="F265" s="14">
        <f>'landesw Umlage § 2_Plan'!H265*'Umlage Gesamt § 2_mtlAufte_Plan'!$F$1</f>
        <v>1927.7001610101611</v>
      </c>
      <c r="G265" s="14">
        <f>'landesw Umlage § 2_Plan'!I265*'Umlage Gesamt § 2_mtlAufte_Plan'!$G$1</f>
        <v>65251.112573843347</v>
      </c>
      <c r="H265" s="14">
        <f>'landesw Umlage § 2_Plan'!J265*'Umlage Gesamt § 2_mtlAufte_Plan'!$H$1</f>
        <v>11136.238154593</v>
      </c>
      <c r="I265" s="14">
        <f>'landesw Umlage § 2_Plan'!K265*'Umlage Gesamt § 2_mtlAufte_Plan'!$I$1</f>
        <v>19788.763165068474</v>
      </c>
      <c r="J265" s="14">
        <f>'landesw Umlage § 2_Plan'!L265*'Umlage Gesamt § 2_mtlAufte_Plan'!$J$1</f>
        <v>281.31571016341644</v>
      </c>
      <c r="K265" s="14">
        <f>'landesw Umlage § 2_Plan'!M265*'Umlage Gesamt § 2_mtlAufte_Plan'!$K$1</f>
        <v>197.91054986371006</v>
      </c>
      <c r="M265" s="14">
        <f>'bezirksw Umlage § 2_Plan'!F265*'Umlage Gesamt § 2_mtlAufte_Plan'!$M$1</f>
        <v>1419.1782312812891</v>
      </c>
      <c r="N265" s="14">
        <f>'bezirksw Umlage § 2_Plan'!G265*'Umlage Gesamt § 2_mtlAufte_Plan'!$N$1</f>
        <v>165860.78641206183</v>
      </c>
      <c r="O265" s="14">
        <f>'bezirksw Umlage § 2_Plan'!H265*'Umlage Gesamt § 2_mtlAufte_Plan'!$O$1</f>
        <v>8102.7571681767768</v>
      </c>
      <c r="P265" s="14">
        <f>'bezirksw Umlage § 2_Plan'!I265*'Umlage Gesamt § 2_mtlAufte_Plan'!$P$1</f>
        <v>242324.97144214011</v>
      </c>
      <c r="Q265" s="14">
        <f>'bezirksw Umlage § 2_Plan'!J265*'Umlage Gesamt § 2_mtlAufte_Plan'!$Q$1</f>
        <v>20127.524110232884</v>
      </c>
      <c r="R265" s="14">
        <f>'bezirksw Umlage § 2_Plan'!K265*'Umlage Gesamt § 2_mtlAufte_Plan'!$R$1</f>
        <v>101751.61777254823</v>
      </c>
      <c r="S265" s="14">
        <f>'bezirksw Umlage § 2_Plan'!L265*'Umlage Gesamt § 2_mtlAufte_Plan'!$S$1</f>
        <v>766.70238592391593</v>
      </c>
      <c r="T265" s="14">
        <f>'bezirksw Umlage § 2_Plan'!M265*'Umlage Gesamt § 2_mtlAufte_Plan'!$T$1</f>
        <v>736.70349648219758</v>
      </c>
      <c r="V265" s="14">
        <f t="shared" si="85"/>
        <v>1954.7147549005904</v>
      </c>
      <c r="W265" s="184">
        <f t="shared" si="86"/>
        <v>162.88999999999999</v>
      </c>
      <c r="X265" s="14">
        <f t="shared" si="78"/>
        <v>207597.1793319585</v>
      </c>
      <c r="Y265" s="184">
        <f t="shared" si="91"/>
        <v>17299.759999999998</v>
      </c>
      <c r="Z265" s="14">
        <f t="shared" si="79"/>
        <v>10030.457329186938</v>
      </c>
      <c r="AA265" s="184">
        <f t="shared" si="92"/>
        <v>835.87</v>
      </c>
      <c r="AB265" s="14">
        <f t="shared" si="80"/>
        <v>307576.08401598345</v>
      </c>
      <c r="AC265" s="184">
        <f t="shared" si="93"/>
        <v>25631.34</v>
      </c>
      <c r="AD265" s="14">
        <f t="shared" si="81"/>
        <v>31263.762264825884</v>
      </c>
      <c r="AE265" s="184">
        <f t="shared" si="94"/>
        <v>2605.31</v>
      </c>
      <c r="AF265" s="14">
        <f t="shared" si="82"/>
        <v>121540.3809376167</v>
      </c>
      <c r="AG265" s="184">
        <f t="shared" si="95"/>
        <v>10128.370000000001</v>
      </c>
      <c r="AH265" s="14">
        <f t="shared" si="83"/>
        <v>1048.0180960873324</v>
      </c>
      <c r="AI265" s="184">
        <f t="shared" si="87"/>
        <v>87.33</v>
      </c>
      <c r="AJ265" s="14">
        <f t="shared" si="84"/>
        <v>934.61404634590758</v>
      </c>
      <c r="AK265" s="184">
        <f t="shared" si="88"/>
        <v>77.88</v>
      </c>
      <c r="AM265" s="14">
        <f t="shared" si="96"/>
        <v>681945.2107769053</v>
      </c>
      <c r="AN265" s="14">
        <f t="shared" si="89"/>
        <v>56828.77</v>
      </c>
      <c r="AO265" s="14">
        <f t="shared" si="90"/>
        <v>56828.77</v>
      </c>
    </row>
    <row r="266" spans="1:41" x14ac:dyDescent="0.25">
      <c r="A266">
        <v>62330</v>
      </c>
      <c r="B266" t="s">
        <v>289</v>
      </c>
      <c r="C266" t="s">
        <v>286</v>
      </c>
      <c r="D266" s="14">
        <f>'landesw Umlage § 2_Plan'!F266*'Umlage Gesamt § 2_mtlAufte_Plan'!$D$1</f>
        <v>492.64074957414181</v>
      </c>
      <c r="E266" s="14">
        <f>'landesw Umlage § 2_Plan'!G266*'Umlage Gesamt § 2_mtlAufte_Plan'!$E$1</f>
        <v>38393.362517315632</v>
      </c>
      <c r="F266" s="14">
        <f>'landesw Umlage § 2_Plan'!H266*'Umlage Gesamt § 2_mtlAufte_Plan'!$F$1</f>
        <v>1773.293903198525</v>
      </c>
      <c r="G266" s="14">
        <f>'landesw Umlage § 2_Plan'!I266*'Umlage Gesamt § 2_mtlAufte_Plan'!$G$1</f>
        <v>60024.58392880069</v>
      </c>
      <c r="H266" s="14">
        <f>'landesw Umlage § 2_Plan'!J266*'Umlage Gesamt § 2_mtlAufte_Plan'!$H$1</f>
        <v>10244.240065715525</v>
      </c>
      <c r="I266" s="14">
        <f>'landesw Umlage § 2_Plan'!K266*'Umlage Gesamt § 2_mtlAufte_Plan'!$I$1</f>
        <v>18203.709156753295</v>
      </c>
      <c r="J266" s="14">
        <f>'landesw Umlage § 2_Plan'!L266*'Umlage Gesamt § 2_mtlAufte_Plan'!$J$1</f>
        <v>258.78269027343833</v>
      </c>
      <c r="K266" s="14">
        <f>'landesw Umlage § 2_Plan'!M266*'Umlage Gesamt § 2_mtlAufte_Plan'!$K$1</f>
        <v>182.05817406171542</v>
      </c>
      <c r="M266" s="14">
        <f>'bezirksw Umlage § 2_Plan'!F266*'Umlage Gesamt § 2_mtlAufte_Plan'!$M$1</f>
        <v>1305.503913930477</v>
      </c>
      <c r="N266" s="14">
        <f>'bezirksw Umlage § 2_Plan'!G266*'Umlage Gesamt § 2_mtlAufte_Plan'!$N$1</f>
        <v>152575.55468071139</v>
      </c>
      <c r="O266" s="14">
        <f>'bezirksw Umlage § 2_Plan'!H266*'Umlage Gesamt § 2_mtlAufte_Plan'!$O$1</f>
        <v>7453.7369327689148</v>
      </c>
      <c r="P266" s="14">
        <f>'bezirksw Umlage § 2_Plan'!I266*'Umlage Gesamt § 2_mtlAufte_Plan'!$P$1</f>
        <v>222915.05864995293</v>
      </c>
      <c r="Q266" s="14">
        <f>'bezirksw Umlage § 2_Plan'!J266*'Umlage Gesamt § 2_mtlAufte_Plan'!$Q$1</f>
        <v>18515.335793951388</v>
      </c>
      <c r="R266" s="14">
        <f>'bezirksw Umlage § 2_Plan'!K266*'Umlage Gesamt § 2_mtlAufte_Plan'!$R$1</f>
        <v>93601.446472927564</v>
      </c>
      <c r="S266" s="14">
        <f>'bezirksw Umlage § 2_Plan'!L266*'Umlage Gesamt § 2_mtlAufte_Plan'!$S$1</f>
        <v>705.29052911122108</v>
      </c>
      <c r="T266" s="14">
        <f>'bezirksw Umlage § 2_Plan'!M266*'Umlage Gesamt § 2_mtlAufte_Plan'!$T$1</f>
        <v>677.69451141838169</v>
      </c>
      <c r="V266" s="14">
        <f t="shared" si="85"/>
        <v>1798.1446635046188</v>
      </c>
      <c r="W266" s="184">
        <f t="shared" si="86"/>
        <v>149.85</v>
      </c>
      <c r="X266" s="14">
        <f t="shared" si="78"/>
        <v>190968.91719802702</v>
      </c>
      <c r="Y266" s="184">
        <f t="shared" si="91"/>
        <v>15914.08</v>
      </c>
      <c r="Z266" s="14">
        <f t="shared" si="79"/>
        <v>9227.03083596744</v>
      </c>
      <c r="AA266" s="184">
        <f t="shared" si="92"/>
        <v>768.92</v>
      </c>
      <c r="AB266" s="14">
        <f t="shared" si="80"/>
        <v>282939.64257875364</v>
      </c>
      <c r="AC266" s="184">
        <f t="shared" si="93"/>
        <v>23578.3</v>
      </c>
      <c r="AD266" s="14">
        <f t="shared" si="81"/>
        <v>28759.575859666911</v>
      </c>
      <c r="AE266" s="184">
        <f t="shared" si="94"/>
        <v>2396.63</v>
      </c>
      <c r="AF266" s="14">
        <f t="shared" si="82"/>
        <v>111805.15562968086</v>
      </c>
      <c r="AG266" s="184">
        <f t="shared" si="95"/>
        <v>9317.1</v>
      </c>
      <c r="AH266" s="14">
        <f t="shared" si="83"/>
        <v>964.07321938465941</v>
      </c>
      <c r="AI266" s="184">
        <f t="shared" si="87"/>
        <v>80.34</v>
      </c>
      <c r="AJ266" s="14">
        <f t="shared" si="84"/>
        <v>859.75268548009717</v>
      </c>
      <c r="AK266" s="184">
        <f t="shared" si="88"/>
        <v>71.650000000000006</v>
      </c>
      <c r="AM266" s="14">
        <f t="shared" si="96"/>
        <v>627322.29267046519</v>
      </c>
      <c r="AN266" s="14">
        <f t="shared" si="89"/>
        <v>52276.86</v>
      </c>
      <c r="AO266" s="14">
        <f t="shared" si="90"/>
        <v>52276.86</v>
      </c>
    </row>
    <row r="267" spans="1:41" x14ac:dyDescent="0.25">
      <c r="A267">
        <v>62332</v>
      </c>
      <c r="B267" t="s">
        <v>290</v>
      </c>
      <c r="C267" t="s">
        <v>286</v>
      </c>
      <c r="D267" s="14">
        <f>'landesw Umlage § 2_Plan'!F267*'Umlage Gesamt § 2_mtlAufte_Plan'!$D$1</f>
        <v>466.01134391425552</v>
      </c>
      <c r="E267" s="14">
        <f>'landesw Umlage § 2_Plan'!G267*'Umlage Gesamt § 2_mtlAufte_Plan'!$E$1</f>
        <v>36318.031911789258</v>
      </c>
      <c r="F267" s="14">
        <f>'landesw Umlage § 2_Plan'!H267*'Umlage Gesamt § 2_mtlAufte_Plan'!$F$1</f>
        <v>1677.4395453458767</v>
      </c>
      <c r="G267" s="14">
        <f>'landesw Umlage § 2_Plan'!I267*'Umlage Gesamt § 2_mtlAufte_Plan'!$G$1</f>
        <v>56779.990385965139</v>
      </c>
      <c r="H267" s="14">
        <f>'landesw Umlage § 2_Plan'!J267*'Umlage Gesamt § 2_mtlAufte_Plan'!$H$1</f>
        <v>9690.4937005944576</v>
      </c>
      <c r="I267" s="14">
        <f>'landesw Umlage § 2_Plan'!K267*'Umlage Gesamt § 2_mtlAufte_Plan'!$I$1</f>
        <v>17219.718376313773</v>
      </c>
      <c r="J267" s="14">
        <f>'landesw Umlage § 2_Plan'!L267*'Umlage Gesamt § 2_mtlAufte_Plan'!$J$1</f>
        <v>244.79434431747518</v>
      </c>
      <c r="K267" s="14">
        <f>'landesw Umlage § 2_Plan'!M267*'Umlage Gesamt § 2_mtlAufte_Plan'!$K$1</f>
        <v>172.21712665551019</v>
      </c>
      <c r="M267" s="14">
        <f>'bezirksw Umlage § 2_Plan'!F267*'Umlage Gesamt § 2_mtlAufte_Plan'!$M$1</f>
        <v>1234.9356685210666</v>
      </c>
      <c r="N267" s="14">
        <f>'bezirksw Umlage § 2_Plan'!G267*'Umlage Gesamt § 2_mtlAufte_Plan'!$N$1</f>
        <v>144328.17290629048</v>
      </c>
      <c r="O267" s="14">
        <f>'bezirksw Umlage § 2_Plan'!H267*'Umlage Gesamt § 2_mtlAufte_Plan'!$O$1</f>
        <v>7050.8295714993455</v>
      </c>
      <c r="P267" s="14">
        <f>'bezirksw Umlage § 2_Plan'!I267*'Umlage Gesamt § 2_mtlAufte_Plan'!$P$1</f>
        <v>210865.51640315674</v>
      </c>
      <c r="Q267" s="14">
        <f>'bezirksw Umlage § 2_Plan'!J267*'Umlage Gesamt § 2_mtlAufte_Plan'!$Q$1</f>
        <v>17514.50021911849</v>
      </c>
      <c r="R267" s="14">
        <f>'bezirksw Umlage § 2_Plan'!K267*'Umlage Gesamt § 2_mtlAufte_Plan'!$R$1</f>
        <v>88541.875394744566</v>
      </c>
      <c r="S267" s="14">
        <f>'bezirksw Umlage § 2_Plan'!L267*'Umlage Gesamt § 2_mtlAufte_Plan'!$S$1</f>
        <v>667.16646482296642</v>
      </c>
      <c r="T267" s="14">
        <f>'bezirksw Umlage § 2_Plan'!M267*'Umlage Gesamt § 2_mtlAufte_Plan'!$T$1</f>
        <v>641.06213361845607</v>
      </c>
      <c r="V267" s="14">
        <f t="shared" si="85"/>
        <v>1700.9470124353222</v>
      </c>
      <c r="W267" s="184">
        <f t="shared" si="86"/>
        <v>141.75</v>
      </c>
      <c r="X267" s="14">
        <f t="shared" si="78"/>
        <v>180646.20481807974</v>
      </c>
      <c r="Y267" s="184">
        <f t="shared" si="91"/>
        <v>15053.85</v>
      </c>
      <c r="Z267" s="14">
        <f t="shared" si="79"/>
        <v>8728.269116845222</v>
      </c>
      <c r="AA267" s="184">
        <f t="shared" si="92"/>
        <v>727.36</v>
      </c>
      <c r="AB267" s="14">
        <f t="shared" si="80"/>
        <v>267645.50678912189</v>
      </c>
      <c r="AC267" s="184">
        <f t="shared" si="93"/>
        <v>22303.79</v>
      </c>
      <c r="AD267" s="14">
        <f t="shared" si="81"/>
        <v>27204.99391971295</v>
      </c>
      <c r="AE267" s="184">
        <f t="shared" si="94"/>
        <v>2267.08</v>
      </c>
      <c r="AF267" s="14">
        <f t="shared" si="82"/>
        <v>105761.59377105834</v>
      </c>
      <c r="AG267" s="184">
        <f t="shared" si="95"/>
        <v>8813.4699999999993</v>
      </c>
      <c r="AH267" s="14">
        <f t="shared" si="83"/>
        <v>911.9608091404416</v>
      </c>
      <c r="AI267" s="184">
        <f t="shared" si="87"/>
        <v>76</v>
      </c>
      <c r="AJ267" s="14">
        <f t="shared" si="84"/>
        <v>813.2792602739662</v>
      </c>
      <c r="AK267" s="184">
        <f t="shared" si="88"/>
        <v>67.77</v>
      </c>
      <c r="AM267" s="14">
        <f t="shared" si="96"/>
        <v>593412.75549666793</v>
      </c>
      <c r="AN267" s="14">
        <f t="shared" si="89"/>
        <v>49451.06</v>
      </c>
      <c r="AO267" s="14">
        <f t="shared" si="90"/>
        <v>49451.06</v>
      </c>
    </row>
    <row r="268" spans="1:41" x14ac:dyDescent="0.25">
      <c r="A268">
        <v>62335</v>
      </c>
      <c r="B268" t="s">
        <v>291</v>
      </c>
      <c r="C268" t="s">
        <v>286</v>
      </c>
      <c r="D268" s="14">
        <f>'landesw Umlage § 2_Plan'!F268*'Umlage Gesamt § 2_mtlAufte_Plan'!$D$1</f>
        <v>378.9047989012501</v>
      </c>
      <c r="E268" s="14">
        <f>'landesw Umlage § 2_Plan'!G268*'Umlage Gesamt § 2_mtlAufte_Plan'!$E$1</f>
        <v>29529.4884078137</v>
      </c>
      <c r="F268" s="14">
        <f>'landesw Umlage § 2_Plan'!H268*'Umlage Gesamt § 2_mtlAufte_Plan'!$F$1</f>
        <v>1363.8936088114415</v>
      </c>
      <c r="G268" s="14">
        <f>'landesw Umlage § 2_Plan'!I268*'Umlage Gesamt § 2_mtlAufte_Plan'!$G$1</f>
        <v>46166.710574254983</v>
      </c>
      <c r="H268" s="14">
        <f>'landesw Umlage § 2_Plan'!J268*'Umlage Gesamt § 2_mtlAufte_Plan'!$H$1</f>
        <v>7879.1527606099808</v>
      </c>
      <c r="I268" s="14">
        <f>'landesw Umlage § 2_Plan'!K268*'Umlage Gesamt § 2_mtlAufte_Plan'!$I$1</f>
        <v>14001.019532507005</v>
      </c>
      <c r="J268" s="14">
        <f>'landesw Umlage § 2_Plan'!L268*'Umlage Gesamt § 2_mtlAufte_Plan'!$J$1</f>
        <v>199.03754064588324</v>
      </c>
      <c r="K268" s="14">
        <f>'landesw Umlage § 2_Plan'!M268*'Umlage Gesamt § 2_mtlAufte_Plan'!$K$1</f>
        <v>140.02641050464146</v>
      </c>
      <c r="M268" s="14">
        <f>'bezirksw Umlage § 2_Plan'!F268*'Umlage Gesamt § 2_mtlAufte_Plan'!$M$1</f>
        <v>1004.102276151998</v>
      </c>
      <c r="N268" s="14">
        <f>'bezirksw Umlage § 2_Plan'!G268*'Umlage Gesamt § 2_mtlAufte_Plan'!$N$1</f>
        <v>117350.44231220474</v>
      </c>
      <c r="O268" s="14">
        <f>'bezirksw Umlage § 2_Plan'!H268*'Umlage Gesamt § 2_mtlAufte_Plan'!$O$1</f>
        <v>5732.8929773166874</v>
      </c>
      <c r="P268" s="14">
        <f>'bezirksw Umlage § 2_Plan'!I268*'Umlage Gesamt § 2_mtlAufte_Plan'!$P$1</f>
        <v>171450.66773878215</v>
      </c>
      <c r="Q268" s="14">
        <f>'bezirksw Umlage § 2_Plan'!J268*'Umlage Gesamt § 2_mtlAufte_Plan'!$Q$1</f>
        <v>14240.700940108562</v>
      </c>
      <c r="R268" s="14">
        <f>'bezirksw Umlage § 2_Plan'!K268*'Umlage Gesamt § 2_mtlAufte_Plan'!$R$1</f>
        <v>71991.684170156426</v>
      </c>
      <c r="S268" s="14">
        <f>'bezirksw Umlage § 2_Plan'!L268*'Umlage Gesamt § 2_mtlAufte_Plan'!$S$1</f>
        <v>542.46013211626246</v>
      </c>
      <c r="T268" s="14">
        <f>'bezirksw Umlage § 2_Plan'!M268*'Umlage Gesamt § 2_mtlAufte_Plan'!$T$1</f>
        <v>521.23520595369985</v>
      </c>
      <c r="V268" s="14">
        <f t="shared" si="85"/>
        <v>1383.0070750532482</v>
      </c>
      <c r="W268" s="184">
        <f t="shared" si="86"/>
        <v>115.25</v>
      </c>
      <c r="X268" s="14">
        <f t="shared" si="78"/>
        <v>146879.93072001846</v>
      </c>
      <c r="Y268" s="184">
        <f t="shared" si="91"/>
        <v>12239.99</v>
      </c>
      <c r="Z268" s="14">
        <f t="shared" si="79"/>
        <v>7096.7865861281289</v>
      </c>
      <c r="AA268" s="184">
        <f t="shared" si="92"/>
        <v>591.4</v>
      </c>
      <c r="AB268" s="14">
        <f t="shared" si="80"/>
        <v>217617.37831303713</v>
      </c>
      <c r="AC268" s="184">
        <f t="shared" si="93"/>
        <v>18134.78</v>
      </c>
      <c r="AD268" s="14">
        <f t="shared" si="81"/>
        <v>22119.853700718544</v>
      </c>
      <c r="AE268" s="184">
        <f t="shared" si="94"/>
        <v>1843.32</v>
      </c>
      <c r="AF268" s="14">
        <f t="shared" si="82"/>
        <v>85992.703702663435</v>
      </c>
      <c r="AG268" s="184">
        <f t="shared" si="95"/>
        <v>7166.06</v>
      </c>
      <c r="AH268" s="14">
        <f t="shared" si="83"/>
        <v>741.49767276214573</v>
      </c>
      <c r="AI268" s="184">
        <f t="shared" si="87"/>
        <v>61.79</v>
      </c>
      <c r="AJ268" s="14">
        <f t="shared" si="84"/>
        <v>661.26161645834134</v>
      </c>
      <c r="AK268" s="184">
        <f t="shared" si="88"/>
        <v>55.11</v>
      </c>
      <c r="AM268" s="14">
        <f t="shared" si="96"/>
        <v>482492.41938683944</v>
      </c>
      <c r="AN268" s="14">
        <f t="shared" si="89"/>
        <v>40207.699999999997</v>
      </c>
      <c r="AO268" s="14">
        <f t="shared" si="90"/>
        <v>40207.699999999997</v>
      </c>
    </row>
    <row r="269" spans="1:41" x14ac:dyDescent="0.25">
      <c r="A269">
        <v>62343</v>
      </c>
      <c r="B269" t="s">
        <v>292</v>
      </c>
      <c r="C269" t="s">
        <v>286</v>
      </c>
      <c r="D269" s="14">
        <f>'landesw Umlage § 2_Plan'!F269*'Umlage Gesamt § 2_mtlAufte_Plan'!$D$1</f>
        <v>498.25622217327509</v>
      </c>
      <c r="E269" s="14">
        <f>'landesw Umlage § 2_Plan'!G269*'Umlage Gesamt § 2_mtlAufte_Plan'!$E$1</f>
        <v>38830.997600062947</v>
      </c>
      <c r="F269" s="14">
        <f>'landesw Umlage § 2_Plan'!H269*'Umlage Gesamt § 2_mtlAufte_Plan'!$F$1</f>
        <v>1793.507178962313</v>
      </c>
      <c r="G269" s="14">
        <f>'landesw Umlage § 2_Plan'!I269*'Umlage Gesamt § 2_mtlAufte_Plan'!$G$1</f>
        <v>60708.787187702699</v>
      </c>
      <c r="H269" s="14">
        <f>'landesw Umlage § 2_Plan'!J269*'Umlage Gesamt § 2_mtlAufte_Plan'!$H$1</f>
        <v>10361.011261435116</v>
      </c>
      <c r="I269" s="14">
        <f>'landesw Umlage § 2_Plan'!K269*'Umlage Gesamt § 2_mtlAufte_Plan'!$I$1</f>
        <v>18411.208089922555</v>
      </c>
      <c r="J269" s="14">
        <f>'landesw Umlage § 2_Plan'!L269*'Umlage Gesamt § 2_mtlAufte_Plan'!$J$1</f>
        <v>261.73248098323381</v>
      </c>
      <c r="K269" s="14">
        <f>'landesw Umlage § 2_Plan'!M269*'Umlage Gesamt § 2_mtlAufte_Plan'!$K$1</f>
        <v>184.13340370679765</v>
      </c>
      <c r="M269" s="14">
        <f>'bezirksw Umlage § 2_Plan'!F269*'Umlage Gesamt § 2_mtlAufte_Plan'!$M$1</f>
        <v>1320.3849838847491</v>
      </c>
      <c r="N269" s="14">
        <f>'bezirksw Umlage § 2_Plan'!G269*'Umlage Gesamt § 2_mtlAufte_Plan'!$N$1</f>
        <v>154314.72028434393</v>
      </c>
      <c r="O269" s="14">
        <f>'bezirksw Umlage § 2_Plan'!H269*'Umlage Gesamt § 2_mtlAufte_Plan'!$O$1</f>
        <v>7538.699972353631</v>
      </c>
      <c r="P269" s="14">
        <f>'bezirksw Umlage § 2_Plan'!I269*'Umlage Gesamt § 2_mtlAufte_Plan'!$P$1</f>
        <v>225456.00436925259</v>
      </c>
      <c r="Q269" s="14">
        <f>'bezirksw Umlage § 2_Plan'!J269*'Umlage Gesamt § 2_mtlAufte_Plan'!$Q$1</f>
        <v>18726.386871038623</v>
      </c>
      <c r="R269" s="14">
        <f>'bezirksw Umlage § 2_Plan'!K269*'Umlage Gesamt § 2_mtlAufte_Plan'!$R$1</f>
        <v>94668.382893356305</v>
      </c>
      <c r="S269" s="14">
        <f>'bezirksw Umlage § 2_Plan'!L269*'Umlage Gesamt § 2_mtlAufte_Plan'!$S$1</f>
        <v>713.32993641578514</v>
      </c>
      <c r="T269" s="14">
        <f>'bezirksw Umlage § 2_Plan'!M269*'Umlage Gesamt § 2_mtlAufte_Plan'!$T$1</f>
        <v>685.41935952066046</v>
      </c>
      <c r="V269" s="14">
        <f t="shared" si="85"/>
        <v>1818.6412060580242</v>
      </c>
      <c r="W269" s="184">
        <f t="shared" si="86"/>
        <v>151.55000000000001</v>
      </c>
      <c r="X269" s="14">
        <f t="shared" si="78"/>
        <v>193145.71788440688</v>
      </c>
      <c r="Y269" s="184">
        <f t="shared" si="91"/>
        <v>16095.48</v>
      </c>
      <c r="Z269" s="14">
        <f t="shared" si="79"/>
        <v>9332.2071513159444</v>
      </c>
      <c r="AA269" s="184">
        <f t="shared" si="92"/>
        <v>777.68</v>
      </c>
      <c r="AB269" s="14">
        <f t="shared" si="80"/>
        <v>286164.79155695532</v>
      </c>
      <c r="AC269" s="184">
        <f t="shared" si="93"/>
        <v>23847.07</v>
      </c>
      <c r="AD269" s="14">
        <f t="shared" si="81"/>
        <v>29087.39813247374</v>
      </c>
      <c r="AE269" s="184">
        <f t="shared" si="94"/>
        <v>2423.9499999999998</v>
      </c>
      <c r="AF269" s="14">
        <f t="shared" si="82"/>
        <v>113079.59098327886</v>
      </c>
      <c r="AG269" s="184">
        <f t="shared" si="95"/>
        <v>9423.2999999999993</v>
      </c>
      <c r="AH269" s="14">
        <f t="shared" si="83"/>
        <v>975.06241739901895</v>
      </c>
      <c r="AI269" s="184">
        <f t="shared" si="87"/>
        <v>81.260000000000005</v>
      </c>
      <c r="AJ269" s="14">
        <f t="shared" si="84"/>
        <v>869.55276322745817</v>
      </c>
      <c r="AK269" s="184">
        <f t="shared" si="88"/>
        <v>72.459999999999994</v>
      </c>
      <c r="AM269" s="14">
        <f t="shared" si="96"/>
        <v>634472.96209511533</v>
      </c>
      <c r="AN269" s="14">
        <f t="shared" si="89"/>
        <v>52872.75</v>
      </c>
      <c r="AO269" s="14">
        <f t="shared" si="90"/>
        <v>52872.75</v>
      </c>
    </row>
    <row r="270" spans="1:41" x14ac:dyDescent="0.25">
      <c r="A270">
        <v>62368</v>
      </c>
      <c r="B270" t="s">
        <v>293</v>
      </c>
      <c r="C270" t="s">
        <v>286</v>
      </c>
      <c r="D270" s="14">
        <f>'landesw Umlage § 2_Plan'!F270*'Umlage Gesamt § 2_mtlAufte_Plan'!$D$1</f>
        <v>357.18178414150759</v>
      </c>
      <c r="E270" s="14">
        <f>'landesw Umlage § 2_Plan'!G270*'Umlage Gesamt § 2_mtlAufte_Plan'!$E$1</f>
        <v>27836.531458229747</v>
      </c>
      <c r="F270" s="14">
        <f>'landesw Umlage § 2_Plan'!H270*'Umlage Gesamt § 2_mtlAufte_Plan'!$F$1</f>
        <v>1285.7001388927588</v>
      </c>
      <c r="G270" s="14">
        <f>'landesw Umlage § 2_Plan'!I270*'Umlage Gesamt § 2_mtlAufte_Plan'!$G$1</f>
        <v>43519.923998520237</v>
      </c>
      <c r="H270" s="14">
        <f>'landesw Umlage § 2_Plan'!J270*'Umlage Gesamt § 2_mtlAufte_Plan'!$H$1</f>
        <v>7427.43256015508</v>
      </c>
      <c r="I270" s="14">
        <f>'landesw Umlage § 2_Plan'!K270*'Umlage Gesamt § 2_mtlAufte_Plan'!$I$1</f>
        <v>13198.326204689432</v>
      </c>
      <c r="J270" s="14">
        <f>'landesw Umlage § 2_Plan'!L270*'Umlage Gesamt § 2_mtlAufte_Plan'!$J$1</f>
        <v>187.62650693575014</v>
      </c>
      <c r="K270" s="14">
        <f>'landesw Umlage § 2_Plan'!M270*'Umlage Gesamt § 2_mtlAufte_Plan'!$K$1</f>
        <v>131.99854759299004</v>
      </c>
      <c r="M270" s="14">
        <f>'bezirksw Umlage § 2_Plan'!F270*'Umlage Gesamt § 2_mtlAufte_Plan'!$M$1</f>
        <v>946.53602566271479</v>
      </c>
      <c r="N270" s="14">
        <f>'bezirksw Umlage § 2_Plan'!G270*'Umlage Gesamt § 2_mtlAufte_Plan'!$N$1</f>
        <v>110622.61675337696</v>
      </c>
      <c r="O270" s="14">
        <f>'bezirksw Umlage § 2_Plan'!H270*'Umlage Gesamt § 2_mtlAufte_Plan'!$O$1</f>
        <v>5404.2201309357388</v>
      </c>
      <c r="P270" s="14">
        <f>'bezirksw Umlage § 2_Plan'!I270*'Umlage Gesamt § 2_mtlAufte_Plan'!$P$1</f>
        <v>161621.21876727961</v>
      </c>
      <c r="Q270" s="14">
        <f>'bezirksw Umlage § 2_Plan'!J270*'Umlage Gesamt § 2_mtlAufte_Plan'!$Q$1</f>
        <v>13424.266422498558</v>
      </c>
      <c r="R270" s="14">
        <f>'bezirksw Umlage § 2_Plan'!K270*'Umlage Gesamt § 2_mtlAufte_Plan'!$R$1</f>
        <v>67864.324415563809</v>
      </c>
      <c r="S270" s="14">
        <f>'bezirksw Umlage § 2_Plan'!L270*'Umlage Gesamt § 2_mtlAufte_Plan'!$S$1</f>
        <v>511.36031630314949</v>
      </c>
      <c r="T270" s="14">
        <f>'bezirksw Umlage § 2_Plan'!M270*'Umlage Gesamt § 2_mtlAufte_Plan'!$T$1</f>
        <v>491.3522377119051</v>
      </c>
      <c r="V270" s="14">
        <f t="shared" si="85"/>
        <v>1303.7178098042223</v>
      </c>
      <c r="W270" s="184">
        <f t="shared" si="86"/>
        <v>108.64</v>
      </c>
      <c r="X270" s="14">
        <f t="shared" si="78"/>
        <v>138459.14821160672</v>
      </c>
      <c r="Y270" s="184">
        <f t="shared" si="91"/>
        <v>11538.26</v>
      </c>
      <c r="Z270" s="14">
        <f t="shared" si="79"/>
        <v>6689.9202698284971</v>
      </c>
      <c r="AA270" s="184">
        <f t="shared" si="92"/>
        <v>557.49</v>
      </c>
      <c r="AB270" s="14">
        <f t="shared" si="80"/>
        <v>205141.14276579986</v>
      </c>
      <c r="AC270" s="184">
        <f t="shared" si="93"/>
        <v>17095.099999999999</v>
      </c>
      <c r="AD270" s="14">
        <f t="shared" si="81"/>
        <v>20851.698982653637</v>
      </c>
      <c r="AE270" s="184">
        <f t="shared" si="94"/>
        <v>1737.64</v>
      </c>
      <c r="AF270" s="14">
        <f t="shared" si="82"/>
        <v>81062.650620253247</v>
      </c>
      <c r="AG270" s="184">
        <f t="shared" si="95"/>
        <v>6755.22</v>
      </c>
      <c r="AH270" s="14">
        <f t="shared" si="83"/>
        <v>698.98682323889966</v>
      </c>
      <c r="AI270" s="184">
        <f t="shared" si="87"/>
        <v>58.25</v>
      </c>
      <c r="AJ270" s="14">
        <f t="shared" si="84"/>
        <v>623.35078530489511</v>
      </c>
      <c r="AK270" s="184">
        <f t="shared" si="88"/>
        <v>51.95</v>
      </c>
      <c r="AM270" s="14">
        <f t="shared" si="96"/>
        <v>454830.61626848998</v>
      </c>
      <c r="AN270" s="14">
        <f t="shared" si="89"/>
        <v>37902.550000000003</v>
      </c>
      <c r="AO270" s="14">
        <f t="shared" si="90"/>
        <v>37902.550000000003</v>
      </c>
    </row>
    <row r="271" spans="1:41" x14ac:dyDescent="0.25">
      <c r="A271">
        <v>62372</v>
      </c>
      <c r="B271" t="s">
        <v>294</v>
      </c>
      <c r="C271" t="s">
        <v>286</v>
      </c>
      <c r="D271" s="14">
        <f>'landesw Umlage § 2_Plan'!F271*'Umlage Gesamt § 2_mtlAufte_Plan'!$D$1</f>
        <v>350.30814509555603</v>
      </c>
      <c r="E271" s="14">
        <f>'landesw Umlage § 2_Plan'!G271*'Umlage Gesamt § 2_mtlAufte_Plan'!$E$1</f>
        <v>27300.842691247883</v>
      </c>
      <c r="F271" s="14">
        <f>'landesw Umlage § 2_Plan'!H271*'Umlage Gesamt § 2_mtlAufte_Plan'!$F$1</f>
        <v>1260.9580073831144</v>
      </c>
      <c r="G271" s="14">
        <f>'landesw Umlage § 2_Plan'!I271*'Umlage Gesamt § 2_mtlAufte_Plan'!$G$1</f>
        <v>42682.422585641471</v>
      </c>
      <c r="H271" s="14">
        <f>'landesw Umlage § 2_Plan'!J271*'Umlage Gesamt § 2_mtlAufte_Plan'!$H$1</f>
        <v>7284.4983660741536</v>
      </c>
      <c r="I271" s="14">
        <f>'landesw Umlage § 2_Plan'!K271*'Umlage Gesamt § 2_mtlAufte_Plan'!$I$1</f>
        <v>12944.336403502322</v>
      </c>
      <c r="J271" s="14">
        <f>'landesw Umlage § 2_Plan'!L271*'Umlage Gesamt § 2_mtlAufte_Plan'!$J$1</f>
        <v>184.01580521077602</v>
      </c>
      <c r="K271" s="14">
        <f>'landesw Umlage § 2_Plan'!M271*'Umlage Gesamt § 2_mtlAufte_Plan'!$K$1</f>
        <v>129.45835542466656</v>
      </c>
      <c r="M271" s="14">
        <f>'bezirksw Umlage § 2_Plan'!F271*'Umlage Gesamt § 2_mtlAufte_Plan'!$M$1</f>
        <v>928.32079948584624</v>
      </c>
      <c r="N271" s="14">
        <f>'bezirksw Umlage § 2_Plan'!G271*'Umlage Gesamt § 2_mtlAufte_Plan'!$N$1</f>
        <v>108493.7849605997</v>
      </c>
      <c r="O271" s="14">
        <f>'bezirksw Umlage § 2_Plan'!H271*'Umlage Gesamt § 2_mtlAufte_Plan'!$O$1</f>
        <v>5300.2208225885915</v>
      </c>
      <c r="P271" s="14">
        <f>'bezirksw Umlage § 2_Plan'!I271*'Umlage Gesamt § 2_mtlAufte_Plan'!$P$1</f>
        <v>158510.96519529755</v>
      </c>
      <c r="Q271" s="14">
        <f>'bezirksw Umlage § 2_Plan'!J271*'Umlage Gesamt § 2_mtlAufte_Plan'!$Q$1</f>
        <v>13165.928607016947</v>
      </c>
      <c r="R271" s="14">
        <f>'bezirksw Umlage § 2_Plan'!K271*'Umlage Gesamt § 2_mtlAufte_Plan'!$R$1</f>
        <v>66558.337126063256</v>
      </c>
      <c r="S271" s="14">
        <f>'bezirksw Umlage § 2_Plan'!L271*'Umlage Gesamt § 2_mtlAufte_Plan'!$S$1</f>
        <v>501.51965142954862</v>
      </c>
      <c r="T271" s="14">
        <f>'bezirksw Umlage § 2_Plan'!M271*'Umlage Gesamt § 2_mtlAufte_Plan'!$T$1</f>
        <v>481.89661013960392</v>
      </c>
      <c r="V271" s="14">
        <f t="shared" si="85"/>
        <v>1278.6289445814023</v>
      </c>
      <c r="W271" s="184">
        <f t="shared" si="86"/>
        <v>106.55</v>
      </c>
      <c r="X271" s="14">
        <f t="shared" si="78"/>
        <v>135794.62765184758</v>
      </c>
      <c r="Y271" s="184">
        <f t="shared" si="91"/>
        <v>11316.22</v>
      </c>
      <c r="Z271" s="14">
        <f t="shared" si="79"/>
        <v>6561.1788299717064</v>
      </c>
      <c r="AA271" s="184">
        <f t="shared" si="92"/>
        <v>546.76</v>
      </c>
      <c r="AB271" s="14">
        <f t="shared" si="80"/>
        <v>201193.38778093903</v>
      </c>
      <c r="AC271" s="184">
        <f t="shared" si="93"/>
        <v>16766.12</v>
      </c>
      <c r="AD271" s="14">
        <f t="shared" si="81"/>
        <v>20450.4269730911</v>
      </c>
      <c r="AE271" s="184">
        <f t="shared" si="94"/>
        <v>1704.2</v>
      </c>
      <c r="AF271" s="14">
        <f t="shared" si="82"/>
        <v>79502.673529565582</v>
      </c>
      <c r="AG271" s="184">
        <f t="shared" si="95"/>
        <v>6625.22</v>
      </c>
      <c r="AH271" s="14">
        <f t="shared" si="83"/>
        <v>685.53545664032458</v>
      </c>
      <c r="AI271" s="184">
        <f t="shared" si="87"/>
        <v>57.13</v>
      </c>
      <c r="AJ271" s="14">
        <f t="shared" si="84"/>
        <v>611.35496556427051</v>
      </c>
      <c r="AK271" s="184">
        <f t="shared" si="88"/>
        <v>50.95</v>
      </c>
      <c r="AM271" s="14">
        <f t="shared" si="96"/>
        <v>446077.81413220096</v>
      </c>
      <c r="AN271" s="14">
        <f t="shared" si="89"/>
        <v>37173.15</v>
      </c>
      <c r="AO271" s="14">
        <f t="shared" si="90"/>
        <v>37173.15</v>
      </c>
    </row>
    <row r="272" spans="1:41" x14ac:dyDescent="0.25">
      <c r="A272">
        <v>62375</v>
      </c>
      <c r="B272" t="s">
        <v>295</v>
      </c>
      <c r="C272" t="s">
        <v>286</v>
      </c>
      <c r="D272" s="14">
        <f>'landesw Umlage § 2_Plan'!F272*'Umlage Gesamt § 2_mtlAufte_Plan'!$D$1</f>
        <v>1944.7039610499223</v>
      </c>
      <c r="E272" s="14">
        <f>'landesw Umlage § 2_Plan'!G272*'Umlage Gesamt § 2_mtlAufte_Plan'!$E$1</f>
        <v>151558.15719668259</v>
      </c>
      <c r="F272" s="14">
        <f>'landesw Umlage § 2_Plan'!H272*'Umlage Gesamt § 2_mtlAufte_Plan'!$F$1</f>
        <v>7000.0942484698971</v>
      </c>
      <c r="G272" s="14">
        <f>'landesw Umlage § 2_Plan'!I272*'Umlage Gesamt § 2_mtlAufte_Plan'!$G$1</f>
        <v>236947.60579107248</v>
      </c>
      <c r="H272" s="14">
        <f>'landesw Umlage § 2_Plan'!J272*'Umlage Gesamt § 2_mtlAufte_Plan'!$H$1</f>
        <v>40439.233358110701</v>
      </c>
      <c r="I272" s="14">
        <f>'landesw Umlage § 2_Plan'!K272*'Umlage Gesamt § 2_mtlAufte_Plan'!$I$1</f>
        <v>71859.311950017829</v>
      </c>
      <c r="J272" s="14">
        <f>'landesw Umlage § 2_Plan'!L272*'Umlage Gesamt § 2_mtlAufte_Plan'!$J$1</f>
        <v>1021.547087326708</v>
      </c>
      <c r="K272" s="14">
        <f>'landesw Umlage § 2_Plan'!M272*'Umlage Gesamt § 2_mtlAufte_Plan'!$K$1</f>
        <v>718.67634284291012</v>
      </c>
      <c r="M272" s="14">
        <f>'bezirksw Umlage § 2_Plan'!F272*'Umlage Gesamt § 2_mtlAufte_Plan'!$M$1</f>
        <v>5153.4888958768252</v>
      </c>
      <c r="N272" s="14">
        <f>'bezirksw Umlage § 2_Plan'!G272*'Umlage Gesamt § 2_mtlAufte_Plan'!$N$1</f>
        <v>602293.42741837748</v>
      </c>
      <c r="O272" s="14">
        <f>'bezirksw Umlage § 2_Plan'!H272*'Umlage Gesamt § 2_mtlAufte_Plan'!$O$1</f>
        <v>29423.696172738717</v>
      </c>
      <c r="P272" s="14">
        <f>'bezirksw Umlage § 2_Plan'!I272*'Umlage Gesamt § 2_mtlAufte_Plan'!$P$1</f>
        <v>879959.27642806061</v>
      </c>
      <c r="Q272" s="14">
        <f>'bezirksw Umlage § 2_Plan'!J272*'Umlage Gesamt § 2_mtlAufte_Plan'!$Q$1</f>
        <v>73089.461011482344</v>
      </c>
      <c r="R272" s="14">
        <f>'bezirksw Umlage § 2_Plan'!K272*'Umlage Gesamt § 2_mtlAufte_Plan'!$R$1</f>
        <v>369492.58434925647</v>
      </c>
      <c r="S272" s="14">
        <f>'bezirksw Umlage § 2_Plan'!L272*'Umlage Gesamt § 2_mtlAufte_Plan'!$S$1</f>
        <v>2784.1409522846748</v>
      </c>
      <c r="T272" s="14">
        <f>'bezirksw Umlage § 2_Plan'!M272*'Umlage Gesamt § 2_mtlAufte_Plan'!$T$1</f>
        <v>2675.2054146482542</v>
      </c>
      <c r="V272" s="14">
        <f t="shared" si="85"/>
        <v>7098.1928569267475</v>
      </c>
      <c r="W272" s="184">
        <f t="shared" si="86"/>
        <v>591.52</v>
      </c>
      <c r="X272" s="14">
        <f t="shared" si="78"/>
        <v>753851.58461506013</v>
      </c>
      <c r="Y272" s="184">
        <f t="shared" si="91"/>
        <v>62820.97</v>
      </c>
      <c r="Z272" s="14">
        <f t="shared" si="79"/>
        <v>36423.790421208614</v>
      </c>
      <c r="AA272" s="184">
        <f t="shared" si="92"/>
        <v>3035.32</v>
      </c>
      <c r="AB272" s="14">
        <f t="shared" si="80"/>
        <v>1116906.882219133</v>
      </c>
      <c r="AC272" s="184">
        <f t="shared" si="93"/>
        <v>93075.57</v>
      </c>
      <c r="AD272" s="14">
        <f t="shared" si="81"/>
        <v>113528.69436959305</v>
      </c>
      <c r="AE272" s="184">
        <f t="shared" si="94"/>
        <v>9460.7199999999993</v>
      </c>
      <c r="AF272" s="14">
        <f t="shared" si="82"/>
        <v>441351.89629927429</v>
      </c>
      <c r="AG272" s="184">
        <f t="shared" si="95"/>
        <v>36779.32</v>
      </c>
      <c r="AH272" s="14">
        <f t="shared" si="83"/>
        <v>3805.6880396113829</v>
      </c>
      <c r="AI272" s="184">
        <f t="shared" si="87"/>
        <v>317.14</v>
      </c>
      <c r="AJ272" s="14">
        <f t="shared" si="84"/>
        <v>3393.8817574911645</v>
      </c>
      <c r="AK272" s="184">
        <f t="shared" si="88"/>
        <v>282.82</v>
      </c>
      <c r="AM272" s="14">
        <f t="shared" si="96"/>
        <v>2476360.6105782986</v>
      </c>
      <c r="AN272" s="14">
        <f t="shared" si="89"/>
        <v>206363.38</v>
      </c>
      <c r="AO272" s="14">
        <f t="shared" si="90"/>
        <v>206363.38</v>
      </c>
    </row>
    <row r="273" spans="1:41" x14ac:dyDescent="0.25">
      <c r="A273">
        <v>62376</v>
      </c>
      <c r="B273" t="s">
        <v>296</v>
      </c>
      <c r="C273" t="s">
        <v>286</v>
      </c>
      <c r="D273" s="14">
        <f>'landesw Umlage § 2_Plan'!F273*'Umlage Gesamt § 2_mtlAufte_Plan'!$D$1</f>
        <v>1414.0183625340865</v>
      </c>
      <c r="E273" s="14">
        <f>'landesw Umlage § 2_Plan'!G273*'Umlage Gesamt § 2_mtlAufte_Plan'!$E$1</f>
        <v>110199.8152727758</v>
      </c>
      <c r="F273" s="14">
        <f>'landesw Umlage § 2_Plan'!H273*'Umlage Gesamt § 2_mtlAufte_Plan'!$F$1</f>
        <v>5089.855322484008</v>
      </c>
      <c r="G273" s="14">
        <f>'landesw Umlage § 2_Plan'!I273*'Umlage Gesamt § 2_mtlAufte_Plan'!$G$1</f>
        <v>172287.54209261548</v>
      </c>
      <c r="H273" s="14">
        <f>'landesw Umlage § 2_Plan'!J273*'Umlage Gesamt § 2_mtlAufte_Plan'!$H$1</f>
        <v>29403.867982198037</v>
      </c>
      <c r="I273" s="14">
        <f>'landesw Umlage § 2_Plan'!K273*'Umlage Gesamt § 2_mtlAufte_Plan'!$I$1</f>
        <v>52249.796705063585</v>
      </c>
      <c r="J273" s="14">
        <f>'landesw Umlage § 2_Plan'!L273*'Umlage Gesamt § 2_mtlAufte_Plan'!$J$1</f>
        <v>742.77955339450034</v>
      </c>
      <c r="K273" s="14">
        <f>'landesw Umlage § 2_Plan'!M273*'Umlage Gesamt § 2_mtlAufte_Plan'!$K$1</f>
        <v>522.55847977502538</v>
      </c>
      <c r="M273" s="14">
        <f>'bezirksw Umlage § 2_Plan'!F273*'Umlage Gesamt § 2_mtlAufte_Plan'!$M$1</f>
        <v>3747.1656744870888</v>
      </c>
      <c r="N273" s="14">
        <f>'bezirksw Umlage § 2_Plan'!G273*'Umlage Gesamt § 2_mtlAufte_Plan'!$N$1</f>
        <v>437935.01893387362</v>
      </c>
      <c r="O273" s="14">
        <f>'bezirksw Umlage § 2_Plan'!H273*'Umlage Gesamt § 2_mtlAufte_Plan'!$O$1</f>
        <v>21394.334312670435</v>
      </c>
      <c r="P273" s="14">
        <f>'bezirksw Umlage § 2_Plan'!I273*'Umlage Gesamt § 2_mtlAufte_Plan'!$P$1</f>
        <v>639829.30053770996</v>
      </c>
      <c r="Q273" s="14">
        <f>'bezirksw Umlage § 2_Plan'!J273*'Umlage Gesamt § 2_mtlAufte_Plan'!$Q$1</f>
        <v>53144.253340317089</v>
      </c>
      <c r="R273" s="14">
        <f>'bezirksw Umlage § 2_Plan'!K273*'Umlage Gesamt § 2_mtlAufte_Plan'!$R$1</f>
        <v>268662.63943224994</v>
      </c>
      <c r="S273" s="14">
        <f>'bezirksw Umlage § 2_Plan'!L273*'Umlage Gesamt § 2_mtlAufte_Plan'!$S$1</f>
        <v>2024.3834070704636</v>
      </c>
      <c r="T273" s="14">
        <f>'bezirksw Umlage § 2_Plan'!M273*'Umlage Gesamt § 2_mtlAufte_Plan'!$T$1</f>
        <v>1945.1750269593547</v>
      </c>
      <c r="V273" s="14">
        <f t="shared" si="85"/>
        <v>5161.1840370211758</v>
      </c>
      <c r="W273" s="184">
        <f t="shared" si="86"/>
        <v>430.1</v>
      </c>
      <c r="X273" s="14">
        <f t="shared" si="78"/>
        <v>548134.83420664945</v>
      </c>
      <c r="Y273" s="184">
        <f t="shared" si="91"/>
        <v>45677.9</v>
      </c>
      <c r="Z273" s="14">
        <f t="shared" si="79"/>
        <v>26484.189635154442</v>
      </c>
      <c r="AA273" s="184">
        <f t="shared" si="92"/>
        <v>2207.02</v>
      </c>
      <c r="AB273" s="14">
        <f t="shared" si="80"/>
        <v>812116.84263032547</v>
      </c>
      <c r="AC273" s="184">
        <f t="shared" si="93"/>
        <v>67676.399999999994</v>
      </c>
      <c r="AD273" s="14">
        <f t="shared" si="81"/>
        <v>82548.12132251513</v>
      </c>
      <c r="AE273" s="184">
        <f t="shared" si="94"/>
        <v>6879.01</v>
      </c>
      <c r="AF273" s="14">
        <f t="shared" si="82"/>
        <v>320912.43613731355</v>
      </c>
      <c r="AG273" s="184">
        <f t="shared" si="95"/>
        <v>26742.7</v>
      </c>
      <c r="AH273" s="14">
        <f t="shared" si="83"/>
        <v>2767.1629604649638</v>
      </c>
      <c r="AI273" s="184">
        <f t="shared" si="87"/>
        <v>230.6</v>
      </c>
      <c r="AJ273" s="14">
        <f t="shared" si="84"/>
        <v>2467.7335067343802</v>
      </c>
      <c r="AK273" s="184">
        <f t="shared" si="88"/>
        <v>205.64</v>
      </c>
      <c r="AM273" s="14">
        <f t="shared" si="96"/>
        <v>1800592.5044361788</v>
      </c>
      <c r="AN273" s="14">
        <f t="shared" si="89"/>
        <v>150049.38</v>
      </c>
      <c r="AO273" s="14">
        <f t="shared" si="90"/>
        <v>150049.38</v>
      </c>
    </row>
    <row r="274" spans="1:41" x14ac:dyDescent="0.25">
      <c r="A274">
        <v>62377</v>
      </c>
      <c r="B274" t="s">
        <v>297</v>
      </c>
      <c r="C274" t="s">
        <v>286</v>
      </c>
      <c r="D274" s="14">
        <f>'landesw Umlage § 2_Plan'!F274*'Umlage Gesamt § 2_mtlAufte_Plan'!$D$1</f>
        <v>645.84728141529786</v>
      </c>
      <c r="E274" s="14">
        <f>'landesw Umlage § 2_Plan'!G274*'Umlage Gesamt § 2_mtlAufte_Plan'!$E$1</f>
        <v>50333.328754544069</v>
      </c>
      <c r="F274" s="14">
        <f>'landesw Umlage § 2_Plan'!H274*'Umlage Gesamt § 2_mtlAufte_Plan'!$F$1</f>
        <v>2324.7712405462044</v>
      </c>
      <c r="G274" s="14">
        <f>'landesw Umlage § 2_Plan'!I274*'Umlage Gesamt § 2_mtlAufte_Plan'!$G$1</f>
        <v>78691.651841654966</v>
      </c>
      <c r="H274" s="14">
        <f>'landesw Umlage § 2_Plan'!J274*'Umlage Gesamt § 2_mtlAufte_Plan'!$H$1</f>
        <v>13430.100133469188</v>
      </c>
      <c r="I274" s="14">
        <f>'landesw Umlage § 2_Plan'!K274*'Umlage Gesamt § 2_mtlAufte_Plan'!$I$1</f>
        <v>23864.887508243959</v>
      </c>
      <c r="J274" s="14">
        <f>'landesw Umlage § 2_Plan'!L274*'Umlage Gesamt § 2_mtlAufte_Plan'!$J$1</f>
        <v>339.26161637037643</v>
      </c>
      <c r="K274" s="14">
        <f>'landesw Umlage § 2_Plan'!M274*'Umlage Gesamt § 2_mtlAufte_Plan'!$K$1</f>
        <v>238.67651402941053</v>
      </c>
      <c r="M274" s="14">
        <f>'bezirksw Umlage § 2_Plan'!F274*'Umlage Gesamt § 2_mtlAufte_Plan'!$M$1</f>
        <v>1711.5030667233418</v>
      </c>
      <c r="N274" s="14">
        <f>'bezirksw Umlage § 2_Plan'!G274*'Umlage Gesamt § 2_mtlAufte_Plan'!$N$1</f>
        <v>200025.0837677372</v>
      </c>
      <c r="O274" s="14">
        <f>'bezirksw Umlage § 2_Plan'!H274*'Umlage Gesamt § 2_mtlAufte_Plan'!$O$1</f>
        <v>9771.7773825551303</v>
      </c>
      <c r="P274" s="14">
        <f>'bezirksw Umlage § 2_Plan'!I274*'Umlage Gesamt § 2_mtlAufte_Plan'!$P$1</f>
        <v>292239.49650948757</v>
      </c>
      <c r="Q274" s="14">
        <f>'bezirksw Umlage § 2_Plan'!J274*'Umlage Gesamt § 2_mtlAufte_Plan'!$Q$1</f>
        <v>24273.427030451494</v>
      </c>
      <c r="R274" s="14">
        <f>'bezirksw Umlage § 2_Plan'!K274*'Umlage Gesamt § 2_mtlAufte_Plan'!$R$1</f>
        <v>122710.59548633988</v>
      </c>
      <c r="S274" s="14">
        <f>'bezirksw Umlage § 2_Plan'!L274*'Umlage Gesamt § 2_mtlAufte_Plan'!$S$1</f>
        <v>924.62909580297617</v>
      </c>
      <c r="T274" s="14">
        <f>'bezirksw Umlage § 2_Plan'!M274*'Umlage Gesamt § 2_mtlAufte_Plan'!$T$1</f>
        <v>888.45098219744204</v>
      </c>
      <c r="V274" s="14">
        <f t="shared" si="85"/>
        <v>2357.3503481386397</v>
      </c>
      <c r="W274" s="184">
        <f t="shared" si="86"/>
        <v>196.45</v>
      </c>
      <c r="X274" s="14">
        <f t="shared" si="78"/>
        <v>250358.41252228129</v>
      </c>
      <c r="Y274" s="184">
        <f t="shared" si="91"/>
        <v>20863.2</v>
      </c>
      <c r="Z274" s="14">
        <f t="shared" si="79"/>
        <v>12096.548623101335</v>
      </c>
      <c r="AA274" s="184">
        <f t="shared" si="92"/>
        <v>1008.05</v>
      </c>
      <c r="AB274" s="14">
        <f t="shared" si="80"/>
        <v>370931.14835114253</v>
      </c>
      <c r="AC274" s="184">
        <f t="shared" si="93"/>
        <v>30910.93</v>
      </c>
      <c r="AD274" s="14">
        <f t="shared" si="81"/>
        <v>37703.527163920684</v>
      </c>
      <c r="AE274" s="184">
        <f t="shared" si="94"/>
        <v>3141.96</v>
      </c>
      <c r="AF274" s="14">
        <f t="shared" si="82"/>
        <v>146575.48299458384</v>
      </c>
      <c r="AG274" s="184">
        <f t="shared" si="95"/>
        <v>12214.62</v>
      </c>
      <c r="AH274" s="14">
        <f t="shared" si="83"/>
        <v>1263.8907121733525</v>
      </c>
      <c r="AI274" s="184">
        <f t="shared" si="87"/>
        <v>105.32</v>
      </c>
      <c r="AJ274" s="14">
        <f t="shared" si="84"/>
        <v>1127.1274962268526</v>
      </c>
      <c r="AK274" s="184">
        <f t="shared" si="88"/>
        <v>93.93</v>
      </c>
      <c r="AM274" s="14">
        <f t="shared" si="96"/>
        <v>822413.48821156844</v>
      </c>
      <c r="AN274" s="14">
        <f t="shared" si="89"/>
        <v>68534.460000000006</v>
      </c>
      <c r="AO274" s="14">
        <f t="shared" si="90"/>
        <v>68534.460000000006</v>
      </c>
    </row>
    <row r="275" spans="1:41" x14ac:dyDescent="0.25">
      <c r="A275">
        <v>62378</v>
      </c>
      <c r="B275" t="s">
        <v>298</v>
      </c>
      <c r="C275" t="s">
        <v>286</v>
      </c>
      <c r="D275" s="14">
        <f>'landesw Umlage § 2_Plan'!F275*'Umlage Gesamt § 2_mtlAufte_Plan'!$D$1</f>
        <v>2295.8844539500592</v>
      </c>
      <c r="E275" s="14">
        <f>'landesw Umlage § 2_Plan'!G275*'Umlage Gesamt § 2_mtlAufte_Plan'!$E$1</f>
        <v>178926.98526171737</v>
      </c>
      <c r="F275" s="14">
        <f>'landesw Umlage § 2_Plan'!H275*'Umlage Gesamt § 2_mtlAufte_Plan'!$F$1</f>
        <v>8264.192331140468</v>
      </c>
      <c r="G275" s="14">
        <f>'landesw Umlage § 2_Plan'!I275*'Umlage Gesamt § 2_mtlAufte_Plan'!$G$1</f>
        <v>279736.31742011203</v>
      </c>
      <c r="H275" s="14">
        <f>'landesw Umlage § 2_Plan'!J275*'Umlage Gesamt § 2_mtlAufte_Plan'!$H$1</f>
        <v>47741.871799561588</v>
      </c>
      <c r="I275" s="14">
        <f>'landesw Umlage § 2_Plan'!K275*'Umlage Gesamt § 2_mtlAufte_Plan'!$I$1</f>
        <v>84835.88272660409</v>
      </c>
      <c r="J275" s="14">
        <f>'landesw Umlage § 2_Plan'!L275*'Umlage Gesamt § 2_mtlAufte_Plan'!$J$1</f>
        <v>1206.0211341911001</v>
      </c>
      <c r="K275" s="14">
        <f>'landesw Umlage § 2_Plan'!M275*'Umlage Gesamt § 2_mtlAufte_Plan'!$K$1</f>
        <v>848.45707933042218</v>
      </c>
      <c r="M275" s="14">
        <f>'bezirksw Umlage § 2_Plan'!F275*'Umlage Gesamt § 2_mtlAufte_Plan'!$M$1</f>
        <v>6084.1214275410857</v>
      </c>
      <c r="N275" s="14">
        <f>'bezirksw Umlage § 2_Plan'!G275*'Umlage Gesamt § 2_mtlAufte_Plan'!$N$1</f>
        <v>711057.3868423634</v>
      </c>
      <c r="O275" s="14">
        <f>'bezirksw Umlage § 2_Plan'!H275*'Umlage Gesamt § 2_mtlAufte_Plan'!$O$1</f>
        <v>34737.115763506437</v>
      </c>
      <c r="P275" s="14">
        <f>'bezirksw Umlage § 2_Plan'!I275*'Umlage Gesamt § 2_mtlAufte_Plan'!$P$1</f>
        <v>1038864.9703626866</v>
      </c>
      <c r="Q275" s="14">
        <f>'bezirksw Umlage § 2_Plan'!J275*'Umlage Gesamt § 2_mtlAufte_Plan'!$Q$1</f>
        <v>86288.175807106076</v>
      </c>
      <c r="R275" s="14">
        <f>'bezirksw Umlage § 2_Plan'!K275*'Umlage Gesamt § 2_mtlAufte_Plan'!$R$1</f>
        <v>436216.66703414085</v>
      </c>
      <c r="S275" s="14">
        <f>'bezirksw Umlage § 2_Plan'!L275*'Umlage Gesamt § 2_mtlAufte_Plan'!$S$1</f>
        <v>3286.9095029276841</v>
      </c>
      <c r="T275" s="14">
        <f>'bezirksw Umlage § 2_Plan'!M275*'Umlage Gesamt § 2_mtlAufte_Plan'!$T$1</f>
        <v>3158.3020581178725</v>
      </c>
      <c r="V275" s="14">
        <f t="shared" si="85"/>
        <v>8380.0058814911445</v>
      </c>
      <c r="W275" s="184">
        <f t="shared" si="86"/>
        <v>698.33</v>
      </c>
      <c r="X275" s="14">
        <f t="shared" si="78"/>
        <v>889984.37210408074</v>
      </c>
      <c r="Y275" s="184">
        <f t="shared" si="91"/>
        <v>74165.36</v>
      </c>
      <c r="Z275" s="14">
        <f t="shared" si="79"/>
        <v>43001.308094646905</v>
      </c>
      <c r="AA275" s="184">
        <f t="shared" si="92"/>
        <v>3583.44</v>
      </c>
      <c r="AB275" s="14">
        <f t="shared" si="80"/>
        <v>1318601.2877827985</v>
      </c>
      <c r="AC275" s="184">
        <f t="shared" si="93"/>
        <v>109883.44</v>
      </c>
      <c r="AD275" s="14">
        <f t="shared" si="81"/>
        <v>134030.04760666768</v>
      </c>
      <c r="AE275" s="184">
        <f t="shared" si="94"/>
        <v>11169.17</v>
      </c>
      <c r="AF275" s="14">
        <f t="shared" si="82"/>
        <v>521052.54976074491</v>
      </c>
      <c r="AG275" s="184">
        <f t="shared" si="95"/>
        <v>43421.05</v>
      </c>
      <c r="AH275" s="14">
        <f t="shared" si="83"/>
        <v>4492.930637118784</v>
      </c>
      <c r="AI275" s="184">
        <f t="shared" si="87"/>
        <v>374.41</v>
      </c>
      <c r="AJ275" s="14">
        <f t="shared" si="84"/>
        <v>4006.7591374482945</v>
      </c>
      <c r="AK275" s="184">
        <f t="shared" si="88"/>
        <v>333.9</v>
      </c>
      <c r="AM275" s="14">
        <f t="shared" si="96"/>
        <v>2923549.261004997</v>
      </c>
      <c r="AN275" s="14">
        <f t="shared" si="89"/>
        <v>243629.11</v>
      </c>
      <c r="AO275" s="14">
        <f t="shared" si="90"/>
        <v>243629.11</v>
      </c>
    </row>
    <row r="276" spans="1:41" x14ac:dyDescent="0.25">
      <c r="A276">
        <v>62379</v>
      </c>
      <c r="B276" t="s">
        <v>299</v>
      </c>
      <c r="C276" t="s">
        <v>286</v>
      </c>
      <c r="D276" s="14">
        <f>'landesw Umlage § 2_Plan'!F276*'Umlage Gesamt § 2_mtlAufte_Plan'!$D$1</f>
        <v>5131.9609083909099</v>
      </c>
      <c r="E276" s="14">
        <f>'landesw Umlage § 2_Plan'!G276*'Umlage Gesamt § 2_mtlAufte_Plan'!$E$1</f>
        <v>399953.18241714267</v>
      </c>
      <c r="F276" s="14">
        <f>'landesw Umlage § 2_Plan'!H276*'Umlage Gesamt § 2_mtlAufte_Plan'!$F$1</f>
        <v>18472.842529103764</v>
      </c>
      <c r="G276" s="14">
        <f>'landesw Umlage § 2_Plan'!I276*'Umlage Gesamt § 2_mtlAufte_Plan'!$G$1</f>
        <v>625290.98238690093</v>
      </c>
      <c r="H276" s="14">
        <f>'landesw Umlage § 2_Plan'!J276*'Umlage Gesamt § 2_mtlAufte_Plan'!$H$1</f>
        <v>106716.79027540903</v>
      </c>
      <c r="I276" s="14">
        <f>'landesw Umlage § 2_Plan'!K276*'Umlage Gesamt § 2_mtlAufte_Plan'!$I$1</f>
        <v>189632.55447490313</v>
      </c>
      <c r="J276" s="14">
        <f>'landesw Umlage § 2_Plan'!L276*'Umlage Gesamt § 2_mtlAufte_Plan'!$J$1</f>
        <v>2695.8034864138785</v>
      </c>
      <c r="K276" s="14">
        <f>'landesw Umlage § 2_Plan'!M276*'Umlage Gesamt § 2_mtlAufte_Plan'!$K$1</f>
        <v>1896.5451663213216</v>
      </c>
      <c r="M276" s="14">
        <f>'bezirksw Umlage § 2_Plan'!F276*'Umlage Gesamt § 2_mtlAufte_Plan'!$M$1</f>
        <v>13599.758156088603</v>
      </c>
      <c r="N276" s="14">
        <f>'bezirksw Umlage § 2_Plan'!G276*'Umlage Gesamt § 2_mtlAufte_Plan'!$N$1</f>
        <v>1589417.4058364779</v>
      </c>
      <c r="O276" s="14">
        <f>'bezirksw Umlage § 2_Plan'!H276*'Umlage Gesamt § 2_mtlAufte_Plan'!$O$1</f>
        <v>77647.426838860614</v>
      </c>
      <c r="P276" s="14">
        <f>'bezirksw Umlage § 2_Plan'!I276*'Umlage Gesamt § 2_mtlAufte_Plan'!$P$1</f>
        <v>2322161.4693306163</v>
      </c>
      <c r="Q276" s="14">
        <f>'bezirksw Umlage § 2_Plan'!J276*'Umlage Gesamt § 2_mtlAufte_Plan'!$Q$1</f>
        <v>192878.84646657531</v>
      </c>
      <c r="R276" s="14">
        <f>'bezirksw Umlage § 2_Plan'!K276*'Umlage Gesamt § 2_mtlAufte_Plan'!$R$1</f>
        <v>975069.48964970873</v>
      </c>
      <c r="S276" s="14">
        <f>'bezirksw Umlage § 2_Plan'!L276*'Umlage Gesamt § 2_mtlAufte_Plan'!$S$1</f>
        <v>7347.1864184722581</v>
      </c>
      <c r="T276" s="14">
        <f>'bezirksw Umlage § 2_Plan'!M276*'Umlage Gesamt § 2_mtlAufte_Plan'!$T$1</f>
        <v>7059.7118558232305</v>
      </c>
      <c r="V276" s="14">
        <f t="shared" si="85"/>
        <v>18731.719064479512</v>
      </c>
      <c r="W276" s="184">
        <f t="shared" si="86"/>
        <v>1560.98</v>
      </c>
      <c r="X276" s="14">
        <f t="shared" si="78"/>
        <v>1989370.5882536205</v>
      </c>
      <c r="Y276" s="184">
        <f t="shared" si="91"/>
        <v>165780.88</v>
      </c>
      <c r="Z276" s="14">
        <f t="shared" si="79"/>
        <v>96120.269367964385</v>
      </c>
      <c r="AA276" s="184">
        <f t="shared" si="92"/>
        <v>8010.02</v>
      </c>
      <c r="AB276" s="14">
        <f t="shared" si="80"/>
        <v>2947452.4517175173</v>
      </c>
      <c r="AC276" s="184">
        <f t="shared" si="93"/>
        <v>245621.04</v>
      </c>
      <c r="AD276" s="14">
        <f t="shared" si="81"/>
        <v>299595.63674198434</v>
      </c>
      <c r="AE276" s="184">
        <f t="shared" si="94"/>
        <v>24966.3</v>
      </c>
      <c r="AF276" s="14">
        <f t="shared" si="82"/>
        <v>1164702.0441246119</v>
      </c>
      <c r="AG276" s="184">
        <f t="shared" si="95"/>
        <v>97058.5</v>
      </c>
      <c r="AH276" s="14">
        <f t="shared" si="83"/>
        <v>10042.989904886137</v>
      </c>
      <c r="AI276" s="184">
        <f t="shared" si="87"/>
        <v>836.92</v>
      </c>
      <c r="AJ276" s="14">
        <f t="shared" si="84"/>
        <v>8956.257022144553</v>
      </c>
      <c r="AK276" s="184">
        <f t="shared" si="88"/>
        <v>746.35</v>
      </c>
      <c r="AM276" s="14">
        <f t="shared" si="96"/>
        <v>6534971.9561972087</v>
      </c>
      <c r="AN276" s="14">
        <f t="shared" si="89"/>
        <v>544581</v>
      </c>
      <c r="AO276" s="14">
        <f t="shared" si="90"/>
        <v>544581</v>
      </c>
    </row>
    <row r="277" spans="1:41" x14ac:dyDescent="0.25">
      <c r="A277">
        <v>62380</v>
      </c>
      <c r="B277" t="s">
        <v>300</v>
      </c>
      <c r="C277" t="s">
        <v>286</v>
      </c>
      <c r="D277" s="14">
        <f>'landesw Umlage § 2_Plan'!F277*'Umlage Gesamt § 2_mtlAufte_Plan'!$D$1</f>
        <v>1820.4647710098534</v>
      </c>
      <c r="E277" s="14">
        <f>'landesw Umlage § 2_Plan'!G277*'Umlage Gesamt § 2_mtlAufte_Plan'!$E$1</f>
        <v>141875.72579775879</v>
      </c>
      <c r="F277" s="14">
        <f>'landesw Umlage § 2_Plan'!H277*'Umlage Gesamt § 2_mtlAufte_Plan'!$F$1</f>
        <v>6552.8868292159596</v>
      </c>
      <c r="G277" s="14">
        <f>'landesw Umlage § 2_Plan'!I277*'Umlage Gesamt § 2_mtlAufte_Plan'!$G$1</f>
        <v>221809.99142146783</v>
      </c>
      <c r="H277" s="14">
        <f>'landesw Umlage § 2_Plan'!J277*'Umlage Gesamt § 2_mtlAufte_Plan'!$H$1</f>
        <v>37855.735972966009</v>
      </c>
      <c r="I277" s="14">
        <f>'landesw Umlage § 2_Plan'!K277*'Umlage Gesamt § 2_mtlAufte_Plan'!$I$1</f>
        <v>67268.514125609188</v>
      </c>
      <c r="J277" s="14">
        <f>'landesw Umlage § 2_Plan'!L277*'Umlage Gesamt § 2_mtlAufte_Plan'!$J$1</f>
        <v>956.28461794358338</v>
      </c>
      <c r="K277" s="14">
        <f>'landesw Umlage § 2_Plan'!M277*'Umlage Gesamt § 2_mtlAufte_Plan'!$K$1</f>
        <v>672.7630477995059</v>
      </c>
      <c r="M277" s="14">
        <f>'bezirksw Umlage § 2_Plan'!F277*'Umlage Gesamt § 2_mtlAufte_Plan'!$M$1</f>
        <v>4824.2535473981006</v>
      </c>
      <c r="N277" s="14">
        <f>'bezirksw Umlage § 2_Plan'!G277*'Umlage Gesamt § 2_mtlAufte_Plan'!$N$1</f>
        <v>563815.36130258814</v>
      </c>
      <c r="O277" s="14">
        <f>'bezirksw Umlage § 2_Plan'!H277*'Umlage Gesamt § 2_mtlAufte_Plan'!$O$1</f>
        <v>27543.936449046611</v>
      </c>
      <c r="P277" s="14">
        <f>'bezirksw Umlage § 2_Plan'!I277*'Umlage Gesamt § 2_mtlAufte_Plan'!$P$1</f>
        <v>823742.2737575646</v>
      </c>
      <c r="Q277" s="14">
        <f>'bezirksw Umlage § 2_Plan'!J277*'Umlage Gesamt § 2_mtlAufte_Plan'!$Q$1</f>
        <v>68420.073989907454</v>
      </c>
      <c r="R277" s="14">
        <f>'bezirksw Umlage § 2_Plan'!K277*'Umlage Gesamt § 2_mtlAufte_Plan'!$R$1</f>
        <v>345887.21287637705</v>
      </c>
      <c r="S277" s="14">
        <f>'bezirksw Umlage § 2_Plan'!L277*'Umlage Gesamt § 2_mtlAufte_Plan'!$S$1</f>
        <v>2606.2735628016567</v>
      </c>
      <c r="T277" s="14">
        <f>'bezirksw Umlage § 2_Plan'!M277*'Umlage Gesamt § 2_mtlAufte_Plan'!$T$1</f>
        <v>2504.297471555843</v>
      </c>
      <c r="V277" s="14">
        <f t="shared" si="85"/>
        <v>6644.718318407954</v>
      </c>
      <c r="W277" s="184">
        <f t="shared" si="86"/>
        <v>553.73</v>
      </c>
      <c r="X277" s="14">
        <f t="shared" si="78"/>
        <v>705691.08710034692</v>
      </c>
      <c r="Y277" s="184">
        <f t="shared" si="91"/>
        <v>58807.59</v>
      </c>
      <c r="Z277" s="14">
        <f t="shared" si="79"/>
        <v>34096.823278262571</v>
      </c>
      <c r="AA277" s="184">
        <f t="shared" si="92"/>
        <v>2841.4</v>
      </c>
      <c r="AB277" s="14">
        <f t="shared" si="80"/>
        <v>1045552.2651790325</v>
      </c>
      <c r="AC277" s="184">
        <f t="shared" si="93"/>
        <v>87129.36</v>
      </c>
      <c r="AD277" s="14">
        <f t="shared" si="81"/>
        <v>106275.80996287346</v>
      </c>
      <c r="AE277" s="184">
        <f t="shared" si="94"/>
        <v>8856.32</v>
      </c>
      <c r="AF277" s="14">
        <f t="shared" si="82"/>
        <v>413155.72700198623</v>
      </c>
      <c r="AG277" s="184">
        <f t="shared" si="95"/>
        <v>34429.64</v>
      </c>
      <c r="AH277" s="14">
        <f t="shared" si="83"/>
        <v>3562.55818074524</v>
      </c>
      <c r="AI277" s="184">
        <f t="shared" si="87"/>
        <v>296.88</v>
      </c>
      <c r="AJ277" s="14">
        <f t="shared" si="84"/>
        <v>3177.0605193553488</v>
      </c>
      <c r="AK277" s="184">
        <f t="shared" si="88"/>
        <v>264.76</v>
      </c>
      <c r="AM277" s="14">
        <f t="shared" si="96"/>
        <v>2318156.0495410101</v>
      </c>
      <c r="AN277" s="14">
        <f t="shared" si="89"/>
        <v>193179.67</v>
      </c>
      <c r="AO277" s="14">
        <f t="shared" si="90"/>
        <v>193179.67</v>
      </c>
    </row>
    <row r="278" spans="1:41" x14ac:dyDescent="0.25">
      <c r="A278">
        <v>62381</v>
      </c>
      <c r="B278" t="s">
        <v>301</v>
      </c>
      <c r="C278" t="s">
        <v>286</v>
      </c>
      <c r="D278" s="14">
        <f>'landesw Umlage § 2_Plan'!F278*'Umlage Gesamt § 2_mtlAufte_Plan'!$D$1</f>
        <v>1041.3753777398988</v>
      </c>
      <c r="E278" s="14">
        <f>'landesw Umlage § 2_Plan'!G278*'Umlage Gesamt § 2_mtlAufte_Plan'!$E$1</f>
        <v>81158.33379341109</v>
      </c>
      <c r="F278" s="14">
        <f>'landesw Umlage § 2_Plan'!H278*'Umlage Gesamt § 2_mtlAufte_Plan'!$F$1</f>
        <v>3748.5015396788708</v>
      </c>
      <c r="G278" s="14">
        <f>'landesw Umlage § 2_Plan'!I278*'Umlage Gesamt § 2_mtlAufte_Plan'!$G$1</f>
        <v>126883.78664690159</v>
      </c>
      <c r="H278" s="14">
        <f>'landesw Umlage § 2_Plan'!J278*'Umlage Gesamt § 2_mtlAufte_Plan'!$H$1</f>
        <v>21654.926794656429</v>
      </c>
      <c r="I278" s="14">
        <f>'landesw Umlage § 2_Plan'!K278*'Umlage Gesamt § 2_mtlAufte_Plan'!$I$1</f>
        <v>38480.159255539271</v>
      </c>
      <c r="J278" s="14">
        <f>'landesw Umlage § 2_Plan'!L278*'Umlage Gesamt § 2_mtlAufte_Plan'!$J$1</f>
        <v>547.03132469047046</v>
      </c>
      <c r="K278" s="14">
        <f>'landesw Umlage § 2_Plan'!M278*'Umlage Gesamt § 2_mtlAufte_Plan'!$K$1</f>
        <v>384.84615807369778</v>
      </c>
      <c r="M278" s="14">
        <f>'bezirksw Umlage § 2_Plan'!F278*'Umlage Gesamt § 2_mtlAufte_Plan'!$M$1</f>
        <v>2759.6572810622947</v>
      </c>
      <c r="N278" s="14">
        <f>'bezirksw Umlage § 2_Plan'!G278*'Umlage Gesamt § 2_mtlAufte_Plan'!$N$1</f>
        <v>322523.92037575023</v>
      </c>
      <c r="O278" s="14">
        <f>'bezirksw Umlage § 2_Plan'!H278*'Umlage Gesamt § 2_mtlAufte_Plan'!$O$1</f>
        <v>15756.183630050833</v>
      </c>
      <c r="P278" s="14">
        <f>'bezirksw Umlage § 2_Plan'!I278*'Umlage Gesamt § 2_mtlAufte_Plan'!$P$1</f>
        <v>471212.04164733831</v>
      </c>
      <c r="Q278" s="14">
        <f>'bezirksw Umlage § 2_Plan'!J278*'Umlage Gesamt § 2_mtlAufte_Plan'!$Q$1</f>
        <v>39138.89547926114</v>
      </c>
      <c r="R278" s="14">
        <f>'bezirksw Umlage § 2_Plan'!K278*'Umlage Gesamt § 2_mtlAufte_Plan'!$R$1</f>
        <v>197860.69618074934</v>
      </c>
      <c r="S278" s="14">
        <f>'bezirksw Umlage § 2_Plan'!L278*'Umlage Gesamt § 2_mtlAufte_Plan'!$S$1</f>
        <v>1490.8880189153615</v>
      </c>
      <c r="T278" s="14">
        <f>'bezirksw Umlage § 2_Plan'!M278*'Umlage Gesamt § 2_mtlAufte_Plan'!$T$1</f>
        <v>1432.5537999660773</v>
      </c>
      <c r="V278" s="14">
        <f t="shared" si="85"/>
        <v>3801.0326588021935</v>
      </c>
      <c r="W278" s="184">
        <f t="shared" si="86"/>
        <v>316.75</v>
      </c>
      <c r="X278" s="14">
        <f t="shared" si="78"/>
        <v>403682.25416916132</v>
      </c>
      <c r="Y278" s="184">
        <f t="shared" si="91"/>
        <v>33640.19</v>
      </c>
      <c r="Z278" s="14">
        <f t="shared" si="79"/>
        <v>19504.685169729702</v>
      </c>
      <c r="AA278" s="184">
        <f t="shared" si="92"/>
        <v>1625.39</v>
      </c>
      <c r="AB278" s="14">
        <f t="shared" si="80"/>
        <v>598095.82829423994</v>
      </c>
      <c r="AC278" s="184">
        <f t="shared" si="93"/>
        <v>49841.32</v>
      </c>
      <c r="AD278" s="14">
        <f t="shared" si="81"/>
        <v>60793.822273917569</v>
      </c>
      <c r="AE278" s="184">
        <f t="shared" si="94"/>
        <v>5066.1499999999996</v>
      </c>
      <c r="AF278" s="14">
        <f t="shared" si="82"/>
        <v>236340.85543628861</v>
      </c>
      <c r="AG278" s="184">
        <f t="shared" si="95"/>
        <v>19695.07</v>
      </c>
      <c r="AH278" s="14">
        <f t="shared" si="83"/>
        <v>2037.919343605832</v>
      </c>
      <c r="AI278" s="184">
        <f t="shared" si="87"/>
        <v>169.83</v>
      </c>
      <c r="AJ278" s="14">
        <f t="shared" si="84"/>
        <v>1817.3999580397751</v>
      </c>
      <c r="AK278" s="184">
        <f t="shared" si="88"/>
        <v>151.44999999999999</v>
      </c>
      <c r="AM278" s="14">
        <f t="shared" si="96"/>
        <v>1326073.7973037849</v>
      </c>
      <c r="AN278" s="14">
        <f t="shared" si="89"/>
        <v>110506.15</v>
      </c>
      <c r="AO278" s="14">
        <f t="shared" si="90"/>
        <v>110506.15</v>
      </c>
    </row>
    <row r="279" spans="1:41" x14ac:dyDescent="0.25">
      <c r="A279">
        <v>62382</v>
      </c>
      <c r="B279" t="s">
        <v>302</v>
      </c>
      <c r="C279" t="s">
        <v>286</v>
      </c>
      <c r="D279" s="14">
        <f>'landesw Umlage § 2_Plan'!F279*'Umlage Gesamt § 2_mtlAufte_Plan'!$D$1</f>
        <v>1527.8718695700341</v>
      </c>
      <c r="E279" s="14">
        <f>'landesw Umlage § 2_Plan'!G279*'Umlage Gesamt § 2_mtlAufte_Plan'!$E$1</f>
        <v>119072.85099561751</v>
      </c>
      <c r="F279" s="14">
        <f>'landesw Umlage § 2_Plan'!H279*'Umlage Gesamt § 2_mtlAufte_Plan'!$F$1</f>
        <v>5499.6787689998373</v>
      </c>
      <c r="G279" s="14">
        <f>'landesw Umlage § 2_Plan'!I279*'Umlage Gesamt § 2_mtlAufte_Plan'!$G$1</f>
        <v>186159.73880913784</v>
      </c>
      <c r="H279" s="14">
        <f>'landesw Umlage § 2_Plan'!J279*'Umlage Gesamt § 2_mtlAufte_Plan'!$H$1</f>
        <v>31771.39981834458</v>
      </c>
      <c r="I279" s="14">
        <f>'landesw Umlage § 2_Plan'!K279*'Umlage Gesamt § 2_mtlAufte_Plan'!$I$1</f>
        <v>56456.830188084132</v>
      </c>
      <c r="J279" s="14">
        <f>'landesw Umlage § 2_Plan'!L279*'Umlage Gesamt § 2_mtlAufte_Plan'!$J$1</f>
        <v>802.58645502271031</v>
      </c>
      <c r="K279" s="14">
        <f>'landesw Umlage § 2_Plan'!M279*'Umlage Gesamt § 2_mtlAufte_Plan'!$K$1</f>
        <v>564.63368695065049</v>
      </c>
      <c r="M279" s="14">
        <f>'bezirksw Umlage § 2_Plan'!F279*'Umlage Gesamt § 2_mtlAufte_Plan'!$M$1</f>
        <v>4048.8788380421283</v>
      </c>
      <c r="N279" s="14">
        <f>'bezirksw Umlage § 2_Plan'!G279*'Umlage Gesamt § 2_mtlAufte_Plan'!$N$1</f>
        <v>473196.53963302483</v>
      </c>
      <c r="O279" s="14">
        <f>'bezirksw Umlage § 2_Plan'!H279*'Umlage Gesamt § 2_mtlAufte_Plan'!$O$1</f>
        <v>23116.956915556413</v>
      </c>
      <c r="P279" s="14">
        <f>'bezirksw Umlage § 2_Plan'!I279*'Umlage Gesamt § 2_mtlAufte_Plan'!$P$1</f>
        <v>691346.88453854667</v>
      </c>
      <c r="Q279" s="14">
        <f>'bezirksw Umlage § 2_Plan'!J279*'Umlage Gesamt § 2_mtlAufte_Plan'!$Q$1</f>
        <v>57423.306414817824</v>
      </c>
      <c r="R279" s="14">
        <f>'bezirksw Umlage § 2_Plan'!K279*'Umlage Gesamt § 2_mtlAufte_Plan'!$R$1</f>
        <v>290294.7373733815</v>
      </c>
      <c r="S279" s="14">
        <f>'bezirksw Umlage § 2_Plan'!L279*'Umlage Gesamt § 2_mtlAufte_Plan'!$S$1</f>
        <v>2187.3821039666623</v>
      </c>
      <c r="T279" s="14">
        <f>'bezirksw Umlage § 2_Plan'!M279*'Umlage Gesamt § 2_mtlAufte_Plan'!$T$1</f>
        <v>2101.7960472275599</v>
      </c>
      <c r="V279" s="14">
        <f t="shared" si="85"/>
        <v>5576.7507076121619</v>
      </c>
      <c r="W279" s="184">
        <f t="shared" si="86"/>
        <v>464.73</v>
      </c>
      <c r="X279" s="14">
        <f t="shared" si="78"/>
        <v>592269.3906286424</v>
      </c>
      <c r="Y279" s="184">
        <f t="shared" si="91"/>
        <v>49355.78</v>
      </c>
      <c r="Z279" s="14">
        <f t="shared" si="79"/>
        <v>28616.635684556251</v>
      </c>
      <c r="AA279" s="184">
        <f t="shared" si="92"/>
        <v>2384.7199999999998</v>
      </c>
      <c r="AB279" s="14">
        <f t="shared" si="80"/>
        <v>877506.62334768451</v>
      </c>
      <c r="AC279" s="184">
        <f t="shared" si="93"/>
        <v>73125.55</v>
      </c>
      <c r="AD279" s="14">
        <f t="shared" si="81"/>
        <v>89194.706233162404</v>
      </c>
      <c r="AE279" s="184">
        <f t="shared" si="94"/>
        <v>7432.89</v>
      </c>
      <c r="AF279" s="14">
        <f t="shared" si="82"/>
        <v>346751.56756146566</v>
      </c>
      <c r="AG279" s="184">
        <f t="shared" si="95"/>
        <v>28895.96</v>
      </c>
      <c r="AH279" s="14">
        <f t="shared" si="83"/>
        <v>2989.9685589893725</v>
      </c>
      <c r="AI279" s="184">
        <f t="shared" si="87"/>
        <v>249.16</v>
      </c>
      <c r="AJ279" s="14">
        <f t="shared" si="84"/>
        <v>2666.4297341782103</v>
      </c>
      <c r="AK279" s="184">
        <f t="shared" si="88"/>
        <v>222.2</v>
      </c>
      <c r="AM279" s="14">
        <f t="shared" si="96"/>
        <v>1945572.0724562912</v>
      </c>
      <c r="AN279" s="14">
        <f t="shared" si="89"/>
        <v>162131.01</v>
      </c>
      <c r="AO279" s="14">
        <f t="shared" si="90"/>
        <v>162131.01</v>
      </c>
    </row>
    <row r="280" spans="1:41" x14ac:dyDescent="0.25">
      <c r="A280">
        <v>62383</v>
      </c>
      <c r="B280" t="s">
        <v>303</v>
      </c>
      <c r="C280" t="s">
        <v>286</v>
      </c>
      <c r="D280" s="14">
        <f>'landesw Umlage § 2_Plan'!F280*'Umlage Gesamt § 2_mtlAufte_Plan'!$D$1</f>
        <v>1117.0692579018453</v>
      </c>
      <c r="E280" s="14">
        <f>'landesw Umlage § 2_Plan'!G280*'Umlage Gesamt § 2_mtlAufte_Plan'!$E$1</f>
        <v>87057.445029970477</v>
      </c>
      <c r="F280" s="14">
        <f>'landesw Umlage § 2_Plan'!H280*'Umlage Gesamt § 2_mtlAufte_Plan'!$F$1</f>
        <v>4020.9668124291475</v>
      </c>
      <c r="G280" s="14">
        <f>'landesw Umlage § 2_Plan'!I280*'Umlage Gesamt § 2_mtlAufte_Plan'!$G$1</f>
        <v>136106.51876275864</v>
      </c>
      <c r="H280" s="14">
        <f>'landesw Umlage § 2_Plan'!J280*'Umlage Gesamt § 2_mtlAufte_Plan'!$H$1</f>
        <v>23228.946565767103</v>
      </c>
      <c r="I280" s="14">
        <f>'landesw Umlage § 2_Plan'!K280*'Umlage Gesamt § 2_mtlAufte_Plan'!$I$1</f>
        <v>41277.1454581734</v>
      </c>
      <c r="J280" s="14">
        <f>'landesw Umlage § 2_Plan'!L280*'Umlage Gesamt § 2_mtlAufte_Plan'!$J$1</f>
        <v>586.79309016049422</v>
      </c>
      <c r="K280" s="14">
        <f>'landesw Umlage § 2_Plan'!M280*'Umlage Gesamt § 2_mtlAufte_Plan'!$K$1</f>
        <v>412.81925940939288</v>
      </c>
      <c r="M280" s="14">
        <f>'bezirksw Umlage § 2_Plan'!F280*'Umlage Gesamt § 2_mtlAufte_Plan'!$M$1</f>
        <v>2960.246974256429</v>
      </c>
      <c r="N280" s="14">
        <f>'bezirksw Umlage § 2_Plan'!G280*'Umlage Gesamt § 2_mtlAufte_Plan'!$N$1</f>
        <v>345967.03944705665</v>
      </c>
      <c r="O280" s="14">
        <f>'bezirksw Umlage § 2_Plan'!H280*'Umlage Gesamt § 2_mtlAufte_Plan'!$O$1</f>
        <v>16901.444696325605</v>
      </c>
      <c r="P280" s="14">
        <f>'bezirksw Umlage § 2_Plan'!I280*'Umlage Gesamt § 2_mtlAufte_Plan'!$P$1</f>
        <v>505462.7725304995</v>
      </c>
      <c r="Q280" s="14">
        <f>'bezirksw Umlage § 2_Plan'!J280*'Umlage Gesamt § 2_mtlAufte_Plan'!$Q$1</f>
        <v>41983.762880013237</v>
      </c>
      <c r="R280" s="14">
        <f>'bezirksw Umlage § 2_Plan'!K280*'Umlage Gesamt § 2_mtlAufte_Plan'!$R$1</f>
        <v>212242.48793961463</v>
      </c>
      <c r="S280" s="14">
        <f>'bezirksw Umlage § 2_Plan'!L280*'Umlage Gesamt § 2_mtlAufte_Plan'!$S$1</f>
        <v>1599.2553775556075</v>
      </c>
      <c r="T280" s="14">
        <f>'bezirksw Umlage § 2_Plan'!M280*'Umlage Gesamt § 2_mtlAufte_Plan'!$T$1</f>
        <v>1536.6810512705124</v>
      </c>
      <c r="V280" s="14">
        <f t="shared" si="85"/>
        <v>4077.316232158274</v>
      </c>
      <c r="W280" s="184">
        <f t="shared" si="86"/>
        <v>339.78</v>
      </c>
      <c r="X280" s="14">
        <f t="shared" si="78"/>
        <v>433024.48447702714</v>
      </c>
      <c r="Y280" s="184">
        <f t="shared" si="91"/>
        <v>36085.370000000003</v>
      </c>
      <c r="Z280" s="14">
        <f t="shared" si="79"/>
        <v>20922.411508754754</v>
      </c>
      <c r="AA280" s="184">
        <f t="shared" si="92"/>
        <v>1743.53</v>
      </c>
      <c r="AB280" s="14">
        <f t="shared" si="80"/>
        <v>641569.29129325808</v>
      </c>
      <c r="AC280" s="184">
        <f t="shared" si="93"/>
        <v>53464.11</v>
      </c>
      <c r="AD280" s="14">
        <f t="shared" si="81"/>
        <v>65212.70944578034</v>
      </c>
      <c r="AE280" s="184">
        <f t="shared" si="94"/>
        <v>5434.39</v>
      </c>
      <c r="AF280" s="14">
        <f t="shared" si="82"/>
        <v>253519.63339778804</v>
      </c>
      <c r="AG280" s="184">
        <f t="shared" si="95"/>
        <v>21126.639999999999</v>
      </c>
      <c r="AH280" s="14">
        <f t="shared" si="83"/>
        <v>2186.0484677161016</v>
      </c>
      <c r="AI280" s="184">
        <f t="shared" si="87"/>
        <v>182.17</v>
      </c>
      <c r="AJ280" s="14">
        <f t="shared" si="84"/>
        <v>1949.5003106799054</v>
      </c>
      <c r="AK280" s="184">
        <f t="shared" si="88"/>
        <v>162.46</v>
      </c>
      <c r="AM280" s="14">
        <f t="shared" si="96"/>
        <v>1422461.3951331628</v>
      </c>
      <c r="AN280" s="14">
        <f t="shared" si="89"/>
        <v>118538.45</v>
      </c>
      <c r="AO280" s="14">
        <f t="shared" si="90"/>
        <v>118538.45</v>
      </c>
    </row>
    <row r="281" spans="1:41" x14ac:dyDescent="0.25">
      <c r="A281">
        <v>62384</v>
      </c>
      <c r="B281" t="s">
        <v>304</v>
      </c>
      <c r="C281" t="s">
        <v>286</v>
      </c>
      <c r="D281" s="14">
        <f>'landesw Umlage § 2_Plan'!F281*'Umlage Gesamt § 2_mtlAufte_Plan'!$D$1</f>
        <v>953.86472411201532</v>
      </c>
      <c r="E281" s="14">
        <f>'landesw Umlage § 2_Plan'!G281*'Umlage Gesamt § 2_mtlAufte_Plan'!$E$1</f>
        <v>74338.296572034378</v>
      </c>
      <c r="F281" s="14">
        <f>'landesw Umlage § 2_Plan'!H281*'Umlage Gesamt § 2_mtlAufte_Plan'!$F$1</f>
        <v>3433.5009866848495</v>
      </c>
      <c r="G281" s="14">
        <f>'landesw Umlage § 2_Plan'!I281*'Umlage Gesamt § 2_mtlAufte_Plan'!$G$1</f>
        <v>116221.26922849512</v>
      </c>
      <c r="H281" s="14">
        <f>'landesw Umlage § 2_Plan'!J281*'Umlage Gesamt § 2_mtlAufte_Plan'!$H$1</f>
        <v>19835.182600034543</v>
      </c>
      <c r="I281" s="14">
        <f>'landesw Umlage § 2_Plan'!K281*'Umlage Gesamt § 2_mtlAufte_Plan'!$I$1</f>
        <v>35246.528078791431</v>
      </c>
      <c r="J281" s="14">
        <f>'landesw Umlage § 2_Plan'!L281*'Umlage Gesamt § 2_mtlAufte_Plan'!$J$1</f>
        <v>501.06224399020959</v>
      </c>
      <c r="K281" s="14">
        <f>'landesw Umlage § 2_Plan'!M281*'Umlage Gesamt § 2_mtlAufte_Plan'!$K$1</f>
        <v>352.50610129964491</v>
      </c>
      <c r="M281" s="14">
        <f>'bezirksw Umlage § 2_Plan'!F281*'Umlage Gesamt § 2_mtlAufte_Plan'!$M$1</f>
        <v>2527.7529960014781</v>
      </c>
      <c r="N281" s="14">
        <f>'bezirksw Umlage § 2_Plan'!G281*'Umlage Gesamt § 2_mtlAufte_Plan'!$N$1</f>
        <v>295421.03347634547</v>
      </c>
      <c r="O281" s="14">
        <f>'bezirksw Umlage § 2_Plan'!H281*'Umlage Gesamt § 2_mtlAufte_Plan'!$O$1</f>
        <v>14432.132804939913</v>
      </c>
      <c r="P281" s="14">
        <f>'bezirksw Umlage § 2_Plan'!I281*'Umlage Gesamt § 2_mtlAufte_Plan'!$P$1</f>
        <v>431614.33783818647</v>
      </c>
      <c r="Q281" s="14">
        <f>'bezirksw Umlage § 2_Plan'!J281*'Umlage Gesamt § 2_mtlAufte_Plan'!$Q$1</f>
        <v>35849.908242884376</v>
      </c>
      <c r="R281" s="14">
        <f>'bezirksw Umlage § 2_Plan'!K281*'Umlage Gesamt § 2_mtlAufte_Plan'!$R$1</f>
        <v>181233.72456209621</v>
      </c>
      <c r="S281" s="14">
        <f>'bezirksw Umlage § 2_Plan'!L281*'Umlage Gesamt § 2_mtlAufte_Plan'!$S$1</f>
        <v>1365.603142961774</v>
      </c>
      <c r="T281" s="14">
        <f>'bezirksw Umlage § 2_Plan'!M281*'Umlage Gesamt § 2_mtlAufte_Plan'!$T$1</f>
        <v>1312.1709658105233</v>
      </c>
      <c r="V281" s="14">
        <f t="shared" si="85"/>
        <v>3481.6177201134933</v>
      </c>
      <c r="W281" s="184">
        <f t="shared" si="86"/>
        <v>290.13</v>
      </c>
      <c r="X281" s="14">
        <f t="shared" si="78"/>
        <v>369759.33004837984</v>
      </c>
      <c r="Y281" s="184">
        <f t="shared" si="91"/>
        <v>30813.279999999999</v>
      </c>
      <c r="Z281" s="14">
        <f t="shared" si="79"/>
        <v>17865.633791624761</v>
      </c>
      <c r="AA281" s="184">
        <f t="shared" si="92"/>
        <v>1488.8</v>
      </c>
      <c r="AB281" s="14">
        <f t="shared" si="80"/>
        <v>547835.60706668161</v>
      </c>
      <c r="AC281" s="184">
        <f t="shared" si="93"/>
        <v>45652.97</v>
      </c>
      <c r="AD281" s="14">
        <f t="shared" si="81"/>
        <v>55685.090842918915</v>
      </c>
      <c r="AE281" s="184">
        <f t="shared" si="94"/>
        <v>4640.42</v>
      </c>
      <c r="AF281" s="14">
        <f t="shared" si="82"/>
        <v>216480.25264088763</v>
      </c>
      <c r="AG281" s="184">
        <f t="shared" si="95"/>
        <v>18040.02</v>
      </c>
      <c r="AH281" s="14">
        <f t="shared" si="83"/>
        <v>1866.6653869519837</v>
      </c>
      <c r="AI281" s="184">
        <f t="shared" si="87"/>
        <v>155.56</v>
      </c>
      <c r="AJ281" s="14">
        <f t="shared" si="84"/>
        <v>1664.6770671101681</v>
      </c>
      <c r="AK281" s="184">
        <f t="shared" si="88"/>
        <v>138.72</v>
      </c>
      <c r="AM281" s="14">
        <f t="shared" si="96"/>
        <v>1214638.8745646684</v>
      </c>
      <c r="AN281" s="14">
        <f t="shared" si="89"/>
        <v>101219.91</v>
      </c>
      <c r="AO281" s="14">
        <f t="shared" si="90"/>
        <v>101219.91</v>
      </c>
    </row>
    <row r="282" spans="1:41" x14ac:dyDescent="0.25">
      <c r="A282">
        <v>62385</v>
      </c>
      <c r="B282" t="s">
        <v>305</v>
      </c>
      <c r="C282" t="s">
        <v>286</v>
      </c>
      <c r="D282" s="14">
        <f>'landesw Umlage § 2_Plan'!F282*'Umlage Gesamt § 2_mtlAufte_Plan'!$D$1</f>
        <v>704.85811036695134</v>
      </c>
      <c r="E282" s="14">
        <f>'landesw Umlage § 2_Plan'!G282*'Umlage Gesamt § 2_mtlAufte_Plan'!$E$1</f>
        <v>54932.266520749225</v>
      </c>
      <c r="F282" s="14">
        <f>'landesw Umlage § 2_Plan'!H282*'Umlage Gesamt § 2_mtlAufte_Plan'!$F$1</f>
        <v>2537.1847351528036</v>
      </c>
      <c r="G282" s="14">
        <f>'landesw Umlage § 2_Plan'!I282*'Umlage Gesamt § 2_mtlAufte_Plan'!$G$1</f>
        <v>85881.679175322672</v>
      </c>
      <c r="H282" s="14">
        <f>'landesw Umlage § 2_Plan'!J282*'Umlage Gesamt § 2_mtlAufte_Plan'!$H$1</f>
        <v>14657.203451211755</v>
      </c>
      <c r="I282" s="14">
        <f>'landesw Umlage § 2_Plan'!K282*'Umlage Gesamt § 2_mtlAufte_Plan'!$I$1</f>
        <v>26045.413516828132</v>
      </c>
      <c r="J282" s="14">
        <f>'landesw Umlage § 2_Plan'!L282*'Umlage Gesamt § 2_mtlAufte_Plan'!$J$1</f>
        <v>370.25982568329954</v>
      </c>
      <c r="K282" s="14">
        <f>'landesw Umlage § 2_Plan'!M282*'Umlage Gesamt § 2_mtlAufte_Plan'!$K$1</f>
        <v>260.48429947568815</v>
      </c>
      <c r="M282" s="14">
        <f>'bezirksw Umlage § 2_Plan'!F282*'Umlage Gesamt § 2_mtlAufte_Plan'!$M$1</f>
        <v>1867.8824734761547</v>
      </c>
      <c r="N282" s="14">
        <f>'bezirksw Umlage § 2_Plan'!G282*'Umlage Gesamt § 2_mtlAufte_Plan'!$N$1</f>
        <v>218301.3022235799</v>
      </c>
      <c r="O282" s="14">
        <f>'bezirksw Umlage § 2_Plan'!H282*'Umlage Gesamt § 2_mtlAufte_Plan'!$O$1</f>
        <v>10664.621093860929</v>
      </c>
      <c r="P282" s="14">
        <f>'bezirksw Umlage § 2_Plan'!I282*'Umlage Gesamt § 2_mtlAufte_Plan'!$P$1</f>
        <v>318941.3119969627</v>
      </c>
      <c r="Q282" s="14">
        <f>'bezirksw Umlage § 2_Plan'!J282*'Umlage Gesamt § 2_mtlAufte_Plan'!$Q$1</f>
        <v>26491.281145166489</v>
      </c>
      <c r="R282" s="14">
        <f>'bezirksw Umlage § 2_Plan'!K282*'Umlage Gesamt § 2_mtlAufte_Plan'!$R$1</f>
        <v>133922.61753732938</v>
      </c>
      <c r="S282" s="14">
        <f>'bezirksw Umlage § 2_Plan'!L282*'Umlage Gesamt § 2_mtlAufte_Plan'!$S$1</f>
        <v>1009.1121167682152</v>
      </c>
      <c r="T282" s="14">
        <f>'bezirksw Umlage § 2_Plan'!M282*'Umlage Gesamt § 2_mtlAufte_Plan'!$T$1</f>
        <v>969.62842220693074</v>
      </c>
      <c r="V282" s="14">
        <f t="shared" si="85"/>
        <v>2572.7405838431059</v>
      </c>
      <c r="W282" s="184">
        <f t="shared" si="86"/>
        <v>214.4</v>
      </c>
      <c r="X282" s="14">
        <f t="shared" si="78"/>
        <v>273233.56874432915</v>
      </c>
      <c r="Y282" s="184">
        <f t="shared" si="91"/>
        <v>22769.46</v>
      </c>
      <c r="Z282" s="14">
        <f t="shared" si="79"/>
        <v>13201.805829013732</v>
      </c>
      <c r="AA282" s="184">
        <f t="shared" si="92"/>
        <v>1100.1500000000001</v>
      </c>
      <c r="AB282" s="14">
        <f t="shared" si="80"/>
        <v>404822.9911722854</v>
      </c>
      <c r="AC282" s="184">
        <f t="shared" si="93"/>
        <v>33735.25</v>
      </c>
      <c r="AD282" s="14">
        <f t="shared" si="81"/>
        <v>41148.484596378243</v>
      </c>
      <c r="AE282" s="184">
        <f t="shared" si="94"/>
        <v>3429.04</v>
      </c>
      <c r="AF282" s="14">
        <f t="shared" si="82"/>
        <v>159968.0310541575</v>
      </c>
      <c r="AG282" s="184">
        <f t="shared" si="95"/>
        <v>13330.67</v>
      </c>
      <c r="AH282" s="14">
        <f t="shared" si="83"/>
        <v>1379.3719424515148</v>
      </c>
      <c r="AI282" s="184">
        <f t="shared" si="87"/>
        <v>114.95</v>
      </c>
      <c r="AJ282" s="14">
        <f t="shared" si="84"/>
        <v>1230.1127216826189</v>
      </c>
      <c r="AK282" s="184">
        <f t="shared" si="88"/>
        <v>102.51</v>
      </c>
      <c r="AM282" s="14">
        <f t="shared" si="96"/>
        <v>897557.10664414137</v>
      </c>
      <c r="AN282" s="14">
        <f t="shared" si="89"/>
        <v>74796.429999999993</v>
      </c>
      <c r="AO282" s="14">
        <f t="shared" si="90"/>
        <v>74796.429999999993</v>
      </c>
    </row>
    <row r="283" spans="1:41" x14ac:dyDescent="0.25">
      <c r="A283">
        <v>62386</v>
      </c>
      <c r="B283" t="s">
        <v>306</v>
      </c>
      <c r="C283" t="s">
        <v>286</v>
      </c>
      <c r="D283" s="14">
        <f>'landesw Umlage § 2_Plan'!F283*'Umlage Gesamt § 2_mtlAufte_Plan'!$D$1</f>
        <v>1478.6991203928353</v>
      </c>
      <c r="E283" s="14">
        <f>'landesw Umlage § 2_Plan'!G283*'Umlage Gesamt § 2_mtlAufte_Plan'!$E$1</f>
        <v>115240.63210839551</v>
      </c>
      <c r="F283" s="14">
        <f>'landesw Umlage § 2_Plan'!H283*'Umlage Gesamt § 2_mtlAufte_Plan'!$F$1</f>
        <v>5322.6781120407568</v>
      </c>
      <c r="G283" s="14">
        <f>'landesw Umlage § 2_Plan'!I283*'Umlage Gesamt § 2_mtlAufte_Plan'!$G$1</f>
        <v>180168.40777826376</v>
      </c>
      <c r="H283" s="14">
        <f>'landesw Umlage § 2_Plan'!J283*'Umlage Gesamt § 2_mtlAufte_Plan'!$H$1</f>
        <v>30748.874889787836</v>
      </c>
      <c r="I283" s="14">
        <f>'landesw Umlage § 2_Plan'!K283*'Umlage Gesamt § 2_mtlAufte_Plan'!$I$1</f>
        <v>54639.83387741862</v>
      </c>
      <c r="J283" s="14">
        <f>'landesw Umlage § 2_Plan'!L283*'Umlage Gesamt § 2_mtlAufte_Plan'!$J$1</f>
        <v>776.75615915048184</v>
      </c>
      <c r="K283" s="14">
        <f>'landesw Umlage § 2_Plan'!M283*'Umlage Gesamt § 2_mtlAufte_Plan'!$K$1</f>
        <v>546.46161950285159</v>
      </c>
      <c r="M283" s="14">
        <f>'bezirksw Umlage § 2_Plan'!F283*'Umlage Gesamt § 2_mtlAufte_Plan'!$M$1</f>
        <v>3918.5704610655034</v>
      </c>
      <c r="N283" s="14">
        <f>'bezirksw Umlage § 2_Plan'!G283*'Umlage Gesamt § 2_mtlAufte_Plan'!$N$1</f>
        <v>457967.26863306784</v>
      </c>
      <c r="O283" s="14">
        <f>'bezirksw Umlage § 2_Plan'!H283*'Umlage Gesamt § 2_mtlAufte_Plan'!$O$1</f>
        <v>22372.964996607967</v>
      </c>
      <c r="P283" s="14">
        <f>'bezirksw Umlage § 2_Plan'!I283*'Umlage Gesamt § 2_mtlAufte_Plan'!$P$1</f>
        <v>669096.70268434554</v>
      </c>
      <c r="Q283" s="14">
        <f>'bezirksw Umlage § 2_Plan'!J283*'Umlage Gesamt § 2_mtlAufte_Plan'!$Q$1</f>
        <v>55575.205209802582</v>
      </c>
      <c r="R283" s="14">
        <f>'bezirksw Umlage § 2_Plan'!K283*'Umlage Gesamt § 2_mtlAufte_Plan'!$R$1</f>
        <v>280951.94456946722</v>
      </c>
      <c r="S283" s="14">
        <f>'bezirksw Umlage § 2_Plan'!L283*'Umlage Gesamt § 2_mtlAufte_Plan'!$S$1</f>
        <v>2116.9837978683145</v>
      </c>
      <c r="T283" s="14">
        <f>'bezirksw Umlage § 2_Plan'!M283*'Umlage Gesamt § 2_mtlAufte_Plan'!$T$1</f>
        <v>2034.1522271466049</v>
      </c>
      <c r="V283" s="14">
        <f t="shared" si="85"/>
        <v>5397.2695814583385</v>
      </c>
      <c r="W283" s="184">
        <f t="shared" si="86"/>
        <v>449.77</v>
      </c>
      <c r="X283" s="14">
        <f t="shared" si="78"/>
        <v>573207.90074146329</v>
      </c>
      <c r="Y283" s="184">
        <f t="shared" si="91"/>
        <v>47767.33</v>
      </c>
      <c r="Z283" s="14">
        <f t="shared" si="79"/>
        <v>27695.643108648725</v>
      </c>
      <c r="AA283" s="184">
        <f t="shared" si="92"/>
        <v>2307.9699999999998</v>
      </c>
      <c r="AB283" s="14">
        <f t="shared" si="80"/>
        <v>849265.11046260933</v>
      </c>
      <c r="AC283" s="184">
        <f t="shared" si="93"/>
        <v>70772.09</v>
      </c>
      <c r="AD283" s="14">
        <f t="shared" si="81"/>
        <v>86324.080099590414</v>
      </c>
      <c r="AE283" s="184">
        <f t="shared" si="94"/>
        <v>7193.67</v>
      </c>
      <c r="AF283" s="14">
        <f t="shared" si="82"/>
        <v>335591.77844688582</v>
      </c>
      <c r="AG283" s="184">
        <f t="shared" si="95"/>
        <v>27965.98</v>
      </c>
      <c r="AH283" s="14">
        <f t="shared" si="83"/>
        <v>2893.7399570187963</v>
      </c>
      <c r="AI283" s="184">
        <f t="shared" si="87"/>
        <v>241.14</v>
      </c>
      <c r="AJ283" s="14">
        <f t="shared" si="84"/>
        <v>2580.6138466494567</v>
      </c>
      <c r="AK283" s="184">
        <f t="shared" si="88"/>
        <v>215.05</v>
      </c>
      <c r="AM283" s="14">
        <f t="shared" si="96"/>
        <v>1882956.1362443238</v>
      </c>
      <c r="AN283" s="14">
        <f t="shared" si="89"/>
        <v>156913.01</v>
      </c>
      <c r="AO283" s="14">
        <f t="shared" si="90"/>
        <v>156913.01</v>
      </c>
    </row>
    <row r="284" spans="1:41" x14ac:dyDescent="0.25">
      <c r="A284">
        <v>62387</v>
      </c>
      <c r="B284" t="s">
        <v>307</v>
      </c>
      <c r="C284" t="s">
        <v>286</v>
      </c>
      <c r="D284" s="14">
        <f>'landesw Umlage § 2_Plan'!F284*'Umlage Gesamt § 2_mtlAufte_Plan'!$D$1</f>
        <v>651.5271907073618</v>
      </c>
      <c r="E284" s="14">
        <f>'landesw Umlage § 2_Plan'!G284*'Umlage Gesamt § 2_mtlAufte_Plan'!$E$1</f>
        <v>50775.985633221266</v>
      </c>
      <c r="F284" s="14">
        <f>'landesw Umlage § 2_Plan'!H284*'Umlage Gesamt § 2_mtlAufte_Plan'!$F$1</f>
        <v>2345.2164605712314</v>
      </c>
      <c r="G284" s="14">
        <f>'landesw Umlage § 2_Plan'!I284*'Umlage Gesamt § 2_mtlAufte_Plan'!$G$1</f>
        <v>79383.706228759955</v>
      </c>
      <c r="H284" s="14">
        <f>'landesw Umlage § 2_Plan'!J284*'Umlage Gesamt § 2_mtlAufte_Plan'!$H$1</f>
        <v>13548.211260877328</v>
      </c>
      <c r="I284" s="14">
        <f>'landesw Umlage § 2_Plan'!K284*'Umlage Gesamt § 2_mtlAufte_Plan'!$I$1</f>
        <v>24074.767460072657</v>
      </c>
      <c r="J284" s="14">
        <f>'landesw Umlage § 2_Plan'!L284*'Umlage Gesamt § 2_mtlAufte_Plan'!$J$1</f>
        <v>342.24525547936207</v>
      </c>
      <c r="K284" s="14">
        <f>'landesw Umlage § 2_Plan'!M284*'Umlage Gesamt § 2_mtlAufte_Plan'!$K$1</f>
        <v>240.7755566186467</v>
      </c>
      <c r="M284" s="14">
        <f>'bezirksw Umlage § 2_Plan'!F284*'Umlage Gesamt § 2_mtlAufte_Plan'!$M$1</f>
        <v>1726.5548946891963</v>
      </c>
      <c r="N284" s="14">
        <f>'bezirksw Umlage § 2_Plan'!G284*'Umlage Gesamt § 2_mtlAufte_Plan'!$N$1</f>
        <v>201784.20603182504</v>
      </c>
      <c r="O284" s="14">
        <f>'bezirksw Umlage § 2_Plan'!H284*'Umlage Gesamt § 2_mtlAufte_Plan'!$O$1</f>
        <v>9857.7153600806032</v>
      </c>
      <c r="P284" s="14">
        <f>'bezirksw Umlage § 2_Plan'!I284*'Umlage Gesamt § 2_mtlAufte_Plan'!$P$1</f>
        <v>294809.5991939719</v>
      </c>
      <c r="Q284" s="14">
        <f>'bezirksw Umlage § 2_Plan'!J284*'Umlage Gesamt § 2_mtlAufte_Plan'!$Q$1</f>
        <v>24486.899886508687</v>
      </c>
      <c r="R284" s="14">
        <f>'bezirksw Umlage § 2_Plan'!K284*'Umlage Gesamt § 2_mtlAufte_Plan'!$R$1</f>
        <v>123789.77483971613</v>
      </c>
      <c r="S284" s="14">
        <f>'bezirksw Umlage § 2_Plan'!L284*'Umlage Gesamt § 2_mtlAufte_Plan'!$S$1</f>
        <v>932.76075408209022</v>
      </c>
      <c r="T284" s="14">
        <f>'bezirksw Umlage § 2_Plan'!M284*'Umlage Gesamt § 2_mtlAufte_Plan'!$T$1</f>
        <v>896.26447175532667</v>
      </c>
      <c r="V284" s="14">
        <f t="shared" si="85"/>
        <v>2378.0820853965579</v>
      </c>
      <c r="W284" s="184">
        <f t="shared" si="86"/>
        <v>198.17</v>
      </c>
      <c r="X284" s="14">
        <f t="shared" si="78"/>
        <v>252560.19166504632</v>
      </c>
      <c r="Y284" s="184">
        <f t="shared" si="91"/>
        <v>21046.68</v>
      </c>
      <c r="Z284" s="14">
        <f t="shared" si="79"/>
        <v>12202.931820651835</v>
      </c>
      <c r="AA284" s="184">
        <f t="shared" si="92"/>
        <v>1016.91</v>
      </c>
      <c r="AB284" s="14">
        <f t="shared" si="80"/>
        <v>374193.30542273185</v>
      </c>
      <c r="AC284" s="184">
        <f t="shared" si="93"/>
        <v>31182.78</v>
      </c>
      <c r="AD284" s="14">
        <f t="shared" si="81"/>
        <v>38035.111147386015</v>
      </c>
      <c r="AE284" s="184">
        <f t="shared" si="94"/>
        <v>3169.59</v>
      </c>
      <c r="AF284" s="14">
        <f t="shared" si="82"/>
        <v>147864.54229978879</v>
      </c>
      <c r="AG284" s="184">
        <f t="shared" si="95"/>
        <v>12322.05</v>
      </c>
      <c r="AH284" s="14">
        <f t="shared" si="83"/>
        <v>1275.0060095614522</v>
      </c>
      <c r="AI284" s="184">
        <f t="shared" si="87"/>
        <v>106.25</v>
      </c>
      <c r="AJ284" s="14">
        <f t="shared" si="84"/>
        <v>1137.0400283739734</v>
      </c>
      <c r="AK284" s="184">
        <f t="shared" si="88"/>
        <v>94.75</v>
      </c>
      <c r="AM284" s="14">
        <f t="shared" si="96"/>
        <v>829646.21047893679</v>
      </c>
      <c r="AN284" s="14">
        <f t="shared" si="89"/>
        <v>69137.179999999993</v>
      </c>
      <c r="AO284" s="14">
        <f t="shared" si="90"/>
        <v>69137.179999999993</v>
      </c>
    </row>
    <row r="285" spans="1:41" x14ac:dyDescent="0.25">
      <c r="A285">
        <v>62388</v>
      </c>
      <c r="B285" t="s">
        <v>308</v>
      </c>
      <c r="C285" t="s">
        <v>286</v>
      </c>
      <c r="D285" s="14">
        <f>'landesw Umlage § 2_Plan'!F285*'Umlage Gesamt § 2_mtlAufte_Plan'!$D$1</f>
        <v>859.46497597899463</v>
      </c>
      <c r="E285" s="14">
        <f>'landesw Umlage § 2_Plan'!G285*'Umlage Gesamt § 2_mtlAufte_Plan'!$E$1</f>
        <v>66981.36608110895</v>
      </c>
      <c r="F285" s="14">
        <f>'landesw Umlage § 2_Plan'!H285*'Umlage Gesamt § 2_mtlAufte_Plan'!$F$1</f>
        <v>3093.7026692040727</v>
      </c>
      <c r="G285" s="14">
        <f>'landesw Umlage § 2_Plan'!I285*'Umlage Gesamt § 2_mtlAufte_Plan'!$G$1</f>
        <v>104719.36726531743</v>
      </c>
      <c r="H285" s="14">
        <f>'landesw Umlage § 2_Plan'!J285*'Umlage Gesamt § 2_mtlAufte_Plan'!$H$1</f>
        <v>17872.182822095539</v>
      </c>
      <c r="I285" s="14">
        <f>'landesw Umlage § 2_Plan'!K285*'Umlage Gesamt § 2_mtlAufte_Plan'!$I$1</f>
        <v>31758.336001766238</v>
      </c>
      <c r="J285" s="14">
        <f>'landesw Umlage § 2_Plan'!L285*'Umlage Gesamt § 2_mtlAufte_Plan'!$J$1</f>
        <v>451.47434285918149</v>
      </c>
      <c r="K285" s="14">
        <f>'landesw Umlage § 2_Plan'!M285*'Umlage Gesamt § 2_mtlAufte_Plan'!$K$1</f>
        <v>317.62014070495178</v>
      </c>
      <c r="M285" s="14">
        <f>'bezirksw Umlage § 2_Plan'!F285*'Umlage Gesamt § 2_mtlAufte_Plan'!$M$1</f>
        <v>2277.592527610987</v>
      </c>
      <c r="N285" s="14">
        <f>'bezirksw Umlage § 2_Plan'!G285*'Umlage Gesamt § 2_mtlAufte_Plan'!$N$1</f>
        <v>266184.52808054601</v>
      </c>
      <c r="O285" s="14">
        <f>'bezirksw Umlage § 2_Plan'!H285*'Umlage Gesamt § 2_mtlAufte_Plan'!$O$1</f>
        <v>13003.84882779952</v>
      </c>
      <c r="P285" s="14">
        <f>'bezirksw Umlage § 2_Plan'!I285*'Umlage Gesamt § 2_mtlAufte_Plan'!$P$1</f>
        <v>388899.38701488654</v>
      </c>
      <c r="Q285" s="14">
        <f>'bezirksw Umlage § 2_Plan'!J285*'Umlage Gesamt § 2_mtlAufte_Plan'!$Q$1</f>
        <v>32302.002315373873</v>
      </c>
      <c r="R285" s="14">
        <f>'bezirksw Umlage § 2_Plan'!K285*'Umlage Gesamt § 2_mtlAufte_Plan'!$R$1</f>
        <v>163297.82912598187</v>
      </c>
      <c r="S285" s="14">
        <f>'bezirksw Umlage § 2_Plan'!L285*'Umlage Gesamt § 2_mtlAufte_Plan'!$S$1</f>
        <v>1230.4554752825211</v>
      </c>
      <c r="T285" s="14">
        <f>'bezirksw Umlage § 2_Plan'!M285*'Umlage Gesamt § 2_mtlAufte_Plan'!$T$1</f>
        <v>1182.311242991557</v>
      </c>
      <c r="V285" s="14">
        <f t="shared" si="85"/>
        <v>3137.0575035899815</v>
      </c>
      <c r="W285" s="184">
        <f t="shared" si="86"/>
        <v>261.42</v>
      </c>
      <c r="X285" s="14">
        <f t="shared" si="78"/>
        <v>333165.89416165499</v>
      </c>
      <c r="Y285" s="184">
        <f t="shared" si="91"/>
        <v>27763.82</v>
      </c>
      <c r="Z285" s="14">
        <f t="shared" si="79"/>
        <v>16097.551497003593</v>
      </c>
      <c r="AA285" s="184">
        <f t="shared" si="92"/>
        <v>1341.46</v>
      </c>
      <c r="AB285" s="14">
        <f t="shared" si="80"/>
        <v>493618.75428020395</v>
      </c>
      <c r="AC285" s="184">
        <f t="shared" si="93"/>
        <v>41134.9</v>
      </c>
      <c r="AD285" s="14">
        <f t="shared" si="81"/>
        <v>50174.185137469409</v>
      </c>
      <c r="AE285" s="184">
        <f t="shared" si="94"/>
        <v>4181.18</v>
      </c>
      <c r="AF285" s="14">
        <f t="shared" si="82"/>
        <v>195056.1651277481</v>
      </c>
      <c r="AG285" s="184">
        <f t="shared" si="95"/>
        <v>16254.68</v>
      </c>
      <c r="AH285" s="14">
        <f t="shared" si="83"/>
        <v>1681.9298181417025</v>
      </c>
      <c r="AI285" s="184">
        <f t="shared" si="87"/>
        <v>140.16</v>
      </c>
      <c r="AJ285" s="14">
        <f t="shared" si="84"/>
        <v>1499.9313836965089</v>
      </c>
      <c r="AK285" s="184">
        <f t="shared" si="88"/>
        <v>124.99</v>
      </c>
      <c r="AM285" s="14">
        <f t="shared" si="96"/>
        <v>1094431.4689095083</v>
      </c>
      <c r="AN285" s="14">
        <f t="shared" si="89"/>
        <v>91202.62</v>
      </c>
      <c r="AO285" s="14">
        <f t="shared" si="90"/>
        <v>91202.62</v>
      </c>
    </row>
    <row r="286" spans="1:41" x14ac:dyDescent="0.25">
      <c r="A286">
        <v>62389</v>
      </c>
      <c r="B286" t="s">
        <v>309</v>
      </c>
      <c r="C286" t="s">
        <v>286</v>
      </c>
      <c r="D286" s="14">
        <f>'landesw Umlage § 2_Plan'!F286*'Umlage Gesamt § 2_mtlAufte_Plan'!$D$1</f>
        <v>1264.9618878771219</v>
      </c>
      <c r="E286" s="14">
        <f>'landesw Umlage § 2_Plan'!G286*'Umlage Gesamt § 2_mtlAufte_Plan'!$E$1</f>
        <v>98583.278735745684</v>
      </c>
      <c r="F286" s="14">
        <f>'landesw Umlage § 2_Plan'!H286*'Umlage Gesamt § 2_mtlAufte_Plan'!$F$1</f>
        <v>4553.3163983898266</v>
      </c>
      <c r="G286" s="14">
        <f>'landesw Umlage § 2_Plan'!I286*'Umlage Gesamt § 2_mtlAufte_Plan'!$G$1</f>
        <v>154126.12755085799</v>
      </c>
      <c r="H286" s="14">
        <f>'landesw Umlage § 2_Plan'!J286*'Umlage Gesamt § 2_mtlAufte_Plan'!$H$1</f>
        <v>26304.306463880352</v>
      </c>
      <c r="I286" s="14">
        <f>'landesw Umlage § 2_Plan'!K286*'Umlage Gesamt § 2_mtlAufte_Plan'!$I$1</f>
        <v>46741.968302861962</v>
      </c>
      <c r="J286" s="14">
        <f>'landesw Umlage § 2_Plan'!L286*'Umlage Gesamt § 2_mtlAufte_Plan'!$J$1</f>
        <v>664.4806397383561</v>
      </c>
      <c r="K286" s="14">
        <f>'landesw Umlage § 2_Plan'!M286*'Umlage Gesamt § 2_mtlAufte_Plan'!$K$1</f>
        <v>467.47381690135603</v>
      </c>
      <c r="M286" s="14">
        <f>'bezirksw Umlage § 2_Plan'!F286*'Umlage Gesamt § 2_mtlAufte_Plan'!$M$1</f>
        <v>3352.1642231667079</v>
      </c>
      <c r="N286" s="14">
        <f>'bezirksw Umlage § 2_Plan'!G286*'Umlage Gesamt § 2_mtlAufte_Plan'!$N$1</f>
        <v>391770.80227254954</v>
      </c>
      <c r="O286" s="14">
        <f>'bezirksw Umlage § 2_Plan'!H286*'Umlage Gesamt § 2_mtlAufte_Plan'!$O$1</f>
        <v>19139.084922157435</v>
      </c>
      <c r="P286" s="14">
        <f>'bezirksw Umlage § 2_Plan'!I286*'Umlage Gesamt § 2_mtlAufte_Plan'!$P$1</f>
        <v>572382.72243990703</v>
      </c>
      <c r="Q286" s="14">
        <f>'bezirksw Umlage § 2_Plan'!J286*'Umlage Gesamt § 2_mtlAufte_Plan'!$Q$1</f>
        <v>47542.137228481006</v>
      </c>
      <c r="R286" s="14">
        <f>'bezirksw Umlage § 2_Plan'!K286*'Umlage Gesamt § 2_mtlAufte_Plan'!$R$1</f>
        <v>240341.99879075255</v>
      </c>
      <c r="S286" s="14">
        <f>'bezirksw Umlage § 2_Plan'!L286*'Umlage Gesamt § 2_mtlAufte_Plan'!$S$1</f>
        <v>1810.9862815400629</v>
      </c>
      <c r="T286" s="14">
        <f>'bezirksw Umlage § 2_Plan'!M286*'Umlage Gesamt § 2_mtlAufte_Plan'!$T$1</f>
        <v>1740.1275256032059</v>
      </c>
      <c r="V286" s="14">
        <f t="shared" si="85"/>
        <v>4617.12611104383</v>
      </c>
      <c r="W286" s="184">
        <f t="shared" si="86"/>
        <v>384.76</v>
      </c>
      <c r="X286" s="14">
        <f t="shared" si="78"/>
        <v>490354.08100829524</v>
      </c>
      <c r="Y286" s="184">
        <f t="shared" si="91"/>
        <v>40862.839999999997</v>
      </c>
      <c r="Z286" s="14">
        <f t="shared" si="79"/>
        <v>23692.401320547262</v>
      </c>
      <c r="AA286" s="184">
        <f t="shared" si="92"/>
        <v>1974.37</v>
      </c>
      <c r="AB286" s="14">
        <f t="shared" si="80"/>
        <v>726508.84999076498</v>
      </c>
      <c r="AC286" s="184">
        <f t="shared" si="93"/>
        <v>60542.400000000001</v>
      </c>
      <c r="AD286" s="14">
        <f t="shared" si="81"/>
        <v>73846.443692361354</v>
      </c>
      <c r="AE286" s="184">
        <f t="shared" si="94"/>
        <v>6153.87</v>
      </c>
      <c r="AF286" s="14">
        <f t="shared" si="82"/>
        <v>287083.96709361451</v>
      </c>
      <c r="AG286" s="184">
        <f t="shared" si="95"/>
        <v>23923.66</v>
      </c>
      <c r="AH286" s="14">
        <f t="shared" si="83"/>
        <v>2475.4669212784192</v>
      </c>
      <c r="AI286" s="184">
        <f t="shared" si="87"/>
        <v>206.29</v>
      </c>
      <c r="AJ286" s="14">
        <f t="shared" si="84"/>
        <v>2207.6013425045621</v>
      </c>
      <c r="AK286" s="184">
        <f t="shared" si="88"/>
        <v>183.97</v>
      </c>
      <c r="AM286" s="14">
        <f t="shared" si="96"/>
        <v>1610785.9374804101</v>
      </c>
      <c r="AN286" s="14">
        <f t="shared" si="89"/>
        <v>134232.16</v>
      </c>
      <c r="AO286" s="14">
        <f t="shared" si="90"/>
        <v>134232.16</v>
      </c>
    </row>
    <row r="287" spans="1:41" ht="15.75" thickBot="1" x14ac:dyDescent="0.3">
      <c r="A287" s="56">
        <v>62390</v>
      </c>
      <c r="B287" s="56" t="s">
        <v>310</v>
      </c>
      <c r="C287" s="56" t="s">
        <v>286</v>
      </c>
      <c r="D287" s="57">
        <f>'landesw Umlage § 2_Plan'!F287*'Umlage Gesamt § 2_mtlAufte_Plan'!$D$1</f>
        <v>1140.0296370978722</v>
      </c>
      <c r="E287" s="57">
        <f>'landesw Umlage § 2_Plan'!G287*'Umlage Gesamt § 2_mtlAufte_Plan'!$E$1</f>
        <v>88846.834484192688</v>
      </c>
      <c r="F287" s="57">
        <f>'landesw Umlage § 2_Plan'!H287*'Umlage Gesamt § 2_mtlAufte_Plan'!$F$1</f>
        <v>4103.6142598411552</v>
      </c>
      <c r="G287" s="57">
        <f>'landesw Umlage § 2_Plan'!I287*'Umlage Gesamt § 2_mtlAufte_Plan'!$G$1</f>
        <v>138904.06892335817</v>
      </c>
      <c r="H287" s="57">
        <f>'landesw Umlage § 2_Plan'!J287*'Umlage Gesamt § 2_mtlAufte_Plan'!$H$1</f>
        <v>23706.397196246384</v>
      </c>
      <c r="I287" s="57">
        <f>'landesw Umlage § 2_Plan'!K287*'Umlage Gesamt § 2_mtlAufte_Plan'!$I$1</f>
        <v>42125.560992971426</v>
      </c>
      <c r="J287" s="57">
        <f>'landesw Umlage § 2_Plan'!L287*'Umlage Gesamt § 2_mtlAufte_Plan'!$J$1</f>
        <v>598.85410765281983</v>
      </c>
      <c r="K287" s="57">
        <f>'landesw Umlage § 2_Plan'!M287*'Umlage Gesamt § 2_mtlAufte_Plan'!$K$1</f>
        <v>421.30439734369236</v>
      </c>
      <c r="L287" s="57"/>
      <c r="M287" s="57">
        <f>'bezirksw Umlage § 2_Plan'!F287*'Umlage Gesamt § 2_mtlAufte_Plan'!$M$1</f>
        <v>3021.0922553901</v>
      </c>
      <c r="N287" s="57">
        <f>'bezirksw Umlage § 2_Plan'!G287*'Umlage Gesamt § 2_mtlAufte_Plan'!$N$1</f>
        <v>353078.08861329313</v>
      </c>
      <c r="O287" s="57">
        <f>'bezirksw Umlage § 2_Plan'!H287*'Umlage Gesamt § 2_mtlAufte_Plan'!$O$1</f>
        <v>17248.839073570576</v>
      </c>
      <c r="P287" s="57">
        <f>'bezirksw Umlage § 2_Plan'!I287*'Umlage Gesamt § 2_mtlAufte_Plan'!$P$1</f>
        <v>515852.11665100098</v>
      </c>
      <c r="Q287" s="57">
        <f>'bezirksw Umlage § 2_Plan'!J287*'Umlage Gesamt § 2_mtlAufte_Plan'!$Q$1</f>
        <v>42846.702316384231</v>
      </c>
      <c r="R287" s="57">
        <f>'bezirksw Umlage § 2_Plan'!K287*'Umlage Gesamt § 2_mtlAufte_Plan'!$R$1</f>
        <v>216604.94619377411</v>
      </c>
      <c r="S287" s="57">
        <f>'bezirksw Umlage § 2_Plan'!L287*'Umlage Gesamt § 2_mtlAufte_Plan'!$S$1</f>
        <v>1632.1266696802613</v>
      </c>
      <c r="T287" s="57">
        <f>'bezirksw Umlage § 2_Plan'!M287*'Umlage Gesamt § 2_mtlAufte_Plan'!$T$1</f>
        <v>1568.2661829809585</v>
      </c>
      <c r="U287" s="57"/>
      <c r="V287" s="57">
        <f t="shared" si="85"/>
        <v>4161.1218924879722</v>
      </c>
      <c r="W287" s="188">
        <f t="shared" si="86"/>
        <v>346.76</v>
      </c>
      <c r="X287" s="57">
        <f t="shared" si="78"/>
        <v>441924.92309748579</v>
      </c>
      <c r="Y287" s="188">
        <f t="shared" si="91"/>
        <v>36827.08</v>
      </c>
      <c r="Z287" s="57">
        <f t="shared" si="79"/>
        <v>21352.45333341173</v>
      </c>
      <c r="AA287" s="188">
        <f t="shared" si="92"/>
        <v>1779.37</v>
      </c>
      <c r="AB287" s="57">
        <f t="shared" si="80"/>
        <v>654756.18557435914</v>
      </c>
      <c r="AC287" s="188">
        <f t="shared" si="93"/>
        <v>54563.02</v>
      </c>
      <c r="AD287" s="57">
        <f t="shared" si="81"/>
        <v>66553.099512630608</v>
      </c>
      <c r="AE287" s="188">
        <f t="shared" si="94"/>
        <v>5546.09</v>
      </c>
      <c r="AF287" s="57">
        <f t="shared" si="82"/>
        <v>258730.50718674553</v>
      </c>
      <c r="AG287" s="188">
        <f t="shared" si="95"/>
        <v>21560.880000000001</v>
      </c>
      <c r="AH287" s="57">
        <f t="shared" si="83"/>
        <v>2230.9807773330813</v>
      </c>
      <c r="AI287" s="188">
        <f t="shared" si="87"/>
        <v>185.92</v>
      </c>
      <c r="AJ287" s="57">
        <f t="shared" si="84"/>
        <v>1989.570580324651</v>
      </c>
      <c r="AK287" s="188">
        <f t="shared" si="88"/>
        <v>165.8</v>
      </c>
      <c r="AL287" s="57"/>
      <c r="AM287" s="57">
        <f t="shared" si="96"/>
        <v>1451698.8419547784</v>
      </c>
      <c r="AN287" s="57">
        <f t="shared" si="89"/>
        <v>120974.9</v>
      </c>
      <c r="AO287" s="14">
        <f t="shared" si="90"/>
        <v>120974.9</v>
      </c>
    </row>
    <row r="288" spans="1:41" x14ac:dyDescent="0.25">
      <c r="A288" s="24"/>
      <c r="B288" s="24" t="s">
        <v>311</v>
      </c>
      <c r="C288" s="24"/>
      <c r="D288" s="24">
        <f t="shared" ref="D288:K288" si="97">SUM(D3:D287)</f>
        <v>500059.99999999994</v>
      </c>
      <c r="E288" s="24">
        <f t="shared" si="97"/>
        <v>38971572.848988287</v>
      </c>
      <c r="F288" s="24">
        <f t="shared" si="97"/>
        <v>1799999.9999999981</v>
      </c>
      <c r="G288" s="24">
        <f t="shared" si="97"/>
        <v>60928564</v>
      </c>
      <c r="H288" s="24">
        <f t="shared" si="97"/>
        <v>10398520.000000002</v>
      </c>
      <c r="I288" s="24">
        <f t="shared" si="97"/>
        <v>18477859.99999997</v>
      </c>
      <c r="J288" s="24">
        <f t="shared" si="97"/>
        <v>262680.00000000017</v>
      </c>
      <c r="K288" s="24">
        <f t="shared" si="97"/>
        <v>184800.00000000006</v>
      </c>
      <c r="L288" s="189">
        <f>SUM(D288:K288)</f>
        <v>131524056.84898826</v>
      </c>
      <c r="M288" s="24">
        <f t="shared" ref="M288:T288" si="98">SUM(M3:M287)</f>
        <v>1500180.0000000002</v>
      </c>
      <c r="N288" s="24">
        <f t="shared" si="98"/>
        <v>116914718.54696487</v>
      </c>
      <c r="O288" s="24">
        <f t="shared" si="98"/>
        <v>5399999.9999999991</v>
      </c>
      <c r="P288" s="24">
        <f t="shared" si="98"/>
        <v>182785692.00000009</v>
      </c>
      <c r="Q288" s="24">
        <f t="shared" si="98"/>
        <v>31195560.000000026</v>
      </c>
      <c r="R288" s="24">
        <f t="shared" si="98"/>
        <v>55433579.999999978</v>
      </c>
      <c r="S288" s="24">
        <f t="shared" si="98"/>
        <v>788039.99999999988</v>
      </c>
      <c r="T288" s="24">
        <f t="shared" si="98"/>
        <v>554400</v>
      </c>
      <c r="U288" s="189">
        <f>SUM(M288:T288)</f>
        <v>394572170.54696494</v>
      </c>
      <c r="V288" s="24">
        <f>SUM(V3:V287)</f>
        <v>2000239.9999999988</v>
      </c>
      <c r="W288" s="190">
        <f>SUM(W3:W287)</f>
        <v>166686.73000000004</v>
      </c>
      <c r="X288" s="24">
        <f t="shared" ref="X288:AK288" si="99">SUM(X3:X287)</f>
        <v>155886291.39595306</v>
      </c>
      <c r="Y288" s="191">
        <f t="shared" si="99"/>
        <v>9945883.0000000037</v>
      </c>
      <c r="Z288" s="24">
        <f t="shared" si="99"/>
        <v>7199999.9999999879</v>
      </c>
      <c r="AA288" s="191">
        <f t="shared" si="99"/>
        <v>600000.0500000004</v>
      </c>
      <c r="AB288" s="24">
        <f t="shared" si="99"/>
        <v>243714255.99999976</v>
      </c>
      <c r="AC288" s="153">
        <f t="shared" si="99"/>
        <v>15484288.850000001</v>
      </c>
      <c r="AD288" s="24">
        <f t="shared" si="99"/>
        <v>41594080.000000022</v>
      </c>
      <c r="AE288" s="153">
        <f t="shared" si="99"/>
        <v>1614398.4900000009</v>
      </c>
      <c r="AF288" s="24">
        <f t="shared" si="99"/>
        <v>73911439.999999985</v>
      </c>
      <c r="AG288" s="153">
        <f t="shared" si="99"/>
        <v>4950925.3099999959</v>
      </c>
      <c r="AH288" s="24">
        <f t="shared" si="99"/>
        <v>1050720</v>
      </c>
      <c r="AI288" s="153">
        <f t="shared" si="99"/>
        <v>87560.04</v>
      </c>
      <c r="AJ288" s="24">
        <f t="shared" si="99"/>
        <v>739200</v>
      </c>
      <c r="AK288" s="153">
        <f t="shared" si="99"/>
        <v>61599.930000000051</v>
      </c>
      <c r="AL288" s="24"/>
      <c r="AM288" s="192">
        <f>SUM(AM3:AM287)</f>
        <v>394936109.51181167</v>
      </c>
      <c r="AN288" s="193">
        <f>SUM(AN3:AN287)</f>
        <v>32911342.500000007</v>
      </c>
      <c r="AO288" s="55">
        <f>SUM(AO3:AO287)</f>
        <v>32911342.500000007</v>
      </c>
    </row>
    <row r="289" spans="10:41" x14ac:dyDescent="0.25">
      <c r="J289" s="14"/>
    </row>
    <row r="290" spans="10:41" x14ac:dyDescent="0.25">
      <c r="J290" s="14"/>
      <c r="V290" s="14">
        <f>V288</f>
        <v>2000239.9999999988</v>
      </c>
      <c r="X290" s="14">
        <f>X288-X3</f>
        <v>119350596.64066626</v>
      </c>
      <c r="Z290" s="14">
        <f>Z288</f>
        <v>7199999.9999999879</v>
      </c>
      <c r="AB290" s="14">
        <f>AB288-AB3</f>
        <v>185811466.99766797</v>
      </c>
      <c r="AD290" s="14">
        <f>AD288-AD3</f>
        <v>19372781.693033073</v>
      </c>
      <c r="AF290" s="14">
        <f>AF288-AF3</f>
        <v>59411104.180443712</v>
      </c>
      <c r="AH290" s="14">
        <f>AH288</f>
        <v>1050720</v>
      </c>
      <c r="AJ290" s="14">
        <f>AJ288</f>
        <v>739200</v>
      </c>
      <c r="AM290" s="139">
        <f>V290+X290+Z290+AB290+AD290+AF290+AH290+AJ290</f>
        <v>394936109.51181102</v>
      </c>
    </row>
    <row r="291" spans="10:41" x14ac:dyDescent="0.25">
      <c r="J291" s="14"/>
    </row>
    <row r="292" spans="10:41" ht="15.75" x14ac:dyDescent="0.25">
      <c r="J292" s="14"/>
      <c r="M292" s="130">
        <f>L288+U288</f>
        <v>526096227.39595318</v>
      </c>
      <c r="N292" s="24" t="s">
        <v>444</v>
      </c>
      <c r="AH292" s="194" t="s">
        <v>445</v>
      </c>
      <c r="AI292" s="14">
        <f>V288</f>
        <v>2000239.9999999988</v>
      </c>
      <c r="AJ292" s="14">
        <f>ROUND(AI292/12,2)</f>
        <v>166686.67000000001</v>
      </c>
      <c r="AK292" s="14">
        <f>AJ292</f>
        <v>166686.67000000001</v>
      </c>
      <c r="AO292" s="139">
        <f>AM288+X3+AB3+AD3+AF3</f>
        <v>526096227.39595354</v>
      </c>
    </row>
    <row r="293" spans="10:41" ht="15.75" x14ac:dyDescent="0.25">
      <c r="J293" s="14"/>
      <c r="W293" s="183"/>
      <c r="AH293" s="195" t="s">
        <v>446</v>
      </c>
      <c r="AI293" s="14">
        <f>X290+Z290</f>
        <v>126550596.64066625</v>
      </c>
      <c r="AJ293" s="14">
        <f>ROUND(AI293/12,2)</f>
        <v>10545883.050000001</v>
      </c>
      <c r="AK293" s="14">
        <f>AJ293</f>
        <v>10545883.050000001</v>
      </c>
    </row>
    <row r="294" spans="10:41" ht="16.5" thickBot="1" x14ac:dyDescent="0.3">
      <c r="J294" s="14"/>
      <c r="AH294" s="196" t="s">
        <v>447</v>
      </c>
      <c r="AI294" s="57">
        <f>AB290+AD290+AF290+AH290+AJ290</f>
        <v>266385272.87114474</v>
      </c>
      <c r="AJ294" s="57">
        <f>ROUND(AI294/12,2)</f>
        <v>22198772.739999998</v>
      </c>
      <c r="AK294" s="55">
        <v>22198772.780000001</v>
      </c>
      <c r="AO294" s="155">
        <f>AO292-AM288</f>
        <v>131160117.88414186</v>
      </c>
    </row>
    <row r="295" spans="10:41" x14ac:dyDescent="0.25">
      <c r="J295" s="14"/>
      <c r="AI295" s="14">
        <f>SUM(AI292:AI294)</f>
        <v>394936109.51181102</v>
      </c>
      <c r="AJ295" s="24">
        <f>SUM(AJ292:AJ294)</f>
        <v>32911342.460000001</v>
      </c>
      <c r="AK295" s="24">
        <f>SUM(AK292:AK294)</f>
        <v>32911342.5</v>
      </c>
      <c r="AO295" s="14">
        <f>AM288+AO294</f>
        <v>526096227.39595354</v>
      </c>
    </row>
    <row r="296" spans="10:41" x14ac:dyDescent="0.25">
      <c r="J296" s="14"/>
      <c r="AH296" s="24" t="s">
        <v>448</v>
      </c>
      <c r="AO296" s="14">
        <f>AO295-'Grunddaten § 2 SPU_40%_Plan'!K16</f>
        <v>4.76837158203125E-7</v>
      </c>
    </row>
    <row r="297" spans="10:41" x14ac:dyDescent="0.25">
      <c r="J297" s="14"/>
    </row>
    <row r="298" spans="10:41" x14ac:dyDescent="0.25">
      <c r="J298" s="14"/>
      <c r="AG298" s="24"/>
      <c r="AH298" s="24"/>
    </row>
    <row r="299" spans="10:41" x14ac:dyDescent="0.25">
      <c r="J299" s="14"/>
    </row>
    <row r="300" spans="10:41" x14ac:dyDescent="0.25">
      <c r="J300" s="14"/>
    </row>
    <row r="301" spans="10:41" x14ac:dyDescent="0.25">
      <c r="J301" s="14"/>
    </row>
    <row r="302" spans="10:41" x14ac:dyDescent="0.25">
      <c r="J302" s="14"/>
    </row>
    <row r="303" spans="10:41" x14ac:dyDescent="0.25">
      <c r="J303" s="14"/>
    </row>
    <row r="304" spans="10:41" x14ac:dyDescent="0.25">
      <c r="J304" s="14"/>
    </row>
    <row r="305" spans="10:10" x14ac:dyDescent="0.25">
      <c r="J305" s="14"/>
    </row>
    <row r="306" spans="10:10" x14ac:dyDescent="0.25">
      <c r="J306" s="14"/>
    </row>
    <row r="307" spans="10:10" x14ac:dyDescent="0.25">
      <c r="J307" s="14"/>
    </row>
    <row r="308" spans="10:10" x14ac:dyDescent="0.25">
      <c r="J308" s="14"/>
    </row>
    <row r="309" spans="10:10" x14ac:dyDescent="0.25">
      <c r="J309" s="14"/>
    </row>
    <row r="310" spans="10:10" x14ac:dyDescent="0.25">
      <c r="J310" s="14"/>
    </row>
    <row r="311" spans="10:10" x14ac:dyDescent="0.25">
      <c r="J311" s="14"/>
    </row>
    <row r="312" spans="10:10" x14ac:dyDescent="0.25">
      <c r="J312" s="14"/>
    </row>
    <row r="313" spans="10:10" x14ac:dyDescent="0.25">
      <c r="J313" s="14"/>
    </row>
    <row r="314" spans="10:10" x14ac:dyDescent="0.25">
      <c r="J314" s="14"/>
    </row>
    <row r="315" spans="10:10" x14ac:dyDescent="0.25">
      <c r="J315" s="14"/>
    </row>
    <row r="316" spans="10:10" x14ac:dyDescent="0.25">
      <c r="J316" s="14"/>
    </row>
    <row r="317" spans="10:10" x14ac:dyDescent="0.25">
      <c r="J317" s="14"/>
    </row>
    <row r="318" spans="10:10" x14ac:dyDescent="0.25">
      <c r="J318" s="14"/>
    </row>
    <row r="319" spans="10:10" x14ac:dyDescent="0.25">
      <c r="J319" s="14"/>
    </row>
    <row r="320" spans="10:10" x14ac:dyDescent="0.25">
      <c r="J320" s="14"/>
    </row>
    <row r="321" spans="10:10" x14ac:dyDescent="0.25">
      <c r="J321" s="14"/>
    </row>
    <row r="322" spans="10:10" x14ac:dyDescent="0.25">
      <c r="J322" s="14"/>
    </row>
    <row r="323" spans="10:10" x14ac:dyDescent="0.25">
      <c r="J323" s="14"/>
    </row>
    <row r="324" spans="10:10" x14ac:dyDescent="0.25">
      <c r="J324" s="14"/>
    </row>
    <row r="325" spans="10:10" x14ac:dyDescent="0.25">
      <c r="J325" s="14"/>
    </row>
    <row r="326" spans="10:10" x14ac:dyDescent="0.25">
      <c r="J326" s="14"/>
    </row>
    <row r="327" spans="10:10" x14ac:dyDescent="0.25">
      <c r="J327" s="14"/>
    </row>
    <row r="328" spans="10:10" x14ac:dyDescent="0.25">
      <c r="J328" s="14"/>
    </row>
    <row r="329" spans="10:10" x14ac:dyDescent="0.25">
      <c r="J329" s="14"/>
    </row>
    <row r="330" spans="10:10" x14ac:dyDescent="0.25">
      <c r="J330" s="14"/>
    </row>
    <row r="331" spans="10:10" x14ac:dyDescent="0.25">
      <c r="J331" s="14"/>
    </row>
    <row r="332" spans="10:10" x14ac:dyDescent="0.25">
      <c r="J332" s="14"/>
    </row>
    <row r="333" spans="10:10" x14ac:dyDescent="0.25">
      <c r="J333" s="14"/>
    </row>
    <row r="334" spans="10:10" x14ac:dyDescent="0.25">
      <c r="J334" s="14"/>
    </row>
    <row r="335" spans="10:10" x14ac:dyDescent="0.25">
      <c r="J335" s="14"/>
    </row>
    <row r="336" spans="10:10" x14ac:dyDescent="0.25">
      <c r="J336" s="14"/>
    </row>
    <row r="337" spans="10:10" x14ac:dyDescent="0.25">
      <c r="J337" s="14"/>
    </row>
    <row r="338" spans="10:10" x14ac:dyDescent="0.25">
      <c r="J338" s="14"/>
    </row>
    <row r="339" spans="10:10" x14ac:dyDescent="0.25">
      <c r="J339" s="14"/>
    </row>
    <row r="340" spans="10:10" x14ac:dyDescent="0.25">
      <c r="J340" s="14"/>
    </row>
    <row r="341" spans="10:10" x14ac:dyDescent="0.25">
      <c r="J341" s="14"/>
    </row>
    <row r="342" spans="10:10" x14ac:dyDescent="0.25">
      <c r="J342" s="14"/>
    </row>
    <row r="343" spans="10:10" x14ac:dyDescent="0.25">
      <c r="J343" s="14"/>
    </row>
    <row r="344" spans="10:10" x14ac:dyDescent="0.25">
      <c r="J344" s="14"/>
    </row>
    <row r="345" spans="10:10" x14ac:dyDescent="0.25">
      <c r="J345" s="14"/>
    </row>
    <row r="346" spans="10:10" x14ac:dyDescent="0.25">
      <c r="J346" s="14"/>
    </row>
    <row r="347" spans="10:10" x14ac:dyDescent="0.25">
      <c r="J347" s="14"/>
    </row>
    <row r="348" spans="10:10" x14ac:dyDescent="0.25">
      <c r="J348" s="14"/>
    </row>
    <row r="349" spans="10:10" x14ac:dyDescent="0.25">
      <c r="J349" s="14"/>
    </row>
    <row r="350" spans="10:10" x14ac:dyDescent="0.25">
      <c r="J350" s="14"/>
    </row>
    <row r="351" spans="10:10" x14ac:dyDescent="0.25">
      <c r="J351" s="14"/>
    </row>
    <row r="352" spans="10:10" x14ac:dyDescent="0.25">
      <c r="J352" s="14"/>
    </row>
    <row r="353" spans="10:10" x14ac:dyDescent="0.25">
      <c r="J353" s="14"/>
    </row>
    <row r="354" spans="10:10" x14ac:dyDescent="0.25">
      <c r="J354" s="14"/>
    </row>
    <row r="355" spans="10:10" x14ac:dyDescent="0.25">
      <c r="J355" s="14"/>
    </row>
    <row r="356" spans="10:10" x14ac:dyDescent="0.25">
      <c r="J356" s="14"/>
    </row>
    <row r="357" spans="10:10" x14ac:dyDescent="0.25">
      <c r="J357" s="14"/>
    </row>
    <row r="358" spans="10:10" x14ac:dyDescent="0.25">
      <c r="J358" s="14"/>
    </row>
    <row r="359" spans="10:10" x14ac:dyDescent="0.25">
      <c r="J359" s="14"/>
    </row>
    <row r="360" spans="10:10" x14ac:dyDescent="0.25">
      <c r="J360" s="14"/>
    </row>
    <row r="361" spans="10:10" x14ac:dyDescent="0.25">
      <c r="J361" s="14"/>
    </row>
    <row r="362" spans="10:10" x14ac:dyDescent="0.25">
      <c r="J362" s="14"/>
    </row>
    <row r="363" spans="10:10" x14ac:dyDescent="0.25">
      <c r="J363" s="14"/>
    </row>
    <row r="364" spans="10:10" x14ac:dyDescent="0.25">
      <c r="J364" s="14"/>
    </row>
    <row r="365" spans="10:10" x14ac:dyDescent="0.25">
      <c r="J365" s="14"/>
    </row>
    <row r="366" spans="10:10" x14ac:dyDescent="0.25">
      <c r="J366" s="14"/>
    </row>
    <row r="367" spans="10:10" x14ac:dyDescent="0.25">
      <c r="J367" s="14"/>
    </row>
    <row r="368" spans="10:10" x14ac:dyDescent="0.25">
      <c r="J368" s="14"/>
    </row>
    <row r="369" spans="10:10" x14ac:dyDescent="0.25">
      <c r="J369" s="14"/>
    </row>
    <row r="370" spans="10:10" x14ac:dyDescent="0.25">
      <c r="J370" s="14"/>
    </row>
    <row r="371" spans="10:10" x14ac:dyDescent="0.25">
      <c r="J371" s="14"/>
    </row>
    <row r="372" spans="10:10" x14ac:dyDescent="0.25">
      <c r="J372" s="14"/>
    </row>
    <row r="373" spans="10:10" x14ac:dyDescent="0.25">
      <c r="J373" s="14"/>
    </row>
    <row r="374" spans="10:10" x14ac:dyDescent="0.25">
      <c r="J374" s="14"/>
    </row>
    <row r="375" spans="10:10" x14ac:dyDescent="0.25">
      <c r="J375" s="14"/>
    </row>
    <row r="376" spans="10:10" x14ac:dyDescent="0.25">
      <c r="J376" s="14"/>
    </row>
    <row r="377" spans="10:10" x14ac:dyDescent="0.25">
      <c r="J377" s="14"/>
    </row>
    <row r="378" spans="10:10" x14ac:dyDescent="0.25">
      <c r="J378" s="14"/>
    </row>
    <row r="379" spans="10:10" x14ac:dyDescent="0.25">
      <c r="J379" s="14"/>
    </row>
    <row r="380" spans="10:10" x14ac:dyDescent="0.25">
      <c r="J380" s="14"/>
    </row>
    <row r="381" spans="10:10" x14ac:dyDescent="0.25">
      <c r="J381" s="14"/>
    </row>
    <row r="382" spans="10:10" x14ac:dyDescent="0.25">
      <c r="J382" s="14"/>
    </row>
    <row r="383" spans="10:10" x14ac:dyDescent="0.25">
      <c r="J383" s="14"/>
    </row>
    <row r="384" spans="10:10" x14ac:dyDescent="0.25">
      <c r="J384" s="14"/>
    </row>
    <row r="385" spans="10:10" x14ac:dyDescent="0.25">
      <c r="J385" s="14"/>
    </row>
    <row r="386" spans="10:10" x14ac:dyDescent="0.25">
      <c r="J386" s="14"/>
    </row>
    <row r="387" spans="10:10" x14ac:dyDescent="0.25">
      <c r="J387" s="14"/>
    </row>
    <row r="388" spans="10:10" x14ac:dyDescent="0.25">
      <c r="J388" s="14"/>
    </row>
    <row r="389" spans="10:10" x14ac:dyDescent="0.25">
      <c r="J389" s="14"/>
    </row>
    <row r="390" spans="10:10" x14ac:dyDescent="0.25">
      <c r="J390" s="14"/>
    </row>
    <row r="391" spans="10:10" x14ac:dyDescent="0.25">
      <c r="J391" s="14"/>
    </row>
    <row r="392" spans="10:10" x14ac:dyDescent="0.25">
      <c r="J392" s="14"/>
    </row>
    <row r="393" spans="10:10" x14ac:dyDescent="0.25">
      <c r="J393" s="14"/>
    </row>
    <row r="394" spans="10:10" x14ac:dyDescent="0.25">
      <c r="J394" s="14"/>
    </row>
    <row r="395" spans="10:10" x14ac:dyDescent="0.25">
      <c r="J395" s="14"/>
    </row>
    <row r="396" spans="10:10" x14ac:dyDescent="0.25">
      <c r="J396" s="14"/>
    </row>
    <row r="397" spans="10:10" x14ac:dyDescent="0.25">
      <c r="J397" s="14"/>
    </row>
    <row r="398" spans="10:10" x14ac:dyDescent="0.25">
      <c r="J398" s="14"/>
    </row>
    <row r="399" spans="10:10" x14ac:dyDescent="0.25">
      <c r="J399" s="14"/>
    </row>
    <row r="400" spans="10:10" x14ac:dyDescent="0.25">
      <c r="J400" s="14"/>
    </row>
    <row r="401" spans="10:10" x14ac:dyDescent="0.25">
      <c r="J401" s="14"/>
    </row>
    <row r="402" spans="10:10" x14ac:dyDescent="0.25">
      <c r="J402" s="14"/>
    </row>
    <row r="403" spans="10:10" x14ac:dyDescent="0.25">
      <c r="J403" s="14"/>
    </row>
    <row r="404" spans="10:10" x14ac:dyDescent="0.25">
      <c r="J404" s="14"/>
    </row>
    <row r="405" spans="10:10" x14ac:dyDescent="0.25">
      <c r="J405" s="14"/>
    </row>
    <row r="406" spans="10:10" x14ac:dyDescent="0.25">
      <c r="J406" s="14"/>
    </row>
    <row r="407" spans="10:10" x14ac:dyDescent="0.25">
      <c r="J407" s="14"/>
    </row>
    <row r="408" spans="10:10" x14ac:dyDescent="0.25">
      <c r="J408" s="14"/>
    </row>
    <row r="409" spans="10:10" x14ac:dyDescent="0.25">
      <c r="J409" s="14"/>
    </row>
    <row r="410" spans="10:10" x14ac:dyDescent="0.25">
      <c r="J410" s="14"/>
    </row>
    <row r="411" spans="10:10" x14ac:dyDescent="0.25">
      <c r="J411" s="14"/>
    </row>
    <row r="412" spans="10:10" x14ac:dyDescent="0.25">
      <c r="J412" s="14"/>
    </row>
    <row r="413" spans="10:10" x14ac:dyDescent="0.25">
      <c r="J413" s="14"/>
    </row>
    <row r="414" spans="10:10" x14ac:dyDescent="0.25">
      <c r="J414" s="14"/>
    </row>
    <row r="415" spans="10:10" x14ac:dyDescent="0.25">
      <c r="J415" s="14"/>
    </row>
    <row r="416" spans="10:10" x14ac:dyDescent="0.25">
      <c r="J416" s="14"/>
    </row>
    <row r="417" spans="10:10" x14ac:dyDescent="0.25">
      <c r="J417" s="14"/>
    </row>
    <row r="418" spans="10:10" x14ac:dyDescent="0.25">
      <c r="J418" s="14"/>
    </row>
    <row r="419" spans="10:10" x14ac:dyDescent="0.25">
      <c r="J419" s="14"/>
    </row>
    <row r="420" spans="10:10" x14ac:dyDescent="0.25">
      <c r="J420" s="14"/>
    </row>
    <row r="421" spans="10:10" x14ac:dyDescent="0.25">
      <c r="J421" s="14"/>
    </row>
    <row r="422" spans="10:10" x14ac:dyDescent="0.25">
      <c r="J422" s="14"/>
    </row>
    <row r="423" spans="10:10" x14ac:dyDescent="0.25">
      <c r="J423" s="14"/>
    </row>
    <row r="424" spans="10:10" x14ac:dyDescent="0.25">
      <c r="J424" s="14"/>
    </row>
    <row r="425" spans="10:10" x14ac:dyDescent="0.25">
      <c r="J425" s="14"/>
    </row>
    <row r="426" spans="10:10" x14ac:dyDescent="0.25">
      <c r="J426" s="14"/>
    </row>
    <row r="427" spans="10:10" x14ac:dyDescent="0.25">
      <c r="J427" s="14"/>
    </row>
    <row r="428" spans="10:10" x14ac:dyDescent="0.25">
      <c r="J428" s="14"/>
    </row>
    <row r="429" spans="10:10" x14ac:dyDescent="0.25">
      <c r="J429" s="14"/>
    </row>
    <row r="430" spans="10:10" x14ac:dyDescent="0.25">
      <c r="J430" s="14"/>
    </row>
    <row r="431" spans="10:10" x14ac:dyDescent="0.25">
      <c r="J431" s="14"/>
    </row>
    <row r="432" spans="10:10" x14ac:dyDescent="0.25">
      <c r="J432" s="14"/>
    </row>
    <row r="433" spans="10:10" x14ac:dyDescent="0.25">
      <c r="J433" s="14"/>
    </row>
    <row r="434" spans="10:10" x14ac:dyDescent="0.25">
      <c r="J434" s="14"/>
    </row>
    <row r="435" spans="10:10" x14ac:dyDescent="0.25">
      <c r="J435" s="14"/>
    </row>
    <row r="436" spans="10:10" x14ac:dyDescent="0.25">
      <c r="J436" s="14"/>
    </row>
    <row r="437" spans="10:10" x14ac:dyDescent="0.25">
      <c r="J437" s="14"/>
    </row>
    <row r="438" spans="10:10" x14ac:dyDescent="0.25">
      <c r="J438" s="14"/>
    </row>
    <row r="439" spans="10:10" x14ac:dyDescent="0.25">
      <c r="J439" s="14"/>
    </row>
    <row r="440" spans="10:10" x14ac:dyDescent="0.25">
      <c r="J440" s="14"/>
    </row>
    <row r="441" spans="10:10" x14ac:dyDescent="0.25">
      <c r="J441" s="14"/>
    </row>
    <row r="442" spans="10:10" x14ac:dyDescent="0.25">
      <c r="J442" s="14"/>
    </row>
    <row r="443" spans="10:10" x14ac:dyDescent="0.25">
      <c r="J443" s="14"/>
    </row>
    <row r="444" spans="10:10" x14ac:dyDescent="0.25">
      <c r="J444" s="14"/>
    </row>
    <row r="445" spans="10:10" x14ac:dyDescent="0.25">
      <c r="J445" s="14"/>
    </row>
    <row r="446" spans="10:10" x14ac:dyDescent="0.25">
      <c r="J446" s="14"/>
    </row>
    <row r="447" spans="10:10" x14ac:dyDescent="0.25">
      <c r="J447" s="14"/>
    </row>
    <row r="448" spans="10:10" x14ac:dyDescent="0.25">
      <c r="J448" s="14"/>
    </row>
    <row r="449" spans="10:10" x14ac:dyDescent="0.25">
      <c r="J449" s="14"/>
    </row>
    <row r="450" spans="10:10" x14ac:dyDescent="0.25">
      <c r="J450" s="14"/>
    </row>
    <row r="451" spans="10:10" x14ac:dyDescent="0.25">
      <c r="J451" s="14"/>
    </row>
    <row r="452" spans="10:10" x14ac:dyDescent="0.25">
      <c r="J452" s="14"/>
    </row>
    <row r="453" spans="10:10" x14ac:dyDescent="0.25">
      <c r="J453" s="14"/>
    </row>
    <row r="454" spans="10:10" x14ac:dyDescent="0.25">
      <c r="J454" s="14"/>
    </row>
    <row r="455" spans="10:10" x14ac:dyDescent="0.25">
      <c r="J455" s="14"/>
    </row>
    <row r="456" spans="10:10" x14ac:dyDescent="0.25">
      <c r="J456" s="14"/>
    </row>
    <row r="457" spans="10:10" x14ac:dyDescent="0.25">
      <c r="J457" s="14"/>
    </row>
    <row r="458" spans="10:10" x14ac:dyDescent="0.25">
      <c r="J458" s="14"/>
    </row>
    <row r="459" spans="10:10" x14ac:dyDescent="0.25">
      <c r="J459" s="14"/>
    </row>
    <row r="460" spans="10:10" x14ac:dyDescent="0.25">
      <c r="J460" s="14"/>
    </row>
    <row r="461" spans="10:10" x14ac:dyDescent="0.25">
      <c r="J461" s="14"/>
    </row>
    <row r="462" spans="10:10" x14ac:dyDescent="0.25">
      <c r="J462" s="14"/>
    </row>
    <row r="463" spans="10:10" x14ac:dyDescent="0.25">
      <c r="J463" s="14"/>
    </row>
    <row r="464" spans="10:10" x14ac:dyDescent="0.25">
      <c r="J464" s="14"/>
    </row>
    <row r="465" spans="10:10" x14ac:dyDescent="0.25">
      <c r="J465" s="14"/>
    </row>
    <row r="466" spans="10:10" x14ac:dyDescent="0.25">
      <c r="J466" s="14"/>
    </row>
    <row r="467" spans="10:10" x14ac:dyDescent="0.25">
      <c r="J467" s="14"/>
    </row>
    <row r="468" spans="10:10" x14ac:dyDescent="0.25">
      <c r="J468" s="14"/>
    </row>
    <row r="469" spans="10:10" x14ac:dyDescent="0.25">
      <c r="J469" s="14"/>
    </row>
    <row r="470" spans="10:10" x14ac:dyDescent="0.25">
      <c r="J470" s="14"/>
    </row>
    <row r="471" spans="10:10" x14ac:dyDescent="0.25">
      <c r="J471" s="14"/>
    </row>
    <row r="472" spans="10:10" x14ac:dyDescent="0.25">
      <c r="J472" s="14"/>
    </row>
    <row r="473" spans="10:10" x14ac:dyDescent="0.25">
      <c r="J473" s="14"/>
    </row>
    <row r="474" spans="10:10" x14ac:dyDescent="0.25">
      <c r="J474" s="14"/>
    </row>
    <row r="475" spans="10:10" x14ac:dyDescent="0.25">
      <c r="J475" s="14"/>
    </row>
    <row r="476" spans="10:10" x14ac:dyDescent="0.25">
      <c r="J476" s="14"/>
    </row>
    <row r="477" spans="10:10" x14ac:dyDescent="0.25">
      <c r="J477" s="14"/>
    </row>
    <row r="478" spans="10:10" x14ac:dyDescent="0.25">
      <c r="J478" s="14"/>
    </row>
    <row r="479" spans="10:10" x14ac:dyDescent="0.25">
      <c r="J479" s="14"/>
    </row>
    <row r="480" spans="10:10" x14ac:dyDescent="0.25">
      <c r="J480" s="14"/>
    </row>
    <row r="481" spans="10:10" x14ac:dyDescent="0.25">
      <c r="J481" s="14"/>
    </row>
    <row r="482" spans="10:10" x14ac:dyDescent="0.25">
      <c r="J482" s="14"/>
    </row>
    <row r="483" spans="10:10" x14ac:dyDescent="0.25">
      <c r="J483" s="14"/>
    </row>
    <row r="484" spans="10:10" x14ac:dyDescent="0.25">
      <c r="J484" s="14"/>
    </row>
    <row r="485" spans="10:10" x14ac:dyDescent="0.25">
      <c r="J485" s="14"/>
    </row>
    <row r="486" spans="10:10" x14ac:dyDescent="0.25">
      <c r="J486" s="14"/>
    </row>
    <row r="487" spans="10:10" x14ac:dyDescent="0.25">
      <c r="J487" s="14"/>
    </row>
    <row r="488" spans="10:10" x14ac:dyDescent="0.25">
      <c r="J488" s="14"/>
    </row>
    <row r="489" spans="10:10" x14ac:dyDescent="0.25">
      <c r="J489" s="14"/>
    </row>
    <row r="490" spans="10:10" x14ac:dyDescent="0.25">
      <c r="J490" s="14"/>
    </row>
    <row r="491" spans="10:10" x14ac:dyDescent="0.25">
      <c r="J491" s="14"/>
    </row>
    <row r="492" spans="10:10" x14ac:dyDescent="0.25">
      <c r="J492" s="14"/>
    </row>
    <row r="493" spans="10:10" x14ac:dyDescent="0.25">
      <c r="J493" s="14"/>
    </row>
    <row r="494" spans="10:10" x14ac:dyDescent="0.25">
      <c r="J494" s="14"/>
    </row>
    <row r="495" spans="10:10" x14ac:dyDescent="0.25">
      <c r="J495" s="14"/>
    </row>
    <row r="496" spans="10:10" x14ac:dyDescent="0.25">
      <c r="J496" s="14"/>
    </row>
    <row r="497" spans="10:10" x14ac:dyDescent="0.25">
      <c r="J497" s="14"/>
    </row>
    <row r="498" spans="10:10" x14ac:dyDescent="0.25">
      <c r="J498" s="14"/>
    </row>
    <row r="499" spans="10:10" x14ac:dyDescent="0.25">
      <c r="J499" s="14"/>
    </row>
    <row r="500" spans="10:10" x14ac:dyDescent="0.25">
      <c r="J500" s="14"/>
    </row>
    <row r="501" spans="10:10" x14ac:dyDescent="0.25">
      <c r="J501" s="14"/>
    </row>
    <row r="502" spans="10:10" x14ac:dyDescent="0.25">
      <c r="J502" s="14"/>
    </row>
    <row r="503" spans="10:10" x14ac:dyDescent="0.25">
      <c r="J503" s="14"/>
    </row>
    <row r="504" spans="10:10" x14ac:dyDescent="0.25">
      <c r="J504" s="14"/>
    </row>
    <row r="505" spans="10:10" x14ac:dyDescent="0.25">
      <c r="J505" s="14"/>
    </row>
    <row r="506" spans="10:10" x14ac:dyDescent="0.25">
      <c r="J506" s="14"/>
    </row>
    <row r="507" spans="10:10" x14ac:dyDescent="0.25">
      <c r="J507" s="14"/>
    </row>
    <row r="508" spans="10:10" x14ac:dyDescent="0.25">
      <c r="J508" s="14"/>
    </row>
    <row r="509" spans="10:10" x14ac:dyDescent="0.25">
      <c r="J509" s="14"/>
    </row>
    <row r="510" spans="10:10" x14ac:dyDescent="0.25">
      <c r="J510" s="14"/>
    </row>
    <row r="511" spans="10:10" x14ac:dyDescent="0.25">
      <c r="J511" s="14"/>
    </row>
    <row r="512" spans="10:10" x14ac:dyDescent="0.25">
      <c r="J512" s="14"/>
    </row>
    <row r="513" spans="10:10" x14ac:dyDescent="0.25">
      <c r="J513" s="14"/>
    </row>
    <row r="514" spans="10:10" x14ac:dyDescent="0.25">
      <c r="J514" s="14"/>
    </row>
    <row r="515" spans="10:10" x14ac:dyDescent="0.25">
      <c r="J515" s="14"/>
    </row>
    <row r="516" spans="10:10" x14ac:dyDescent="0.25">
      <c r="J516" s="14"/>
    </row>
    <row r="517" spans="10:10" x14ac:dyDescent="0.25">
      <c r="J517" s="14"/>
    </row>
    <row r="518" spans="10:10" x14ac:dyDescent="0.25">
      <c r="J518" s="14"/>
    </row>
    <row r="519" spans="10:10" x14ac:dyDescent="0.25">
      <c r="J519" s="14"/>
    </row>
    <row r="520" spans="10:10" x14ac:dyDescent="0.25">
      <c r="J520" s="14"/>
    </row>
    <row r="521" spans="10:10" x14ac:dyDescent="0.25">
      <c r="J521" s="14"/>
    </row>
    <row r="522" spans="10:10" x14ac:dyDescent="0.25">
      <c r="J522" s="14"/>
    </row>
    <row r="523" spans="10:10" x14ac:dyDescent="0.25">
      <c r="J523" s="14"/>
    </row>
    <row r="524" spans="10:10" x14ac:dyDescent="0.25">
      <c r="J524" s="14"/>
    </row>
    <row r="525" spans="10:10" x14ac:dyDescent="0.25">
      <c r="J525" s="14"/>
    </row>
    <row r="526" spans="10:10" x14ac:dyDescent="0.25">
      <c r="J526" s="14"/>
    </row>
    <row r="527" spans="10:10" x14ac:dyDescent="0.25">
      <c r="J527" s="14"/>
    </row>
    <row r="528" spans="10:10" x14ac:dyDescent="0.25">
      <c r="J528" s="14"/>
    </row>
    <row r="529" spans="10:10" x14ac:dyDescent="0.25">
      <c r="J529" s="14"/>
    </row>
    <row r="530" spans="10:10" x14ac:dyDescent="0.25">
      <c r="J530" s="14"/>
    </row>
    <row r="531" spans="10:10" x14ac:dyDescent="0.25">
      <c r="J531" s="14"/>
    </row>
    <row r="532" spans="10:10" x14ac:dyDescent="0.25">
      <c r="J532" s="14"/>
    </row>
    <row r="533" spans="10:10" x14ac:dyDescent="0.25">
      <c r="J533" s="14"/>
    </row>
    <row r="534" spans="10:10" x14ac:dyDescent="0.25">
      <c r="J534" s="14"/>
    </row>
    <row r="535" spans="10:10" x14ac:dyDescent="0.25">
      <c r="J535" s="14"/>
    </row>
    <row r="536" spans="10:10" x14ac:dyDescent="0.25">
      <c r="J536" s="14"/>
    </row>
    <row r="537" spans="10:10" x14ac:dyDescent="0.25">
      <c r="J537" s="14"/>
    </row>
    <row r="538" spans="10:10" x14ac:dyDescent="0.25">
      <c r="J538" s="14"/>
    </row>
    <row r="539" spans="10:10" x14ac:dyDescent="0.25">
      <c r="J539" s="14"/>
    </row>
    <row r="540" spans="10:10" x14ac:dyDescent="0.25">
      <c r="J540" s="14"/>
    </row>
    <row r="541" spans="10:10" x14ac:dyDescent="0.25">
      <c r="J541" s="14"/>
    </row>
    <row r="542" spans="10:10" x14ac:dyDescent="0.25">
      <c r="J542" s="14"/>
    </row>
    <row r="543" spans="10:10" x14ac:dyDescent="0.25">
      <c r="J543" s="14"/>
    </row>
    <row r="544" spans="10:10" x14ac:dyDescent="0.25">
      <c r="J544" s="14"/>
    </row>
    <row r="545" spans="10:10" x14ac:dyDescent="0.25">
      <c r="J545" s="14"/>
    </row>
    <row r="546" spans="10:10" x14ac:dyDescent="0.25">
      <c r="J546" s="14"/>
    </row>
    <row r="547" spans="10:10" x14ac:dyDescent="0.25">
      <c r="J547" s="14"/>
    </row>
    <row r="548" spans="10:10" x14ac:dyDescent="0.25">
      <c r="J548" s="14"/>
    </row>
    <row r="549" spans="10:10" x14ac:dyDescent="0.25">
      <c r="J549" s="14"/>
    </row>
    <row r="550" spans="10:10" x14ac:dyDescent="0.25">
      <c r="J550" s="14"/>
    </row>
    <row r="551" spans="10:10" x14ac:dyDescent="0.25">
      <c r="J551" s="14"/>
    </row>
    <row r="552" spans="10:10" x14ac:dyDescent="0.25">
      <c r="J552" s="14"/>
    </row>
    <row r="553" spans="10:10" x14ac:dyDescent="0.25">
      <c r="J553" s="14"/>
    </row>
    <row r="554" spans="10:10" x14ac:dyDescent="0.25">
      <c r="J554" s="14"/>
    </row>
    <row r="555" spans="10:10" x14ac:dyDescent="0.25">
      <c r="J555" s="14"/>
    </row>
    <row r="556" spans="10:10" x14ac:dyDescent="0.25">
      <c r="J556" s="14"/>
    </row>
    <row r="557" spans="10:10" x14ac:dyDescent="0.25">
      <c r="J557" s="14"/>
    </row>
    <row r="558" spans="10:10" x14ac:dyDescent="0.25">
      <c r="J558" s="14"/>
    </row>
    <row r="559" spans="10:10" x14ac:dyDescent="0.25">
      <c r="J559" s="14"/>
    </row>
    <row r="560" spans="10:10" x14ac:dyDescent="0.25">
      <c r="J560" s="14"/>
    </row>
    <row r="561" spans="10:10" x14ac:dyDescent="0.25">
      <c r="J561" s="14"/>
    </row>
    <row r="562" spans="10:10" x14ac:dyDescent="0.25">
      <c r="J562" s="14"/>
    </row>
    <row r="563" spans="10:10" x14ac:dyDescent="0.25">
      <c r="J563" s="14"/>
    </row>
    <row r="564" spans="10:10" x14ac:dyDescent="0.25">
      <c r="J564" s="14"/>
    </row>
    <row r="565" spans="10:10" x14ac:dyDescent="0.25">
      <c r="J565" s="14"/>
    </row>
    <row r="566" spans="10:10" x14ac:dyDescent="0.25">
      <c r="J566" s="14"/>
    </row>
    <row r="567" spans="10:10" x14ac:dyDescent="0.25">
      <c r="J567" s="14"/>
    </row>
    <row r="568" spans="10:10" x14ac:dyDescent="0.25">
      <c r="J568" s="14"/>
    </row>
    <row r="569" spans="10:10" x14ac:dyDescent="0.25">
      <c r="J569" s="14"/>
    </row>
    <row r="570" spans="10:10" x14ac:dyDescent="0.25">
      <c r="J570" s="14"/>
    </row>
    <row r="571" spans="10:10" x14ac:dyDescent="0.25">
      <c r="J571" s="14"/>
    </row>
    <row r="572" spans="10:10" x14ac:dyDescent="0.25">
      <c r="J572" s="14"/>
    </row>
    <row r="573" spans="10:10" x14ac:dyDescent="0.25">
      <c r="J573" s="14"/>
    </row>
    <row r="574" spans="10:10" x14ac:dyDescent="0.25">
      <c r="J574" s="14"/>
    </row>
    <row r="575" spans="10:10" x14ac:dyDescent="0.25">
      <c r="J575" s="14"/>
    </row>
    <row r="576" spans="10:10" x14ac:dyDescent="0.25">
      <c r="J576" s="14"/>
    </row>
    <row r="577" spans="10:10" x14ac:dyDescent="0.25">
      <c r="J577" s="14"/>
    </row>
    <row r="578" spans="10:10" x14ac:dyDescent="0.25">
      <c r="J578" s="14"/>
    </row>
    <row r="579" spans="10:10" x14ac:dyDescent="0.25">
      <c r="J579" s="14"/>
    </row>
    <row r="580" spans="10:10" x14ac:dyDescent="0.25">
      <c r="J580" s="14"/>
    </row>
    <row r="581" spans="10:10" x14ac:dyDescent="0.25">
      <c r="J581" s="14"/>
    </row>
    <row r="582" spans="10:10" x14ac:dyDescent="0.25">
      <c r="J582" s="14"/>
    </row>
    <row r="583" spans="10:10" x14ac:dyDescent="0.25">
      <c r="J583" s="14"/>
    </row>
    <row r="584" spans="10:10" x14ac:dyDescent="0.25">
      <c r="J584" s="14"/>
    </row>
    <row r="585" spans="10:10" x14ac:dyDescent="0.25">
      <c r="J585" s="14"/>
    </row>
    <row r="586" spans="10:10" x14ac:dyDescent="0.25">
      <c r="J586" s="14"/>
    </row>
    <row r="587" spans="10:10" x14ac:dyDescent="0.25">
      <c r="J587" s="14"/>
    </row>
    <row r="588" spans="10:10" x14ac:dyDescent="0.25">
      <c r="J588" s="14"/>
    </row>
    <row r="589" spans="10:10" x14ac:dyDescent="0.25">
      <c r="J589" s="14"/>
    </row>
    <row r="590" spans="10:10" x14ac:dyDescent="0.25">
      <c r="J590" s="14"/>
    </row>
    <row r="591" spans="10:10" x14ac:dyDescent="0.25">
      <c r="J591" s="14"/>
    </row>
    <row r="592" spans="10:10" x14ac:dyDescent="0.25">
      <c r="J592" s="14"/>
    </row>
    <row r="593" spans="10:10" x14ac:dyDescent="0.25">
      <c r="J593" s="14"/>
    </row>
    <row r="594" spans="10:10" x14ac:dyDescent="0.25">
      <c r="J594" s="14"/>
    </row>
    <row r="595" spans="10:10" x14ac:dyDescent="0.25">
      <c r="J595" s="14"/>
    </row>
    <row r="596" spans="10:10" x14ac:dyDescent="0.25">
      <c r="J596" s="14"/>
    </row>
    <row r="597" spans="10:10" x14ac:dyDescent="0.25">
      <c r="J597" s="14"/>
    </row>
    <row r="598" spans="10:10" x14ac:dyDescent="0.25">
      <c r="J598" s="14"/>
    </row>
    <row r="599" spans="10:10" x14ac:dyDescent="0.25">
      <c r="J599" s="14"/>
    </row>
    <row r="600" spans="10:10" x14ac:dyDescent="0.25">
      <c r="J600" s="14"/>
    </row>
    <row r="601" spans="10:10" x14ac:dyDescent="0.25">
      <c r="J601" s="14"/>
    </row>
    <row r="602" spans="10:10" x14ac:dyDescent="0.25">
      <c r="J602" s="14"/>
    </row>
    <row r="603" spans="10:10" x14ac:dyDescent="0.25">
      <c r="J603" s="14"/>
    </row>
    <row r="604" spans="10:10" x14ac:dyDescent="0.25">
      <c r="J604" s="14"/>
    </row>
    <row r="605" spans="10:10" x14ac:dyDescent="0.25">
      <c r="J605" s="14"/>
    </row>
    <row r="606" spans="10:10" x14ac:dyDescent="0.25">
      <c r="J606" s="14"/>
    </row>
    <row r="607" spans="10:10" x14ac:dyDescent="0.25">
      <c r="J607" s="14"/>
    </row>
    <row r="608" spans="10:10" x14ac:dyDescent="0.25">
      <c r="J608" s="14"/>
    </row>
    <row r="609" spans="10:10" x14ac:dyDescent="0.25">
      <c r="J609" s="14"/>
    </row>
    <row r="610" spans="10:10" x14ac:dyDescent="0.25">
      <c r="J610" s="14"/>
    </row>
    <row r="611" spans="10:10" x14ac:dyDescent="0.25">
      <c r="J611" s="14"/>
    </row>
    <row r="612" spans="10:10" x14ac:dyDescent="0.25">
      <c r="J612" s="14"/>
    </row>
    <row r="613" spans="10:10" x14ac:dyDescent="0.25">
      <c r="J613" s="14"/>
    </row>
    <row r="614" spans="10:10" x14ac:dyDescent="0.25">
      <c r="J614" s="14"/>
    </row>
    <row r="615" spans="10:10" x14ac:dyDescent="0.25">
      <c r="J615" s="14"/>
    </row>
    <row r="616" spans="10:10" x14ac:dyDescent="0.25">
      <c r="J616" s="14"/>
    </row>
    <row r="617" spans="10:10" x14ac:dyDescent="0.25">
      <c r="J617" s="14"/>
    </row>
    <row r="618" spans="10:10" x14ac:dyDescent="0.25">
      <c r="J618" s="14"/>
    </row>
    <row r="619" spans="10:10" x14ac:dyDescent="0.25">
      <c r="J619" s="14"/>
    </row>
    <row r="620" spans="10:10" x14ac:dyDescent="0.25">
      <c r="J620" s="14"/>
    </row>
    <row r="621" spans="10:10" x14ac:dyDescent="0.25">
      <c r="J621" s="14"/>
    </row>
    <row r="622" spans="10:10" x14ac:dyDescent="0.25">
      <c r="J622" s="14"/>
    </row>
    <row r="623" spans="10:10" x14ac:dyDescent="0.25">
      <c r="J623" s="14"/>
    </row>
    <row r="624" spans="10:10" x14ac:dyDescent="0.25">
      <c r="J624" s="14"/>
    </row>
    <row r="625" spans="10:10" x14ac:dyDescent="0.25">
      <c r="J625" s="14"/>
    </row>
    <row r="626" spans="10:10" x14ac:dyDescent="0.25">
      <c r="J626" s="14"/>
    </row>
    <row r="627" spans="10:10" x14ac:dyDescent="0.25">
      <c r="J627" s="14"/>
    </row>
    <row r="628" spans="10:10" x14ac:dyDescent="0.25">
      <c r="J628" s="14"/>
    </row>
    <row r="629" spans="10:10" x14ac:dyDescent="0.25">
      <c r="J629" s="14"/>
    </row>
    <row r="630" spans="10:10" x14ac:dyDescent="0.25">
      <c r="J630" s="14"/>
    </row>
    <row r="631" spans="10:10" x14ac:dyDescent="0.25">
      <c r="J631" s="14"/>
    </row>
    <row r="632" spans="10:10" x14ac:dyDescent="0.25">
      <c r="J632" s="14"/>
    </row>
    <row r="633" spans="10:10" x14ac:dyDescent="0.25">
      <c r="J633" s="14"/>
    </row>
    <row r="634" spans="10:10" x14ac:dyDescent="0.25">
      <c r="J634" s="14"/>
    </row>
    <row r="635" spans="10:10" x14ac:dyDescent="0.25">
      <c r="J635" s="14"/>
    </row>
    <row r="636" spans="10:10" x14ac:dyDescent="0.25">
      <c r="J636" s="14"/>
    </row>
    <row r="637" spans="10:10" x14ac:dyDescent="0.25">
      <c r="J637" s="14"/>
    </row>
    <row r="638" spans="10:10" x14ac:dyDescent="0.25">
      <c r="J638" s="14"/>
    </row>
    <row r="639" spans="10:10" x14ac:dyDescent="0.25">
      <c r="J639" s="14"/>
    </row>
    <row r="640" spans="10:10" x14ac:dyDescent="0.25">
      <c r="J640" s="14"/>
    </row>
    <row r="641" spans="10:10" x14ac:dyDescent="0.25">
      <c r="J641" s="14"/>
    </row>
    <row r="642" spans="10:10" x14ac:dyDescent="0.25">
      <c r="J642" s="14"/>
    </row>
    <row r="643" spans="10:10" x14ac:dyDescent="0.25">
      <c r="J643" s="14"/>
    </row>
    <row r="644" spans="10:10" x14ac:dyDescent="0.25">
      <c r="J644" s="14"/>
    </row>
    <row r="645" spans="10:10" x14ac:dyDescent="0.25">
      <c r="J645" s="14"/>
    </row>
    <row r="646" spans="10:10" x14ac:dyDescent="0.25">
      <c r="J646" s="14"/>
    </row>
    <row r="647" spans="10:10" x14ac:dyDescent="0.25">
      <c r="J647" s="14"/>
    </row>
    <row r="648" spans="10:10" x14ac:dyDescent="0.25">
      <c r="J648" s="14"/>
    </row>
    <row r="649" spans="10:10" x14ac:dyDescent="0.25">
      <c r="J649" s="14"/>
    </row>
    <row r="650" spans="10:10" x14ac:dyDescent="0.25">
      <c r="J650" s="14"/>
    </row>
    <row r="651" spans="10:10" x14ac:dyDescent="0.25">
      <c r="J651" s="14"/>
    </row>
    <row r="652" spans="10:10" x14ac:dyDescent="0.25">
      <c r="J652" s="14"/>
    </row>
    <row r="653" spans="10:10" x14ac:dyDescent="0.25">
      <c r="J653" s="14"/>
    </row>
    <row r="654" spans="10:10" x14ac:dyDescent="0.25">
      <c r="J654" s="14"/>
    </row>
    <row r="655" spans="10:10" x14ac:dyDescent="0.25">
      <c r="J655" s="14"/>
    </row>
    <row r="656" spans="10:10" x14ac:dyDescent="0.25">
      <c r="J656" s="14"/>
    </row>
    <row r="657" spans="10:10" x14ac:dyDescent="0.25">
      <c r="J657" s="14"/>
    </row>
    <row r="658" spans="10:10" x14ac:dyDescent="0.25">
      <c r="J658" s="14"/>
    </row>
    <row r="659" spans="10:10" x14ac:dyDescent="0.25">
      <c r="J659" s="14"/>
    </row>
    <row r="660" spans="10:10" x14ac:dyDescent="0.25">
      <c r="J660" s="14"/>
    </row>
    <row r="661" spans="10:10" x14ac:dyDescent="0.25">
      <c r="J661" s="14"/>
    </row>
    <row r="662" spans="10:10" x14ac:dyDescent="0.25">
      <c r="J662" s="14"/>
    </row>
    <row r="663" spans="10:10" x14ac:dyDescent="0.25">
      <c r="J663" s="14"/>
    </row>
    <row r="664" spans="10:10" x14ac:dyDescent="0.25">
      <c r="J664" s="14"/>
    </row>
    <row r="665" spans="10:10" x14ac:dyDescent="0.25">
      <c r="J665" s="14"/>
    </row>
    <row r="666" spans="10:10" x14ac:dyDescent="0.25">
      <c r="J666" s="14"/>
    </row>
    <row r="667" spans="10:10" x14ac:dyDescent="0.25">
      <c r="J667" s="14"/>
    </row>
    <row r="668" spans="10:10" x14ac:dyDescent="0.25">
      <c r="J668" s="14"/>
    </row>
    <row r="669" spans="10:10" x14ac:dyDescent="0.25">
      <c r="J669" s="14"/>
    </row>
    <row r="670" spans="10:10" x14ac:dyDescent="0.25">
      <c r="J670" s="14"/>
    </row>
    <row r="671" spans="10:10" x14ac:dyDescent="0.25">
      <c r="J671" s="14"/>
    </row>
    <row r="672" spans="10:10" x14ac:dyDescent="0.25">
      <c r="J672" s="14"/>
    </row>
    <row r="673" spans="10:10" x14ac:dyDescent="0.25">
      <c r="J673" s="14"/>
    </row>
    <row r="674" spans="10:10" x14ac:dyDescent="0.25">
      <c r="J674" s="14"/>
    </row>
    <row r="675" spans="10:10" x14ac:dyDescent="0.25">
      <c r="J675" s="14"/>
    </row>
    <row r="676" spans="10:10" x14ac:dyDescent="0.25">
      <c r="J676" s="14"/>
    </row>
    <row r="677" spans="10:10" x14ac:dyDescent="0.25">
      <c r="J677" s="14"/>
    </row>
    <row r="678" spans="10:10" x14ac:dyDescent="0.25">
      <c r="J678" s="14"/>
    </row>
    <row r="679" spans="10:10" x14ac:dyDescent="0.25">
      <c r="J679" s="14"/>
    </row>
    <row r="680" spans="10:10" x14ac:dyDescent="0.25">
      <c r="J680" s="14"/>
    </row>
    <row r="681" spans="10:10" x14ac:dyDescent="0.25">
      <c r="J681" s="14"/>
    </row>
    <row r="682" spans="10:10" x14ac:dyDescent="0.25">
      <c r="J682" s="14"/>
    </row>
    <row r="683" spans="10:10" x14ac:dyDescent="0.25">
      <c r="J683" s="14"/>
    </row>
    <row r="684" spans="10:10" x14ac:dyDescent="0.25">
      <c r="J684" s="14"/>
    </row>
    <row r="685" spans="10:10" x14ac:dyDescent="0.25">
      <c r="J685" s="14"/>
    </row>
    <row r="686" spans="10:10" x14ac:dyDescent="0.25">
      <c r="J686" s="14"/>
    </row>
    <row r="687" spans="10:10" x14ac:dyDescent="0.25">
      <c r="J687" s="14"/>
    </row>
    <row r="688" spans="10:10" x14ac:dyDescent="0.25">
      <c r="J688" s="14"/>
    </row>
    <row r="689" spans="10:10" x14ac:dyDescent="0.25">
      <c r="J689" s="14"/>
    </row>
    <row r="690" spans="10:10" x14ac:dyDescent="0.25">
      <c r="J690" s="14"/>
    </row>
    <row r="691" spans="10:10" x14ac:dyDescent="0.25">
      <c r="J691" s="14"/>
    </row>
    <row r="692" spans="10:10" x14ac:dyDescent="0.25">
      <c r="J692" s="14"/>
    </row>
    <row r="693" spans="10:10" x14ac:dyDescent="0.25">
      <c r="J693" s="14"/>
    </row>
    <row r="694" spans="10:10" x14ac:dyDescent="0.25">
      <c r="J694" s="14"/>
    </row>
    <row r="695" spans="10:10" x14ac:dyDescent="0.25">
      <c r="J695" s="14"/>
    </row>
    <row r="696" spans="10:10" x14ac:dyDescent="0.25">
      <c r="J696" s="14"/>
    </row>
    <row r="697" spans="10:10" x14ac:dyDescent="0.25">
      <c r="J697" s="14"/>
    </row>
    <row r="698" spans="10:10" x14ac:dyDescent="0.25">
      <c r="J698" s="14"/>
    </row>
    <row r="699" spans="10:10" x14ac:dyDescent="0.25">
      <c r="J699" s="14"/>
    </row>
    <row r="700" spans="10:10" x14ac:dyDescent="0.25">
      <c r="J700" s="14"/>
    </row>
    <row r="701" spans="10:10" x14ac:dyDescent="0.25">
      <c r="J701" s="14"/>
    </row>
    <row r="702" spans="10:10" x14ac:dyDescent="0.25">
      <c r="J702" s="14"/>
    </row>
    <row r="703" spans="10:10" x14ac:dyDescent="0.25">
      <c r="J703" s="14"/>
    </row>
    <row r="704" spans="10:10" x14ac:dyDescent="0.25">
      <c r="J704" s="14"/>
    </row>
    <row r="705" spans="10:10" x14ac:dyDescent="0.25">
      <c r="J705" s="14"/>
    </row>
    <row r="706" spans="10:10" x14ac:dyDescent="0.25">
      <c r="J706" s="14"/>
    </row>
    <row r="707" spans="10:10" x14ac:dyDescent="0.25">
      <c r="J707" s="14"/>
    </row>
    <row r="708" spans="10:10" x14ac:dyDescent="0.25">
      <c r="J708" s="14"/>
    </row>
    <row r="709" spans="10:10" x14ac:dyDescent="0.25">
      <c r="J709" s="14"/>
    </row>
    <row r="710" spans="10:10" x14ac:dyDescent="0.25">
      <c r="J710" s="14"/>
    </row>
    <row r="711" spans="10:10" x14ac:dyDescent="0.25">
      <c r="J711" s="14"/>
    </row>
    <row r="712" spans="10:10" x14ac:dyDescent="0.25">
      <c r="J712" s="14"/>
    </row>
    <row r="713" spans="10:10" x14ac:dyDescent="0.25">
      <c r="J713" s="14"/>
    </row>
    <row r="714" spans="10:10" x14ac:dyDescent="0.25">
      <c r="J714" s="14"/>
    </row>
    <row r="715" spans="10:10" x14ac:dyDescent="0.25">
      <c r="J715" s="14"/>
    </row>
    <row r="716" spans="10:10" x14ac:dyDescent="0.25">
      <c r="J716" s="14"/>
    </row>
    <row r="717" spans="10:10" x14ac:dyDescent="0.25">
      <c r="J717" s="14"/>
    </row>
    <row r="718" spans="10:10" x14ac:dyDescent="0.25">
      <c r="J718" s="14"/>
    </row>
    <row r="719" spans="10:10" x14ac:dyDescent="0.25">
      <c r="J719" s="14"/>
    </row>
    <row r="720" spans="10:10" x14ac:dyDescent="0.25">
      <c r="J720" s="14"/>
    </row>
    <row r="721" spans="10:10" x14ac:dyDescent="0.25">
      <c r="J721" s="14"/>
    </row>
    <row r="722" spans="10:10" x14ac:dyDescent="0.25">
      <c r="J722" s="14"/>
    </row>
    <row r="723" spans="10:10" x14ac:dyDescent="0.25">
      <c r="J723" s="14"/>
    </row>
    <row r="724" spans="10:10" x14ac:dyDescent="0.25">
      <c r="J724" s="14"/>
    </row>
    <row r="725" spans="10:10" x14ac:dyDescent="0.25">
      <c r="J725" s="14"/>
    </row>
    <row r="726" spans="10:10" x14ac:dyDescent="0.25">
      <c r="J726" s="14"/>
    </row>
    <row r="727" spans="10:10" x14ac:dyDescent="0.25">
      <c r="J727" s="14"/>
    </row>
    <row r="728" spans="10:10" x14ac:dyDescent="0.25">
      <c r="J728" s="14"/>
    </row>
    <row r="729" spans="10:10" x14ac:dyDescent="0.25">
      <c r="J729" s="14"/>
    </row>
    <row r="730" spans="10:10" x14ac:dyDescent="0.25">
      <c r="J730" s="14"/>
    </row>
    <row r="731" spans="10:10" x14ac:dyDescent="0.25">
      <c r="J731" s="14"/>
    </row>
    <row r="732" spans="10:10" x14ac:dyDescent="0.25">
      <c r="J732" s="14"/>
    </row>
    <row r="733" spans="10:10" x14ac:dyDescent="0.25">
      <c r="J733" s="14"/>
    </row>
    <row r="734" spans="10:10" x14ac:dyDescent="0.25">
      <c r="J734" s="14"/>
    </row>
    <row r="735" spans="10:10" x14ac:dyDescent="0.25">
      <c r="J735" s="14"/>
    </row>
    <row r="736" spans="10:10" x14ac:dyDescent="0.25">
      <c r="J736" s="14"/>
    </row>
    <row r="737" spans="10:10" x14ac:dyDescent="0.25">
      <c r="J737" s="14"/>
    </row>
    <row r="738" spans="10:10" x14ac:dyDescent="0.25">
      <c r="J738" s="14"/>
    </row>
    <row r="739" spans="10:10" x14ac:dyDescent="0.25">
      <c r="J739" s="14"/>
    </row>
    <row r="740" spans="10:10" x14ac:dyDescent="0.25">
      <c r="J740" s="14"/>
    </row>
    <row r="741" spans="10:10" x14ac:dyDescent="0.25">
      <c r="J741" s="14"/>
    </row>
    <row r="742" spans="10:10" x14ac:dyDescent="0.25">
      <c r="J742" s="14"/>
    </row>
    <row r="743" spans="10:10" x14ac:dyDescent="0.25">
      <c r="J743" s="14"/>
    </row>
    <row r="744" spans="10:10" x14ac:dyDescent="0.25">
      <c r="J744" s="14"/>
    </row>
    <row r="745" spans="10:10" x14ac:dyDescent="0.25">
      <c r="J745" s="14"/>
    </row>
    <row r="746" spans="10:10" x14ac:dyDescent="0.25">
      <c r="J746" s="14"/>
    </row>
    <row r="747" spans="10:10" x14ac:dyDescent="0.25">
      <c r="J747" s="14"/>
    </row>
    <row r="748" spans="10:10" x14ac:dyDescent="0.25">
      <c r="J748" s="14"/>
    </row>
    <row r="749" spans="10:10" x14ac:dyDescent="0.25">
      <c r="J749" s="14"/>
    </row>
    <row r="750" spans="10:10" x14ac:dyDescent="0.25">
      <c r="J750" s="14"/>
    </row>
    <row r="751" spans="10:10" x14ac:dyDescent="0.25">
      <c r="J751" s="14"/>
    </row>
    <row r="752" spans="10:10" x14ac:dyDescent="0.25">
      <c r="J752" s="14"/>
    </row>
    <row r="753" spans="10:10" x14ac:dyDescent="0.25">
      <c r="J753" s="14"/>
    </row>
    <row r="754" spans="10:10" x14ac:dyDescent="0.25">
      <c r="J754" s="14"/>
    </row>
    <row r="755" spans="10:10" x14ac:dyDescent="0.25">
      <c r="J755" s="14"/>
    </row>
    <row r="756" spans="10:10" x14ac:dyDescent="0.25">
      <c r="J756" s="14"/>
    </row>
    <row r="757" spans="10:10" x14ac:dyDescent="0.25">
      <c r="J757" s="14"/>
    </row>
    <row r="758" spans="10:10" x14ac:dyDescent="0.25">
      <c r="J758" s="14"/>
    </row>
    <row r="759" spans="10:10" x14ac:dyDescent="0.25">
      <c r="J759" s="14"/>
    </row>
    <row r="760" spans="10:10" x14ac:dyDescent="0.25">
      <c r="J760" s="14"/>
    </row>
    <row r="761" spans="10:10" x14ac:dyDescent="0.25">
      <c r="J761" s="14"/>
    </row>
    <row r="762" spans="10:10" x14ac:dyDescent="0.25">
      <c r="J762" s="14"/>
    </row>
    <row r="763" spans="10:10" x14ac:dyDescent="0.25">
      <c r="J763" s="14"/>
    </row>
    <row r="764" spans="10:10" x14ac:dyDescent="0.25">
      <c r="J764" s="14"/>
    </row>
    <row r="765" spans="10:10" x14ac:dyDescent="0.25">
      <c r="J765" s="14"/>
    </row>
    <row r="766" spans="10:10" x14ac:dyDescent="0.25">
      <c r="J766" s="14"/>
    </row>
    <row r="767" spans="10:10" x14ac:dyDescent="0.25">
      <c r="J767" s="14"/>
    </row>
    <row r="768" spans="10:10" x14ac:dyDescent="0.25">
      <c r="J768" s="14"/>
    </row>
    <row r="769" spans="10:10" x14ac:dyDescent="0.25">
      <c r="J769" s="14"/>
    </row>
    <row r="770" spans="10:10" x14ac:dyDescent="0.25">
      <c r="J770" s="14"/>
    </row>
    <row r="771" spans="10:10" x14ac:dyDescent="0.25">
      <c r="J771" s="14"/>
    </row>
    <row r="772" spans="10:10" x14ac:dyDescent="0.25">
      <c r="J772" s="14"/>
    </row>
    <row r="773" spans="10:10" x14ac:dyDescent="0.25">
      <c r="J773" s="14"/>
    </row>
    <row r="774" spans="10:10" x14ac:dyDescent="0.25">
      <c r="J774" s="14"/>
    </row>
    <row r="775" spans="10:10" x14ac:dyDescent="0.25">
      <c r="J775" s="14"/>
    </row>
    <row r="776" spans="10:10" x14ac:dyDescent="0.25">
      <c r="J776" s="14"/>
    </row>
    <row r="777" spans="10:10" x14ac:dyDescent="0.25">
      <c r="J777" s="14"/>
    </row>
    <row r="778" spans="10:10" x14ac:dyDescent="0.25">
      <c r="J778" s="14"/>
    </row>
    <row r="779" spans="10:10" x14ac:dyDescent="0.25">
      <c r="J779" s="14"/>
    </row>
    <row r="780" spans="10:10" x14ac:dyDescent="0.25">
      <c r="J780" s="14"/>
    </row>
    <row r="781" spans="10:10" x14ac:dyDescent="0.25">
      <c r="J781" s="14"/>
    </row>
    <row r="782" spans="10:10" x14ac:dyDescent="0.25">
      <c r="J782" s="14"/>
    </row>
    <row r="783" spans="10:10" x14ac:dyDescent="0.25">
      <c r="J783" s="14"/>
    </row>
    <row r="784" spans="10:10" x14ac:dyDescent="0.25">
      <c r="J784" s="14"/>
    </row>
    <row r="785" spans="10:10" x14ac:dyDescent="0.25">
      <c r="J785" s="14"/>
    </row>
    <row r="786" spans="10:10" x14ac:dyDescent="0.25">
      <c r="J786" s="14"/>
    </row>
    <row r="787" spans="10:10" x14ac:dyDescent="0.25">
      <c r="J787" s="14"/>
    </row>
    <row r="788" spans="10:10" x14ac:dyDescent="0.25">
      <c r="J788" s="14"/>
    </row>
    <row r="789" spans="10:10" x14ac:dyDescent="0.25">
      <c r="J789" s="14"/>
    </row>
    <row r="790" spans="10:10" x14ac:dyDescent="0.25">
      <c r="J790" s="14"/>
    </row>
    <row r="791" spans="10:10" x14ac:dyDescent="0.25">
      <c r="J791" s="14"/>
    </row>
    <row r="792" spans="10:10" x14ac:dyDescent="0.25">
      <c r="J792" s="14"/>
    </row>
    <row r="793" spans="10:10" x14ac:dyDescent="0.25">
      <c r="J793" s="14"/>
    </row>
    <row r="794" spans="10:10" x14ac:dyDescent="0.25">
      <c r="J794" s="14"/>
    </row>
    <row r="795" spans="10:10" x14ac:dyDescent="0.25">
      <c r="J795" s="14"/>
    </row>
    <row r="796" spans="10:10" x14ac:dyDescent="0.25">
      <c r="J796" s="14"/>
    </row>
    <row r="797" spans="10:10" x14ac:dyDescent="0.25">
      <c r="J797" s="14"/>
    </row>
    <row r="798" spans="10:10" x14ac:dyDescent="0.25">
      <c r="J798" s="14"/>
    </row>
    <row r="799" spans="10:10" x14ac:dyDescent="0.25">
      <c r="J799" s="14"/>
    </row>
    <row r="800" spans="10:10" x14ac:dyDescent="0.25">
      <c r="J800" s="14"/>
    </row>
    <row r="801" spans="10:10" x14ac:dyDescent="0.25">
      <c r="J801" s="14"/>
    </row>
    <row r="802" spans="10:10" x14ac:dyDescent="0.25">
      <c r="J802" s="14"/>
    </row>
    <row r="803" spans="10:10" x14ac:dyDescent="0.25">
      <c r="J803" s="14"/>
    </row>
    <row r="804" spans="10:10" x14ac:dyDescent="0.25">
      <c r="J804" s="14"/>
    </row>
    <row r="805" spans="10:10" x14ac:dyDescent="0.25">
      <c r="J805" s="14"/>
    </row>
    <row r="806" spans="10:10" x14ac:dyDescent="0.25">
      <c r="J806" s="14"/>
    </row>
    <row r="807" spans="10:10" x14ac:dyDescent="0.25">
      <c r="J807" s="14"/>
    </row>
    <row r="808" spans="10:10" x14ac:dyDescent="0.25">
      <c r="J808" s="14"/>
    </row>
    <row r="809" spans="10:10" x14ac:dyDescent="0.25">
      <c r="J809" s="14"/>
    </row>
    <row r="810" spans="10:10" x14ac:dyDescent="0.25">
      <c r="J810" s="14"/>
    </row>
    <row r="811" spans="10:10" x14ac:dyDescent="0.25">
      <c r="J811" s="14"/>
    </row>
    <row r="812" spans="10:10" x14ac:dyDescent="0.25">
      <c r="J812" s="14"/>
    </row>
    <row r="813" spans="10:10" x14ac:dyDescent="0.25">
      <c r="J813" s="14"/>
    </row>
    <row r="814" spans="10:10" x14ac:dyDescent="0.25">
      <c r="J814" s="14"/>
    </row>
    <row r="815" spans="10:10" x14ac:dyDescent="0.25">
      <c r="J815" s="14"/>
    </row>
    <row r="816" spans="10:10" x14ac:dyDescent="0.25">
      <c r="J816" s="14"/>
    </row>
    <row r="817" spans="10:10" x14ac:dyDescent="0.25">
      <c r="J817" s="14"/>
    </row>
    <row r="818" spans="10:10" x14ac:dyDescent="0.25">
      <c r="J818" s="14"/>
    </row>
    <row r="819" spans="10:10" x14ac:dyDescent="0.25">
      <c r="J819" s="14"/>
    </row>
    <row r="820" spans="10:10" x14ac:dyDescent="0.25">
      <c r="J820" s="14"/>
    </row>
    <row r="821" spans="10:10" x14ac:dyDescent="0.25">
      <c r="J821" s="14"/>
    </row>
    <row r="822" spans="10:10" x14ac:dyDescent="0.25">
      <c r="J822" s="14"/>
    </row>
    <row r="823" spans="10:10" x14ac:dyDescent="0.25">
      <c r="J823" s="14"/>
    </row>
    <row r="824" spans="10:10" x14ac:dyDescent="0.25">
      <c r="J824" s="14"/>
    </row>
    <row r="825" spans="10:10" x14ac:dyDescent="0.25">
      <c r="J825" s="14"/>
    </row>
    <row r="826" spans="10:10" x14ac:dyDescent="0.25">
      <c r="J826" s="14"/>
    </row>
    <row r="827" spans="10:10" x14ac:dyDescent="0.25">
      <c r="J827" s="14"/>
    </row>
    <row r="828" spans="10:10" x14ac:dyDescent="0.25">
      <c r="J828" s="14"/>
    </row>
    <row r="829" spans="10:10" x14ac:dyDescent="0.25">
      <c r="J829" s="14"/>
    </row>
    <row r="830" spans="10:10" x14ac:dyDescent="0.25">
      <c r="J830" s="14"/>
    </row>
    <row r="831" spans="10:10" x14ac:dyDescent="0.25">
      <c r="J831" s="14"/>
    </row>
    <row r="832" spans="10:10" x14ac:dyDescent="0.25">
      <c r="J832" s="14"/>
    </row>
    <row r="833" spans="10:10" x14ac:dyDescent="0.25">
      <c r="J833" s="14"/>
    </row>
    <row r="834" spans="10:10" x14ac:dyDescent="0.25">
      <c r="J834" s="14"/>
    </row>
    <row r="835" spans="10:10" x14ac:dyDescent="0.25">
      <c r="J835" s="14"/>
    </row>
    <row r="836" spans="10:10" x14ac:dyDescent="0.25">
      <c r="J836" s="14"/>
    </row>
    <row r="837" spans="10:10" x14ac:dyDescent="0.25">
      <c r="J837" s="14"/>
    </row>
    <row r="838" spans="10:10" x14ac:dyDescent="0.25">
      <c r="J838" s="14"/>
    </row>
    <row r="839" spans="10:10" x14ac:dyDescent="0.25">
      <c r="J839" s="14"/>
    </row>
    <row r="840" spans="10:10" x14ac:dyDescent="0.25">
      <c r="J840" s="14"/>
    </row>
    <row r="841" spans="10:10" x14ac:dyDescent="0.25">
      <c r="J841" s="14"/>
    </row>
    <row r="842" spans="10:10" x14ac:dyDescent="0.25">
      <c r="J842" s="14"/>
    </row>
    <row r="843" spans="10:10" x14ac:dyDescent="0.25">
      <c r="J843" s="14"/>
    </row>
    <row r="844" spans="10:10" x14ac:dyDescent="0.25">
      <c r="J844" s="14"/>
    </row>
    <row r="845" spans="10:10" x14ac:dyDescent="0.25">
      <c r="J845" s="14"/>
    </row>
    <row r="846" spans="10:10" x14ac:dyDescent="0.25">
      <c r="J846" s="14"/>
    </row>
    <row r="847" spans="10:10" x14ac:dyDescent="0.25">
      <c r="J847" s="14"/>
    </row>
    <row r="848" spans="10:10" x14ac:dyDescent="0.25">
      <c r="J848" s="14"/>
    </row>
    <row r="849" spans="10:10" x14ac:dyDescent="0.25">
      <c r="J849" s="14"/>
    </row>
    <row r="850" spans="10:10" x14ac:dyDescent="0.25">
      <c r="J850" s="14"/>
    </row>
    <row r="851" spans="10:10" x14ac:dyDescent="0.25">
      <c r="J851" s="14"/>
    </row>
    <row r="852" spans="10:10" x14ac:dyDescent="0.25">
      <c r="J852" s="14"/>
    </row>
    <row r="853" spans="10:10" x14ac:dyDescent="0.25">
      <c r="J853" s="14"/>
    </row>
    <row r="854" spans="10:10" x14ac:dyDescent="0.25">
      <c r="J854" s="14"/>
    </row>
    <row r="855" spans="10:10" x14ac:dyDescent="0.25">
      <c r="J855" s="14"/>
    </row>
    <row r="856" spans="10:10" x14ac:dyDescent="0.25">
      <c r="J856" s="14"/>
    </row>
    <row r="857" spans="10:10" x14ac:dyDescent="0.25">
      <c r="J857" s="14"/>
    </row>
    <row r="858" spans="10:10" x14ac:dyDescent="0.25">
      <c r="J858" s="14"/>
    </row>
    <row r="859" spans="10:10" x14ac:dyDescent="0.25">
      <c r="J859" s="14"/>
    </row>
    <row r="860" spans="10:10" x14ac:dyDescent="0.25">
      <c r="J860" s="14"/>
    </row>
    <row r="861" spans="10:10" x14ac:dyDescent="0.25">
      <c r="J861" s="14"/>
    </row>
    <row r="862" spans="10:10" x14ac:dyDescent="0.25">
      <c r="J862" s="14"/>
    </row>
    <row r="863" spans="10:10" x14ac:dyDescent="0.25">
      <c r="J863" s="14"/>
    </row>
    <row r="864" spans="10:10" x14ac:dyDescent="0.25">
      <c r="J864" s="14"/>
    </row>
    <row r="865" spans="10:10" x14ac:dyDescent="0.25">
      <c r="J865" s="14"/>
    </row>
    <row r="866" spans="10:10" x14ac:dyDescent="0.25">
      <c r="J866" s="14"/>
    </row>
    <row r="867" spans="10:10" x14ac:dyDescent="0.25">
      <c r="J867" s="14"/>
    </row>
    <row r="868" spans="10:10" x14ac:dyDescent="0.25">
      <c r="J868" s="14"/>
    </row>
    <row r="869" spans="10:10" x14ac:dyDescent="0.25">
      <c r="J869" s="14"/>
    </row>
    <row r="870" spans="10:10" x14ac:dyDescent="0.25">
      <c r="J870" s="14"/>
    </row>
    <row r="871" spans="10:10" x14ac:dyDescent="0.25">
      <c r="J871" s="14"/>
    </row>
    <row r="872" spans="10:10" x14ac:dyDescent="0.25">
      <c r="J872" s="14"/>
    </row>
    <row r="873" spans="10:10" x14ac:dyDescent="0.25">
      <c r="J873" s="14"/>
    </row>
    <row r="874" spans="10:10" x14ac:dyDescent="0.25">
      <c r="J874" s="14"/>
    </row>
    <row r="875" spans="10:10" x14ac:dyDescent="0.25">
      <c r="J875" s="14"/>
    </row>
    <row r="876" spans="10:10" x14ac:dyDescent="0.25">
      <c r="J876" s="14"/>
    </row>
    <row r="877" spans="10:10" x14ac:dyDescent="0.25">
      <c r="J877" s="14"/>
    </row>
    <row r="878" spans="10:10" x14ac:dyDescent="0.25">
      <c r="J878" s="14"/>
    </row>
    <row r="879" spans="10:10" x14ac:dyDescent="0.25">
      <c r="J879" s="14"/>
    </row>
    <row r="880" spans="10:10" x14ac:dyDescent="0.25">
      <c r="J880" s="14"/>
    </row>
    <row r="881" spans="10:10" x14ac:dyDescent="0.25">
      <c r="J881" s="14"/>
    </row>
    <row r="882" spans="10:10" x14ac:dyDescent="0.25">
      <c r="J882" s="14"/>
    </row>
    <row r="883" spans="10:10" x14ac:dyDescent="0.25">
      <c r="J883" s="14"/>
    </row>
    <row r="884" spans="10:10" x14ac:dyDescent="0.25">
      <c r="J884" s="14"/>
    </row>
    <row r="885" spans="10:10" x14ac:dyDescent="0.25">
      <c r="J885" s="14"/>
    </row>
    <row r="886" spans="10:10" x14ac:dyDescent="0.25">
      <c r="J886" s="14"/>
    </row>
    <row r="887" spans="10:10" x14ac:dyDescent="0.25">
      <c r="J887" s="14"/>
    </row>
    <row r="888" spans="10:10" x14ac:dyDescent="0.25">
      <c r="J888" s="14"/>
    </row>
    <row r="889" spans="10:10" x14ac:dyDescent="0.25">
      <c r="J889" s="14"/>
    </row>
    <row r="890" spans="10:10" x14ac:dyDescent="0.25">
      <c r="J890" s="14"/>
    </row>
    <row r="891" spans="10:10" x14ac:dyDescent="0.25">
      <c r="J891" s="14"/>
    </row>
    <row r="892" spans="10:10" x14ac:dyDescent="0.25">
      <c r="J892" s="14"/>
    </row>
    <row r="893" spans="10:10" x14ac:dyDescent="0.25">
      <c r="J893" s="14"/>
    </row>
    <row r="894" spans="10:10" x14ac:dyDescent="0.25">
      <c r="J894" s="14"/>
    </row>
    <row r="895" spans="10:10" x14ac:dyDescent="0.25">
      <c r="J895" s="14"/>
    </row>
    <row r="896" spans="10:10" x14ac:dyDescent="0.25">
      <c r="J896" s="14"/>
    </row>
    <row r="897" spans="10:10" x14ac:dyDescent="0.25">
      <c r="J897" s="14"/>
    </row>
    <row r="898" spans="10:10" x14ac:dyDescent="0.25">
      <c r="J898" s="14"/>
    </row>
    <row r="899" spans="10:10" x14ac:dyDescent="0.25">
      <c r="J899" s="14"/>
    </row>
    <row r="900" spans="10:10" x14ac:dyDescent="0.25">
      <c r="J900" s="14"/>
    </row>
    <row r="901" spans="10:10" x14ac:dyDescent="0.25">
      <c r="J901" s="14"/>
    </row>
    <row r="902" spans="10:10" x14ac:dyDescent="0.25">
      <c r="J902" s="14"/>
    </row>
    <row r="903" spans="10:10" x14ac:dyDescent="0.25">
      <c r="J903" s="14"/>
    </row>
    <row r="904" spans="10:10" x14ac:dyDescent="0.25">
      <c r="J904" s="14"/>
    </row>
    <row r="905" spans="10:10" x14ac:dyDescent="0.25">
      <c r="J905" s="14"/>
    </row>
    <row r="906" spans="10:10" x14ac:dyDescent="0.25">
      <c r="J906" s="14"/>
    </row>
    <row r="907" spans="10:10" x14ac:dyDescent="0.25">
      <c r="J907" s="14"/>
    </row>
    <row r="908" spans="10:10" x14ac:dyDescent="0.25">
      <c r="J908" s="14"/>
    </row>
    <row r="909" spans="10:10" x14ac:dyDescent="0.25">
      <c r="J909" s="14"/>
    </row>
    <row r="910" spans="10:10" x14ac:dyDescent="0.25">
      <c r="J910" s="14"/>
    </row>
    <row r="911" spans="10:10" x14ac:dyDescent="0.25">
      <c r="J911" s="14"/>
    </row>
    <row r="912" spans="10:10" x14ac:dyDescent="0.25">
      <c r="J912" s="14"/>
    </row>
    <row r="913" spans="10:10" x14ac:dyDescent="0.25">
      <c r="J913" s="14"/>
    </row>
    <row r="914" spans="10:10" x14ac:dyDescent="0.25">
      <c r="J914" s="14"/>
    </row>
    <row r="915" spans="10:10" x14ac:dyDescent="0.25">
      <c r="J915" s="14"/>
    </row>
    <row r="916" spans="10:10" x14ac:dyDescent="0.25">
      <c r="J916" s="14"/>
    </row>
    <row r="917" spans="10:10" x14ac:dyDescent="0.25">
      <c r="J917" s="14"/>
    </row>
    <row r="918" spans="10:10" x14ac:dyDescent="0.25">
      <c r="J918" s="14"/>
    </row>
    <row r="919" spans="10:10" x14ac:dyDescent="0.25">
      <c r="J919" s="14"/>
    </row>
    <row r="920" spans="10:10" x14ac:dyDescent="0.25">
      <c r="J920" s="14"/>
    </row>
    <row r="921" spans="10:10" x14ac:dyDescent="0.25">
      <c r="J921" s="14"/>
    </row>
    <row r="922" spans="10:10" x14ac:dyDescent="0.25">
      <c r="J922" s="14"/>
    </row>
    <row r="923" spans="10:10" x14ac:dyDescent="0.25">
      <c r="J923" s="14"/>
    </row>
    <row r="924" spans="10:10" x14ac:dyDescent="0.25">
      <c r="J924" s="14"/>
    </row>
    <row r="925" spans="10:10" x14ac:dyDescent="0.25">
      <c r="J925" s="14"/>
    </row>
    <row r="926" spans="10:10" x14ac:dyDescent="0.25">
      <c r="J926" s="14"/>
    </row>
    <row r="927" spans="10:10" x14ac:dyDescent="0.25">
      <c r="J927" s="14"/>
    </row>
    <row r="928" spans="10:10" x14ac:dyDescent="0.25">
      <c r="J928" s="14"/>
    </row>
    <row r="929" spans="10:10" x14ac:dyDescent="0.25">
      <c r="J929" s="14"/>
    </row>
    <row r="930" spans="10:10" x14ac:dyDescent="0.25">
      <c r="J930" s="14"/>
    </row>
    <row r="931" spans="10:10" x14ac:dyDescent="0.25">
      <c r="J931" s="14"/>
    </row>
    <row r="932" spans="10:10" x14ac:dyDescent="0.25">
      <c r="J932" s="14"/>
    </row>
    <row r="933" spans="10:10" x14ac:dyDescent="0.25">
      <c r="J933" s="14"/>
    </row>
    <row r="934" spans="10:10" x14ac:dyDescent="0.25">
      <c r="J934" s="14"/>
    </row>
    <row r="935" spans="10:10" x14ac:dyDescent="0.25">
      <c r="J935" s="14"/>
    </row>
    <row r="936" spans="10:10" x14ac:dyDescent="0.25">
      <c r="J936" s="14"/>
    </row>
    <row r="937" spans="10:10" x14ac:dyDescent="0.25">
      <c r="J937" s="14"/>
    </row>
    <row r="938" spans="10:10" x14ac:dyDescent="0.25">
      <c r="J938" s="14"/>
    </row>
    <row r="939" spans="10:10" x14ac:dyDescent="0.25">
      <c r="J939" s="14"/>
    </row>
    <row r="940" spans="10:10" x14ac:dyDescent="0.25">
      <c r="J940" s="14"/>
    </row>
    <row r="941" spans="10:10" x14ac:dyDescent="0.25">
      <c r="J941" s="14"/>
    </row>
    <row r="942" spans="10:10" x14ac:dyDescent="0.25">
      <c r="J942" s="14"/>
    </row>
    <row r="943" spans="10:10" x14ac:dyDescent="0.25">
      <c r="J943" s="14"/>
    </row>
    <row r="944" spans="10:10" x14ac:dyDescent="0.25">
      <c r="J944" s="14"/>
    </row>
    <row r="945" spans="10:10" x14ac:dyDescent="0.25">
      <c r="J945" s="14"/>
    </row>
    <row r="946" spans="10:10" x14ac:dyDescent="0.25">
      <c r="J946" s="14"/>
    </row>
    <row r="947" spans="10:10" x14ac:dyDescent="0.25">
      <c r="J947" s="14"/>
    </row>
    <row r="948" spans="10:10" x14ac:dyDescent="0.25">
      <c r="J948" s="14"/>
    </row>
    <row r="949" spans="10:10" x14ac:dyDescent="0.25">
      <c r="J949" s="14"/>
    </row>
    <row r="950" spans="10:10" x14ac:dyDescent="0.25">
      <c r="J950" s="14"/>
    </row>
    <row r="951" spans="10:10" x14ac:dyDescent="0.25">
      <c r="J951" s="14"/>
    </row>
    <row r="952" spans="10:10" x14ac:dyDescent="0.25">
      <c r="J952" s="14"/>
    </row>
    <row r="953" spans="10:10" x14ac:dyDescent="0.25">
      <c r="J953" s="14"/>
    </row>
    <row r="954" spans="10:10" x14ac:dyDescent="0.25">
      <c r="J954" s="14"/>
    </row>
    <row r="955" spans="10:10" x14ac:dyDescent="0.25">
      <c r="J955" s="14"/>
    </row>
    <row r="956" spans="10:10" x14ac:dyDescent="0.25">
      <c r="J956" s="14"/>
    </row>
    <row r="957" spans="10:10" x14ac:dyDescent="0.25">
      <c r="J957" s="14"/>
    </row>
    <row r="958" spans="10:10" x14ac:dyDescent="0.25">
      <c r="J958" s="14"/>
    </row>
    <row r="959" spans="10:10" x14ac:dyDescent="0.25">
      <c r="J959" s="14"/>
    </row>
    <row r="960" spans="10:10" x14ac:dyDescent="0.25">
      <c r="J960" s="14"/>
    </row>
    <row r="961" spans="10:10" x14ac:dyDescent="0.25">
      <c r="J961" s="14"/>
    </row>
    <row r="962" spans="10:10" x14ac:dyDescent="0.25">
      <c r="J962" s="14"/>
    </row>
    <row r="963" spans="10:10" x14ac:dyDescent="0.25">
      <c r="J963" s="14"/>
    </row>
    <row r="964" spans="10:10" x14ac:dyDescent="0.25">
      <c r="J964" s="14"/>
    </row>
    <row r="965" spans="10:10" x14ac:dyDescent="0.25">
      <c r="J965" s="14"/>
    </row>
    <row r="966" spans="10:10" x14ac:dyDescent="0.25">
      <c r="J966" s="14"/>
    </row>
    <row r="967" spans="10:10" x14ac:dyDescent="0.25">
      <c r="J967" s="14"/>
    </row>
    <row r="968" spans="10:10" x14ac:dyDescent="0.25">
      <c r="J968" s="14"/>
    </row>
    <row r="969" spans="10:10" x14ac:dyDescent="0.25">
      <c r="J969" s="14"/>
    </row>
    <row r="970" spans="10:10" x14ac:dyDescent="0.25">
      <c r="J970" s="14"/>
    </row>
    <row r="971" spans="10:10" x14ac:dyDescent="0.25">
      <c r="J971" s="14"/>
    </row>
    <row r="972" spans="10:10" x14ac:dyDescent="0.25">
      <c r="J972" s="14"/>
    </row>
    <row r="973" spans="10:10" x14ac:dyDescent="0.25">
      <c r="J973" s="14"/>
    </row>
    <row r="974" spans="10:10" x14ac:dyDescent="0.25">
      <c r="J974" s="14"/>
    </row>
    <row r="975" spans="10:10" x14ac:dyDescent="0.25">
      <c r="J975" s="14"/>
    </row>
    <row r="976" spans="10:10" x14ac:dyDescent="0.25">
      <c r="J976" s="14"/>
    </row>
    <row r="977" spans="10:10" x14ac:dyDescent="0.25">
      <c r="J977" s="14"/>
    </row>
    <row r="978" spans="10:10" x14ac:dyDescent="0.25">
      <c r="J978" s="14"/>
    </row>
    <row r="979" spans="10:10" x14ac:dyDescent="0.25">
      <c r="J979" s="14"/>
    </row>
    <row r="980" spans="10:10" x14ac:dyDescent="0.25">
      <c r="J980" s="14"/>
    </row>
    <row r="981" spans="10:10" x14ac:dyDescent="0.25">
      <c r="J981" s="14"/>
    </row>
    <row r="982" spans="10:10" x14ac:dyDescent="0.25">
      <c r="J982" s="14"/>
    </row>
    <row r="983" spans="10:10" x14ac:dyDescent="0.25">
      <c r="J983" s="14"/>
    </row>
    <row r="984" spans="10:10" x14ac:dyDescent="0.25">
      <c r="J984" s="14"/>
    </row>
    <row r="985" spans="10:10" x14ac:dyDescent="0.25">
      <c r="J985" s="14"/>
    </row>
    <row r="986" spans="10:10" x14ac:dyDescent="0.25">
      <c r="J986" s="14"/>
    </row>
    <row r="987" spans="10:10" x14ac:dyDescent="0.25">
      <c r="J987" s="14"/>
    </row>
    <row r="988" spans="10:10" x14ac:dyDescent="0.25">
      <c r="J988" s="14"/>
    </row>
    <row r="989" spans="10:10" x14ac:dyDescent="0.25">
      <c r="J989" s="14"/>
    </row>
    <row r="990" spans="10:10" x14ac:dyDescent="0.25">
      <c r="J990" s="14"/>
    </row>
    <row r="991" spans="10:10" x14ac:dyDescent="0.25">
      <c r="J991" s="14"/>
    </row>
    <row r="992" spans="10:10" x14ac:dyDescent="0.25">
      <c r="J992" s="14"/>
    </row>
    <row r="993" spans="10:10" x14ac:dyDescent="0.25">
      <c r="J993" s="14"/>
    </row>
    <row r="994" spans="10:10" x14ac:dyDescent="0.25">
      <c r="J994" s="14"/>
    </row>
    <row r="995" spans="10:10" x14ac:dyDescent="0.25">
      <c r="J995" s="14"/>
    </row>
    <row r="996" spans="10:10" x14ac:dyDescent="0.25">
      <c r="J996" s="14"/>
    </row>
    <row r="997" spans="10:10" x14ac:dyDescent="0.25">
      <c r="J997" s="14"/>
    </row>
    <row r="998" spans="10:10" x14ac:dyDescent="0.25">
      <c r="J998" s="14"/>
    </row>
    <row r="999" spans="10:10" x14ac:dyDescent="0.25">
      <c r="J999" s="14"/>
    </row>
    <row r="1000" spans="10:10" x14ac:dyDescent="0.25">
      <c r="J1000" s="14"/>
    </row>
    <row r="1001" spans="10:10" x14ac:dyDescent="0.25">
      <c r="J1001" s="14"/>
    </row>
    <row r="1002" spans="10:10" x14ac:dyDescent="0.25">
      <c r="J1002" s="14"/>
    </row>
    <row r="1003" spans="10:10" x14ac:dyDescent="0.25">
      <c r="J1003" s="14"/>
    </row>
    <row r="1004" spans="10:10" x14ac:dyDescent="0.25">
      <c r="J1004" s="14"/>
    </row>
    <row r="1005" spans="10:10" x14ac:dyDescent="0.25">
      <c r="J1005" s="14"/>
    </row>
    <row r="1006" spans="10:10" x14ac:dyDescent="0.25">
      <c r="J1006" s="14"/>
    </row>
    <row r="1007" spans="10:10" x14ac:dyDescent="0.25">
      <c r="J1007" s="14"/>
    </row>
    <row r="1008" spans="10:10" x14ac:dyDescent="0.25">
      <c r="J1008" s="14"/>
    </row>
    <row r="1009" spans="10:10" x14ac:dyDescent="0.25">
      <c r="J1009" s="14"/>
    </row>
    <row r="1010" spans="10:10" x14ac:dyDescent="0.25">
      <c r="J1010" s="14"/>
    </row>
    <row r="1011" spans="10:10" x14ac:dyDescent="0.25">
      <c r="J1011" s="14"/>
    </row>
    <row r="1012" spans="10:10" x14ac:dyDescent="0.25">
      <c r="J1012" s="14"/>
    </row>
    <row r="1013" spans="10:10" x14ac:dyDescent="0.25">
      <c r="J1013" s="14"/>
    </row>
    <row r="1014" spans="10:10" x14ac:dyDescent="0.25">
      <c r="J1014" s="14"/>
    </row>
    <row r="1015" spans="10:10" x14ac:dyDescent="0.25">
      <c r="J1015" s="14"/>
    </row>
    <row r="1016" spans="10:10" x14ac:dyDescent="0.25">
      <c r="J1016" s="14"/>
    </row>
    <row r="1017" spans="10:10" x14ac:dyDescent="0.25">
      <c r="J1017" s="14"/>
    </row>
    <row r="1018" spans="10:10" x14ac:dyDescent="0.25">
      <c r="J1018" s="14"/>
    </row>
    <row r="1019" spans="10:10" x14ac:dyDescent="0.25">
      <c r="J1019" s="14"/>
    </row>
    <row r="1020" spans="10:10" x14ac:dyDescent="0.25">
      <c r="J1020" s="14"/>
    </row>
    <row r="1021" spans="10:10" x14ac:dyDescent="0.25">
      <c r="J1021" s="14"/>
    </row>
    <row r="1022" spans="10:10" x14ac:dyDescent="0.25">
      <c r="J1022" s="14"/>
    </row>
    <row r="1023" spans="10:10" x14ac:dyDescent="0.25">
      <c r="J1023" s="14"/>
    </row>
    <row r="1024" spans="10:10" x14ac:dyDescent="0.25">
      <c r="J1024" s="14"/>
    </row>
    <row r="1025" spans="10:10" x14ac:dyDescent="0.25">
      <c r="J1025" s="14"/>
    </row>
    <row r="1026" spans="10:10" x14ac:dyDescent="0.25">
      <c r="J1026" s="14"/>
    </row>
    <row r="1027" spans="10:10" x14ac:dyDescent="0.25">
      <c r="J1027" s="14"/>
    </row>
    <row r="1028" spans="10:10" x14ac:dyDescent="0.25">
      <c r="J1028" s="14"/>
    </row>
    <row r="1029" spans="10:10" x14ac:dyDescent="0.25">
      <c r="J1029" s="14"/>
    </row>
    <row r="1030" spans="10:10" x14ac:dyDescent="0.25">
      <c r="J1030" s="14"/>
    </row>
    <row r="1031" spans="10:10" x14ac:dyDescent="0.25">
      <c r="J1031" s="14"/>
    </row>
    <row r="1032" spans="10:10" x14ac:dyDescent="0.25">
      <c r="J1032" s="14"/>
    </row>
    <row r="1033" spans="10:10" x14ac:dyDescent="0.25">
      <c r="J1033" s="14"/>
    </row>
    <row r="1034" spans="10:10" x14ac:dyDescent="0.25">
      <c r="J1034" s="14"/>
    </row>
    <row r="1035" spans="10:10" x14ac:dyDescent="0.25">
      <c r="J1035" s="14"/>
    </row>
    <row r="1036" spans="10:10" x14ac:dyDescent="0.25">
      <c r="J1036" s="14"/>
    </row>
    <row r="1037" spans="10:10" x14ac:dyDescent="0.25">
      <c r="J1037" s="14"/>
    </row>
    <row r="1038" spans="10:10" x14ac:dyDescent="0.25">
      <c r="J1038" s="14"/>
    </row>
    <row r="1039" spans="10:10" x14ac:dyDescent="0.25">
      <c r="J1039" s="14"/>
    </row>
    <row r="1040" spans="10:10" x14ac:dyDescent="0.25">
      <c r="J1040" s="14"/>
    </row>
    <row r="1041" spans="10:10" x14ac:dyDescent="0.25">
      <c r="J1041" s="14"/>
    </row>
    <row r="1042" spans="10:10" x14ac:dyDescent="0.25">
      <c r="J1042" s="14"/>
    </row>
    <row r="1043" spans="10:10" x14ac:dyDescent="0.25">
      <c r="J1043" s="14"/>
    </row>
    <row r="1044" spans="10:10" x14ac:dyDescent="0.25">
      <c r="J1044" s="14"/>
    </row>
    <row r="1045" spans="10:10" x14ac:dyDescent="0.25">
      <c r="J1045" s="14"/>
    </row>
    <row r="1046" spans="10:10" x14ac:dyDescent="0.25">
      <c r="J1046" s="14"/>
    </row>
    <row r="1047" spans="10:10" x14ac:dyDescent="0.25">
      <c r="J1047" s="14"/>
    </row>
    <row r="1048" spans="10:10" x14ac:dyDescent="0.25">
      <c r="J1048" s="14"/>
    </row>
    <row r="1049" spans="10:10" x14ac:dyDescent="0.25">
      <c r="J1049" s="14"/>
    </row>
    <row r="1050" spans="10:10" x14ac:dyDescent="0.25">
      <c r="J1050" s="14"/>
    </row>
    <row r="1051" spans="10:10" x14ac:dyDescent="0.25">
      <c r="J1051" s="14"/>
    </row>
    <row r="1052" spans="10:10" x14ac:dyDescent="0.25">
      <c r="J1052" s="14"/>
    </row>
    <row r="1053" spans="10:10" x14ac:dyDescent="0.25">
      <c r="J1053" s="14"/>
    </row>
    <row r="1054" spans="10:10" x14ac:dyDescent="0.25">
      <c r="J1054" s="14"/>
    </row>
    <row r="1055" spans="10:10" x14ac:dyDescent="0.25">
      <c r="J1055" s="14"/>
    </row>
    <row r="1056" spans="10:10" x14ac:dyDescent="0.25">
      <c r="J1056" s="14"/>
    </row>
    <row r="1057" spans="10:10" x14ac:dyDescent="0.25">
      <c r="J1057" s="14"/>
    </row>
    <row r="1058" spans="10:10" x14ac:dyDescent="0.25">
      <c r="J1058" s="14"/>
    </row>
    <row r="1059" spans="10:10" x14ac:dyDescent="0.25">
      <c r="J1059" s="14"/>
    </row>
    <row r="1060" spans="10:10" x14ac:dyDescent="0.25">
      <c r="J1060" s="14"/>
    </row>
    <row r="1061" spans="10:10" x14ac:dyDescent="0.25">
      <c r="J1061" s="14"/>
    </row>
    <row r="1062" spans="10:10" x14ac:dyDescent="0.25">
      <c r="J1062" s="14"/>
    </row>
    <row r="1063" spans="10:10" x14ac:dyDescent="0.25">
      <c r="J1063" s="14"/>
    </row>
    <row r="1064" spans="10:10" x14ac:dyDescent="0.25">
      <c r="J1064" s="14"/>
    </row>
    <row r="1065" spans="10:10" x14ac:dyDescent="0.25">
      <c r="J1065" s="14"/>
    </row>
    <row r="1066" spans="10:10" x14ac:dyDescent="0.25">
      <c r="J1066" s="14"/>
    </row>
    <row r="1067" spans="10:10" x14ac:dyDescent="0.25">
      <c r="J1067" s="14"/>
    </row>
    <row r="1068" spans="10:10" x14ac:dyDescent="0.25">
      <c r="J1068" s="14"/>
    </row>
    <row r="1069" spans="10:10" x14ac:dyDescent="0.25">
      <c r="J1069" s="14"/>
    </row>
    <row r="1070" spans="10:10" x14ac:dyDescent="0.25">
      <c r="J1070" s="14"/>
    </row>
    <row r="1071" spans="10:10" x14ac:dyDescent="0.25">
      <c r="J1071" s="14"/>
    </row>
    <row r="1072" spans="10:10" x14ac:dyDescent="0.25">
      <c r="J1072" s="14"/>
    </row>
    <row r="1073" spans="10:10" x14ac:dyDescent="0.25">
      <c r="J1073" s="14"/>
    </row>
    <row r="1074" spans="10:10" x14ac:dyDescent="0.25">
      <c r="J1074" s="14"/>
    </row>
    <row r="1075" spans="10:10" x14ac:dyDescent="0.25">
      <c r="J1075" s="14"/>
    </row>
    <row r="1076" spans="10:10" x14ac:dyDescent="0.25">
      <c r="J1076" s="14"/>
    </row>
    <row r="1077" spans="10:10" x14ac:dyDescent="0.25">
      <c r="J1077" s="14"/>
    </row>
    <row r="1078" spans="10:10" x14ac:dyDescent="0.25">
      <c r="J1078" s="14"/>
    </row>
    <row r="1079" spans="10:10" x14ac:dyDescent="0.25">
      <c r="J1079" s="14"/>
    </row>
    <row r="1080" spans="10:10" x14ac:dyDescent="0.25">
      <c r="J1080" s="14"/>
    </row>
    <row r="1081" spans="10:10" x14ac:dyDescent="0.25">
      <c r="J1081" s="14"/>
    </row>
    <row r="1082" spans="10:10" x14ac:dyDescent="0.25">
      <c r="J1082" s="14"/>
    </row>
    <row r="1083" spans="10:10" x14ac:dyDescent="0.25">
      <c r="J1083" s="14"/>
    </row>
    <row r="1084" spans="10:10" x14ac:dyDescent="0.25">
      <c r="J1084" s="14"/>
    </row>
    <row r="1085" spans="10:10" x14ac:dyDescent="0.25">
      <c r="J1085" s="14"/>
    </row>
    <row r="1086" spans="10:10" x14ac:dyDescent="0.25">
      <c r="J1086" s="14"/>
    </row>
    <row r="1087" spans="10:10" x14ac:dyDescent="0.25">
      <c r="J1087" s="14"/>
    </row>
    <row r="1088" spans="10:10" x14ac:dyDescent="0.25">
      <c r="J1088" s="14"/>
    </row>
    <row r="1089" spans="10:10" x14ac:dyDescent="0.25">
      <c r="J1089" s="14"/>
    </row>
    <row r="1090" spans="10:10" x14ac:dyDescent="0.25">
      <c r="J1090" s="14"/>
    </row>
    <row r="1091" spans="10:10" x14ac:dyDescent="0.25">
      <c r="J1091" s="14"/>
    </row>
    <row r="1092" spans="10:10" x14ac:dyDescent="0.25">
      <c r="J1092" s="14"/>
    </row>
    <row r="1093" spans="10:10" x14ac:dyDescent="0.25">
      <c r="J1093" s="14"/>
    </row>
    <row r="1094" spans="10:10" x14ac:dyDescent="0.25">
      <c r="J1094" s="14"/>
    </row>
    <row r="1095" spans="10:10" x14ac:dyDescent="0.25">
      <c r="J1095" s="14"/>
    </row>
    <row r="1096" spans="10:10" x14ac:dyDescent="0.25">
      <c r="J1096" s="14"/>
    </row>
    <row r="1097" spans="10:10" x14ac:dyDescent="0.25">
      <c r="J1097" s="14"/>
    </row>
    <row r="1098" spans="10:10" x14ac:dyDescent="0.25">
      <c r="J1098" s="14"/>
    </row>
    <row r="1099" spans="10:10" x14ac:dyDescent="0.25">
      <c r="J1099" s="14"/>
    </row>
    <row r="1100" spans="10:10" x14ac:dyDescent="0.25">
      <c r="J1100" s="14"/>
    </row>
    <row r="1101" spans="10:10" x14ac:dyDescent="0.25">
      <c r="J1101" s="14"/>
    </row>
    <row r="1102" spans="10:10" x14ac:dyDescent="0.25">
      <c r="J1102" s="14"/>
    </row>
    <row r="1103" spans="10:10" x14ac:dyDescent="0.25">
      <c r="J1103" s="14"/>
    </row>
    <row r="1104" spans="10:10" x14ac:dyDescent="0.25">
      <c r="J1104" s="14"/>
    </row>
    <row r="1105" spans="10:10" x14ac:dyDescent="0.25">
      <c r="J1105" s="14"/>
    </row>
    <row r="1106" spans="10:10" x14ac:dyDescent="0.25">
      <c r="J1106" s="14"/>
    </row>
    <row r="1107" spans="10:10" x14ac:dyDescent="0.25">
      <c r="J1107" s="14"/>
    </row>
    <row r="1108" spans="10:10" x14ac:dyDescent="0.25">
      <c r="J1108" s="14"/>
    </row>
    <row r="1109" spans="10:10" x14ac:dyDescent="0.25">
      <c r="J1109" s="14"/>
    </row>
    <row r="1110" spans="10:10" x14ac:dyDescent="0.25">
      <c r="J1110" s="14"/>
    </row>
    <row r="1111" spans="10:10" x14ac:dyDescent="0.25">
      <c r="J1111" s="14"/>
    </row>
    <row r="1112" spans="10:10" x14ac:dyDescent="0.25">
      <c r="J1112" s="14"/>
    </row>
    <row r="1113" spans="10:10" x14ac:dyDescent="0.25">
      <c r="J1113" s="14"/>
    </row>
    <row r="1114" spans="10:10" x14ac:dyDescent="0.25">
      <c r="J1114" s="14"/>
    </row>
    <row r="1115" spans="10:10" x14ac:dyDescent="0.25">
      <c r="J1115" s="14"/>
    </row>
    <row r="1116" spans="10:10" x14ac:dyDescent="0.25">
      <c r="J1116" s="14"/>
    </row>
    <row r="1117" spans="10:10" x14ac:dyDescent="0.25">
      <c r="J1117" s="14"/>
    </row>
    <row r="1118" spans="10:10" x14ac:dyDescent="0.25">
      <c r="J1118" s="14"/>
    </row>
    <row r="1119" spans="10:10" x14ac:dyDescent="0.25">
      <c r="J1119" s="14"/>
    </row>
    <row r="1120" spans="10:10" x14ac:dyDescent="0.25">
      <c r="J1120" s="14"/>
    </row>
    <row r="1121" spans="10:10" x14ac:dyDescent="0.25">
      <c r="J1121" s="14"/>
    </row>
    <row r="1122" spans="10:10" x14ac:dyDescent="0.25">
      <c r="J1122" s="14"/>
    </row>
    <row r="1123" spans="10:10" x14ac:dyDescent="0.25">
      <c r="J1123" s="14"/>
    </row>
    <row r="1124" spans="10:10" x14ac:dyDescent="0.25">
      <c r="J1124" s="14"/>
    </row>
    <row r="1125" spans="10:10" x14ac:dyDescent="0.25">
      <c r="J1125" s="14"/>
    </row>
    <row r="1126" spans="10:10" x14ac:dyDescent="0.25">
      <c r="J1126" s="14"/>
    </row>
    <row r="1127" spans="10:10" x14ac:dyDescent="0.25">
      <c r="J1127" s="14"/>
    </row>
    <row r="1128" spans="10:10" x14ac:dyDescent="0.25">
      <c r="J1128" s="14"/>
    </row>
    <row r="1129" spans="10:10" x14ac:dyDescent="0.25">
      <c r="J1129" s="14"/>
    </row>
    <row r="1130" spans="10:10" x14ac:dyDescent="0.25">
      <c r="J1130" s="14"/>
    </row>
    <row r="1131" spans="10:10" x14ac:dyDescent="0.25">
      <c r="J1131" s="14"/>
    </row>
    <row r="1132" spans="10:10" x14ac:dyDescent="0.25">
      <c r="J1132" s="14"/>
    </row>
    <row r="1133" spans="10:10" x14ac:dyDescent="0.25">
      <c r="J1133" s="14"/>
    </row>
    <row r="1134" spans="10:10" x14ac:dyDescent="0.25">
      <c r="J1134" s="14"/>
    </row>
    <row r="1135" spans="10:10" x14ac:dyDescent="0.25">
      <c r="J1135" s="14"/>
    </row>
    <row r="1136" spans="10:10" x14ac:dyDescent="0.25">
      <c r="J1136" s="14"/>
    </row>
    <row r="1137" spans="10:10" x14ac:dyDescent="0.25">
      <c r="J1137" s="14"/>
    </row>
    <row r="1138" spans="10:10" x14ac:dyDescent="0.25">
      <c r="J1138" s="14"/>
    </row>
    <row r="1139" spans="10:10" x14ac:dyDescent="0.25">
      <c r="J1139" s="14"/>
    </row>
    <row r="1140" spans="10:10" x14ac:dyDescent="0.25">
      <c r="J1140" s="14"/>
    </row>
    <row r="1141" spans="10:10" x14ac:dyDescent="0.25">
      <c r="J1141" s="14"/>
    </row>
    <row r="1142" spans="10:10" x14ac:dyDescent="0.25">
      <c r="J1142" s="14"/>
    </row>
    <row r="1143" spans="10:10" x14ac:dyDescent="0.25">
      <c r="J1143" s="14"/>
    </row>
    <row r="1144" spans="10:10" x14ac:dyDescent="0.25">
      <c r="J1144" s="14"/>
    </row>
    <row r="1145" spans="10:10" x14ac:dyDescent="0.25">
      <c r="J1145" s="14"/>
    </row>
    <row r="1146" spans="10:10" x14ac:dyDescent="0.25">
      <c r="J1146" s="14"/>
    </row>
    <row r="1147" spans="10:10" x14ac:dyDescent="0.25">
      <c r="J1147" s="14"/>
    </row>
    <row r="1148" spans="10:10" x14ac:dyDescent="0.25">
      <c r="J1148" s="14"/>
    </row>
    <row r="1149" spans="10:10" x14ac:dyDescent="0.25">
      <c r="J1149" s="14"/>
    </row>
    <row r="1150" spans="10:10" x14ac:dyDescent="0.25">
      <c r="J1150" s="14"/>
    </row>
    <row r="1151" spans="10:10" x14ac:dyDescent="0.25">
      <c r="J1151" s="14"/>
    </row>
    <row r="1152" spans="10:10" x14ac:dyDescent="0.25">
      <c r="J1152" s="14"/>
    </row>
    <row r="1153" spans="10:10" x14ac:dyDescent="0.25">
      <c r="J1153" s="14"/>
    </row>
    <row r="1154" spans="10:10" x14ac:dyDescent="0.25">
      <c r="J1154" s="14"/>
    </row>
    <row r="1155" spans="10:10" x14ac:dyDescent="0.25">
      <c r="J1155" s="14"/>
    </row>
    <row r="1156" spans="10:10" x14ac:dyDescent="0.25">
      <c r="J1156" s="14"/>
    </row>
    <row r="1157" spans="10:10" x14ac:dyDescent="0.25">
      <c r="J1157" s="14"/>
    </row>
    <row r="1158" spans="10:10" x14ac:dyDescent="0.25">
      <c r="J1158" s="14"/>
    </row>
    <row r="1159" spans="10:10" x14ac:dyDescent="0.25">
      <c r="J1159" s="14"/>
    </row>
    <row r="1160" spans="10:10" x14ac:dyDescent="0.25">
      <c r="J1160" s="14"/>
    </row>
    <row r="1161" spans="10:10" x14ac:dyDescent="0.25">
      <c r="J1161" s="14"/>
    </row>
    <row r="1162" spans="10:10" x14ac:dyDescent="0.25">
      <c r="J1162" s="14"/>
    </row>
    <row r="1163" spans="10:10" x14ac:dyDescent="0.25">
      <c r="J1163" s="14"/>
    </row>
    <row r="1164" spans="10:10" x14ac:dyDescent="0.25">
      <c r="J1164" s="14"/>
    </row>
    <row r="1165" spans="10:10" x14ac:dyDescent="0.25">
      <c r="J1165" s="14"/>
    </row>
    <row r="1166" spans="10:10" x14ac:dyDescent="0.25">
      <c r="J1166" s="14"/>
    </row>
    <row r="1167" spans="10:10" x14ac:dyDescent="0.25">
      <c r="J1167" s="14"/>
    </row>
    <row r="1168" spans="10:10" x14ac:dyDescent="0.25">
      <c r="J1168" s="14"/>
    </row>
    <row r="1169" spans="10:10" x14ac:dyDescent="0.25">
      <c r="J1169" s="14"/>
    </row>
    <row r="1170" spans="10:10" x14ac:dyDescent="0.25">
      <c r="J1170" s="14"/>
    </row>
    <row r="1171" spans="10:10" x14ac:dyDescent="0.25">
      <c r="J1171" s="14"/>
    </row>
    <row r="1172" spans="10:10" x14ac:dyDescent="0.25">
      <c r="J1172" s="14"/>
    </row>
    <row r="1173" spans="10:10" x14ac:dyDescent="0.25">
      <c r="J1173" s="14"/>
    </row>
    <row r="1174" spans="10:10" x14ac:dyDescent="0.25">
      <c r="J1174" s="14"/>
    </row>
    <row r="1175" spans="10:10" x14ac:dyDescent="0.25">
      <c r="J1175" s="14"/>
    </row>
    <row r="1176" spans="10:10" x14ac:dyDescent="0.25">
      <c r="J1176" s="14"/>
    </row>
    <row r="1177" spans="10:10" x14ac:dyDescent="0.25">
      <c r="J1177" s="14"/>
    </row>
    <row r="1178" spans="10:10" x14ac:dyDescent="0.25">
      <c r="J1178" s="14"/>
    </row>
    <row r="1179" spans="10:10" x14ac:dyDescent="0.25">
      <c r="J1179" s="14"/>
    </row>
    <row r="1180" spans="10:10" x14ac:dyDescent="0.25">
      <c r="J1180" s="14"/>
    </row>
    <row r="1181" spans="10:10" x14ac:dyDescent="0.25">
      <c r="J1181" s="14"/>
    </row>
    <row r="1182" spans="10:10" x14ac:dyDescent="0.25">
      <c r="J1182" s="14"/>
    </row>
    <row r="1183" spans="10:10" x14ac:dyDescent="0.25">
      <c r="J1183" s="14"/>
    </row>
    <row r="1184" spans="10:10" x14ac:dyDescent="0.25">
      <c r="J1184" s="14"/>
    </row>
    <row r="1185" spans="10:10" x14ac:dyDescent="0.25">
      <c r="J1185" s="14"/>
    </row>
    <row r="1186" spans="10:10" x14ac:dyDescent="0.25">
      <c r="J1186" s="14"/>
    </row>
    <row r="1187" spans="10:10" x14ac:dyDescent="0.25">
      <c r="J1187" s="14"/>
    </row>
    <row r="1188" spans="10:10" x14ac:dyDescent="0.25">
      <c r="J1188" s="14"/>
    </row>
    <row r="1189" spans="10:10" x14ac:dyDescent="0.25">
      <c r="J1189" s="14"/>
    </row>
    <row r="1190" spans="10:10" x14ac:dyDescent="0.25">
      <c r="J1190" s="14"/>
    </row>
    <row r="1191" spans="10:10" x14ac:dyDescent="0.25">
      <c r="J1191" s="14"/>
    </row>
    <row r="1192" spans="10:10" x14ac:dyDescent="0.25">
      <c r="J1192" s="14"/>
    </row>
    <row r="1193" spans="10:10" x14ac:dyDescent="0.25">
      <c r="J1193" s="14"/>
    </row>
    <row r="1194" spans="10:10" x14ac:dyDescent="0.25">
      <c r="J1194" s="14"/>
    </row>
    <row r="1195" spans="10:10" x14ac:dyDescent="0.25">
      <c r="J1195" s="14"/>
    </row>
    <row r="1196" spans="10:10" x14ac:dyDescent="0.25">
      <c r="J1196" s="14"/>
    </row>
    <row r="1197" spans="10:10" x14ac:dyDescent="0.25">
      <c r="J1197" s="14"/>
    </row>
    <row r="1198" spans="10:10" x14ac:dyDescent="0.25">
      <c r="J1198" s="14"/>
    </row>
    <row r="1199" spans="10:10" x14ac:dyDescent="0.25">
      <c r="J1199" s="14"/>
    </row>
    <row r="1200" spans="10:10" x14ac:dyDescent="0.25">
      <c r="J1200" s="14"/>
    </row>
    <row r="1201" spans="10:10" x14ac:dyDescent="0.25">
      <c r="J1201" s="14"/>
    </row>
    <row r="1202" spans="10:10" x14ac:dyDescent="0.25">
      <c r="J1202" s="14"/>
    </row>
    <row r="1203" spans="10:10" x14ac:dyDescent="0.25">
      <c r="J1203" s="14"/>
    </row>
    <row r="1204" spans="10:10" x14ac:dyDescent="0.25">
      <c r="J1204" s="14"/>
    </row>
    <row r="1205" spans="10:10" x14ac:dyDescent="0.25">
      <c r="J1205" s="14"/>
    </row>
    <row r="1206" spans="10:10" x14ac:dyDescent="0.25">
      <c r="J1206" s="14"/>
    </row>
    <row r="1207" spans="10:10" x14ac:dyDescent="0.25">
      <c r="J1207" s="14"/>
    </row>
    <row r="1208" spans="10:10" x14ac:dyDescent="0.25">
      <c r="J1208" s="14"/>
    </row>
    <row r="1209" spans="10:10" x14ac:dyDescent="0.25">
      <c r="J1209" s="14"/>
    </row>
    <row r="1210" spans="10:10" x14ac:dyDescent="0.25">
      <c r="J1210" s="14"/>
    </row>
    <row r="1211" spans="10:10" x14ac:dyDescent="0.25">
      <c r="J1211" s="14"/>
    </row>
    <row r="1212" spans="10:10" x14ac:dyDescent="0.25">
      <c r="J1212" s="14"/>
    </row>
    <row r="1213" spans="10:10" x14ac:dyDescent="0.25">
      <c r="J1213" s="14"/>
    </row>
    <row r="1214" spans="10:10" x14ac:dyDescent="0.25">
      <c r="J1214" s="14"/>
    </row>
    <row r="1215" spans="10:10" x14ac:dyDescent="0.25">
      <c r="J1215" s="14"/>
    </row>
    <row r="1216" spans="10:10" x14ac:dyDescent="0.25">
      <c r="J1216" s="14"/>
    </row>
    <row r="1217" spans="10:10" x14ac:dyDescent="0.25">
      <c r="J1217" s="14"/>
    </row>
    <row r="1218" spans="10:10" x14ac:dyDescent="0.25">
      <c r="J1218" s="14"/>
    </row>
    <row r="1219" spans="10:10" x14ac:dyDescent="0.25">
      <c r="J1219" s="14"/>
    </row>
    <row r="1220" spans="10:10" x14ac:dyDescent="0.25">
      <c r="J1220" s="14"/>
    </row>
    <row r="1221" spans="10:10" x14ac:dyDescent="0.25">
      <c r="J1221" s="14"/>
    </row>
    <row r="1222" spans="10:10" x14ac:dyDescent="0.25">
      <c r="J1222" s="14"/>
    </row>
    <row r="1223" spans="10:10" x14ac:dyDescent="0.25">
      <c r="J1223" s="14"/>
    </row>
    <row r="1224" spans="10:10" x14ac:dyDescent="0.25">
      <c r="J1224" s="14"/>
    </row>
    <row r="1225" spans="10:10" x14ac:dyDescent="0.25">
      <c r="J1225" s="14"/>
    </row>
    <row r="1226" spans="10:10" x14ac:dyDescent="0.25">
      <c r="J1226" s="14"/>
    </row>
    <row r="1227" spans="10:10" x14ac:dyDescent="0.25">
      <c r="J1227" s="14"/>
    </row>
    <row r="1228" spans="10:10" x14ac:dyDescent="0.25">
      <c r="J1228" s="14"/>
    </row>
    <row r="1229" spans="10:10" x14ac:dyDescent="0.25">
      <c r="J1229" s="14"/>
    </row>
    <row r="1230" spans="10:10" x14ac:dyDescent="0.25">
      <c r="J1230" s="14"/>
    </row>
    <row r="1231" spans="10:10" x14ac:dyDescent="0.25">
      <c r="J1231" s="14"/>
    </row>
    <row r="1232" spans="10:10" x14ac:dyDescent="0.25">
      <c r="J1232" s="14"/>
    </row>
    <row r="1233" spans="10:10" x14ac:dyDescent="0.25">
      <c r="J1233" s="14"/>
    </row>
    <row r="1234" spans="10:10" x14ac:dyDescent="0.25">
      <c r="J1234" s="14"/>
    </row>
    <row r="1235" spans="10:10" x14ac:dyDescent="0.25">
      <c r="J1235" s="14"/>
    </row>
    <row r="1236" spans="10:10" x14ac:dyDescent="0.25">
      <c r="J1236" s="14"/>
    </row>
    <row r="1237" spans="10:10" x14ac:dyDescent="0.25">
      <c r="J1237" s="14"/>
    </row>
    <row r="1238" spans="10:10" x14ac:dyDescent="0.25">
      <c r="J1238" s="14"/>
    </row>
    <row r="1239" spans="10:10" x14ac:dyDescent="0.25">
      <c r="J1239" s="14"/>
    </row>
    <row r="1240" spans="10:10" x14ac:dyDescent="0.25">
      <c r="J1240" s="14"/>
    </row>
    <row r="1241" spans="10:10" x14ac:dyDescent="0.25">
      <c r="J1241" s="14"/>
    </row>
    <row r="1242" spans="10:10" x14ac:dyDescent="0.25">
      <c r="J1242" s="14"/>
    </row>
    <row r="1243" spans="10:10" x14ac:dyDescent="0.25">
      <c r="J1243" s="14"/>
    </row>
    <row r="1244" spans="10:10" x14ac:dyDescent="0.25">
      <c r="J1244" s="14"/>
    </row>
    <row r="1245" spans="10:10" x14ac:dyDescent="0.25">
      <c r="J1245" s="14"/>
    </row>
    <row r="1246" spans="10:10" x14ac:dyDescent="0.25">
      <c r="J1246" s="14"/>
    </row>
    <row r="1247" spans="10:10" x14ac:dyDescent="0.25">
      <c r="J1247" s="14"/>
    </row>
    <row r="1248" spans="10:10" x14ac:dyDescent="0.25">
      <c r="J1248" s="14"/>
    </row>
    <row r="1249" spans="10:10" x14ac:dyDescent="0.25">
      <c r="J1249" s="14"/>
    </row>
    <row r="1250" spans="10:10" x14ac:dyDescent="0.25">
      <c r="J1250" s="14"/>
    </row>
    <row r="1251" spans="10:10" x14ac:dyDescent="0.25">
      <c r="J1251" s="14"/>
    </row>
    <row r="1252" spans="10:10" x14ac:dyDescent="0.25">
      <c r="J1252" s="14"/>
    </row>
    <row r="1253" spans="10:10" x14ac:dyDescent="0.25">
      <c r="J1253" s="14"/>
    </row>
    <row r="1254" spans="10:10" x14ac:dyDescent="0.25">
      <c r="J1254" s="14"/>
    </row>
    <row r="1255" spans="10:10" x14ac:dyDescent="0.25">
      <c r="J1255" s="14"/>
    </row>
    <row r="1256" spans="10:10" x14ac:dyDescent="0.25">
      <c r="J1256" s="14"/>
    </row>
    <row r="1257" spans="10:10" x14ac:dyDescent="0.25">
      <c r="J1257" s="14"/>
    </row>
    <row r="1258" spans="10:10" x14ac:dyDescent="0.25">
      <c r="J1258" s="14"/>
    </row>
    <row r="1259" spans="10:10" x14ac:dyDescent="0.25">
      <c r="J1259" s="14"/>
    </row>
    <row r="1260" spans="10:10" x14ac:dyDescent="0.25">
      <c r="J1260" s="14"/>
    </row>
    <row r="1261" spans="10:10" x14ac:dyDescent="0.25">
      <c r="J1261" s="14"/>
    </row>
    <row r="1262" spans="10:10" x14ac:dyDescent="0.25">
      <c r="J1262" s="14"/>
    </row>
    <row r="1263" spans="10:10" x14ac:dyDescent="0.25">
      <c r="J1263" s="14"/>
    </row>
    <row r="1264" spans="10:10" x14ac:dyDescent="0.25">
      <c r="J1264" s="14"/>
    </row>
    <row r="1265" spans="10:10" x14ac:dyDescent="0.25">
      <c r="J1265" s="14"/>
    </row>
    <row r="1266" spans="10:10" x14ac:dyDescent="0.25">
      <c r="J1266" s="14"/>
    </row>
    <row r="1267" spans="10:10" x14ac:dyDescent="0.25">
      <c r="J1267" s="14"/>
    </row>
    <row r="1268" spans="10:10" x14ac:dyDescent="0.25">
      <c r="J1268" s="14"/>
    </row>
    <row r="1269" spans="10:10" x14ac:dyDescent="0.25">
      <c r="J1269" s="14"/>
    </row>
    <row r="1270" spans="10:10" x14ac:dyDescent="0.25">
      <c r="J1270" s="14"/>
    </row>
    <row r="1271" spans="10:10" x14ac:dyDescent="0.25">
      <c r="J1271" s="14"/>
    </row>
    <row r="1272" spans="10:10" x14ac:dyDescent="0.25">
      <c r="J1272" s="14"/>
    </row>
    <row r="1273" spans="10:10" x14ac:dyDescent="0.25">
      <c r="J1273" s="14"/>
    </row>
    <row r="1274" spans="10:10" x14ac:dyDescent="0.25">
      <c r="J1274" s="14"/>
    </row>
    <row r="1275" spans="10:10" x14ac:dyDescent="0.25">
      <c r="J1275" s="14"/>
    </row>
    <row r="1276" spans="10:10" x14ac:dyDescent="0.25">
      <c r="J1276" s="14"/>
    </row>
    <row r="1277" spans="10:10" x14ac:dyDescent="0.25">
      <c r="J1277" s="14"/>
    </row>
    <row r="1278" spans="10:10" x14ac:dyDescent="0.25">
      <c r="J1278" s="14"/>
    </row>
    <row r="1279" spans="10:10" x14ac:dyDescent="0.25">
      <c r="J1279" s="14"/>
    </row>
    <row r="1280" spans="10:10" x14ac:dyDescent="0.25">
      <c r="J1280" s="14"/>
    </row>
    <row r="1281" spans="10:10" x14ac:dyDescent="0.25">
      <c r="J1281" s="14"/>
    </row>
    <row r="1282" spans="10:10" x14ac:dyDescent="0.25">
      <c r="J1282" s="14"/>
    </row>
    <row r="1283" spans="10:10" x14ac:dyDescent="0.25">
      <c r="J1283" s="14"/>
    </row>
    <row r="1284" spans="10:10" x14ac:dyDescent="0.25">
      <c r="J1284" s="14"/>
    </row>
    <row r="1285" spans="10:10" x14ac:dyDescent="0.25">
      <c r="J1285" s="14"/>
    </row>
    <row r="1286" spans="10:10" x14ac:dyDescent="0.25">
      <c r="J1286" s="14"/>
    </row>
    <row r="1287" spans="10:10" x14ac:dyDescent="0.25">
      <c r="J1287" s="14"/>
    </row>
    <row r="1288" spans="10:10" x14ac:dyDescent="0.25">
      <c r="J1288" s="14"/>
    </row>
    <row r="1289" spans="10:10" x14ac:dyDescent="0.25">
      <c r="J1289" s="14"/>
    </row>
    <row r="1290" spans="10:10" x14ac:dyDescent="0.25">
      <c r="J1290" s="14"/>
    </row>
    <row r="1291" spans="10:10" x14ac:dyDescent="0.25">
      <c r="J1291" s="14"/>
    </row>
    <row r="1292" spans="10:10" x14ac:dyDescent="0.25">
      <c r="J1292" s="14"/>
    </row>
    <row r="1293" spans="10:10" x14ac:dyDescent="0.25">
      <c r="J1293" s="14"/>
    </row>
    <row r="1294" spans="10:10" x14ac:dyDescent="0.25">
      <c r="J1294" s="14"/>
    </row>
    <row r="1295" spans="10:10" x14ac:dyDescent="0.25">
      <c r="J1295" s="14"/>
    </row>
    <row r="1296" spans="10:10" x14ac:dyDescent="0.25">
      <c r="J1296" s="14"/>
    </row>
    <row r="1297" spans="10:10" x14ac:dyDescent="0.25">
      <c r="J1297" s="14"/>
    </row>
    <row r="1298" spans="10:10" x14ac:dyDescent="0.25">
      <c r="J1298" s="14"/>
    </row>
    <row r="1299" spans="10:10" x14ac:dyDescent="0.25">
      <c r="J1299" s="14"/>
    </row>
    <row r="1300" spans="10:10" x14ac:dyDescent="0.25">
      <c r="J1300" s="14"/>
    </row>
    <row r="1301" spans="10:10" x14ac:dyDescent="0.25">
      <c r="J1301" s="14"/>
    </row>
    <row r="1302" spans="10:10" x14ac:dyDescent="0.25">
      <c r="J1302" s="14"/>
    </row>
    <row r="1303" spans="10:10" x14ac:dyDescent="0.25">
      <c r="J1303" s="14"/>
    </row>
    <row r="1304" spans="10:10" x14ac:dyDescent="0.25">
      <c r="J1304" s="14"/>
    </row>
    <row r="1305" spans="10:10" x14ac:dyDescent="0.25">
      <c r="J1305" s="14"/>
    </row>
    <row r="1306" spans="10:10" x14ac:dyDescent="0.25">
      <c r="J1306" s="14"/>
    </row>
    <row r="1307" spans="10:10" x14ac:dyDescent="0.25">
      <c r="J1307" s="14"/>
    </row>
    <row r="1308" spans="10:10" x14ac:dyDescent="0.25">
      <c r="J1308" s="14"/>
    </row>
    <row r="1309" spans="10:10" x14ac:dyDescent="0.25">
      <c r="J1309" s="14"/>
    </row>
    <row r="1310" spans="10:10" x14ac:dyDescent="0.25">
      <c r="J1310" s="14"/>
    </row>
    <row r="1311" spans="10:10" x14ac:dyDescent="0.25">
      <c r="J1311" s="14"/>
    </row>
    <row r="1312" spans="10:10" x14ac:dyDescent="0.25">
      <c r="J1312" s="14"/>
    </row>
    <row r="1313" spans="10:10" x14ac:dyDescent="0.25">
      <c r="J1313" s="14"/>
    </row>
    <row r="1314" spans="10:10" x14ac:dyDescent="0.25">
      <c r="J1314" s="14"/>
    </row>
    <row r="1315" spans="10:10" x14ac:dyDescent="0.25">
      <c r="J1315" s="14"/>
    </row>
    <row r="1316" spans="10:10" x14ac:dyDescent="0.25">
      <c r="J1316" s="14"/>
    </row>
    <row r="1317" spans="10:10" x14ac:dyDescent="0.25">
      <c r="J1317" s="14"/>
    </row>
    <row r="1318" spans="10:10" x14ac:dyDescent="0.25">
      <c r="J1318" s="14"/>
    </row>
    <row r="1319" spans="10:10" x14ac:dyDescent="0.25">
      <c r="J1319" s="14"/>
    </row>
    <row r="1320" spans="10:10" x14ac:dyDescent="0.25">
      <c r="J1320" s="14"/>
    </row>
    <row r="1321" spans="10:10" x14ac:dyDescent="0.25">
      <c r="J1321" s="14"/>
    </row>
    <row r="1322" spans="10:10" x14ac:dyDescent="0.25">
      <c r="J1322" s="14"/>
    </row>
    <row r="1323" spans="10:10" x14ac:dyDescent="0.25">
      <c r="J1323" s="14"/>
    </row>
    <row r="1324" spans="10:10" x14ac:dyDescent="0.25">
      <c r="J1324" s="14"/>
    </row>
    <row r="1325" spans="10:10" x14ac:dyDescent="0.25">
      <c r="J1325" s="14"/>
    </row>
    <row r="1326" spans="10:10" x14ac:dyDescent="0.25">
      <c r="J1326" s="14"/>
    </row>
    <row r="1327" spans="10:10" x14ac:dyDescent="0.25">
      <c r="J1327" s="14"/>
    </row>
    <row r="1328" spans="10:10" x14ac:dyDescent="0.25">
      <c r="J1328" s="14"/>
    </row>
    <row r="1329" spans="10:10" x14ac:dyDescent="0.25">
      <c r="J1329" s="14"/>
    </row>
    <row r="1330" spans="10:10" x14ac:dyDescent="0.25">
      <c r="J1330" s="14"/>
    </row>
    <row r="1331" spans="10:10" x14ac:dyDescent="0.25">
      <c r="J1331" s="14"/>
    </row>
    <row r="1332" spans="10:10" x14ac:dyDescent="0.25">
      <c r="J1332" s="14"/>
    </row>
    <row r="1333" spans="10:10" x14ac:dyDescent="0.25">
      <c r="J1333" s="14"/>
    </row>
    <row r="1334" spans="10:10" x14ac:dyDescent="0.25">
      <c r="J1334" s="14"/>
    </row>
    <row r="1335" spans="10:10" x14ac:dyDescent="0.25">
      <c r="J1335" s="14"/>
    </row>
    <row r="1336" spans="10:10" x14ac:dyDescent="0.25">
      <c r="J1336" s="14"/>
    </row>
    <row r="1337" spans="10:10" x14ac:dyDescent="0.25">
      <c r="J1337" s="14"/>
    </row>
    <row r="1338" spans="10:10" x14ac:dyDescent="0.25">
      <c r="J1338" s="14"/>
    </row>
    <row r="1339" spans="10:10" x14ac:dyDescent="0.25">
      <c r="J1339" s="14"/>
    </row>
    <row r="1340" spans="10:10" x14ac:dyDescent="0.25">
      <c r="J1340" s="14"/>
    </row>
    <row r="1341" spans="10:10" x14ac:dyDescent="0.25">
      <c r="J1341" s="14"/>
    </row>
    <row r="1342" spans="10:10" x14ac:dyDescent="0.25">
      <c r="J1342" s="14"/>
    </row>
    <row r="1343" spans="10:10" x14ac:dyDescent="0.25">
      <c r="J1343" s="14"/>
    </row>
    <row r="1344" spans="10:10" x14ac:dyDescent="0.25">
      <c r="J1344" s="14"/>
    </row>
    <row r="1345" spans="10:10" x14ac:dyDescent="0.25">
      <c r="J1345" s="14"/>
    </row>
    <row r="1346" spans="10:10" x14ac:dyDescent="0.25">
      <c r="J1346" s="14"/>
    </row>
    <row r="1347" spans="10:10" x14ac:dyDescent="0.25">
      <c r="J1347" s="14"/>
    </row>
    <row r="1348" spans="10:10" x14ac:dyDescent="0.25">
      <c r="J1348" s="14"/>
    </row>
    <row r="1349" spans="10:10" x14ac:dyDescent="0.25">
      <c r="J1349" s="14"/>
    </row>
    <row r="1350" spans="10:10" x14ac:dyDescent="0.25">
      <c r="J1350" s="14"/>
    </row>
    <row r="1351" spans="10:10" x14ac:dyDescent="0.25">
      <c r="J1351" s="14"/>
    </row>
    <row r="1352" spans="10:10" x14ac:dyDescent="0.25">
      <c r="J1352" s="14"/>
    </row>
    <row r="1353" spans="10:10" x14ac:dyDescent="0.25">
      <c r="J1353" s="14"/>
    </row>
    <row r="1354" spans="10:10" x14ac:dyDescent="0.25">
      <c r="J1354" s="14"/>
    </row>
    <row r="1355" spans="10:10" x14ac:dyDescent="0.25">
      <c r="J1355" s="14"/>
    </row>
    <row r="1356" spans="10:10" x14ac:dyDescent="0.25">
      <c r="J1356" s="14"/>
    </row>
    <row r="1357" spans="10:10" x14ac:dyDescent="0.25">
      <c r="J1357" s="14"/>
    </row>
    <row r="1358" spans="10:10" x14ac:dyDescent="0.25">
      <c r="J1358" s="14"/>
    </row>
    <row r="1359" spans="10:10" x14ac:dyDescent="0.25">
      <c r="J1359" s="14"/>
    </row>
    <row r="1360" spans="10:10" x14ac:dyDescent="0.25">
      <c r="J1360" s="14"/>
    </row>
    <row r="1361" spans="10:10" x14ac:dyDescent="0.25">
      <c r="J1361" s="14"/>
    </row>
    <row r="1362" spans="10:10" x14ac:dyDescent="0.25">
      <c r="J1362" s="14"/>
    </row>
    <row r="1363" spans="10:10" x14ac:dyDescent="0.25">
      <c r="J1363" s="14"/>
    </row>
    <row r="1364" spans="10:10" x14ac:dyDescent="0.25">
      <c r="J1364" s="14"/>
    </row>
    <row r="1365" spans="10:10" x14ac:dyDescent="0.25">
      <c r="J1365" s="14"/>
    </row>
    <row r="1366" spans="10:10" x14ac:dyDescent="0.25">
      <c r="J1366" s="14"/>
    </row>
    <row r="1367" spans="10:10" x14ac:dyDescent="0.25">
      <c r="J1367" s="14"/>
    </row>
    <row r="1368" spans="10:10" x14ac:dyDescent="0.25">
      <c r="J1368" s="14"/>
    </row>
    <row r="1369" spans="10:10" x14ac:dyDescent="0.25">
      <c r="J1369" s="14"/>
    </row>
    <row r="1370" spans="10:10" x14ac:dyDescent="0.25">
      <c r="J1370" s="14"/>
    </row>
    <row r="1371" spans="10:10" x14ac:dyDescent="0.25">
      <c r="J1371" s="14"/>
    </row>
    <row r="1372" spans="10:10" x14ac:dyDescent="0.25">
      <c r="J1372" s="14"/>
    </row>
    <row r="1373" spans="10:10" x14ac:dyDescent="0.25">
      <c r="J1373" s="14"/>
    </row>
    <row r="1374" spans="10:10" x14ac:dyDescent="0.25">
      <c r="J1374" s="14"/>
    </row>
    <row r="1375" spans="10:10" x14ac:dyDescent="0.25">
      <c r="J1375" s="14"/>
    </row>
    <row r="1376" spans="10:10" x14ac:dyDescent="0.25">
      <c r="J1376" s="14"/>
    </row>
    <row r="1377" spans="10:10" x14ac:dyDescent="0.25">
      <c r="J1377" s="14"/>
    </row>
    <row r="1378" spans="10:10" x14ac:dyDescent="0.25">
      <c r="J1378" s="14"/>
    </row>
    <row r="1379" spans="10:10" x14ac:dyDescent="0.25">
      <c r="J1379" s="14"/>
    </row>
    <row r="1380" spans="10:10" x14ac:dyDescent="0.25">
      <c r="J1380" s="14"/>
    </row>
    <row r="1381" spans="10:10" x14ac:dyDescent="0.25">
      <c r="J1381" s="14"/>
    </row>
    <row r="1382" spans="10:10" x14ac:dyDescent="0.25">
      <c r="J1382" s="14"/>
    </row>
    <row r="1383" spans="10:10" x14ac:dyDescent="0.25">
      <c r="J1383" s="14"/>
    </row>
    <row r="1384" spans="10:10" x14ac:dyDescent="0.25">
      <c r="J1384" s="14"/>
    </row>
    <row r="1385" spans="10:10" x14ac:dyDescent="0.25">
      <c r="J1385" s="14"/>
    </row>
    <row r="1386" spans="10:10" x14ac:dyDescent="0.25">
      <c r="J1386" s="14"/>
    </row>
    <row r="1387" spans="10:10" x14ac:dyDescent="0.25">
      <c r="J1387" s="14"/>
    </row>
    <row r="1388" spans="10:10" x14ac:dyDescent="0.25">
      <c r="J1388" s="14"/>
    </row>
    <row r="1389" spans="10:10" x14ac:dyDescent="0.25">
      <c r="J1389" s="14"/>
    </row>
    <row r="1390" spans="10:10" x14ac:dyDescent="0.25">
      <c r="J1390" s="14"/>
    </row>
    <row r="1391" spans="10:10" x14ac:dyDescent="0.25">
      <c r="J1391" s="14"/>
    </row>
    <row r="1392" spans="10:10" x14ac:dyDescent="0.25">
      <c r="J1392" s="14"/>
    </row>
    <row r="1393" spans="10:10" x14ac:dyDescent="0.25">
      <c r="J1393" s="14"/>
    </row>
    <row r="1394" spans="10:10" x14ac:dyDescent="0.25">
      <c r="J1394" s="14"/>
    </row>
    <row r="1395" spans="10:10" x14ac:dyDescent="0.25">
      <c r="J1395" s="14"/>
    </row>
    <row r="1396" spans="10:10" x14ac:dyDescent="0.25">
      <c r="J1396" s="14"/>
    </row>
    <row r="1397" spans="10:10" x14ac:dyDescent="0.25">
      <c r="J1397" s="14"/>
    </row>
    <row r="1398" spans="10:10" x14ac:dyDescent="0.25">
      <c r="J1398" s="14"/>
    </row>
    <row r="1399" spans="10:10" x14ac:dyDescent="0.25">
      <c r="J1399" s="14"/>
    </row>
    <row r="1400" spans="10:10" x14ac:dyDescent="0.25">
      <c r="J1400" s="14"/>
    </row>
    <row r="1401" spans="10:10" x14ac:dyDescent="0.25">
      <c r="J1401" s="14"/>
    </row>
    <row r="1402" spans="10:10" x14ac:dyDescent="0.25">
      <c r="J1402" s="14"/>
    </row>
    <row r="1403" spans="10:10" x14ac:dyDescent="0.25">
      <c r="J1403" s="14"/>
    </row>
    <row r="1404" spans="10:10" x14ac:dyDescent="0.25">
      <c r="J1404" s="14"/>
    </row>
    <row r="1405" spans="10:10" x14ac:dyDescent="0.25">
      <c r="J1405" s="14"/>
    </row>
    <row r="1406" spans="10:10" x14ac:dyDescent="0.25">
      <c r="J1406" s="14"/>
    </row>
    <row r="1407" spans="10:10" x14ac:dyDescent="0.25">
      <c r="J1407" s="14"/>
    </row>
    <row r="1408" spans="10:10" x14ac:dyDescent="0.25">
      <c r="J1408" s="14"/>
    </row>
    <row r="1409" spans="10:10" x14ac:dyDescent="0.25">
      <c r="J1409" s="14"/>
    </row>
    <row r="1410" spans="10:10" x14ac:dyDescent="0.25">
      <c r="J1410" s="14"/>
    </row>
    <row r="1411" spans="10:10" x14ac:dyDescent="0.25">
      <c r="J1411" s="14"/>
    </row>
    <row r="1412" spans="10:10" x14ac:dyDescent="0.25">
      <c r="J1412" s="14"/>
    </row>
    <row r="1413" spans="10:10" x14ac:dyDescent="0.25">
      <c r="J1413" s="14"/>
    </row>
    <row r="1414" spans="10:10" x14ac:dyDescent="0.25">
      <c r="J1414" s="14"/>
    </row>
    <row r="1415" spans="10:10" x14ac:dyDescent="0.25">
      <c r="J1415" s="14"/>
    </row>
    <row r="1416" spans="10:10" x14ac:dyDescent="0.25">
      <c r="J1416" s="14"/>
    </row>
    <row r="1417" spans="10:10" x14ac:dyDescent="0.25">
      <c r="J1417" s="14"/>
    </row>
    <row r="1418" spans="10:10" x14ac:dyDescent="0.25">
      <c r="J1418" s="14"/>
    </row>
    <row r="1419" spans="10:10" x14ac:dyDescent="0.25">
      <c r="J1419" s="14"/>
    </row>
    <row r="1420" spans="10:10" x14ac:dyDescent="0.25">
      <c r="J1420" s="14"/>
    </row>
    <row r="1421" spans="10:10" x14ac:dyDescent="0.25">
      <c r="J1421" s="14"/>
    </row>
    <row r="1422" spans="10:10" x14ac:dyDescent="0.25">
      <c r="J1422" s="14"/>
    </row>
    <row r="1423" spans="10:10" x14ac:dyDescent="0.25">
      <c r="J1423" s="14"/>
    </row>
    <row r="1424" spans="10:10" x14ac:dyDescent="0.25">
      <c r="J1424" s="14"/>
    </row>
    <row r="1425" spans="10:10" x14ac:dyDescent="0.25">
      <c r="J1425" s="14"/>
    </row>
    <row r="1426" spans="10:10" x14ac:dyDescent="0.25">
      <c r="J1426" s="14"/>
    </row>
    <row r="1427" spans="10:10" x14ac:dyDescent="0.25">
      <c r="J1427" s="14"/>
    </row>
    <row r="1428" spans="10:10" x14ac:dyDescent="0.25">
      <c r="J1428" s="14"/>
    </row>
    <row r="1429" spans="10:10" x14ac:dyDescent="0.25">
      <c r="J1429" s="14"/>
    </row>
    <row r="1430" spans="10:10" x14ac:dyDescent="0.25">
      <c r="J1430" s="14"/>
    </row>
    <row r="1431" spans="10:10" x14ac:dyDescent="0.25">
      <c r="J1431" s="14"/>
    </row>
    <row r="1432" spans="10:10" x14ac:dyDescent="0.25">
      <c r="J1432" s="14"/>
    </row>
    <row r="1433" spans="10:10" x14ac:dyDescent="0.25">
      <c r="J1433" s="14"/>
    </row>
    <row r="1434" spans="10:10" x14ac:dyDescent="0.25">
      <c r="J1434" s="14"/>
    </row>
    <row r="1435" spans="10:10" x14ac:dyDescent="0.25">
      <c r="J1435" s="14"/>
    </row>
    <row r="1436" spans="10:10" x14ac:dyDescent="0.25">
      <c r="J1436" s="14"/>
    </row>
    <row r="1437" spans="10:10" x14ac:dyDescent="0.25">
      <c r="J1437" s="14"/>
    </row>
    <row r="1438" spans="10:10" x14ac:dyDescent="0.25">
      <c r="J1438" s="14"/>
    </row>
    <row r="1439" spans="10:10" x14ac:dyDescent="0.25">
      <c r="J1439" s="14"/>
    </row>
    <row r="1440" spans="10:10" x14ac:dyDescent="0.25">
      <c r="J1440" s="14"/>
    </row>
    <row r="1441" spans="10:10" x14ac:dyDescent="0.25">
      <c r="J1441" s="14"/>
    </row>
    <row r="1442" spans="10:10" x14ac:dyDescent="0.25">
      <c r="J1442" s="14"/>
    </row>
    <row r="1443" spans="10:10" x14ac:dyDescent="0.25">
      <c r="J1443" s="14"/>
    </row>
    <row r="1444" spans="10:10" x14ac:dyDescent="0.25">
      <c r="J1444" s="14"/>
    </row>
    <row r="1445" spans="10:10" x14ac:dyDescent="0.25">
      <c r="J1445" s="14"/>
    </row>
    <row r="1446" spans="10:10" x14ac:dyDescent="0.25">
      <c r="J1446" s="14"/>
    </row>
    <row r="1447" spans="10:10" x14ac:dyDescent="0.25">
      <c r="J1447" s="14"/>
    </row>
    <row r="1448" spans="10:10" x14ac:dyDescent="0.25">
      <c r="J1448" s="14"/>
    </row>
    <row r="1449" spans="10:10" x14ac:dyDescent="0.25">
      <c r="J1449" s="14"/>
    </row>
    <row r="1450" spans="10:10" x14ac:dyDescent="0.25">
      <c r="J1450" s="14"/>
    </row>
    <row r="1451" spans="10:10" x14ac:dyDescent="0.25">
      <c r="J1451" s="14"/>
    </row>
    <row r="1452" spans="10:10" x14ac:dyDescent="0.25">
      <c r="J1452" s="14"/>
    </row>
    <row r="1453" spans="10:10" x14ac:dyDescent="0.25">
      <c r="J1453" s="14"/>
    </row>
    <row r="1454" spans="10:10" x14ac:dyDescent="0.25">
      <c r="J1454" s="14"/>
    </row>
    <row r="1455" spans="10:10" x14ac:dyDescent="0.25">
      <c r="J1455" s="14"/>
    </row>
    <row r="1456" spans="10:10" x14ac:dyDescent="0.25">
      <c r="J1456" s="14"/>
    </row>
    <row r="1457" spans="10:10" x14ac:dyDescent="0.25">
      <c r="J1457" s="14"/>
    </row>
    <row r="1458" spans="10:10" x14ac:dyDescent="0.25">
      <c r="J1458" s="14"/>
    </row>
    <row r="1459" spans="10:10" x14ac:dyDescent="0.25">
      <c r="J1459" s="14"/>
    </row>
    <row r="1460" spans="10:10" x14ac:dyDescent="0.25">
      <c r="J1460" s="14"/>
    </row>
    <row r="1461" spans="10:10" x14ac:dyDescent="0.25">
      <c r="J1461" s="14"/>
    </row>
    <row r="1462" spans="10:10" x14ac:dyDescent="0.25">
      <c r="J1462" s="14"/>
    </row>
    <row r="1463" spans="10:10" x14ac:dyDescent="0.25">
      <c r="J1463" s="14"/>
    </row>
    <row r="1464" spans="10:10" x14ac:dyDescent="0.25">
      <c r="J1464" s="14"/>
    </row>
    <row r="1465" spans="10:10" x14ac:dyDescent="0.25">
      <c r="J1465" s="14"/>
    </row>
    <row r="1466" spans="10:10" x14ac:dyDescent="0.25">
      <c r="J1466" s="14"/>
    </row>
    <row r="1467" spans="10:10" x14ac:dyDescent="0.25">
      <c r="J1467" s="14"/>
    </row>
    <row r="1468" spans="10:10" x14ac:dyDescent="0.25">
      <c r="J1468" s="14"/>
    </row>
    <row r="1469" spans="10:10" x14ac:dyDescent="0.25">
      <c r="J1469" s="14"/>
    </row>
    <row r="1470" spans="10:10" x14ac:dyDescent="0.25">
      <c r="J1470" s="14"/>
    </row>
    <row r="1471" spans="10:10" x14ac:dyDescent="0.25">
      <c r="J1471" s="14"/>
    </row>
    <row r="1472" spans="10:10" x14ac:dyDescent="0.25">
      <c r="J1472" s="14"/>
    </row>
    <row r="1473" spans="10:10" x14ac:dyDescent="0.25">
      <c r="J1473" s="14"/>
    </row>
    <row r="1474" spans="10:10" x14ac:dyDescent="0.25">
      <c r="J1474" s="14"/>
    </row>
    <row r="1475" spans="10:10" x14ac:dyDescent="0.25">
      <c r="J1475" s="14"/>
    </row>
    <row r="1476" spans="10:10" x14ac:dyDescent="0.25">
      <c r="J1476" s="14"/>
    </row>
    <row r="1477" spans="10:10" x14ac:dyDescent="0.25">
      <c r="J1477" s="14"/>
    </row>
    <row r="1478" spans="10:10" x14ac:dyDescent="0.25">
      <c r="J1478" s="14"/>
    </row>
    <row r="1479" spans="10:10" x14ac:dyDescent="0.25">
      <c r="J1479" s="14"/>
    </row>
    <row r="1480" spans="10:10" x14ac:dyDescent="0.25">
      <c r="J1480" s="14"/>
    </row>
    <row r="1481" spans="10:10" x14ac:dyDescent="0.25">
      <c r="J1481" s="14"/>
    </row>
    <row r="1482" spans="10:10" x14ac:dyDescent="0.25">
      <c r="J1482" s="14"/>
    </row>
    <row r="1483" spans="10:10" x14ac:dyDescent="0.25">
      <c r="J1483" s="14"/>
    </row>
    <row r="1484" spans="10:10" x14ac:dyDescent="0.25">
      <c r="J1484" s="14"/>
    </row>
    <row r="1485" spans="10:10" x14ac:dyDescent="0.25">
      <c r="J1485" s="14"/>
    </row>
    <row r="1486" spans="10:10" x14ac:dyDescent="0.25">
      <c r="J1486" s="14"/>
    </row>
    <row r="1487" spans="10:10" x14ac:dyDescent="0.25">
      <c r="J1487" s="14"/>
    </row>
    <row r="1488" spans="10:10" x14ac:dyDescent="0.25">
      <c r="J1488" s="14"/>
    </row>
    <row r="1489" spans="10:10" x14ac:dyDescent="0.25">
      <c r="J1489" s="14"/>
    </row>
    <row r="1490" spans="10:10" x14ac:dyDescent="0.25">
      <c r="J1490" s="14"/>
    </row>
    <row r="1491" spans="10:10" x14ac:dyDescent="0.25">
      <c r="J1491" s="14"/>
    </row>
    <row r="1492" spans="10:10" x14ac:dyDescent="0.25">
      <c r="J1492" s="14"/>
    </row>
    <row r="1493" spans="10:10" x14ac:dyDescent="0.25">
      <c r="J1493" s="14"/>
    </row>
    <row r="1494" spans="10:10" x14ac:dyDescent="0.25">
      <c r="J1494" s="14"/>
    </row>
    <row r="1495" spans="10:10" x14ac:dyDescent="0.25">
      <c r="J1495" s="14"/>
    </row>
    <row r="1496" spans="10:10" x14ac:dyDescent="0.25">
      <c r="J1496" s="14"/>
    </row>
    <row r="1497" spans="10:10" x14ac:dyDescent="0.25">
      <c r="J1497" s="14"/>
    </row>
    <row r="1498" spans="10:10" x14ac:dyDescent="0.25">
      <c r="J1498" s="14"/>
    </row>
    <row r="1499" spans="10:10" x14ac:dyDescent="0.25">
      <c r="J1499" s="14"/>
    </row>
    <row r="1500" spans="10:10" x14ac:dyDescent="0.25">
      <c r="J1500" s="14"/>
    </row>
    <row r="1501" spans="10:10" x14ac:dyDescent="0.25">
      <c r="J1501" s="14"/>
    </row>
    <row r="1502" spans="10:10" x14ac:dyDescent="0.25">
      <c r="J1502" s="14"/>
    </row>
    <row r="1503" spans="10:10" x14ac:dyDescent="0.25">
      <c r="J1503" s="14"/>
    </row>
    <row r="1504" spans="10:10" x14ac:dyDescent="0.25">
      <c r="J1504" s="14"/>
    </row>
    <row r="1505" spans="10:10" x14ac:dyDescent="0.25">
      <c r="J1505" s="14"/>
    </row>
    <row r="1506" spans="10:10" x14ac:dyDescent="0.25">
      <c r="J1506" s="14"/>
    </row>
    <row r="1507" spans="10:10" x14ac:dyDescent="0.25">
      <c r="J1507" s="14"/>
    </row>
    <row r="1508" spans="10:10" x14ac:dyDescent="0.25">
      <c r="J1508" s="14"/>
    </row>
    <row r="1509" spans="10:10" x14ac:dyDescent="0.25">
      <c r="J1509" s="14"/>
    </row>
    <row r="1510" spans="10:10" x14ac:dyDescent="0.25">
      <c r="J1510" s="14"/>
    </row>
    <row r="1511" spans="10:10" x14ac:dyDescent="0.25">
      <c r="J1511" s="14"/>
    </row>
    <row r="1512" spans="10:10" x14ac:dyDescent="0.25">
      <c r="J1512" s="14"/>
    </row>
    <row r="1513" spans="10:10" x14ac:dyDescent="0.25">
      <c r="J1513" s="14"/>
    </row>
    <row r="1514" spans="10:10" x14ac:dyDescent="0.25">
      <c r="J1514" s="14"/>
    </row>
    <row r="1515" spans="10:10" x14ac:dyDescent="0.25">
      <c r="J1515" s="14"/>
    </row>
    <row r="1516" spans="10:10" x14ac:dyDescent="0.25">
      <c r="J1516" s="14"/>
    </row>
    <row r="1517" spans="10:10" x14ac:dyDescent="0.25">
      <c r="J1517" s="14"/>
    </row>
    <row r="1518" spans="10:10" x14ac:dyDescent="0.25">
      <c r="J1518" s="14"/>
    </row>
    <row r="1519" spans="10:10" x14ac:dyDescent="0.25">
      <c r="J1519" s="14"/>
    </row>
    <row r="1520" spans="10:10" x14ac:dyDescent="0.25">
      <c r="J1520" s="14"/>
    </row>
    <row r="1521" spans="10:10" x14ac:dyDescent="0.25">
      <c r="J1521" s="14"/>
    </row>
    <row r="1522" spans="10:10" x14ac:dyDescent="0.25">
      <c r="J1522" s="14"/>
    </row>
    <row r="1523" spans="10:10" x14ac:dyDescent="0.25">
      <c r="J1523" s="14"/>
    </row>
    <row r="1524" spans="10:10" x14ac:dyDescent="0.25">
      <c r="J1524" s="14"/>
    </row>
    <row r="1525" spans="10:10" x14ac:dyDescent="0.25">
      <c r="J1525" s="14"/>
    </row>
    <row r="1526" spans="10:10" x14ac:dyDescent="0.25">
      <c r="J1526" s="14"/>
    </row>
    <row r="1527" spans="10:10" x14ac:dyDescent="0.25">
      <c r="J1527" s="14"/>
    </row>
    <row r="1528" spans="10:10" x14ac:dyDescent="0.25">
      <c r="J1528" s="14"/>
    </row>
    <row r="1529" spans="10:10" x14ac:dyDescent="0.25">
      <c r="J1529" s="14"/>
    </row>
    <row r="1530" spans="10:10" x14ac:dyDescent="0.25">
      <c r="J1530" s="14"/>
    </row>
    <row r="1531" spans="10:10" x14ac:dyDescent="0.25">
      <c r="J1531" s="14"/>
    </row>
    <row r="1532" spans="10:10" x14ac:dyDescent="0.25">
      <c r="J1532" s="14"/>
    </row>
    <row r="1533" spans="10:10" x14ac:dyDescent="0.25">
      <c r="J1533" s="14"/>
    </row>
    <row r="1534" spans="10:10" x14ac:dyDescent="0.25">
      <c r="J1534" s="14"/>
    </row>
    <row r="1535" spans="10:10" x14ac:dyDescent="0.25">
      <c r="J1535" s="14"/>
    </row>
    <row r="1536" spans="10:10" x14ac:dyDescent="0.25">
      <c r="J1536" s="14"/>
    </row>
    <row r="1537" spans="10:10" x14ac:dyDescent="0.25">
      <c r="J1537" s="14"/>
    </row>
    <row r="1538" spans="10:10" x14ac:dyDescent="0.25">
      <c r="J1538" s="14"/>
    </row>
    <row r="1539" spans="10:10" x14ac:dyDescent="0.25">
      <c r="J1539" s="14"/>
    </row>
    <row r="1540" spans="10:10" x14ac:dyDescent="0.25">
      <c r="J1540" s="14"/>
    </row>
    <row r="1541" spans="10:10" x14ac:dyDescent="0.25">
      <c r="J1541" s="14"/>
    </row>
    <row r="1542" spans="10:10" x14ac:dyDescent="0.25">
      <c r="J1542" s="14"/>
    </row>
    <row r="1543" spans="10:10" x14ac:dyDescent="0.25">
      <c r="J1543" s="14"/>
    </row>
    <row r="1544" spans="10:10" x14ac:dyDescent="0.25">
      <c r="J1544" s="14"/>
    </row>
    <row r="1545" spans="10:10" x14ac:dyDescent="0.25">
      <c r="J1545" s="14"/>
    </row>
    <row r="1546" spans="10:10" x14ac:dyDescent="0.25">
      <c r="J1546" s="14"/>
    </row>
    <row r="1547" spans="10:10" x14ac:dyDescent="0.25">
      <c r="J1547" s="14"/>
    </row>
    <row r="1548" spans="10:10" x14ac:dyDescent="0.25">
      <c r="J1548" s="14"/>
    </row>
    <row r="1549" spans="10:10" x14ac:dyDescent="0.25">
      <c r="J1549" s="14"/>
    </row>
    <row r="1550" spans="10:10" x14ac:dyDescent="0.25">
      <c r="J1550" s="14"/>
    </row>
    <row r="1551" spans="10:10" x14ac:dyDescent="0.25">
      <c r="J1551" s="14"/>
    </row>
    <row r="1552" spans="10:10" x14ac:dyDescent="0.25">
      <c r="J1552" s="14"/>
    </row>
    <row r="1553" spans="10:10" x14ac:dyDescent="0.25">
      <c r="J1553" s="14"/>
    </row>
    <row r="1554" spans="10:10" x14ac:dyDescent="0.25">
      <c r="J1554" s="14"/>
    </row>
    <row r="1555" spans="10:10" x14ac:dyDescent="0.25">
      <c r="J1555" s="14"/>
    </row>
    <row r="1556" spans="10:10" x14ac:dyDescent="0.25">
      <c r="J1556" s="14"/>
    </row>
    <row r="1557" spans="10:10" x14ac:dyDescent="0.25">
      <c r="J1557" s="14"/>
    </row>
    <row r="1558" spans="10:10" x14ac:dyDescent="0.25">
      <c r="J1558" s="14"/>
    </row>
    <row r="1559" spans="10:10" x14ac:dyDescent="0.25">
      <c r="J1559" s="14"/>
    </row>
    <row r="1560" spans="10:10" x14ac:dyDescent="0.25">
      <c r="J1560" s="14"/>
    </row>
    <row r="1561" spans="10:10" x14ac:dyDescent="0.25">
      <c r="J1561" s="14"/>
    </row>
    <row r="1562" spans="10:10" x14ac:dyDescent="0.25">
      <c r="J1562" s="14"/>
    </row>
    <row r="1563" spans="10:10" x14ac:dyDescent="0.25">
      <c r="J1563" s="14"/>
    </row>
    <row r="1564" spans="10:10" x14ac:dyDescent="0.25">
      <c r="J1564" s="14"/>
    </row>
    <row r="1565" spans="10:10" x14ac:dyDescent="0.25">
      <c r="J1565" s="14"/>
    </row>
    <row r="1566" spans="10:10" x14ac:dyDescent="0.25">
      <c r="J1566" s="14"/>
    </row>
    <row r="1567" spans="10:10" x14ac:dyDescent="0.25">
      <c r="J1567" s="14"/>
    </row>
    <row r="1568" spans="10:10" x14ac:dyDescent="0.25">
      <c r="J1568" s="14"/>
    </row>
    <row r="1569" spans="10:10" x14ac:dyDescent="0.25">
      <c r="J1569" s="14"/>
    </row>
    <row r="1570" spans="10:10" x14ac:dyDescent="0.25">
      <c r="J1570" s="14"/>
    </row>
    <row r="1571" spans="10:10" x14ac:dyDescent="0.25">
      <c r="J1571" s="14"/>
    </row>
    <row r="1572" spans="10:10" x14ac:dyDescent="0.25">
      <c r="J1572" s="14"/>
    </row>
    <row r="1573" spans="10:10" x14ac:dyDescent="0.25">
      <c r="J1573" s="14"/>
    </row>
    <row r="1574" spans="10:10" x14ac:dyDescent="0.25">
      <c r="J1574" s="14"/>
    </row>
    <row r="1575" spans="10:10" x14ac:dyDescent="0.25">
      <c r="J1575" s="14"/>
    </row>
    <row r="1576" spans="10:10" x14ac:dyDescent="0.25">
      <c r="J1576" s="14"/>
    </row>
    <row r="1577" spans="10:10" x14ac:dyDescent="0.25">
      <c r="J1577" s="14"/>
    </row>
    <row r="1578" spans="10:10" x14ac:dyDescent="0.25">
      <c r="J1578" s="14"/>
    </row>
    <row r="1579" spans="10:10" x14ac:dyDescent="0.25">
      <c r="J1579" s="14"/>
    </row>
    <row r="1580" spans="10:10" x14ac:dyDescent="0.25">
      <c r="J1580" s="14"/>
    </row>
    <row r="1581" spans="10:10" x14ac:dyDescent="0.25">
      <c r="J1581" s="14"/>
    </row>
    <row r="1582" spans="10:10" x14ac:dyDescent="0.25">
      <c r="J1582" s="14"/>
    </row>
    <row r="1583" spans="10:10" x14ac:dyDescent="0.25">
      <c r="J1583" s="14"/>
    </row>
    <row r="1584" spans="10:10" x14ac:dyDescent="0.25">
      <c r="J1584" s="14"/>
    </row>
    <row r="1585" spans="10:10" x14ac:dyDescent="0.25">
      <c r="J1585" s="14"/>
    </row>
    <row r="1586" spans="10:10" x14ac:dyDescent="0.25">
      <c r="J1586" s="14"/>
    </row>
    <row r="1587" spans="10:10" x14ac:dyDescent="0.25">
      <c r="J1587" s="14"/>
    </row>
    <row r="1588" spans="10:10" x14ac:dyDescent="0.25">
      <c r="J1588" s="14"/>
    </row>
    <row r="1589" spans="10:10" x14ac:dyDescent="0.25">
      <c r="J1589" s="14"/>
    </row>
    <row r="1590" spans="10:10" x14ac:dyDescent="0.25">
      <c r="J1590" s="14"/>
    </row>
    <row r="1591" spans="10:10" x14ac:dyDescent="0.25">
      <c r="J1591" s="14"/>
    </row>
    <row r="1592" spans="10:10" x14ac:dyDescent="0.25">
      <c r="J1592" s="14"/>
    </row>
    <row r="1593" spans="10:10" x14ac:dyDescent="0.25">
      <c r="J1593" s="14"/>
    </row>
    <row r="1594" spans="10:10" x14ac:dyDescent="0.25">
      <c r="J1594" s="14"/>
    </row>
    <row r="1595" spans="10:10" x14ac:dyDescent="0.25">
      <c r="J1595" s="14"/>
    </row>
    <row r="1596" spans="10:10" x14ac:dyDescent="0.25">
      <c r="J1596" s="14"/>
    </row>
    <row r="1597" spans="10:10" x14ac:dyDescent="0.25">
      <c r="J1597" s="14"/>
    </row>
    <row r="1598" spans="10:10" x14ac:dyDescent="0.25">
      <c r="J1598" s="14"/>
    </row>
    <row r="1599" spans="10:10" x14ac:dyDescent="0.25">
      <c r="J1599" s="14"/>
    </row>
    <row r="1600" spans="10:10" x14ac:dyDescent="0.25">
      <c r="J1600" s="14"/>
    </row>
    <row r="1601" spans="10:10" x14ac:dyDescent="0.25">
      <c r="J1601" s="14"/>
    </row>
    <row r="1602" spans="10:10" x14ac:dyDescent="0.25">
      <c r="J1602" s="14"/>
    </row>
    <row r="1603" spans="10:10" x14ac:dyDescent="0.25">
      <c r="J1603" s="14"/>
    </row>
    <row r="1604" spans="10:10" x14ac:dyDescent="0.25">
      <c r="J1604" s="14"/>
    </row>
    <row r="1605" spans="10:10" x14ac:dyDescent="0.25">
      <c r="J1605" s="14"/>
    </row>
    <row r="1606" spans="10:10" x14ac:dyDescent="0.25">
      <c r="J1606" s="14"/>
    </row>
    <row r="1607" spans="10:10" x14ac:dyDescent="0.25">
      <c r="J1607" s="14"/>
    </row>
    <row r="1608" spans="10:10" x14ac:dyDescent="0.25">
      <c r="J1608" s="14"/>
    </row>
    <row r="1609" spans="10:10" x14ac:dyDescent="0.25">
      <c r="J1609" s="14"/>
    </row>
    <row r="1610" spans="10:10" x14ac:dyDescent="0.25">
      <c r="J1610" s="14"/>
    </row>
    <row r="1611" spans="10:10" x14ac:dyDescent="0.25">
      <c r="J1611" s="14"/>
    </row>
    <row r="1612" spans="10:10" x14ac:dyDescent="0.25">
      <c r="J1612" s="14"/>
    </row>
    <row r="1613" spans="10:10" x14ac:dyDescent="0.25">
      <c r="J1613" s="14"/>
    </row>
    <row r="1614" spans="10:10" x14ac:dyDescent="0.25">
      <c r="J1614" s="14"/>
    </row>
    <row r="1615" spans="10:10" x14ac:dyDescent="0.25">
      <c r="J1615" s="14"/>
    </row>
    <row r="1616" spans="10:10" x14ac:dyDescent="0.25">
      <c r="J1616" s="14"/>
    </row>
    <row r="1617" spans="10:10" x14ac:dyDescent="0.25">
      <c r="J1617" s="14"/>
    </row>
    <row r="1618" spans="10:10" x14ac:dyDescent="0.25">
      <c r="J1618" s="14"/>
    </row>
    <row r="1619" spans="10:10" x14ac:dyDescent="0.25">
      <c r="J1619" s="14"/>
    </row>
    <row r="1620" spans="10:10" x14ac:dyDescent="0.25">
      <c r="J1620" s="14"/>
    </row>
    <row r="1621" spans="10:10" x14ac:dyDescent="0.25">
      <c r="J1621" s="14"/>
    </row>
    <row r="1622" spans="10:10" x14ac:dyDescent="0.25">
      <c r="J1622" s="14"/>
    </row>
    <row r="1623" spans="10:10" x14ac:dyDescent="0.25">
      <c r="J1623" s="14"/>
    </row>
    <row r="1624" spans="10:10" x14ac:dyDescent="0.25">
      <c r="J1624" s="14"/>
    </row>
    <row r="1625" spans="10:10" x14ac:dyDescent="0.25">
      <c r="J1625" s="14"/>
    </row>
    <row r="1626" spans="10:10" x14ac:dyDescent="0.25">
      <c r="J1626" s="14"/>
    </row>
    <row r="1627" spans="10:10" x14ac:dyDescent="0.25">
      <c r="J1627" s="14"/>
    </row>
    <row r="1628" spans="10:10" x14ac:dyDescent="0.25">
      <c r="J1628" s="14"/>
    </row>
    <row r="1629" spans="10:10" x14ac:dyDescent="0.25">
      <c r="J1629" s="14"/>
    </row>
    <row r="1630" spans="10:10" x14ac:dyDescent="0.25">
      <c r="J1630" s="14"/>
    </row>
    <row r="1631" spans="10:10" x14ac:dyDescent="0.25">
      <c r="J1631" s="14"/>
    </row>
    <row r="1632" spans="10:10" x14ac:dyDescent="0.25">
      <c r="J1632" s="14"/>
    </row>
    <row r="1633" spans="10:10" x14ac:dyDescent="0.25">
      <c r="J1633" s="14"/>
    </row>
    <row r="1634" spans="10:10" x14ac:dyDescent="0.25">
      <c r="J1634" s="14"/>
    </row>
    <row r="1635" spans="10:10" x14ac:dyDescent="0.25">
      <c r="J1635" s="14"/>
    </row>
    <row r="1636" spans="10:10" x14ac:dyDescent="0.25">
      <c r="J1636" s="14"/>
    </row>
    <row r="1637" spans="10:10" x14ac:dyDescent="0.25">
      <c r="J1637" s="14"/>
    </row>
    <row r="1638" spans="10:10" x14ac:dyDescent="0.25">
      <c r="J1638" s="14"/>
    </row>
    <row r="1639" spans="10:10" x14ac:dyDescent="0.25">
      <c r="J1639" s="14"/>
    </row>
    <row r="1640" spans="10:10" x14ac:dyDescent="0.25">
      <c r="J1640" s="14"/>
    </row>
    <row r="1641" spans="10:10" x14ac:dyDescent="0.25">
      <c r="J1641" s="14"/>
    </row>
    <row r="1642" spans="10:10" x14ac:dyDescent="0.25">
      <c r="J1642" s="14"/>
    </row>
    <row r="1643" spans="10:10" x14ac:dyDescent="0.25">
      <c r="J1643" s="14"/>
    </row>
    <row r="1644" spans="10:10" x14ac:dyDescent="0.25">
      <c r="J1644" s="14"/>
    </row>
    <row r="1645" spans="10:10" x14ac:dyDescent="0.25">
      <c r="J1645" s="14"/>
    </row>
    <row r="1646" spans="10:10" x14ac:dyDescent="0.25">
      <c r="J1646" s="14"/>
    </row>
    <row r="1647" spans="10:10" x14ac:dyDescent="0.25">
      <c r="J1647" s="14"/>
    </row>
    <row r="1648" spans="10:10" x14ac:dyDescent="0.25">
      <c r="J1648" s="14"/>
    </row>
    <row r="1649" spans="10:10" x14ac:dyDescent="0.25">
      <c r="J1649" s="14"/>
    </row>
    <row r="1650" spans="10:10" x14ac:dyDescent="0.25">
      <c r="J1650" s="14"/>
    </row>
    <row r="1651" spans="10:10" x14ac:dyDescent="0.25">
      <c r="J1651" s="14"/>
    </row>
    <row r="1652" spans="10:10" x14ac:dyDescent="0.25">
      <c r="J1652" s="14"/>
    </row>
    <row r="1653" spans="10:10" x14ac:dyDescent="0.25">
      <c r="J1653" s="14"/>
    </row>
    <row r="1654" spans="10:10" x14ac:dyDescent="0.25">
      <c r="J1654" s="14"/>
    </row>
    <row r="1655" spans="10:10" x14ac:dyDescent="0.25">
      <c r="J1655" s="14"/>
    </row>
    <row r="1656" spans="10:10" x14ac:dyDescent="0.25">
      <c r="J1656" s="14"/>
    </row>
    <row r="1657" spans="10:10" x14ac:dyDescent="0.25">
      <c r="J1657" s="14"/>
    </row>
    <row r="1658" spans="10:10" x14ac:dyDescent="0.25">
      <c r="J1658" s="14"/>
    </row>
    <row r="1659" spans="10:10" x14ac:dyDescent="0.25">
      <c r="J1659" s="14"/>
    </row>
    <row r="1660" spans="10:10" x14ac:dyDescent="0.25">
      <c r="J1660" s="14"/>
    </row>
    <row r="1661" spans="10:10" x14ac:dyDescent="0.25">
      <c r="J1661" s="14"/>
    </row>
    <row r="1662" spans="10:10" x14ac:dyDescent="0.25">
      <c r="J1662" s="14"/>
    </row>
    <row r="1663" spans="10:10" x14ac:dyDescent="0.25">
      <c r="J1663" s="14"/>
    </row>
    <row r="1664" spans="10:10" x14ac:dyDescent="0.25">
      <c r="J1664" s="14"/>
    </row>
    <row r="1665" spans="10:10" x14ac:dyDescent="0.25">
      <c r="J1665" s="14"/>
    </row>
    <row r="1666" spans="10:10" x14ac:dyDescent="0.25">
      <c r="J1666" s="14"/>
    </row>
    <row r="1667" spans="10:10" x14ac:dyDescent="0.25">
      <c r="J1667" s="14"/>
    </row>
    <row r="1668" spans="10:10" x14ac:dyDescent="0.25">
      <c r="J1668" s="14"/>
    </row>
    <row r="1669" spans="10:10" x14ac:dyDescent="0.25">
      <c r="J1669" s="14"/>
    </row>
    <row r="1670" spans="10:10" x14ac:dyDescent="0.25">
      <c r="J1670" s="14"/>
    </row>
    <row r="1671" spans="10:10" x14ac:dyDescent="0.25">
      <c r="J1671" s="14"/>
    </row>
    <row r="1672" spans="10:10" x14ac:dyDescent="0.25">
      <c r="J1672" s="14"/>
    </row>
    <row r="1673" spans="10:10" x14ac:dyDescent="0.25">
      <c r="J1673" s="14"/>
    </row>
    <row r="1674" spans="10:10" x14ac:dyDescent="0.25">
      <c r="J1674" s="14"/>
    </row>
    <row r="1675" spans="10:10" x14ac:dyDescent="0.25">
      <c r="J1675" s="14"/>
    </row>
    <row r="1676" spans="10:10" x14ac:dyDescent="0.25">
      <c r="J1676" s="14"/>
    </row>
    <row r="1677" spans="10:10" x14ac:dyDescent="0.25">
      <c r="J1677" s="14"/>
    </row>
    <row r="1678" spans="10:10" x14ac:dyDescent="0.25">
      <c r="J1678" s="14"/>
    </row>
    <row r="1679" spans="10:10" x14ac:dyDescent="0.25">
      <c r="J1679" s="14"/>
    </row>
    <row r="1680" spans="10:10" x14ac:dyDescent="0.25">
      <c r="J1680" s="14"/>
    </row>
    <row r="1681" spans="10:10" x14ac:dyDescent="0.25">
      <c r="J1681" s="14"/>
    </row>
    <row r="1682" spans="10:10" x14ac:dyDescent="0.25">
      <c r="J1682" s="14"/>
    </row>
    <row r="1683" spans="10:10" x14ac:dyDescent="0.25">
      <c r="J1683" s="14"/>
    </row>
    <row r="1684" spans="10:10" x14ac:dyDescent="0.25">
      <c r="J1684" s="14"/>
    </row>
    <row r="1685" spans="10:10" x14ac:dyDescent="0.25">
      <c r="J1685" s="14"/>
    </row>
    <row r="1686" spans="10:10" x14ac:dyDescent="0.25">
      <c r="J1686" s="14"/>
    </row>
    <row r="1687" spans="10:10" x14ac:dyDescent="0.25">
      <c r="J1687" s="14"/>
    </row>
    <row r="1688" spans="10:10" x14ac:dyDescent="0.25">
      <c r="J1688" s="14"/>
    </row>
    <row r="1689" spans="10:10" x14ac:dyDescent="0.25">
      <c r="J1689" s="14"/>
    </row>
    <row r="1690" spans="10:10" x14ac:dyDescent="0.25">
      <c r="J1690" s="14"/>
    </row>
    <row r="1691" spans="10:10" x14ac:dyDescent="0.25">
      <c r="J1691" s="14"/>
    </row>
    <row r="1692" spans="10:10" x14ac:dyDescent="0.25">
      <c r="J1692" s="14"/>
    </row>
    <row r="1693" spans="10:10" x14ac:dyDescent="0.25">
      <c r="J1693" s="14"/>
    </row>
    <row r="1694" spans="10:10" x14ac:dyDescent="0.25">
      <c r="J1694" s="14"/>
    </row>
    <row r="1695" spans="10:10" x14ac:dyDescent="0.25">
      <c r="J1695" s="14"/>
    </row>
    <row r="1696" spans="10:10" x14ac:dyDescent="0.25">
      <c r="J1696" s="14"/>
    </row>
    <row r="1697" spans="10:10" x14ac:dyDescent="0.25">
      <c r="J1697" s="14"/>
    </row>
    <row r="1698" spans="10:10" x14ac:dyDescent="0.25">
      <c r="J1698" s="14"/>
    </row>
    <row r="1699" spans="10:10" x14ac:dyDescent="0.25">
      <c r="J1699" s="14"/>
    </row>
    <row r="1700" spans="10:10" x14ac:dyDescent="0.25">
      <c r="J1700" s="14"/>
    </row>
    <row r="1701" spans="10:10" x14ac:dyDescent="0.25">
      <c r="J1701" s="14"/>
    </row>
    <row r="1702" spans="10:10" x14ac:dyDescent="0.25">
      <c r="J1702" s="14"/>
    </row>
    <row r="1703" spans="10:10" x14ac:dyDescent="0.25">
      <c r="J1703" s="14"/>
    </row>
    <row r="1704" spans="10:10" x14ac:dyDescent="0.25">
      <c r="J1704" s="14"/>
    </row>
    <row r="1705" spans="10:10" x14ac:dyDescent="0.25">
      <c r="J1705" s="14"/>
    </row>
    <row r="1706" spans="10:10" x14ac:dyDescent="0.25">
      <c r="J1706" s="14"/>
    </row>
    <row r="1707" spans="10:10" x14ac:dyDescent="0.25">
      <c r="J1707" s="14"/>
    </row>
    <row r="1708" spans="10:10" x14ac:dyDescent="0.25">
      <c r="J1708" s="14"/>
    </row>
    <row r="1709" spans="10:10" x14ac:dyDescent="0.25">
      <c r="J1709" s="14"/>
    </row>
    <row r="1710" spans="10:10" x14ac:dyDescent="0.25">
      <c r="J1710" s="14"/>
    </row>
    <row r="1711" spans="10:10" x14ac:dyDescent="0.25">
      <c r="J1711" s="14"/>
    </row>
    <row r="1712" spans="10:10" x14ac:dyDescent="0.25">
      <c r="J1712" s="14"/>
    </row>
    <row r="1713" spans="10:10" x14ac:dyDescent="0.25">
      <c r="J1713" s="14"/>
    </row>
    <row r="1714" spans="10:10" x14ac:dyDescent="0.25">
      <c r="J1714" s="14"/>
    </row>
    <row r="1715" spans="10:10" x14ac:dyDescent="0.25">
      <c r="J1715" s="14"/>
    </row>
    <row r="1716" spans="10:10" x14ac:dyDescent="0.25">
      <c r="J1716" s="14"/>
    </row>
    <row r="1717" spans="10:10" x14ac:dyDescent="0.25">
      <c r="J1717" s="14"/>
    </row>
    <row r="1718" spans="10:10" x14ac:dyDescent="0.25">
      <c r="J1718" s="14"/>
    </row>
    <row r="1719" spans="10:10" x14ac:dyDescent="0.25">
      <c r="J1719" s="14"/>
    </row>
    <row r="1720" spans="10:10" x14ac:dyDescent="0.25">
      <c r="J1720" s="14"/>
    </row>
    <row r="1721" spans="10:10" x14ac:dyDescent="0.25">
      <c r="J1721" s="14"/>
    </row>
    <row r="1722" spans="10:10" x14ac:dyDescent="0.25">
      <c r="J1722" s="14"/>
    </row>
    <row r="1723" spans="10:10" x14ac:dyDescent="0.25">
      <c r="J1723" s="14"/>
    </row>
    <row r="1724" spans="10:10" x14ac:dyDescent="0.25">
      <c r="J1724" s="14"/>
    </row>
    <row r="1725" spans="10:10" x14ac:dyDescent="0.25">
      <c r="J1725" s="14"/>
    </row>
    <row r="1726" spans="10:10" x14ac:dyDescent="0.25">
      <c r="J1726" s="14"/>
    </row>
    <row r="1727" spans="10:10" x14ac:dyDescent="0.25">
      <c r="J1727" s="14"/>
    </row>
    <row r="1728" spans="10:10" x14ac:dyDescent="0.25">
      <c r="J1728" s="14"/>
    </row>
    <row r="1729" spans="10:10" x14ac:dyDescent="0.25">
      <c r="J1729" s="14"/>
    </row>
    <row r="1730" spans="10:10" x14ac:dyDescent="0.25">
      <c r="J1730" s="14"/>
    </row>
    <row r="1731" spans="10:10" x14ac:dyDescent="0.25">
      <c r="J1731" s="14"/>
    </row>
    <row r="1732" spans="10:10" x14ac:dyDescent="0.25">
      <c r="J1732" s="14"/>
    </row>
    <row r="1733" spans="10:10" x14ac:dyDescent="0.25">
      <c r="J1733" s="14"/>
    </row>
    <row r="1734" spans="10:10" x14ac:dyDescent="0.25">
      <c r="J1734" s="14"/>
    </row>
    <row r="1735" spans="10:10" x14ac:dyDescent="0.25">
      <c r="J1735" s="14"/>
    </row>
    <row r="1736" spans="10:10" x14ac:dyDescent="0.25">
      <c r="J1736" s="14"/>
    </row>
    <row r="1737" spans="10:10" x14ac:dyDescent="0.25">
      <c r="J1737" s="14"/>
    </row>
    <row r="1738" spans="10:10" x14ac:dyDescent="0.25">
      <c r="J1738" s="14"/>
    </row>
    <row r="1739" spans="10:10" x14ac:dyDescent="0.25">
      <c r="J1739" s="14"/>
    </row>
    <row r="1740" spans="10:10" x14ac:dyDescent="0.25">
      <c r="J1740" s="14"/>
    </row>
    <row r="1741" spans="10:10" x14ac:dyDescent="0.25">
      <c r="J1741" s="14"/>
    </row>
    <row r="1742" spans="10:10" x14ac:dyDescent="0.25">
      <c r="J1742" s="14"/>
    </row>
    <row r="1743" spans="10:10" x14ac:dyDescent="0.25">
      <c r="J1743" s="14"/>
    </row>
    <row r="1744" spans="10:10" x14ac:dyDescent="0.25">
      <c r="J1744" s="14"/>
    </row>
    <row r="1745" spans="10:10" x14ac:dyDescent="0.25">
      <c r="J1745" s="14"/>
    </row>
    <row r="1746" spans="10:10" x14ac:dyDescent="0.25">
      <c r="J1746" s="14"/>
    </row>
    <row r="1747" spans="10:10" x14ac:dyDescent="0.25">
      <c r="J1747" s="14"/>
    </row>
    <row r="1748" spans="10:10" x14ac:dyDescent="0.25">
      <c r="J1748" s="14"/>
    </row>
    <row r="1749" spans="10:10" x14ac:dyDescent="0.25">
      <c r="J1749" s="14"/>
    </row>
    <row r="1750" spans="10:10" x14ac:dyDescent="0.25">
      <c r="J1750" s="14"/>
    </row>
    <row r="1751" spans="10:10" x14ac:dyDescent="0.25">
      <c r="J1751" s="14"/>
    </row>
    <row r="1752" spans="10:10" x14ac:dyDescent="0.25">
      <c r="J1752" s="14"/>
    </row>
    <row r="1753" spans="10:10" x14ac:dyDescent="0.25">
      <c r="J1753" s="14"/>
    </row>
    <row r="1754" spans="10:10" x14ac:dyDescent="0.25">
      <c r="J1754" s="14"/>
    </row>
    <row r="1755" spans="10:10" x14ac:dyDescent="0.25">
      <c r="J1755" s="14"/>
    </row>
    <row r="1756" spans="10:10" x14ac:dyDescent="0.25">
      <c r="J1756" s="14"/>
    </row>
    <row r="1757" spans="10:10" x14ac:dyDescent="0.25">
      <c r="J1757" s="14"/>
    </row>
    <row r="1758" spans="10:10" x14ac:dyDescent="0.25">
      <c r="J1758" s="14"/>
    </row>
    <row r="1759" spans="10:10" x14ac:dyDescent="0.25">
      <c r="J1759" s="14"/>
    </row>
    <row r="1760" spans="10:10" x14ac:dyDescent="0.25">
      <c r="J1760" s="14"/>
    </row>
    <row r="1761" spans="10:10" x14ac:dyDescent="0.25">
      <c r="J1761" s="14"/>
    </row>
    <row r="1762" spans="10:10" x14ac:dyDescent="0.25">
      <c r="J1762" s="14"/>
    </row>
    <row r="1763" spans="10:10" x14ac:dyDescent="0.25">
      <c r="J1763" s="14"/>
    </row>
    <row r="1764" spans="10:10" x14ac:dyDescent="0.25">
      <c r="J1764" s="14"/>
    </row>
    <row r="1765" spans="10:10" x14ac:dyDescent="0.25">
      <c r="J1765" s="14"/>
    </row>
    <row r="1766" spans="10:10" x14ac:dyDescent="0.25">
      <c r="J1766" s="14"/>
    </row>
    <row r="1767" spans="10:10" x14ac:dyDescent="0.25">
      <c r="J1767" s="14"/>
    </row>
    <row r="1768" spans="10:10" x14ac:dyDescent="0.25">
      <c r="J1768" s="14"/>
    </row>
    <row r="1769" spans="10:10" x14ac:dyDescent="0.25">
      <c r="J1769" s="14"/>
    </row>
    <row r="1770" spans="10:10" x14ac:dyDescent="0.25">
      <c r="J1770" s="14"/>
    </row>
    <row r="1771" spans="10:10" x14ac:dyDescent="0.25">
      <c r="J1771" s="14"/>
    </row>
    <row r="1772" spans="10:10" x14ac:dyDescent="0.25">
      <c r="J1772" s="14"/>
    </row>
    <row r="1773" spans="10:10" x14ac:dyDescent="0.25">
      <c r="J1773" s="14"/>
    </row>
    <row r="1774" spans="10:10" x14ac:dyDescent="0.25">
      <c r="J1774" s="14"/>
    </row>
    <row r="1775" spans="10:10" x14ac:dyDescent="0.25">
      <c r="J1775" s="14"/>
    </row>
    <row r="1776" spans="10:10" x14ac:dyDescent="0.25">
      <c r="J1776" s="14"/>
    </row>
    <row r="1777" spans="10:10" x14ac:dyDescent="0.25">
      <c r="J1777" s="14"/>
    </row>
    <row r="1778" spans="10:10" x14ac:dyDescent="0.25">
      <c r="J1778" s="14"/>
    </row>
    <row r="1779" spans="10:10" x14ac:dyDescent="0.25">
      <c r="J1779" s="14"/>
    </row>
    <row r="1780" spans="10:10" x14ac:dyDescent="0.25">
      <c r="J1780" s="14"/>
    </row>
    <row r="1781" spans="10:10" x14ac:dyDescent="0.25">
      <c r="J1781" s="14"/>
    </row>
    <row r="1782" spans="10:10" x14ac:dyDescent="0.25">
      <c r="J1782" s="14"/>
    </row>
    <row r="1783" spans="10:10" x14ac:dyDescent="0.25">
      <c r="J1783" s="14"/>
    </row>
    <row r="1784" spans="10:10" x14ac:dyDescent="0.25">
      <c r="J1784" s="14"/>
    </row>
    <row r="1785" spans="10:10" x14ac:dyDescent="0.25">
      <c r="J1785" s="14"/>
    </row>
    <row r="1786" spans="10:10" x14ac:dyDescent="0.25">
      <c r="J1786" s="14"/>
    </row>
    <row r="1787" spans="10:10" x14ac:dyDescent="0.25">
      <c r="J1787" s="14"/>
    </row>
    <row r="1788" spans="10:10" x14ac:dyDescent="0.25">
      <c r="J1788" s="14"/>
    </row>
    <row r="1789" spans="10:10" x14ac:dyDescent="0.25">
      <c r="J1789" s="14"/>
    </row>
    <row r="1790" spans="10:10" x14ac:dyDescent="0.25">
      <c r="J1790" s="14"/>
    </row>
    <row r="1791" spans="10:10" x14ac:dyDescent="0.25">
      <c r="J1791" s="14"/>
    </row>
    <row r="1792" spans="10:10" x14ac:dyDescent="0.25">
      <c r="J1792" s="14"/>
    </row>
    <row r="1793" spans="10:10" x14ac:dyDescent="0.25">
      <c r="J1793" s="14"/>
    </row>
    <row r="1794" spans="10:10" x14ac:dyDescent="0.25">
      <c r="J1794" s="14"/>
    </row>
    <row r="1795" spans="10:10" x14ac:dyDescent="0.25">
      <c r="J1795" s="14"/>
    </row>
    <row r="1796" spans="10:10" x14ac:dyDescent="0.25">
      <c r="J1796" s="14"/>
    </row>
    <row r="1797" spans="10:10" x14ac:dyDescent="0.25">
      <c r="J1797" s="14"/>
    </row>
    <row r="1798" spans="10:10" x14ac:dyDescent="0.25">
      <c r="J1798" s="14"/>
    </row>
    <row r="1799" spans="10:10" x14ac:dyDescent="0.25">
      <c r="J1799" s="14"/>
    </row>
    <row r="1800" spans="10:10" x14ac:dyDescent="0.25">
      <c r="J1800" s="14"/>
    </row>
    <row r="1801" spans="10:10" x14ac:dyDescent="0.25">
      <c r="J1801" s="14"/>
    </row>
    <row r="1802" spans="10:10" x14ac:dyDescent="0.25">
      <c r="J1802" s="14"/>
    </row>
    <row r="1803" spans="10:10" x14ac:dyDescent="0.25">
      <c r="J1803" s="14"/>
    </row>
    <row r="1804" spans="10:10" x14ac:dyDescent="0.25">
      <c r="J1804" s="14"/>
    </row>
    <row r="1805" spans="10:10" x14ac:dyDescent="0.25">
      <c r="J1805" s="14"/>
    </row>
    <row r="1806" spans="10:10" x14ac:dyDescent="0.25">
      <c r="J1806" s="14"/>
    </row>
    <row r="1807" spans="10:10" x14ac:dyDescent="0.25">
      <c r="J1807" s="14"/>
    </row>
    <row r="1808" spans="10:10" x14ac:dyDescent="0.25">
      <c r="J1808" s="14"/>
    </row>
    <row r="1809" spans="10:10" x14ac:dyDescent="0.25">
      <c r="J1809" s="14"/>
    </row>
    <row r="1810" spans="10:10" x14ac:dyDescent="0.25">
      <c r="J1810" s="14"/>
    </row>
    <row r="1811" spans="10:10" x14ac:dyDescent="0.25">
      <c r="J1811" s="14"/>
    </row>
    <row r="1812" spans="10:10" x14ac:dyDescent="0.25">
      <c r="J1812" s="14"/>
    </row>
    <row r="1813" spans="10:10" x14ac:dyDescent="0.25">
      <c r="J1813" s="14"/>
    </row>
    <row r="1814" spans="10:10" x14ac:dyDescent="0.25">
      <c r="J1814" s="14"/>
    </row>
    <row r="1815" spans="10:10" x14ac:dyDescent="0.25">
      <c r="J1815" s="14"/>
    </row>
    <row r="1816" spans="10:10" x14ac:dyDescent="0.25">
      <c r="J1816" s="14"/>
    </row>
    <row r="1817" spans="10:10" x14ac:dyDescent="0.25">
      <c r="J1817" s="14"/>
    </row>
    <row r="1818" spans="10:10" x14ac:dyDescent="0.25">
      <c r="J1818" s="14"/>
    </row>
    <row r="1819" spans="10:10" x14ac:dyDescent="0.25">
      <c r="J1819" s="14"/>
    </row>
    <row r="1820" spans="10:10" x14ac:dyDescent="0.25">
      <c r="J1820" s="14"/>
    </row>
    <row r="1821" spans="10:10" x14ac:dyDescent="0.25">
      <c r="J1821" s="14"/>
    </row>
    <row r="1822" spans="10:10" x14ac:dyDescent="0.25">
      <c r="J1822" s="14"/>
    </row>
    <row r="1823" spans="10:10" x14ac:dyDescent="0.25">
      <c r="J1823" s="14"/>
    </row>
    <row r="1824" spans="10:10" x14ac:dyDescent="0.25">
      <c r="J1824" s="14"/>
    </row>
    <row r="1825" spans="10:10" x14ac:dyDescent="0.25">
      <c r="J1825" s="14"/>
    </row>
    <row r="1826" spans="10:10" x14ac:dyDescent="0.25">
      <c r="J1826" s="14"/>
    </row>
    <row r="1827" spans="10:10" x14ac:dyDescent="0.25">
      <c r="J1827" s="14"/>
    </row>
    <row r="1828" spans="10:10" x14ac:dyDescent="0.25">
      <c r="J1828" s="14"/>
    </row>
    <row r="1829" spans="10:10" x14ac:dyDescent="0.25">
      <c r="J1829" s="14"/>
    </row>
    <row r="1830" spans="10:10" x14ac:dyDescent="0.25">
      <c r="J1830" s="14"/>
    </row>
    <row r="1831" spans="10:10" x14ac:dyDescent="0.25">
      <c r="J1831" s="14"/>
    </row>
    <row r="1832" spans="10:10" x14ac:dyDescent="0.25">
      <c r="J1832" s="14"/>
    </row>
    <row r="1833" spans="10:10" x14ac:dyDescent="0.25">
      <c r="J1833" s="14"/>
    </row>
    <row r="1834" spans="10:10" x14ac:dyDescent="0.25">
      <c r="J1834" s="14"/>
    </row>
    <row r="1835" spans="10:10" x14ac:dyDescent="0.25">
      <c r="J1835" s="14"/>
    </row>
    <row r="1836" spans="10:10" x14ac:dyDescent="0.25">
      <c r="J1836" s="14"/>
    </row>
    <row r="1837" spans="10:10" x14ac:dyDescent="0.25">
      <c r="J1837" s="14"/>
    </row>
    <row r="1838" spans="10:10" x14ac:dyDescent="0.25">
      <c r="J1838" s="14"/>
    </row>
    <row r="1839" spans="10:10" x14ac:dyDescent="0.25">
      <c r="J1839" s="14"/>
    </row>
    <row r="1840" spans="10:10" x14ac:dyDescent="0.25">
      <c r="J1840" s="14"/>
    </row>
    <row r="1841" spans="10:10" x14ac:dyDescent="0.25">
      <c r="J1841" s="14"/>
    </row>
    <row r="1842" spans="10:10" x14ac:dyDescent="0.25">
      <c r="J1842" s="14"/>
    </row>
    <row r="1843" spans="10:10" x14ac:dyDescent="0.25">
      <c r="J1843" s="14"/>
    </row>
    <row r="1844" spans="10:10" x14ac:dyDescent="0.25">
      <c r="J1844" s="14"/>
    </row>
    <row r="1845" spans="10:10" x14ac:dyDescent="0.25">
      <c r="J1845" s="14"/>
    </row>
    <row r="1846" spans="10:10" x14ac:dyDescent="0.25">
      <c r="J1846" s="14"/>
    </row>
    <row r="1847" spans="10:10" x14ac:dyDescent="0.25">
      <c r="J1847" s="14"/>
    </row>
    <row r="1848" spans="10:10" x14ac:dyDescent="0.25">
      <c r="J1848" s="14"/>
    </row>
    <row r="1849" spans="10:10" x14ac:dyDescent="0.25">
      <c r="J1849" s="14"/>
    </row>
    <row r="1850" spans="10:10" x14ac:dyDescent="0.25">
      <c r="J1850" s="14"/>
    </row>
    <row r="1851" spans="10:10" x14ac:dyDescent="0.25">
      <c r="J1851" s="14"/>
    </row>
    <row r="1852" spans="10:10" x14ac:dyDescent="0.25">
      <c r="J1852" s="14"/>
    </row>
    <row r="1853" spans="10:10" x14ac:dyDescent="0.25">
      <c r="J1853" s="14"/>
    </row>
    <row r="1854" spans="10:10" x14ac:dyDescent="0.25">
      <c r="J1854" s="14"/>
    </row>
    <row r="1855" spans="10:10" x14ac:dyDescent="0.25">
      <c r="J1855" s="14"/>
    </row>
    <row r="1856" spans="10:10" x14ac:dyDescent="0.25">
      <c r="J1856" s="14"/>
    </row>
    <row r="1857" spans="10:10" x14ac:dyDescent="0.25">
      <c r="J1857" s="14"/>
    </row>
    <row r="1858" spans="10:10" x14ac:dyDescent="0.25">
      <c r="J1858" s="14"/>
    </row>
    <row r="1859" spans="10:10" x14ac:dyDescent="0.25">
      <c r="J1859" s="14"/>
    </row>
    <row r="1860" spans="10:10" x14ac:dyDescent="0.25">
      <c r="J1860" s="14"/>
    </row>
    <row r="1861" spans="10:10" x14ac:dyDescent="0.25">
      <c r="J1861" s="14"/>
    </row>
    <row r="1862" spans="10:10" x14ac:dyDescent="0.25">
      <c r="J1862" s="14"/>
    </row>
    <row r="1863" spans="10:10" x14ac:dyDescent="0.25">
      <c r="J1863" s="14"/>
    </row>
    <row r="1864" spans="10:10" x14ac:dyDescent="0.25">
      <c r="J1864" s="14"/>
    </row>
    <row r="1865" spans="10:10" x14ac:dyDescent="0.25">
      <c r="J1865" s="14"/>
    </row>
    <row r="1866" spans="10:10" x14ac:dyDescent="0.25">
      <c r="J1866" s="14"/>
    </row>
    <row r="1867" spans="10:10" x14ac:dyDescent="0.25">
      <c r="J1867" s="14"/>
    </row>
    <row r="1868" spans="10:10" x14ac:dyDescent="0.25">
      <c r="J1868" s="14"/>
    </row>
    <row r="1869" spans="10:10" x14ac:dyDescent="0.25">
      <c r="J1869" s="14"/>
    </row>
    <row r="1870" spans="10:10" x14ac:dyDescent="0.25">
      <c r="J1870" s="14"/>
    </row>
    <row r="1871" spans="10:10" x14ac:dyDescent="0.25">
      <c r="J1871" s="14"/>
    </row>
    <row r="1872" spans="10:10" x14ac:dyDescent="0.25">
      <c r="J1872" s="14"/>
    </row>
    <row r="1873" spans="10:10" x14ac:dyDescent="0.25">
      <c r="J1873" s="14"/>
    </row>
    <row r="1874" spans="10:10" x14ac:dyDescent="0.25">
      <c r="J1874" s="14"/>
    </row>
    <row r="1875" spans="10:10" x14ac:dyDescent="0.25">
      <c r="J1875" s="14"/>
    </row>
    <row r="1876" spans="10:10" x14ac:dyDescent="0.25">
      <c r="J1876" s="14"/>
    </row>
    <row r="1877" spans="10:10" x14ac:dyDescent="0.25">
      <c r="J1877" s="14"/>
    </row>
    <row r="1878" spans="10:10" x14ac:dyDescent="0.25">
      <c r="J1878" s="14"/>
    </row>
    <row r="1879" spans="10:10" x14ac:dyDescent="0.25">
      <c r="J1879" s="14"/>
    </row>
    <row r="1880" spans="10:10" x14ac:dyDescent="0.25">
      <c r="J1880" s="14"/>
    </row>
    <row r="1881" spans="10:10" x14ac:dyDescent="0.25">
      <c r="J1881" s="14"/>
    </row>
    <row r="1882" spans="10:10" x14ac:dyDescent="0.25">
      <c r="J1882" s="14"/>
    </row>
    <row r="1883" spans="10:10" x14ac:dyDescent="0.25">
      <c r="J1883" s="14"/>
    </row>
    <row r="1884" spans="10:10" x14ac:dyDescent="0.25">
      <c r="J1884" s="14"/>
    </row>
    <row r="1885" spans="10:10" x14ac:dyDescent="0.25">
      <c r="J1885" s="14"/>
    </row>
    <row r="1886" spans="10:10" x14ac:dyDescent="0.25">
      <c r="J1886" s="14"/>
    </row>
    <row r="1887" spans="10:10" x14ac:dyDescent="0.25">
      <c r="J1887" s="14"/>
    </row>
    <row r="1888" spans="10:10" x14ac:dyDescent="0.25">
      <c r="J1888" s="14"/>
    </row>
    <row r="1889" spans="10:10" x14ac:dyDescent="0.25">
      <c r="J1889" s="14"/>
    </row>
    <row r="1890" spans="10:10" x14ac:dyDescent="0.25">
      <c r="J1890" s="14"/>
    </row>
    <row r="1891" spans="10:10" x14ac:dyDescent="0.25">
      <c r="J1891" s="14"/>
    </row>
    <row r="1892" spans="10:10" x14ac:dyDescent="0.25">
      <c r="J1892" s="14"/>
    </row>
    <row r="1893" spans="10:10" x14ac:dyDescent="0.25">
      <c r="J1893" s="14"/>
    </row>
    <row r="1894" spans="10:10" x14ac:dyDescent="0.25">
      <c r="J1894" s="14"/>
    </row>
    <row r="1895" spans="10:10" x14ac:dyDescent="0.25">
      <c r="J1895" s="14"/>
    </row>
    <row r="1896" spans="10:10" x14ac:dyDescent="0.25">
      <c r="J1896" s="14"/>
    </row>
    <row r="1897" spans="10:10" x14ac:dyDescent="0.25">
      <c r="J1897" s="14"/>
    </row>
    <row r="1898" spans="10:10" x14ac:dyDescent="0.25">
      <c r="J1898" s="14"/>
    </row>
    <row r="1899" spans="10:10" x14ac:dyDescent="0.25">
      <c r="J1899" s="14"/>
    </row>
    <row r="1900" spans="10:10" x14ac:dyDescent="0.25">
      <c r="J1900" s="14"/>
    </row>
    <row r="1901" spans="10:10" x14ac:dyDescent="0.25">
      <c r="J1901" s="14"/>
    </row>
    <row r="1902" spans="10:10" x14ac:dyDescent="0.25">
      <c r="J1902" s="14"/>
    </row>
    <row r="1903" spans="10:10" x14ac:dyDescent="0.25">
      <c r="J1903" s="14"/>
    </row>
    <row r="1904" spans="10:10" x14ac:dyDescent="0.25">
      <c r="J1904" s="14"/>
    </row>
    <row r="1905" spans="10:10" x14ac:dyDescent="0.25">
      <c r="J1905" s="14"/>
    </row>
    <row r="1906" spans="10:10" x14ac:dyDescent="0.25">
      <c r="J1906" s="14"/>
    </row>
    <row r="1907" spans="10:10" x14ac:dyDescent="0.25">
      <c r="J1907" s="14"/>
    </row>
    <row r="1908" spans="10:10" x14ac:dyDescent="0.25">
      <c r="J1908" s="14"/>
    </row>
    <row r="1909" spans="10:10" x14ac:dyDescent="0.25">
      <c r="J1909" s="14"/>
    </row>
    <row r="1910" spans="10:10" x14ac:dyDescent="0.25">
      <c r="J1910" s="14"/>
    </row>
    <row r="1911" spans="10:10" x14ac:dyDescent="0.25">
      <c r="J1911" s="14"/>
    </row>
    <row r="1912" spans="10:10" x14ac:dyDescent="0.25">
      <c r="J1912" s="14"/>
    </row>
    <row r="1913" spans="10:10" x14ac:dyDescent="0.25">
      <c r="J1913" s="14"/>
    </row>
    <row r="1914" spans="10:10" x14ac:dyDescent="0.25">
      <c r="J1914" s="14"/>
    </row>
    <row r="1915" spans="10:10" x14ac:dyDescent="0.25">
      <c r="J1915" s="14"/>
    </row>
    <row r="1916" spans="10:10" x14ac:dyDescent="0.25">
      <c r="J1916" s="14"/>
    </row>
    <row r="1917" spans="10:10" x14ac:dyDescent="0.25">
      <c r="J1917" s="14"/>
    </row>
    <row r="1918" spans="10:10" x14ac:dyDescent="0.25">
      <c r="J1918" s="14"/>
    </row>
    <row r="1919" spans="10:10" x14ac:dyDescent="0.25">
      <c r="J1919" s="14"/>
    </row>
    <row r="1920" spans="10:10" x14ac:dyDescent="0.25">
      <c r="J1920" s="14"/>
    </row>
    <row r="1921" spans="10:10" x14ac:dyDescent="0.25">
      <c r="J1921" s="14"/>
    </row>
    <row r="1922" spans="10:10" x14ac:dyDescent="0.25">
      <c r="J1922" s="14"/>
    </row>
    <row r="1923" spans="10:10" x14ac:dyDescent="0.25">
      <c r="J1923" s="14"/>
    </row>
    <row r="1924" spans="10:10" x14ac:dyDescent="0.25">
      <c r="J1924" s="14"/>
    </row>
    <row r="1925" spans="10:10" x14ac:dyDescent="0.25">
      <c r="J1925" s="14"/>
    </row>
    <row r="1926" spans="10:10" x14ac:dyDescent="0.25">
      <c r="J1926" s="14"/>
    </row>
    <row r="1927" spans="10:10" x14ac:dyDescent="0.25">
      <c r="J1927" s="14"/>
    </row>
    <row r="1928" spans="10:10" x14ac:dyDescent="0.25">
      <c r="J1928" s="14"/>
    </row>
    <row r="1929" spans="10:10" x14ac:dyDescent="0.25">
      <c r="J1929" s="14"/>
    </row>
    <row r="1930" spans="10:10" x14ac:dyDescent="0.25">
      <c r="J1930" s="14"/>
    </row>
    <row r="1931" spans="10:10" x14ac:dyDescent="0.25">
      <c r="J1931" s="14"/>
    </row>
    <row r="1932" spans="10:10" x14ac:dyDescent="0.25">
      <c r="J1932" s="14"/>
    </row>
    <row r="1933" spans="10:10" x14ac:dyDescent="0.25">
      <c r="J1933" s="14"/>
    </row>
    <row r="1934" spans="10:10" x14ac:dyDescent="0.25">
      <c r="J1934" s="14"/>
    </row>
    <row r="1935" spans="10:10" x14ac:dyDescent="0.25">
      <c r="J1935" s="14"/>
    </row>
    <row r="1936" spans="10:10" x14ac:dyDescent="0.25">
      <c r="J1936" s="14"/>
    </row>
    <row r="1937" spans="10:10" x14ac:dyDescent="0.25">
      <c r="J1937" s="14"/>
    </row>
    <row r="1938" spans="10:10" x14ac:dyDescent="0.25">
      <c r="J1938" s="14"/>
    </row>
    <row r="1939" spans="10:10" x14ac:dyDescent="0.25">
      <c r="J1939" s="14"/>
    </row>
    <row r="1940" spans="10:10" x14ac:dyDescent="0.25">
      <c r="J1940" s="14"/>
    </row>
    <row r="1941" spans="10:10" x14ac:dyDescent="0.25">
      <c r="J1941" s="14"/>
    </row>
    <row r="1942" spans="10:10" x14ac:dyDescent="0.25">
      <c r="J1942" s="14"/>
    </row>
    <row r="1943" spans="10:10" x14ac:dyDescent="0.25">
      <c r="J1943" s="14"/>
    </row>
    <row r="1944" spans="10:10" x14ac:dyDescent="0.25">
      <c r="J1944" s="14"/>
    </row>
    <row r="1945" spans="10:10" x14ac:dyDescent="0.25">
      <c r="J1945" s="14"/>
    </row>
    <row r="1946" spans="10:10" x14ac:dyDescent="0.25">
      <c r="J1946" s="14"/>
    </row>
    <row r="1947" spans="10:10" x14ac:dyDescent="0.25">
      <c r="J1947" s="14"/>
    </row>
    <row r="1948" spans="10:10" x14ac:dyDescent="0.25">
      <c r="J1948" s="14"/>
    </row>
    <row r="1949" spans="10:10" x14ac:dyDescent="0.25">
      <c r="J1949" s="14"/>
    </row>
    <row r="1950" spans="10:10" x14ac:dyDescent="0.25">
      <c r="J1950" s="14"/>
    </row>
    <row r="1951" spans="10:10" x14ac:dyDescent="0.25">
      <c r="J1951" s="14"/>
    </row>
    <row r="1952" spans="10:10" x14ac:dyDescent="0.25">
      <c r="J1952" s="14"/>
    </row>
    <row r="1953" spans="10:10" x14ac:dyDescent="0.25">
      <c r="J1953" s="14"/>
    </row>
    <row r="1954" spans="10:10" x14ac:dyDescent="0.25">
      <c r="J1954" s="14"/>
    </row>
    <row r="1955" spans="10:10" x14ac:dyDescent="0.25">
      <c r="J1955" s="14"/>
    </row>
    <row r="1956" spans="10:10" x14ac:dyDescent="0.25">
      <c r="J1956" s="14"/>
    </row>
    <row r="1957" spans="10:10" x14ac:dyDescent="0.25">
      <c r="J1957" s="14"/>
    </row>
    <row r="1958" spans="10:10" x14ac:dyDescent="0.25">
      <c r="J1958" s="14"/>
    </row>
    <row r="1959" spans="10:10" x14ac:dyDescent="0.25">
      <c r="J1959" s="14"/>
    </row>
    <row r="1960" spans="10:10" x14ac:dyDescent="0.25">
      <c r="J1960" s="14"/>
    </row>
    <row r="1961" spans="10:10" x14ac:dyDescent="0.25">
      <c r="J1961" s="14"/>
    </row>
    <row r="1962" spans="10:10" x14ac:dyDescent="0.25">
      <c r="J1962" s="14"/>
    </row>
    <row r="1963" spans="10:10" x14ac:dyDescent="0.25">
      <c r="J1963" s="14"/>
    </row>
    <row r="1964" spans="10:10" x14ac:dyDescent="0.25">
      <c r="J1964" s="14"/>
    </row>
    <row r="1965" spans="10:10" x14ac:dyDescent="0.25">
      <c r="J1965" s="14"/>
    </row>
    <row r="1966" spans="10:10" x14ac:dyDescent="0.25">
      <c r="J1966" s="14"/>
    </row>
    <row r="1967" spans="10:10" x14ac:dyDescent="0.25">
      <c r="J1967" s="14"/>
    </row>
    <row r="1968" spans="10:10" x14ac:dyDescent="0.25">
      <c r="J1968" s="14"/>
    </row>
    <row r="1969" spans="10:10" x14ac:dyDescent="0.25">
      <c r="J1969" s="14"/>
    </row>
    <row r="1970" spans="10:10" x14ac:dyDescent="0.25">
      <c r="J1970" s="14"/>
    </row>
    <row r="1971" spans="10:10" x14ac:dyDescent="0.25">
      <c r="J1971" s="14"/>
    </row>
    <row r="1972" spans="10:10" x14ac:dyDescent="0.25">
      <c r="J1972" s="14"/>
    </row>
    <row r="1973" spans="10:10" x14ac:dyDescent="0.25">
      <c r="J1973" s="14"/>
    </row>
    <row r="1974" spans="10:10" x14ac:dyDescent="0.25">
      <c r="J1974" s="14"/>
    </row>
    <row r="1975" spans="10:10" x14ac:dyDescent="0.25">
      <c r="J1975" s="14"/>
    </row>
    <row r="1976" spans="10:10" x14ac:dyDescent="0.25">
      <c r="J1976" s="14"/>
    </row>
    <row r="1977" spans="10:10" x14ac:dyDescent="0.25">
      <c r="J1977" s="14"/>
    </row>
    <row r="1978" spans="10:10" x14ac:dyDescent="0.25">
      <c r="J1978" s="14"/>
    </row>
    <row r="1979" spans="10:10" x14ac:dyDescent="0.25">
      <c r="J1979" s="14"/>
    </row>
    <row r="1980" spans="10:10" x14ac:dyDescent="0.25">
      <c r="J1980" s="14"/>
    </row>
    <row r="1981" spans="10:10" x14ac:dyDescent="0.25">
      <c r="J1981" s="14"/>
    </row>
    <row r="1982" spans="10:10" x14ac:dyDescent="0.25">
      <c r="J1982" s="14"/>
    </row>
    <row r="1983" spans="10:10" x14ac:dyDescent="0.25">
      <c r="J1983" s="14"/>
    </row>
    <row r="1984" spans="10:10" x14ac:dyDescent="0.25">
      <c r="J1984" s="14"/>
    </row>
    <row r="1985" spans="10:10" x14ac:dyDescent="0.25">
      <c r="J1985" s="14"/>
    </row>
    <row r="1986" spans="10:10" x14ac:dyDescent="0.25">
      <c r="J1986" s="14"/>
    </row>
    <row r="1987" spans="10:10" x14ac:dyDescent="0.25">
      <c r="J1987" s="14"/>
    </row>
    <row r="1988" spans="10:10" x14ac:dyDescent="0.25">
      <c r="J1988" s="14"/>
    </row>
    <row r="1989" spans="10:10" x14ac:dyDescent="0.25">
      <c r="J1989" s="14"/>
    </row>
    <row r="1990" spans="10:10" x14ac:dyDescent="0.25">
      <c r="J1990" s="14"/>
    </row>
    <row r="1991" spans="10:10" x14ac:dyDescent="0.25">
      <c r="J1991" s="14"/>
    </row>
    <row r="1992" spans="10:10" x14ac:dyDescent="0.25">
      <c r="J1992" s="14"/>
    </row>
    <row r="1993" spans="10:10" x14ac:dyDescent="0.25">
      <c r="J1993" s="14"/>
    </row>
    <row r="1994" spans="10:10" x14ac:dyDescent="0.25">
      <c r="J1994" s="14"/>
    </row>
    <row r="1995" spans="10:10" x14ac:dyDescent="0.25">
      <c r="J1995" s="14"/>
    </row>
    <row r="1996" spans="10:10" x14ac:dyDescent="0.25">
      <c r="J1996" s="14"/>
    </row>
    <row r="1997" spans="10:10" x14ac:dyDescent="0.25">
      <c r="J1997" s="14"/>
    </row>
    <row r="1998" spans="10:10" x14ac:dyDescent="0.25">
      <c r="J1998" s="14"/>
    </row>
    <row r="1999" spans="10:10" x14ac:dyDescent="0.25">
      <c r="J1999" s="14"/>
    </row>
    <row r="2000" spans="10:10" x14ac:dyDescent="0.25">
      <c r="J2000" s="14"/>
    </row>
    <row r="2001" spans="10:10" x14ac:dyDescent="0.25">
      <c r="J2001" s="14"/>
    </row>
    <row r="2002" spans="10:10" x14ac:dyDescent="0.25">
      <c r="J2002" s="14"/>
    </row>
    <row r="2003" spans="10:10" x14ac:dyDescent="0.25">
      <c r="J2003" s="14"/>
    </row>
    <row r="2004" spans="10:10" x14ac:dyDescent="0.25">
      <c r="J2004" s="14"/>
    </row>
    <row r="2005" spans="10:10" x14ac:dyDescent="0.25">
      <c r="J2005" s="14"/>
    </row>
    <row r="2006" spans="10:10" x14ac:dyDescent="0.25">
      <c r="J2006" s="14"/>
    </row>
    <row r="2007" spans="10:10" x14ac:dyDescent="0.25">
      <c r="J2007" s="14"/>
    </row>
    <row r="2008" spans="10:10" x14ac:dyDescent="0.25">
      <c r="J2008" s="14"/>
    </row>
    <row r="2009" spans="10:10" x14ac:dyDescent="0.25">
      <c r="J2009" s="14"/>
    </row>
    <row r="2010" spans="10:10" x14ac:dyDescent="0.25">
      <c r="J2010" s="14"/>
    </row>
    <row r="2011" spans="10:10" x14ac:dyDescent="0.25">
      <c r="J2011" s="14"/>
    </row>
    <row r="2012" spans="10:10" x14ac:dyDescent="0.25">
      <c r="J2012" s="14"/>
    </row>
    <row r="2013" spans="10:10" x14ac:dyDescent="0.25">
      <c r="J2013" s="14"/>
    </row>
    <row r="2014" spans="10:10" x14ac:dyDescent="0.25">
      <c r="J2014" s="14"/>
    </row>
    <row r="2015" spans="10:10" x14ac:dyDescent="0.25">
      <c r="J2015" s="14"/>
    </row>
    <row r="2016" spans="10:10" x14ac:dyDescent="0.25">
      <c r="J2016" s="14"/>
    </row>
    <row r="2017" spans="10:10" x14ac:dyDescent="0.25">
      <c r="J2017" s="14"/>
    </row>
    <row r="2018" spans="10:10" x14ac:dyDescent="0.25">
      <c r="J2018" s="14"/>
    </row>
    <row r="2019" spans="10:10" x14ac:dyDescent="0.25">
      <c r="J2019" s="14"/>
    </row>
    <row r="2020" spans="10:10" x14ac:dyDescent="0.25">
      <c r="J2020" s="14"/>
    </row>
    <row r="2021" spans="10:10" x14ac:dyDescent="0.25">
      <c r="J2021" s="14"/>
    </row>
    <row r="2022" spans="10:10" x14ac:dyDescent="0.25">
      <c r="J2022" s="14"/>
    </row>
    <row r="2023" spans="10:10" x14ac:dyDescent="0.25">
      <c r="J2023" s="14"/>
    </row>
    <row r="2024" spans="10:10" x14ac:dyDescent="0.25">
      <c r="J2024" s="14"/>
    </row>
    <row r="2025" spans="10:10" x14ac:dyDescent="0.25">
      <c r="J2025" s="14"/>
    </row>
    <row r="2026" spans="10:10" x14ac:dyDescent="0.25">
      <c r="J2026" s="14"/>
    </row>
    <row r="2027" spans="10:10" x14ac:dyDescent="0.25">
      <c r="J2027" s="14"/>
    </row>
    <row r="2028" spans="10:10" x14ac:dyDescent="0.25">
      <c r="J2028" s="14"/>
    </row>
    <row r="2029" spans="10:10" x14ac:dyDescent="0.25">
      <c r="J2029" s="14"/>
    </row>
    <row r="2030" spans="10:10" x14ac:dyDescent="0.25">
      <c r="J2030" s="14"/>
    </row>
    <row r="2031" spans="10:10" x14ac:dyDescent="0.25">
      <c r="J2031" s="14"/>
    </row>
    <row r="2032" spans="10:10" x14ac:dyDescent="0.25">
      <c r="J2032" s="14"/>
    </row>
    <row r="2033" spans="10:10" x14ac:dyDescent="0.25">
      <c r="J2033" s="14"/>
    </row>
    <row r="2034" spans="10:10" x14ac:dyDescent="0.25">
      <c r="J2034" s="14"/>
    </row>
    <row r="2035" spans="10:10" x14ac:dyDescent="0.25">
      <c r="J2035" s="14"/>
    </row>
    <row r="2036" spans="10:10" x14ac:dyDescent="0.25">
      <c r="J2036" s="14"/>
    </row>
    <row r="2037" spans="10:10" x14ac:dyDescent="0.25">
      <c r="J2037" s="14"/>
    </row>
    <row r="2038" spans="10:10" x14ac:dyDescent="0.25">
      <c r="J2038" s="14"/>
    </row>
    <row r="2039" spans="10:10" x14ac:dyDescent="0.25">
      <c r="J2039" s="14"/>
    </row>
    <row r="2040" spans="10:10" x14ac:dyDescent="0.25">
      <c r="J2040" s="14"/>
    </row>
    <row r="2041" spans="10:10" x14ac:dyDescent="0.25">
      <c r="J2041" s="14"/>
    </row>
    <row r="2042" spans="10:10" x14ac:dyDescent="0.25">
      <c r="J2042" s="14"/>
    </row>
    <row r="2043" spans="10:10" x14ac:dyDescent="0.25">
      <c r="J2043" s="14"/>
    </row>
    <row r="2044" spans="10:10" x14ac:dyDescent="0.25">
      <c r="J2044" s="14"/>
    </row>
    <row r="2045" spans="10:10" x14ac:dyDescent="0.25">
      <c r="J2045" s="14"/>
    </row>
    <row r="2046" spans="10:10" x14ac:dyDescent="0.25">
      <c r="J2046" s="14"/>
    </row>
    <row r="2047" spans="10:10" x14ac:dyDescent="0.25">
      <c r="J2047" s="14"/>
    </row>
    <row r="2048" spans="10:10" x14ac:dyDescent="0.25">
      <c r="J2048" s="14"/>
    </row>
    <row r="2049" spans="10:10" x14ac:dyDescent="0.25">
      <c r="J2049" s="14"/>
    </row>
    <row r="2050" spans="10:10" x14ac:dyDescent="0.25">
      <c r="J2050" s="14"/>
    </row>
    <row r="2051" spans="10:10" x14ac:dyDescent="0.25">
      <c r="J2051" s="14"/>
    </row>
    <row r="2052" spans="10:10" x14ac:dyDescent="0.25">
      <c r="J2052" s="14"/>
    </row>
    <row r="2053" spans="10:10" x14ac:dyDescent="0.25">
      <c r="J2053" s="14"/>
    </row>
    <row r="2054" spans="10:10" x14ac:dyDescent="0.25">
      <c r="J2054" s="14"/>
    </row>
    <row r="2055" spans="10:10" x14ac:dyDescent="0.25">
      <c r="J2055" s="14"/>
    </row>
    <row r="2056" spans="10:10" x14ac:dyDescent="0.25">
      <c r="J2056" s="14"/>
    </row>
    <row r="2057" spans="10:10" x14ac:dyDescent="0.25">
      <c r="J2057" s="14"/>
    </row>
    <row r="2058" spans="10:10" x14ac:dyDescent="0.25">
      <c r="J2058" s="14"/>
    </row>
    <row r="2059" spans="10:10" x14ac:dyDescent="0.25">
      <c r="J2059" s="14"/>
    </row>
    <row r="2060" spans="10:10" x14ac:dyDescent="0.25">
      <c r="J2060" s="14"/>
    </row>
    <row r="2061" spans="10:10" x14ac:dyDescent="0.25">
      <c r="J2061" s="14"/>
    </row>
    <row r="2062" spans="10:10" x14ac:dyDescent="0.25">
      <c r="J2062" s="14"/>
    </row>
    <row r="2063" spans="10:10" x14ac:dyDescent="0.25">
      <c r="J2063" s="14"/>
    </row>
    <row r="2064" spans="10:10" x14ac:dyDescent="0.25">
      <c r="J2064" s="14"/>
    </row>
    <row r="2065" spans="10:10" x14ac:dyDescent="0.25">
      <c r="J2065" s="14"/>
    </row>
    <row r="2066" spans="10:10" x14ac:dyDescent="0.25">
      <c r="J2066" s="14"/>
    </row>
    <row r="2067" spans="10:10" x14ac:dyDescent="0.25">
      <c r="J2067" s="14"/>
    </row>
    <row r="2068" spans="10:10" x14ac:dyDescent="0.25">
      <c r="J2068" s="14"/>
    </row>
    <row r="2069" spans="10:10" x14ac:dyDescent="0.25">
      <c r="J2069" s="14"/>
    </row>
    <row r="2070" spans="10:10" x14ac:dyDescent="0.25">
      <c r="J2070" s="14"/>
    </row>
    <row r="2071" spans="10:10" x14ac:dyDescent="0.25">
      <c r="J2071" s="14"/>
    </row>
    <row r="2072" spans="10:10" x14ac:dyDescent="0.25">
      <c r="J2072" s="14"/>
    </row>
    <row r="2073" spans="10:10" x14ac:dyDescent="0.25">
      <c r="J2073" s="14"/>
    </row>
    <row r="2074" spans="10:10" x14ac:dyDescent="0.25">
      <c r="J2074" s="14"/>
    </row>
    <row r="2075" spans="10:10" x14ac:dyDescent="0.25">
      <c r="J2075" s="14"/>
    </row>
    <row r="2076" spans="10:10" x14ac:dyDescent="0.25">
      <c r="J2076" s="14"/>
    </row>
    <row r="2077" spans="10:10" x14ac:dyDescent="0.25">
      <c r="J2077" s="14"/>
    </row>
    <row r="2078" spans="10:10" x14ac:dyDescent="0.25">
      <c r="J2078" s="14"/>
    </row>
    <row r="2079" spans="10:10" x14ac:dyDescent="0.25">
      <c r="J2079" s="14"/>
    </row>
    <row r="2080" spans="10:10" x14ac:dyDescent="0.25">
      <c r="J2080" s="14"/>
    </row>
    <row r="2081" spans="10:10" x14ac:dyDescent="0.25">
      <c r="J2081" s="14"/>
    </row>
    <row r="2082" spans="10:10" x14ac:dyDescent="0.25">
      <c r="J2082" s="14"/>
    </row>
    <row r="2083" spans="10:10" x14ac:dyDescent="0.25">
      <c r="J2083" s="14"/>
    </row>
    <row r="2084" spans="10:10" x14ac:dyDescent="0.25">
      <c r="J2084" s="14"/>
    </row>
    <row r="2085" spans="10:10" x14ac:dyDescent="0.25">
      <c r="J2085" s="14"/>
    </row>
    <row r="2086" spans="10:10" x14ac:dyDescent="0.25">
      <c r="J2086" s="14"/>
    </row>
    <row r="2087" spans="10:10" x14ac:dyDescent="0.25">
      <c r="J2087" s="14"/>
    </row>
    <row r="2088" spans="10:10" x14ac:dyDescent="0.25">
      <c r="J2088" s="14"/>
    </row>
    <row r="2089" spans="10:10" x14ac:dyDescent="0.25">
      <c r="J2089" s="14"/>
    </row>
    <row r="2090" spans="10:10" x14ac:dyDescent="0.25">
      <c r="J2090" s="14"/>
    </row>
    <row r="2091" spans="10:10" x14ac:dyDescent="0.25">
      <c r="J2091" s="14"/>
    </row>
    <row r="2092" spans="10:10" x14ac:dyDescent="0.25">
      <c r="J2092" s="14"/>
    </row>
    <row r="2093" spans="10:10" x14ac:dyDescent="0.25">
      <c r="J2093" s="14"/>
    </row>
    <row r="2094" spans="10:10" x14ac:dyDescent="0.25">
      <c r="J2094" s="14"/>
    </row>
    <row r="2095" spans="10:10" x14ac:dyDescent="0.25">
      <c r="J2095" s="14"/>
    </row>
    <row r="2096" spans="10:10" x14ac:dyDescent="0.25">
      <c r="J2096" s="14"/>
    </row>
    <row r="2097" spans="10:10" x14ac:dyDescent="0.25">
      <c r="J2097" s="14"/>
    </row>
    <row r="2098" spans="10:10" x14ac:dyDescent="0.25">
      <c r="J2098" s="14"/>
    </row>
    <row r="2099" spans="10:10" x14ac:dyDescent="0.25">
      <c r="J2099" s="14"/>
    </row>
    <row r="2100" spans="10:10" x14ac:dyDescent="0.25">
      <c r="J2100" s="14"/>
    </row>
    <row r="2101" spans="10:10" x14ac:dyDescent="0.25">
      <c r="J2101" s="14"/>
    </row>
    <row r="2102" spans="10:10" x14ac:dyDescent="0.25">
      <c r="J2102" s="14"/>
    </row>
    <row r="2103" spans="10:10" x14ac:dyDescent="0.25">
      <c r="J2103" s="14"/>
    </row>
    <row r="2104" spans="10:10" x14ac:dyDescent="0.25">
      <c r="J2104" s="14"/>
    </row>
    <row r="2105" spans="10:10" x14ac:dyDescent="0.25">
      <c r="J2105" s="14"/>
    </row>
    <row r="2106" spans="10:10" x14ac:dyDescent="0.25">
      <c r="J2106" s="14"/>
    </row>
    <row r="2107" spans="10:10" x14ac:dyDescent="0.25">
      <c r="J2107" s="14"/>
    </row>
    <row r="2108" spans="10:10" x14ac:dyDescent="0.25">
      <c r="J2108" s="14"/>
    </row>
    <row r="2109" spans="10:10" x14ac:dyDescent="0.25">
      <c r="J2109" s="14"/>
    </row>
    <row r="2110" spans="10:10" x14ac:dyDescent="0.25">
      <c r="J2110" s="14"/>
    </row>
    <row r="2111" spans="10:10" x14ac:dyDescent="0.25">
      <c r="J2111" s="14"/>
    </row>
    <row r="2112" spans="10:10" x14ac:dyDescent="0.25">
      <c r="J2112" s="14"/>
    </row>
    <row r="2113" spans="10:10" x14ac:dyDescent="0.25">
      <c r="J2113" s="14"/>
    </row>
    <row r="2114" spans="10:10" x14ac:dyDescent="0.25">
      <c r="J2114" s="14"/>
    </row>
    <row r="2115" spans="10:10" x14ac:dyDescent="0.25">
      <c r="J2115" s="14"/>
    </row>
    <row r="2116" spans="10:10" x14ac:dyDescent="0.25">
      <c r="J2116" s="14"/>
    </row>
    <row r="2117" spans="10:10" x14ac:dyDescent="0.25">
      <c r="J2117" s="14"/>
    </row>
    <row r="2118" spans="10:10" x14ac:dyDescent="0.25">
      <c r="J2118" s="14"/>
    </row>
    <row r="2119" spans="10:10" x14ac:dyDescent="0.25">
      <c r="J2119" s="14"/>
    </row>
    <row r="2120" spans="10:10" x14ac:dyDescent="0.25">
      <c r="J2120" s="14"/>
    </row>
    <row r="2121" spans="10:10" x14ac:dyDescent="0.25">
      <c r="J2121" s="14"/>
    </row>
    <row r="2122" spans="10:10" x14ac:dyDescent="0.25">
      <c r="J2122" s="14"/>
    </row>
    <row r="2123" spans="10:10" x14ac:dyDescent="0.25">
      <c r="J2123" s="14"/>
    </row>
    <row r="2124" spans="10:10" x14ac:dyDescent="0.25">
      <c r="J2124" s="14"/>
    </row>
    <row r="2125" spans="10:10" x14ac:dyDescent="0.25">
      <c r="J2125" s="14"/>
    </row>
    <row r="2126" spans="10:10" x14ac:dyDescent="0.25">
      <c r="J2126" s="14"/>
    </row>
    <row r="2127" spans="10:10" x14ac:dyDescent="0.25">
      <c r="J2127" s="14"/>
    </row>
    <row r="2128" spans="10:10" x14ac:dyDescent="0.25">
      <c r="J2128" s="14"/>
    </row>
    <row r="2129" spans="10:10" x14ac:dyDescent="0.25">
      <c r="J2129" s="14"/>
    </row>
    <row r="2130" spans="10:10" x14ac:dyDescent="0.25">
      <c r="J2130" s="14"/>
    </row>
    <row r="2131" spans="10:10" x14ac:dyDescent="0.25">
      <c r="J2131" s="14"/>
    </row>
    <row r="2132" spans="10:10" x14ac:dyDescent="0.25">
      <c r="J2132" s="14"/>
    </row>
    <row r="2133" spans="10:10" x14ac:dyDescent="0.25">
      <c r="J2133" s="14"/>
    </row>
    <row r="2134" spans="10:10" x14ac:dyDescent="0.25">
      <c r="J2134" s="14"/>
    </row>
    <row r="2135" spans="10:10" x14ac:dyDescent="0.25">
      <c r="J2135" s="14"/>
    </row>
    <row r="2136" spans="10:10" x14ac:dyDescent="0.25">
      <c r="J2136" s="14"/>
    </row>
    <row r="2137" spans="10:10" x14ac:dyDescent="0.25">
      <c r="J2137" s="14"/>
    </row>
    <row r="2138" spans="10:10" x14ac:dyDescent="0.25">
      <c r="J2138" s="14"/>
    </row>
    <row r="2139" spans="10:10" x14ac:dyDescent="0.25">
      <c r="J2139" s="14"/>
    </row>
    <row r="2140" spans="10:10" x14ac:dyDescent="0.25">
      <c r="J2140" s="14"/>
    </row>
    <row r="2141" spans="10:10" x14ac:dyDescent="0.25">
      <c r="J2141" s="14"/>
    </row>
    <row r="2142" spans="10:10" x14ac:dyDescent="0.25">
      <c r="J2142" s="14"/>
    </row>
    <row r="2143" spans="10:10" x14ac:dyDescent="0.25">
      <c r="J2143" s="14"/>
    </row>
    <row r="2144" spans="10:10" x14ac:dyDescent="0.25">
      <c r="J2144" s="14"/>
    </row>
    <row r="2145" spans="10:10" x14ac:dyDescent="0.25">
      <c r="J2145" s="14"/>
    </row>
    <row r="2146" spans="10:10" x14ac:dyDescent="0.25">
      <c r="J2146" s="14"/>
    </row>
    <row r="2147" spans="10:10" x14ac:dyDescent="0.25">
      <c r="J2147" s="14"/>
    </row>
    <row r="2148" spans="10:10" x14ac:dyDescent="0.25">
      <c r="J2148" s="14"/>
    </row>
    <row r="2149" spans="10:10" x14ac:dyDescent="0.25">
      <c r="J2149" s="14"/>
    </row>
    <row r="2150" spans="10:10" x14ac:dyDescent="0.25">
      <c r="J2150" s="14"/>
    </row>
    <row r="2151" spans="10:10" x14ac:dyDescent="0.25">
      <c r="J2151" s="14"/>
    </row>
    <row r="2152" spans="10:10" x14ac:dyDescent="0.25">
      <c r="J2152" s="14"/>
    </row>
    <row r="2153" spans="10:10" x14ac:dyDescent="0.25">
      <c r="J2153" s="14"/>
    </row>
    <row r="2154" spans="10:10" x14ac:dyDescent="0.25">
      <c r="J2154" s="14"/>
    </row>
    <row r="2155" spans="10:10" x14ac:dyDescent="0.25">
      <c r="J2155" s="14"/>
    </row>
    <row r="2156" spans="10:10" x14ac:dyDescent="0.25">
      <c r="J2156" s="14"/>
    </row>
    <row r="2157" spans="10:10" x14ac:dyDescent="0.25">
      <c r="J2157" s="14"/>
    </row>
    <row r="2158" spans="10:10" x14ac:dyDescent="0.25">
      <c r="J2158" s="14"/>
    </row>
    <row r="2159" spans="10:10" x14ac:dyDescent="0.25">
      <c r="J2159" s="14"/>
    </row>
    <row r="2160" spans="10:10" x14ac:dyDescent="0.25">
      <c r="J2160" s="14"/>
    </row>
    <row r="2161" spans="10:10" x14ac:dyDescent="0.25">
      <c r="J2161" s="14"/>
    </row>
    <row r="2162" spans="10:10" x14ac:dyDescent="0.25">
      <c r="J2162" s="14"/>
    </row>
    <row r="2163" spans="10:10" x14ac:dyDescent="0.25">
      <c r="J2163" s="14"/>
    </row>
    <row r="2164" spans="10:10" x14ac:dyDescent="0.25">
      <c r="J2164" s="14"/>
    </row>
    <row r="2165" spans="10:10" x14ac:dyDescent="0.25">
      <c r="J2165" s="14"/>
    </row>
    <row r="2166" spans="10:10" x14ac:dyDescent="0.25">
      <c r="J2166" s="14"/>
    </row>
    <row r="2167" spans="10:10" x14ac:dyDescent="0.25">
      <c r="J2167" s="14"/>
    </row>
    <row r="2168" spans="10:10" x14ac:dyDescent="0.25">
      <c r="J2168" s="14"/>
    </row>
    <row r="2169" spans="10:10" x14ac:dyDescent="0.25">
      <c r="J2169" s="14"/>
    </row>
    <row r="2170" spans="10:10" x14ac:dyDescent="0.25">
      <c r="J2170" s="14"/>
    </row>
    <row r="2171" spans="10:10" x14ac:dyDescent="0.25">
      <c r="J2171" s="14"/>
    </row>
    <row r="2172" spans="10:10" x14ac:dyDescent="0.25">
      <c r="J2172" s="14"/>
    </row>
    <row r="2173" spans="10:10" x14ac:dyDescent="0.25">
      <c r="J2173" s="14"/>
    </row>
    <row r="2174" spans="10:10" x14ac:dyDescent="0.25">
      <c r="J2174" s="14"/>
    </row>
    <row r="2175" spans="10:10" x14ac:dyDescent="0.25">
      <c r="J2175" s="14"/>
    </row>
    <row r="2176" spans="10:10" x14ac:dyDescent="0.25">
      <c r="J2176" s="14"/>
    </row>
    <row r="2177" spans="10:10" x14ac:dyDescent="0.25">
      <c r="J2177" s="14"/>
    </row>
    <row r="2178" spans="10:10" x14ac:dyDescent="0.25">
      <c r="J2178" s="14"/>
    </row>
    <row r="2179" spans="10:10" x14ac:dyDescent="0.25">
      <c r="J2179" s="14"/>
    </row>
    <row r="2180" spans="10:10" x14ac:dyDescent="0.25">
      <c r="J2180" s="14"/>
    </row>
    <row r="2181" spans="10:10" x14ac:dyDescent="0.25">
      <c r="J2181" s="14"/>
    </row>
    <row r="2182" spans="10:10" x14ac:dyDescent="0.25">
      <c r="J2182" s="14"/>
    </row>
    <row r="2183" spans="10:10" x14ac:dyDescent="0.25">
      <c r="J2183" s="14"/>
    </row>
    <row r="2184" spans="10:10" x14ac:dyDescent="0.25">
      <c r="J2184" s="14"/>
    </row>
    <row r="2185" spans="10:10" x14ac:dyDescent="0.25">
      <c r="J2185" s="14"/>
    </row>
    <row r="2186" spans="10:10" x14ac:dyDescent="0.25">
      <c r="J2186" s="14"/>
    </row>
    <row r="2187" spans="10:10" x14ac:dyDescent="0.25">
      <c r="J2187" s="14"/>
    </row>
    <row r="2188" spans="10:10" x14ac:dyDescent="0.25">
      <c r="J2188" s="14"/>
    </row>
    <row r="2189" spans="10:10" x14ac:dyDescent="0.25">
      <c r="J2189" s="14"/>
    </row>
    <row r="2190" spans="10:10" x14ac:dyDescent="0.25">
      <c r="J2190" s="14"/>
    </row>
    <row r="2191" spans="10:10" x14ac:dyDescent="0.25">
      <c r="J2191" s="14"/>
    </row>
    <row r="2192" spans="10:10" x14ac:dyDescent="0.25">
      <c r="J2192" s="14"/>
    </row>
    <row r="2193" spans="10:10" x14ac:dyDescent="0.25">
      <c r="J2193" s="14"/>
    </row>
    <row r="2194" spans="10:10" x14ac:dyDescent="0.25">
      <c r="J2194" s="14"/>
    </row>
    <row r="2195" spans="10:10" x14ac:dyDescent="0.25">
      <c r="J2195" s="14"/>
    </row>
    <row r="2196" spans="10:10" x14ac:dyDescent="0.25">
      <c r="J2196" s="14"/>
    </row>
    <row r="2197" spans="10:10" x14ac:dyDescent="0.25">
      <c r="J2197" s="14"/>
    </row>
    <row r="2198" spans="10:10" x14ac:dyDescent="0.25">
      <c r="J2198" s="14"/>
    </row>
    <row r="2199" spans="10:10" x14ac:dyDescent="0.25">
      <c r="J2199" s="14"/>
    </row>
    <row r="2200" spans="10:10" x14ac:dyDescent="0.25">
      <c r="J2200" s="14"/>
    </row>
    <row r="2201" spans="10:10" x14ac:dyDescent="0.25">
      <c r="J2201" s="14"/>
    </row>
    <row r="2202" spans="10:10" x14ac:dyDescent="0.25">
      <c r="J2202" s="14"/>
    </row>
    <row r="2203" spans="10:10" x14ac:dyDescent="0.25">
      <c r="J2203" s="14"/>
    </row>
    <row r="2204" spans="10:10" x14ac:dyDescent="0.25">
      <c r="J2204" s="14"/>
    </row>
    <row r="2205" spans="10:10" x14ac:dyDescent="0.25">
      <c r="J2205" s="14"/>
    </row>
    <row r="2206" spans="10:10" x14ac:dyDescent="0.25">
      <c r="J2206" s="14"/>
    </row>
    <row r="2207" spans="10:10" x14ac:dyDescent="0.25">
      <c r="J2207" s="14"/>
    </row>
    <row r="2208" spans="10:10" x14ac:dyDescent="0.25">
      <c r="J2208" s="14"/>
    </row>
    <row r="2209" spans="10:10" x14ac:dyDescent="0.25">
      <c r="J2209" s="14"/>
    </row>
    <row r="2210" spans="10:10" x14ac:dyDescent="0.25">
      <c r="J2210" s="14"/>
    </row>
    <row r="2211" spans="10:10" x14ac:dyDescent="0.25">
      <c r="J2211" s="14"/>
    </row>
    <row r="2212" spans="10:10" x14ac:dyDescent="0.25">
      <c r="J2212" s="14"/>
    </row>
    <row r="2213" spans="10:10" x14ac:dyDescent="0.25">
      <c r="J2213" s="14"/>
    </row>
    <row r="2214" spans="10:10" x14ac:dyDescent="0.25">
      <c r="J2214" s="14"/>
    </row>
    <row r="2215" spans="10:10" x14ac:dyDescent="0.25">
      <c r="J2215" s="14"/>
    </row>
    <row r="2216" spans="10:10" x14ac:dyDescent="0.25">
      <c r="J2216" s="14"/>
    </row>
    <row r="2217" spans="10:10" x14ac:dyDescent="0.25">
      <c r="J2217" s="14"/>
    </row>
    <row r="2218" spans="10:10" x14ac:dyDescent="0.25">
      <c r="J2218" s="14"/>
    </row>
    <row r="2219" spans="10:10" x14ac:dyDescent="0.25">
      <c r="J2219" s="14"/>
    </row>
    <row r="2220" spans="10:10" x14ac:dyDescent="0.25">
      <c r="J2220" s="14"/>
    </row>
    <row r="2221" spans="10:10" x14ac:dyDescent="0.25">
      <c r="J2221" s="14"/>
    </row>
    <row r="2222" spans="10:10" x14ac:dyDescent="0.25">
      <c r="J2222" s="14"/>
    </row>
    <row r="2223" spans="10:10" x14ac:dyDescent="0.25">
      <c r="J2223" s="14"/>
    </row>
    <row r="2224" spans="10:10" x14ac:dyDescent="0.25">
      <c r="J2224" s="14"/>
    </row>
    <row r="2225" spans="10:10" x14ac:dyDescent="0.25">
      <c r="J2225" s="14"/>
    </row>
    <row r="2226" spans="10:10" x14ac:dyDescent="0.25">
      <c r="J2226" s="14"/>
    </row>
    <row r="2227" spans="10:10" x14ac:dyDescent="0.25">
      <c r="J2227" s="14"/>
    </row>
    <row r="2228" spans="10:10" x14ac:dyDescent="0.25">
      <c r="J2228" s="14"/>
    </row>
    <row r="2229" spans="10:10" x14ac:dyDescent="0.25">
      <c r="J2229" s="14"/>
    </row>
    <row r="2230" spans="10:10" x14ac:dyDescent="0.25">
      <c r="J2230" s="14"/>
    </row>
    <row r="2231" spans="10:10" x14ac:dyDescent="0.25">
      <c r="J2231" s="14"/>
    </row>
    <row r="2232" spans="10:10" x14ac:dyDescent="0.25">
      <c r="J2232" s="14"/>
    </row>
    <row r="2233" spans="10:10" x14ac:dyDescent="0.25">
      <c r="J2233" s="14"/>
    </row>
    <row r="2234" spans="10:10" x14ac:dyDescent="0.25">
      <c r="J2234" s="14"/>
    </row>
    <row r="2235" spans="10:10" x14ac:dyDescent="0.25">
      <c r="J2235" s="14"/>
    </row>
    <row r="2236" spans="10:10" x14ac:dyDescent="0.25">
      <c r="J2236" s="14"/>
    </row>
    <row r="2237" spans="10:10" x14ac:dyDescent="0.25">
      <c r="J2237" s="14"/>
    </row>
    <row r="2238" spans="10:10" x14ac:dyDescent="0.25">
      <c r="J2238" s="14"/>
    </row>
    <row r="2239" spans="10:10" x14ac:dyDescent="0.25">
      <c r="J2239" s="14"/>
    </row>
    <row r="2240" spans="10:10" x14ac:dyDescent="0.25">
      <c r="J2240" s="14"/>
    </row>
    <row r="2241" spans="10:10" x14ac:dyDescent="0.25">
      <c r="J2241" s="14"/>
    </row>
    <row r="2242" spans="10:10" x14ac:dyDescent="0.25">
      <c r="J2242" s="14"/>
    </row>
    <row r="2243" spans="10:10" x14ac:dyDescent="0.25">
      <c r="J2243" s="14"/>
    </row>
    <row r="2244" spans="10:10" x14ac:dyDescent="0.25">
      <c r="J2244" s="14"/>
    </row>
    <row r="2245" spans="10:10" x14ac:dyDescent="0.25">
      <c r="J2245" s="14"/>
    </row>
    <row r="2246" spans="10:10" x14ac:dyDescent="0.25">
      <c r="J2246" s="14"/>
    </row>
    <row r="2247" spans="10:10" x14ac:dyDescent="0.25">
      <c r="J2247" s="14"/>
    </row>
    <row r="2248" spans="10:10" x14ac:dyDescent="0.25">
      <c r="J2248" s="14"/>
    </row>
    <row r="2249" spans="10:10" x14ac:dyDescent="0.25">
      <c r="J2249" s="14"/>
    </row>
    <row r="2250" spans="10:10" x14ac:dyDescent="0.25">
      <c r="J2250" s="14"/>
    </row>
    <row r="2251" spans="10:10" x14ac:dyDescent="0.25">
      <c r="J2251" s="14"/>
    </row>
    <row r="2252" spans="10:10" x14ac:dyDescent="0.25">
      <c r="J2252" s="14"/>
    </row>
    <row r="2253" spans="10:10" x14ac:dyDescent="0.25">
      <c r="J2253" s="14"/>
    </row>
    <row r="2254" spans="10:10" x14ac:dyDescent="0.25">
      <c r="J2254" s="14"/>
    </row>
    <row r="2255" spans="10:10" x14ac:dyDescent="0.25">
      <c r="J2255" s="14"/>
    </row>
    <row r="2256" spans="10:10" x14ac:dyDescent="0.25">
      <c r="J2256" s="14"/>
    </row>
    <row r="2257" spans="10:10" x14ac:dyDescent="0.25">
      <c r="J2257" s="14"/>
    </row>
    <row r="2258" spans="10:10" x14ac:dyDescent="0.25">
      <c r="J2258" s="14"/>
    </row>
    <row r="2259" spans="10:10" x14ac:dyDescent="0.25">
      <c r="J2259" s="14"/>
    </row>
    <row r="2260" spans="10:10" x14ac:dyDescent="0.25">
      <c r="J2260" s="14"/>
    </row>
    <row r="2261" spans="10:10" x14ac:dyDescent="0.25">
      <c r="J2261" s="14"/>
    </row>
    <row r="2262" spans="10:10" x14ac:dyDescent="0.25">
      <c r="J2262" s="14"/>
    </row>
    <row r="2263" spans="10:10" x14ac:dyDescent="0.25">
      <c r="J2263" s="14"/>
    </row>
    <row r="2264" spans="10:10" x14ac:dyDescent="0.25">
      <c r="J2264" s="14"/>
    </row>
    <row r="2265" spans="10:10" x14ac:dyDescent="0.25">
      <c r="J2265" s="14"/>
    </row>
    <row r="2266" spans="10:10" x14ac:dyDescent="0.25">
      <c r="J2266" s="14"/>
    </row>
    <row r="2267" spans="10:10" x14ac:dyDescent="0.25">
      <c r="J2267" s="14"/>
    </row>
    <row r="2268" spans="10:10" x14ac:dyDescent="0.25">
      <c r="J2268" s="14"/>
    </row>
    <row r="2269" spans="10:10" x14ac:dyDescent="0.25">
      <c r="J2269" s="14"/>
    </row>
    <row r="2270" spans="10:10" x14ac:dyDescent="0.25">
      <c r="J2270" s="14"/>
    </row>
    <row r="2271" spans="10:10" x14ac:dyDescent="0.25">
      <c r="J2271" s="14"/>
    </row>
    <row r="2272" spans="10:10" x14ac:dyDescent="0.25">
      <c r="J2272" s="14"/>
    </row>
    <row r="2273" spans="10:10" x14ac:dyDescent="0.25">
      <c r="J2273" s="14"/>
    </row>
    <row r="2274" spans="10:10" x14ac:dyDescent="0.25">
      <c r="J2274" s="14"/>
    </row>
    <row r="2275" spans="10:10" x14ac:dyDescent="0.25">
      <c r="J2275" s="14"/>
    </row>
    <row r="2276" spans="10:10" x14ac:dyDescent="0.25">
      <c r="J2276" s="14"/>
    </row>
    <row r="2277" spans="10:10" x14ac:dyDescent="0.25">
      <c r="J2277" s="14"/>
    </row>
    <row r="2278" spans="10:10" x14ac:dyDescent="0.25">
      <c r="J2278" s="14"/>
    </row>
    <row r="2279" spans="10:10" x14ac:dyDescent="0.25">
      <c r="J2279" s="14"/>
    </row>
    <row r="2280" spans="10:10" x14ac:dyDescent="0.25">
      <c r="J2280" s="14"/>
    </row>
    <row r="2281" spans="10:10" x14ac:dyDescent="0.25">
      <c r="J2281" s="14"/>
    </row>
    <row r="2282" spans="10:10" x14ac:dyDescent="0.25">
      <c r="J2282" s="14"/>
    </row>
    <row r="2283" spans="10:10" x14ac:dyDescent="0.25">
      <c r="J2283" s="14"/>
    </row>
    <row r="2284" spans="10:10" x14ac:dyDescent="0.25">
      <c r="J2284" s="14"/>
    </row>
    <row r="2285" spans="10:10" x14ac:dyDescent="0.25">
      <c r="J2285" s="14"/>
    </row>
    <row r="2286" spans="10:10" x14ac:dyDescent="0.25">
      <c r="J2286" s="14"/>
    </row>
    <row r="2287" spans="10:10" x14ac:dyDescent="0.25">
      <c r="J2287" s="14"/>
    </row>
    <row r="2288" spans="10:10" x14ac:dyDescent="0.25">
      <c r="J2288" s="14"/>
    </row>
    <row r="2289" spans="10:10" x14ac:dyDescent="0.25">
      <c r="J2289" s="14"/>
    </row>
    <row r="2290" spans="10:10" x14ac:dyDescent="0.25">
      <c r="J2290" s="14"/>
    </row>
    <row r="2291" spans="10:10" x14ac:dyDescent="0.25">
      <c r="J2291" s="14"/>
    </row>
    <row r="2292" spans="10:10" x14ac:dyDescent="0.25">
      <c r="J2292" s="14"/>
    </row>
    <row r="2293" spans="10:10" x14ac:dyDescent="0.25">
      <c r="J2293" s="14"/>
    </row>
    <row r="2294" spans="10:10" x14ac:dyDescent="0.25">
      <c r="J2294" s="14"/>
    </row>
    <row r="2295" spans="10:10" x14ac:dyDescent="0.25">
      <c r="J2295" s="14"/>
    </row>
    <row r="2296" spans="10:10" x14ac:dyDescent="0.25">
      <c r="J2296" s="14"/>
    </row>
    <row r="2297" spans="10:10" x14ac:dyDescent="0.25">
      <c r="J2297" s="14"/>
    </row>
    <row r="2298" spans="10:10" x14ac:dyDescent="0.25">
      <c r="J2298" s="14"/>
    </row>
    <row r="2299" spans="10:10" x14ac:dyDescent="0.25">
      <c r="J2299" s="14"/>
    </row>
    <row r="2300" spans="10:10" x14ac:dyDescent="0.25">
      <c r="J2300" s="14"/>
    </row>
    <row r="2301" spans="10:10" x14ac:dyDescent="0.25">
      <c r="J2301" s="14"/>
    </row>
    <row r="2302" spans="10:10" x14ac:dyDescent="0.25">
      <c r="J2302" s="14"/>
    </row>
    <row r="2303" spans="10:10" x14ac:dyDescent="0.25">
      <c r="J2303" s="14"/>
    </row>
    <row r="2304" spans="10:10" x14ac:dyDescent="0.25">
      <c r="J2304" s="14"/>
    </row>
    <row r="2305" spans="10:10" x14ac:dyDescent="0.25">
      <c r="J2305" s="14"/>
    </row>
    <row r="2306" spans="10:10" x14ac:dyDescent="0.25">
      <c r="J2306" s="14"/>
    </row>
    <row r="2307" spans="10:10" x14ac:dyDescent="0.25">
      <c r="J2307" s="14"/>
    </row>
    <row r="2308" spans="10:10" x14ac:dyDescent="0.25">
      <c r="J2308" s="14"/>
    </row>
    <row r="2309" spans="10:10" x14ac:dyDescent="0.25">
      <c r="J2309" s="14"/>
    </row>
    <row r="2310" spans="10:10" x14ac:dyDescent="0.25">
      <c r="J2310" s="14"/>
    </row>
    <row r="2311" spans="10:10" x14ac:dyDescent="0.25">
      <c r="J2311" s="14"/>
    </row>
    <row r="2312" spans="10:10" x14ac:dyDescent="0.25">
      <c r="J2312" s="14"/>
    </row>
    <row r="2313" spans="10:10" x14ac:dyDescent="0.25">
      <c r="J2313" s="14"/>
    </row>
    <row r="2314" spans="10:10" x14ac:dyDescent="0.25">
      <c r="J2314" s="14"/>
    </row>
    <row r="2315" spans="10:10" x14ac:dyDescent="0.25">
      <c r="J2315" s="14"/>
    </row>
    <row r="2316" spans="10:10" x14ac:dyDescent="0.25">
      <c r="J2316" s="14"/>
    </row>
    <row r="2317" spans="10:10" x14ac:dyDescent="0.25">
      <c r="J2317" s="14"/>
    </row>
    <row r="2318" spans="10:10" x14ac:dyDescent="0.25">
      <c r="J2318" s="14"/>
    </row>
    <row r="2319" spans="10:10" x14ac:dyDescent="0.25">
      <c r="J2319" s="14"/>
    </row>
    <row r="2320" spans="10:10" x14ac:dyDescent="0.25">
      <c r="J2320" s="14"/>
    </row>
    <row r="2321" spans="10:10" x14ac:dyDescent="0.25">
      <c r="J2321" s="14"/>
    </row>
    <row r="2322" spans="10:10" x14ac:dyDescent="0.25">
      <c r="J2322" s="14"/>
    </row>
    <row r="2323" spans="10:10" x14ac:dyDescent="0.25">
      <c r="J2323" s="14"/>
    </row>
    <row r="2324" spans="10:10" x14ac:dyDescent="0.25">
      <c r="J2324" s="14"/>
    </row>
    <row r="2325" spans="10:10" x14ac:dyDescent="0.25">
      <c r="J2325" s="14"/>
    </row>
    <row r="2326" spans="10:10" x14ac:dyDescent="0.25">
      <c r="J2326" s="14"/>
    </row>
    <row r="2327" spans="10:10" x14ac:dyDescent="0.25">
      <c r="J2327" s="14"/>
    </row>
    <row r="2328" spans="10:10" x14ac:dyDescent="0.25">
      <c r="J2328" s="14"/>
    </row>
    <row r="2329" spans="10:10" x14ac:dyDescent="0.25">
      <c r="J2329" s="14"/>
    </row>
    <row r="2330" spans="10:10" x14ac:dyDescent="0.25">
      <c r="J2330" s="14"/>
    </row>
    <row r="2331" spans="10:10" x14ac:dyDescent="0.25">
      <c r="J2331" s="14"/>
    </row>
    <row r="2332" spans="10:10" x14ac:dyDescent="0.25">
      <c r="J2332" s="14"/>
    </row>
    <row r="2333" spans="10:10" x14ac:dyDescent="0.25">
      <c r="J2333" s="14"/>
    </row>
    <row r="2334" spans="10:10" x14ac:dyDescent="0.25">
      <c r="J2334" s="14"/>
    </row>
    <row r="2335" spans="10:10" x14ac:dyDescent="0.25">
      <c r="J2335" s="14"/>
    </row>
    <row r="2336" spans="10:10" x14ac:dyDescent="0.25">
      <c r="J2336" s="14"/>
    </row>
    <row r="2337" spans="10:10" x14ac:dyDescent="0.25">
      <c r="J2337" s="14"/>
    </row>
    <row r="2338" spans="10:10" x14ac:dyDescent="0.25">
      <c r="J2338" s="14"/>
    </row>
    <row r="2339" spans="10:10" x14ac:dyDescent="0.25">
      <c r="J2339" s="14"/>
    </row>
    <row r="2340" spans="10:10" x14ac:dyDescent="0.25">
      <c r="J2340" s="14"/>
    </row>
    <row r="2341" spans="10:10" x14ac:dyDescent="0.25">
      <c r="J2341" s="14"/>
    </row>
    <row r="2342" spans="10:10" x14ac:dyDescent="0.25">
      <c r="J2342" s="14"/>
    </row>
    <row r="2343" spans="10:10" x14ac:dyDescent="0.25">
      <c r="J2343" s="14"/>
    </row>
    <row r="2344" spans="10:10" x14ac:dyDescent="0.25">
      <c r="J2344" s="14"/>
    </row>
    <row r="2345" spans="10:10" x14ac:dyDescent="0.25">
      <c r="J2345" s="14"/>
    </row>
    <row r="2346" spans="10:10" x14ac:dyDescent="0.25">
      <c r="J2346" s="14"/>
    </row>
    <row r="2347" spans="10:10" x14ac:dyDescent="0.25">
      <c r="J2347" s="14"/>
    </row>
    <row r="2348" spans="10:10" x14ac:dyDescent="0.25">
      <c r="J2348" s="14"/>
    </row>
    <row r="2349" spans="10:10" x14ac:dyDescent="0.25">
      <c r="J2349" s="14"/>
    </row>
    <row r="2350" spans="10:10" x14ac:dyDescent="0.25">
      <c r="J2350" s="14"/>
    </row>
    <row r="2351" spans="10:10" x14ac:dyDescent="0.25">
      <c r="J2351" s="14"/>
    </row>
    <row r="2352" spans="10:10" x14ac:dyDescent="0.25">
      <c r="J2352" s="14"/>
    </row>
    <row r="2353" spans="10:10" x14ac:dyDescent="0.25">
      <c r="J2353" s="14"/>
    </row>
    <row r="2354" spans="10:10" x14ac:dyDescent="0.25">
      <c r="J2354" s="14"/>
    </row>
    <row r="2355" spans="10:10" x14ac:dyDescent="0.25">
      <c r="J2355" s="14"/>
    </row>
    <row r="2356" spans="10:10" x14ac:dyDescent="0.25">
      <c r="J2356" s="14"/>
    </row>
    <row r="2357" spans="10:10" x14ac:dyDescent="0.25">
      <c r="J2357" s="14"/>
    </row>
    <row r="2358" spans="10:10" x14ac:dyDescent="0.25">
      <c r="J2358" s="14"/>
    </row>
    <row r="2359" spans="10:10" x14ac:dyDescent="0.25">
      <c r="J2359" s="14"/>
    </row>
    <row r="2360" spans="10:10" x14ac:dyDescent="0.25">
      <c r="J2360" s="14"/>
    </row>
    <row r="2361" spans="10:10" x14ac:dyDescent="0.25">
      <c r="J2361" s="14"/>
    </row>
    <row r="2362" spans="10:10" x14ac:dyDescent="0.25">
      <c r="J2362" s="14"/>
    </row>
    <row r="2363" spans="10:10" x14ac:dyDescent="0.25">
      <c r="J2363" s="14"/>
    </row>
    <row r="2364" spans="10:10" x14ac:dyDescent="0.25">
      <c r="J2364" s="14"/>
    </row>
    <row r="2365" spans="10:10" x14ac:dyDescent="0.25">
      <c r="J2365" s="14"/>
    </row>
    <row r="2366" spans="10:10" x14ac:dyDescent="0.25">
      <c r="J2366" s="14"/>
    </row>
    <row r="2367" spans="10:10" x14ac:dyDescent="0.25">
      <c r="J2367" s="14"/>
    </row>
    <row r="2368" spans="10:10" x14ac:dyDescent="0.25">
      <c r="J2368" s="14"/>
    </row>
    <row r="2369" spans="10:10" x14ac:dyDescent="0.25">
      <c r="J2369" s="14"/>
    </row>
    <row r="2370" spans="10:10" x14ac:dyDescent="0.25">
      <c r="J2370" s="14"/>
    </row>
    <row r="2371" spans="10:10" x14ac:dyDescent="0.25">
      <c r="J2371" s="14"/>
    </row>
    <row r="2372" spans="10:10" x14ac:dyDescent="0.25">
      <c r="J2372" s="14"/>
    </row>
    <row r="2373" spans="10:10" x14ac:dyDescent="0.25">
      <c r="J2373" s="14"/>
    </row>
    <row r="2374" spans="10:10" x14ac:dyDescent="0.25">
      <c r="J2374" s="14"/>
    </row>
    <row r="2375" spans="10:10" x14ac:dyDescent="0.25">
      <c r="J2375" s="14"/>
    </row>
    <row r="2376" spans="10:10" x14ac:dyDescent="0.25">
      <c r="J2376" s="14"/>
    </row>
    <row r="2377" spans="10:10" x14ac:dyDescent="0.25">
      <c r="J2377" s="14"/>
    </row>
    <row r="2378" spans="10:10" x14ac:dyDescent="0.25">
      <c r="J2378" s="14"/>
    </row>
    <row r="2379" spans="10:10" x14ac:dyDescent="0.25">
      <c r="J2379" s="14"/>
    </row>
    <row r="2380" spans="10:10" x14ac:dyDescent="0.25">
      <c r="J2380" s="14"/>
    </row>
    <row r="2381" spans="10:10" x14ac:dyDescent="0.25">
      <c r="J2381" s="14"/>
    </row>
    <row r="2382" spans="10:10" x14ac:dyDescent="0.25">
      <c r="J2382" s="14"/>
    </row>
    <row r="2383" spans="10:10" x14ac:dyDescent="0.25">
      <c r="J2383" s="14"/>
    </row>
    <row r="2384" spans="10:10" x14ac:dyDescent="0.25">
      <c r="J2384" s="14"/>
    </row>
    <row r="2385" spans="10:10" x14ac:dyDescent="0.25">
      <c r="J2385" s="14"/>
    </row>
    <row r="2386" spans="10:10" x14ac:dyDescent="0.25">
      <c r="J2386" s="14"/>
    </row>
    <row r="2387" spans="10:10" x14ac:dyDescent="0.25">
      <c r="J2387" s="14"/>
    </row>
    <row r="2388" spans="10:10" x14ac:dyDescent="0.25">
      <c r="J2388" s="14"/>
    </row>
    <row r="2389" spans="10:10" x14ac:dyDescent="0.25">
      <c r="J2389" s="14"/>
    </row>
    <row r="2390" spans="10:10" x14ac:dyDescent="0.25">
      <c r="J2390" s="14"/>
    </row>
    <row r="2391" spans="10:10" x14ac:dyDescent="0.25">
      <c r="J2391" s="14"/>
    </row>
    <row r="2392" spans="10:10" x14ac:dyDescent="0.25">
      <c r="J2392" s="14"/>
    </row>
    <row r="2393" spans="10:10" x14ac:dyDescent="0.25">
      <c r="J2393" s="14"/>
    </row>
    <row r="2394" spans="10:10" x14ac:dyDescent="0.25">
      <c r="J2394" s="14"/>
    </row>
    <row r="2395" spans="10:10" x14ac:dyDescent="0.25">
      <c r="J2395" s="14"/>
    </row>
    <row r="2396" spans="10:10" x14ac:dyDescent="0.25">
      <c r="J2396" s="14"/>
    </row>
    <row r="2397" spans="10:10" x14ac:dyDescent="0.25">
      <c r="J2397" s="14"/>
    </row>
    <row r="2398" spans="10:10" x14ac:dyDescent="0.25">
      <c r="J2398" s="14"/>
    </row>
    <row r="2399" spans="10:10" x14ac:dyDescent="0.25">
      <c r="J2399" s="14"/>
    </row>
    <row r="2400" spans="10:10" x14ac:dyDescent="0.25">
      <c r="J2400" s="14"/>
    </row>
    <row r="2401" spans="10:10" x14ac:dyDescent="0.25">
      <c r="J2401" s="14"/>
    </row>
    <row r="2402" spans="10:10" x14ac:dyDescent="0.25">
      <c r="J2402" s="14"/>
    </row>
    <row r="2403" spans="10:10" x14ac:dyDescent="0.25">
      <c r="J2403" s="14"/>
    </row>
    <row r="2404" spans="10:10" x14ac:dyDescent="0.25">
      <c r="J2404" s="14"/>
    </row>
    <row r="2405" spans="10:10" x14ac:dyDescent="0.25">
      <c r="J2405" s="14"/>
    </row>
    <row r="2406" spans="10:10" x14ac:dyDescent="0.25">
      <c r="J2406" s="14"/>
    </row>
    <row r="2407" spans="10:10" x14ac:dyDescent="0.25">
      <c r="J2407" s="14"/>
    </row>
    <row r="2408" spans="10:10" x14ac:dyDescent="0.25">
      <c r="J2408" s="14"/>
    </row>
    <row r="2409" spans="10:10" x14ac:dyDescent="0.25">
      <c r="J2409" s="14"/>
    </row>
    <row r="2410" spans="10:10" x14ac:dyDescent="0.25">
      <c r="J2410" s="14"/>
    </row>
    <row r="2411" spans="10:10" x14ac:dyDescent="0.25">
      <c r="J2411" s="14"/>
    </row>
    <row r="2412" spans="10:10" x14ac:dyDescent="0.25">
      <c r="J2412" s="14"/>
    </row>
    <row r="2413" spans="10:10" x14ac:dyDescent="0.25">
      <c r="J2413" s="14"/>
    </row>
    <row r="2414" spans="10:10" x14ac:dyDescent="0.25">
      <c r="J2414" s="14"/>
    </row>
    <row r="2415" spans="10:10" x14ac:dyDescent="0.25">
      <c r="J2415" s="14"/>
    </row>
    <row r="2416" spans="10:10" x14ac:dyDescent="0.25">
      <c r="J2416" s="14"/>
    </row>
    <row r="2417" spans="10:10" x14ac:dyDescent="0.25">
      <c r="J2417" s="14"/>
    </row>
    <row r="2418" spans="10:10" x14ac:dyDescent="0.25">
      <c r="J2418" s="14"/>
    </row>
    <row r="2419" spans="10:10" x14ac:dyDescent="0.25">
      <c r="J2419" s="14"/>
    </row>
    <row r="2420" spans="10:10" x14ac:dyDescent="0.25">
      <c r="J2420" s="14"/>
    </row>
    <row r="2421" spans="10:10" x14ac:dyDescent="0.25">
      <c r="J2421" s="14"/>
    </row>
    <row r="2422" spans="10:10" x14ac:dyDescent="0.25">
      <c r="J2422" s="14"/>
    </row>
    <row r="2423" spans="10:10" x14ac:dyDescent="0.25">
      <c r="J2423" s="14"/>
    </row>
    <row r="2424" spans="10:10" x14ac:dyDescent="0.25">
      <c r="J2424" s="14"/>
    </row>
    <row r="2425" spans="10:10" x14ac:dyDescent="0.25">
      <c r="J2425" s="14"/>
    </row>
    <row r="2426" spans="10:10" x14ac:dyDescent="0.25">
      <c r="J2426" s="14"/>
    </row>
    <row r="2427" spans="10:10" x14ac:dyDescent="0.25">
      <c r="J2427" s="14"/>
    </row>
    <row r="2428" spans="10:10" x14ac:dyDescent="0.25">
      <c r="J2428" s="14"/>
    </row>
    <row r="2429" spans="10:10" x14ac:dyDescent="0.25">
      <c r="J2429" s="14"/>
    </row>
    <row r="2430" spans="10:10" x14ac:dyDescent="0.25">
      <c r="J2430" s="14"/>
    </row>
    <row r="2431" spans="10:10" x14ac:dyDescent="0.25">
      <c r="J2431" s="14"/>
    </row>
    <row r="2432" spans="10:10" x14ac:dyDescent="0.25">
      <c r="J2432" s="14"/>
    </row>
    <row r="2433" spans="10:10" x14ac:dyDescent="0.25">
      <c r="J2433" s="14"/>
    </row>
    <row r="2434" spans="10:10" x14ac:dyDescent="0.25">
      <c r="J2434" s="14"/>
    </row>
    <row r="2435" spans="10:10" x14ac:dyDescent="0.25">
      <c r="J2435" s="14"/>
    </row>
    <row r="2436" spans="10:10" x14ac:dyDescent="0.25">
      <c r="J2436" s="14"/>
    </row>
    <row r="2437" spans="10:10" x14ac:dyDescent="0.25">
      <c r="J2437" s="14"/>
    </row>
    <row r="2438" spans="10:10" x14ac:dyDescent="0.25">
      <c r="J2438" s="14"/>
    </row>
    <row r="2439" spans="10:10" x14ac:dyDescent="0.25">
      <c r="J2439" s="14"/>
    </row>
    <row r="2440" spans="10:10" x14ac:dyDescent="0.25">
      <c r="J2440" s="14"/>
    </row>
    <row r="2441" spans="10:10" x14ac:dyDescent="0.25">
      <c r="J2441" s="14"/>
    </row>
    <row r="2442" spans="10:10" x14ac:dyDescent="0.25">
      <c r="J2442" s="14"/>
    </row>
    <row r="2443" spans="10:10" x14ac:dyDescent="0.25">
      <c r="J2443" s="14"/>
    </row>
    <row r="2444" spans="10:10" x14ac:dyDescent="0.25">
      <c r="J2444" s="14"/>
    </row>
    <row r="2445" spans="10:10" x14ac:dyDescent="0.25">
      <c r="J2445" s="14"/>
    </row>
    <row r="2446" spans="10:10" x14ac:dyDescent="0.25">
      <c r="J2446" s="14"/>
    </row>
    <row r="2447" spans="10:10" x14ac:dyDescent="0.25">
      <c r="J2447" s="14"/>
    </row>
    <row r="2448" spans="10:10" x14ac:dyDescent="0.25">
      <c r="J2448" s="14"/>
    </row>
    <row r="2449" spans="10:10" x14ac:dyDescent="0.25">
      <c r="J2449" s="14"/>
    </row>
    <row r="2450" spans="10:10" x14ac:dyDescent="0.25">
      <c r="J2450" s="14"/>
    </row>
    <row r="2451" spans="10:10" x14ac:dyDescent="0.25">
      <c r="J2451" s="14"/>
    </row>
    <row r="2452" spans="10:10" x14ac:dyDescent="0.25">
      <c r="J2452" s="14"/>
    </row>
    <row r="2453" spans="10:10" x14ac:dyDescent="0.25">
      <c r="J2453" s="14"/>
    </row>
    <row r="2454" spans="10:10" x14ac:dyDescent="0.25">
      <c r="J2454" s="14"/>
    </row>
    <row r="2455" spans="10:10" x14ac:dyDescent="0.25">
      <c r="J2455" s="14"/>
    </row>
    <row r="2456" spans="10:10" x14ac:dyDescent="0.25">
      <c r="J2456" s="14"/>
    </row>
    <row r="2457" spans="10:10" x14ac:dyDescent="0.25">
      <c r="J2457" s="14"/>
    </row>
    <row r="2458" spans="10:10" x14ac:dyDescent="0.25">
      <c r="J2458" s="14"/>
    </row>
    <row r="2459" spans="10:10" x14ac:dyDescent="0.25">
      <c r="J2459" s="14"/>
    </row>
    <row r="2460" spans="10:10" x14ac:dyDescent="0.25">
      <c r="J2460" s="14"/>
    </row>
    <row r="2461" spans="10:10" x14ac:dyDescent="0.25">
      <c r="J2461" s="14"/>
    </row>
    <row r="2462" spans="10:10" x14ac:dyDescent="0.25">
      <c r="J2462" s="14"/>
    </row>
    <row r="2463" spans="10:10" x14ac:dyDescent="0.25">
      <c r="J2463" s="14"/>
    </row>
    <row r="2464" spans="10:10" x14ac:dyDescent="0.25">
      <c r="J2464" s="14"/>
    </row>
    <row r="2465" spans="10:10" x14ac:dyDescent="0.25">
      <c r="J2465" s="14"/>
    </row>
    <row r="2466" spans="10:10" x14ac:dyDescent="0.25">
      <c r="J2466" s="14"/>
    </row>
    <row r="2467" spans="10:10" x14ac:dyDescent="0.25">
      <c r="J2467" s="14"/>
    </row>
    <row r="2468" spans="10:10" x14ac:dyDescent="0.25">
      <c r="J2468" s="14"/>
    </row>
    <row r="2469" spans="10:10" x14ac:dyDescent="0.25">
      <c r="J2469" s="14"/>
    </row>
    <row r="2470" spans="10:10" x14ac:dyDescent="0.25">
      <c r="J2470" s="14"/>
    </row>
    <row r="2471" spans="10:10" x14ac:dyDescent="0.25">
      <c r="J2471" s="14"/>
    </row>
    <row r="2472" spans="10:10" x14ac:dyDescent="0.25">
      <c r="J2472" s="14"/>
    </row>
    <row r="2473" spans="10:10" x14ac:dyDescent="0.25">
      <c r="J2473" s="14"/>
    </row>
    <row r="2474" spans="10:10" x14ac:dyDescent="0.25">
      <c r="J2474" s="14"/>
    </row>
    <row r="2475" spans="10:10" x14ac:dyDescent="0.25">
      <c r="J2475" s="14"/>
    </row>
    <row r="2476" spans="10:10" x14ac:dyDescent="0.25">
      <c r="J2476" s="14"/>
    </row>
    <row r="2477" spans="10:10" x14ac:dyDescent="0.25">
      <c r="J2477" s="14"/>
    </row>
    <row r="2478" spans="10:10" x14ac:dyDescent="0.25">
      <c r="J2478" s="14"/>
    </row>
    <row r="2479" spans="10:10" x14ac:dyDescent="0.25">
      <c r="J2479" s="14"/>
    </row>
    <row r="2480" spans="10:10" x14ac:dyDescent="0.25">
      <c r="J2480" s="14"/>
    </row>
    <row r="2481" spans="10:10" x14ac:dyDescent="0.25">
      <c r="J2481" s="14"/>
    </row>
    <row r="2482" spans="10:10" x14ac:dyDescent="0.25">
      <c r="J2482" s="14"/>
    </row>
    <row r="2483" spans="10:10" x14ac:dyDescent="0.25">
      <c r="J2483" s="14"/>
    </row>
    <row r="2484" spans="10:10" x14ac:dyDescent="0.25">
      <c r="J2484" s="14"/>
    </row>
    <row r="2485" spans="10:10" x14ac:dyDescent="0.25">
      <c r="J2485" s="14"/>
    </row>
    <row r="2486" spans="10:10" x14ac:dyDescent="0.25">
      <c r="J2486" s="14"/>
    </row>
    <row r="2487" spans="10:10" x14ac:dyDescent="0.25">
      <c r="J2487" s="14"/>
    </row>
    <row r="2488" spans="10:10" x14ac:dyDescent="0.25">
      <c r="J2488" s="14"/>
    </row>
    <row r="2489" spans="10:10" x14ac:dyDescent="0.25">
      <c r="J2489" s="14"/>
    </row>
    <row r="2490" spans="10:10" x14ac:dyDescent="0.25">
      <c r="J2490" s="14"/>
    </row>
    <row r="2491" spans="10:10" x14ac:dyDescent="0.25">
      <c r="J2491" s="14"/>
    </row>
    <row r="2492" spans="10:10" x14ac:dyDescent="0.25">
      <c r="J2492" s="14"/>
    </row>
    <row r="2493" spans="10:10" x14ac:dyDescent="0.25">
      <c r="J2493" s="14"/>
    </row>
    <row r="2494" spans="10:10" x14ac:dyDescent="0.25">
      <c r="J2494" s="14"/>
    </row>
    <row r="2495" spans="10:10" x14ac:dyDescent="0.25">
      <c r="J2495" s="14"/>
    </row>
    <row r="2496" spans="10:10" x14ac:dyDescent="0.25">
      <c r="J2496" s="14"/>
    </row>
    <row r="2497" spans="10:10" x14ac:dyDescent="0.25">
      <c r="J2497" s="14"/>
    </row>
    <row r="2498" spans="10:10" x14ac:dyDescent="0.25">
      <c r="J2498" s="14"/>
    </row>
    <row r="2499" spans="10:10" x14ac:dyDescent="0.25">
      <c r="J2499" s="14"/>
    </row>
    <row r="2500" spans="10:10" x14ac:dyDescent="0.25">
      <c r="J2500" s="14"/>
    </row>
    <row r="2501" spans="10:10" x14ac:dyDescent="0.25">
      <c r="J2501" s="14"/>
    </row>
    <row r="2502" spans="10:10" x14ac:dyDescent="0.25">
      <c r="J2502" s="14"/>
    </row>
    <row r="2503" spans="10:10" x14ac:dyDescent="0.25">
      <c r="J2503" s="14"/>
    </row>
    <row r="2504" spans="10:10" x14ac:dyDescent="0.25">
      <c r="J2504" s="14"/>
    </row>
    <row r="2505" spans="10:10" x14ac:dyDescent="0.25">
      <c r="J2505" s="14"/>
    </row>
    <row r="2506" spans="10:10" x14ac:dyDescent="0.25">
      <c r="J2506" s="14"/>
    </row>
    <row r="2507" spans="10:10" x14ac:dyDescent="0.25">
      <c r="J2507" s="14"/>
    </row>
    <row r="2508" spans="10:10" x14ac:dyDescent="0.25">
      <c r="J2508" s="14"/>
    </row>
    <row r="2509" spans="10:10" x14ac:dyDescent="0.25">
      <c r="J2509" s="14"/>
    </row>
    <row r="2510" spans="10:10" x14ac:dyDescent="0.25">
      <c r="J2510" s="14"/>
    </row>
    <row r="2511" spans="10:10" x14ac:dyDescent="0.25">
      <c r="J2511" s="14"/>
    </row>
    <row r="2512" spans="10:10" x14ac:dyDescent="0.25">
      <c r="J2512" s="14"/>
    </row>
    <row r="2513" spans="10:10" x14ac:dyDescent="0.25">
      <c r="J2513" s="14"/>
    </row>
    <row r="2514" spans="10:10" x14ac:dyDescent="0.25">
      <c r="J2514" s="14"/>
    </row>
    <row r="2515" spans="10:10" x14ac:dyDescent="0.25">
      <c r="J2515" s="14"/>
    </row>
    <row r="2516" spans="10:10" x14ac:dyDescent="0.25">
      <c r="J2516" s="14"/>
    </row>
    <row r="2517" spans="10:10" x14ac:dyDescent="0.25">
      <c r="J2517" s="14"/>
    </row>
    <row r="2518" spans="10:10" x14ac:dyDescent="0.25">
      <c r="J2518" s="14"/>
    </row>
    <row r="2519" spans="10:10" x14ac:dyDescent="0.25">
      <c r="J2519" s="14"/>
    </row>
    <row r="2520" spans="10:10" x14ac:dyDescent="0.25">
      <c r="J2520" s="14"/>
    </row>
    <row r="2521" spans="10:10" x14ac:dyDescent="0.25">
      <c r="J2521" s="14"/>
    </row>
    <row r="2522" spans="10:10" x14ac:dyDescent="0.25">
      <c r="J2522" s="14"/>
    </row>
    <row r="2523" spans="10:10" x14ac:dyDescent="0.25">
      <c r="J2523" s="14"/>
    </row>
    <row r="2524" spans="10:10" x14ac:dyDescent="0.25">
      <c r="J2524" s="14"/>
    </row>
    <row r="2525" spans="10:10" x14ac:dyDescent="0.25">
      <c r="J2525" s="14"/>
    </row>
    <row r="2526" spans="10:10" x14ac:dyDescent="0.25">
      <c r="J2526" s="14"/>
    </row>
    <row r="2527" spans="10:10" x14ac:dyDescent="0.25">
      <c r="J2527" s="14"/>
    </row>
    <row r="2528" spans="10:10" x14ac:dyDescent="0.25">
      <c r="J2528" s="14"/>
    </row>
    <row r="2529" spans="10:10" x14ac:dyDescent="0.25">
      <c r="J2529" s="14"/>
    </row>
    <row r="2530" spans="10:10" x14ac:dyDescent="0.25">
      <c r="J2530" s="14"/>
    </row>
    <row r="2531" spans="10:10" x14ac:dyDescent="0.25">
      <c r="J2531" s="14"/>
    </row>
    <row r="2532" spans="10:10" x14ac:dyDescent="0.25">
      <c r="J2532" s="14"/>
    </row>
    <row r="2533" spans="10:10" x14ac:dyDescent="0.25">
      <c r="J2533" s="14"/>
    </row>
    <row r="2534" spans="10:10" x14ac:dyDescent="0.25">
      <c r="J2534" s="14"/>
    </row>
    <row r="2535" spans="10:10" x14ac:dyDescent="0.25">
      <c r="J2535" s="14"/>
    </row>
    <row r="2536" spans="10:10" x14ac:dyDescent="0.25">
      <c r="J2536" s="14"/>
    </row>
    <row r="2537" spans="10:10" x14ac:dyDescent="0.25">
      <c r="J2537" s="14"/>
    </row>
    <row r="2538" spans="10:10" x14ac:dyDescent="0.25">
      <c r="J2538" s="14"/>
    </row>
    <row r="2539" spans="10:10" x14ac:dyDescent="0.25">
      <c r="J2539" s="14"/>
    </row>
    <row r="2540" spans="10:10" x14ac:dyDescent="0.25">
      <c r="J2540" s="14"/>
    </row>
    <row r="2541" spans="10:10" x14ac:dyDescent="0.25">
      <c r="J2541" s="14"/>
    </row>
    <row r="2542" spans="10:10" x14ac:dyDescent="0.25">
      <c r="J2542" s="14"/>
    </row>
    <row r="2543" spans="10:10" x14ac:dyDescent="0.25">
      <c r="J2543" s="14"/>
    </row>
    <row r="2544" spans="10:10" x14ac:dyDescent="0.25">
      <c r="J2544" s="14"/>
    </row>
    <row r="2545" spans="10:10" x14ac:dyDescent="0.25">
      <c r="J2545" s="14"/>
    </row>
    <row r="2546" spans="10:10" x14ac:dyDescent="0.25">
      <c r="J2546" s="14"/>
    </row>
    <row r="2547" spans="10:10" x14ac:dyDescent="0.25">
      <c r="J2547" s="14"/>
    </row>
    <row r="2548" spans="10:10" x14ac:dyDescent="0.25">
      <c r="J2548" s="14"/>
    </row>
    <row r="2549" spans="10:10" x14ac:dyDescent="0.25">
      <c r="J2549" s="14"/>
    </row>
    <row r="2550" spans="10:10" x14ac:dyDescent="0.25">
      <c r="J2550" s="14"/>
    </row>
    <row r="2551" spans="10:10" x14ac:dyDescent="0.25">
      <c r="J2551" s="14"/>
    </row>
    <row r="2552" spans="10:10" x14ac:dyDescent="0.25">
      <c r="J2552" s="14"/>
    </row>
    <row r="2553" spans="10:10" x14ac:dyDescent="0.25">
      <c r="J2553" s="14"/>
    </row>
    <row r="2554" spans="10:10" x14ac:dyDescent="0.25">
      <c r="J2554" s="14"/>
    </row>
    <row r="2555" spans="10:10" x14ac:dyDescent="0.25">
      <c r="J2555" s="14"/>
    </row>
    <row r="2556" spans="10:10" x14ac:dyDescent="0.25">
      <c r="J2556" s="14"/>
    </row>
    <row r="2557" spans="10:10" x14ac:dyDescent="0.25">
      <c r="J2557" s="14"/>
    </row>
    <row r="2558" spans="10:10" x14ac:dyDescent="0.25">
      <c r="J2558" s="14"/>
    </row>
    <row r="2559" spans="10:10" x14ac:dyDescent="0.25">
      <c r="J2559" s="14"/>
    </row>
    <row r="2560" spans="10:10" x14ac:dyDescent="0.25">
      <c r="J2560" s="14"/>
    </row>
    <row r="2561" spans="10:10" x14ac:dyDescent="0.25">
      <c r="J2561" s="14"/>
    </row>
    <row r="2562" spans="10:10" x14ac:dyDescent="0.25">
      <c r="J2562" s="14"/>
    </row>
    <row r="2563" spans="10:10" x14ac:dyDescent="0.25">
      <c r="J2563" s="14"/>
    </row>
    <row r="2564" spans="10:10" x14ac:dyDescent="0.25">
      <c r="J2564" s="14"/>
    </row>
    <row r="2565" spans="10:10" x14ac:dyDescent="0.25">
      <c r="J2565" s="14"/>
    </row>
    <row r="2566" spans="10:10" x14ac:dyDescent="0.25">
      <c r="J2566" s="14"/>
    </row>
    <row r="2567" spans="10:10" x14ac:dyDescent="0.25">
      <c r="J2567" s="14"/>
    </row>
    <row r="2568" spans="10:10" x14ac:dyDescent="0.25">
      <c r="J2568" s="14"/>
    </row>
    <row r="2569" spans="10:10" x14ac:dyDescent="0.25">
      <c r="J2569" s="14"/>
    </row>
    <row r="2570" spans="10:10" x14ac:dyDescent="0.25">
      <c r="J2570" s="14"/>
    </row>
    <row r="2571" spans="10:10" x14ac:dyDescent="0.25">
      <c r="J2571" s="14"/>
    </row>
    <row r="2572" spans="10:10" x14ac:dyDescent="0.25">
      <c r="J2572" s="14"/>
    </row>
    <row r="2573" spans="10:10" x14ac:dyDescent="0.25">
      <c r="J2573" s="14"/>
    </row>
    <row r="2574" spans="10:10" x14ac:dyDescent="0.25">
      <c r="J2574" s="14"/>
    </row>
    <row r="2575" spans="10:10" x14ac:dyDescent="0.25">
      <c r="J2575" s="14"/>
    </row>
    <row r="2576" spans="10:10" x14ac:dyDescent="0.25">
      <c r="J2576" s="14"/>
    </row>
    <row r="2577" spans="10:10" x14ac:dyDescent="0.25">
      <c r="J2577" s="14"/>
    </row>
    <row r="2578" spans="10:10" x14ac:dyDescent="0.25">
      <c r="J2578" s="14"/>
    </row>
    <row r="2579" spans="10:10" x14ac:dyDescent="0.25">
      <c r="J2579" s="14"/>
    </row>
    <row r="2580" spans="10:10" x14ac:dyDescent="0.25">
      <c r="J2580" s="14"/>
    </row>
    <row r="2581" spans="10:10" x14ac:dyDescent="0.25">
      <c r="J2581" s="14"/>
    </row>
    <row r="2582" spans="10:10" x14ac:dyDescent="0.25">
      <c r="J2582" s="14"/>
    </row>
    <row r="2583" spans="10:10" x14ac:dyDescent="0.25">
      <c r="J2583" s="14"/>
    </row>
    <row r="2584" spans="10:10" x14ac:dyDescent="0.25">
      <c r="J2584" s="14"/>
    </row>
    <row r="2585" spans="10:10" x14ac:dyDescent="0.25">
      <c r="J2585" s="14"/>
    </row>
    <row r="2586" spans="10:10" x14ac:dyDescent="0.25">
      <c r="J2586" s="14"/>
    </row>
    <row r="2587" spans="10:10" x14ac:dyDescent="0.25">
      <c r="J2587" s="14"/>
    </row>
    <row r="2588" spans="10:10" x14ac:dyDescent="0.25">
      <c r="J2588" s="14"/>
    </row>
    <row r="2589" spans="10:10" x14ac:dyDescent="0.25">
      <c r="J2589" s="14"/>
    </row>
    <row r="2590" spans="10:10" x14ac:dyDescent="0.25">
      <c r="J2590" s="14"/>
    </row>
    <row r="2591" spans="10:10" x14ac:dyDescent="0.25">
      <c r="J2591" s="14"/>
    </row>
    <row r="2592" spans="10:10" x14ac:dyDescent="0.25">
      <c r="J2592" s="14"/>
    </row>
    <row r="2593" spans="10:10" x14ac:dyDescent="0.25">
      <c r="J2593" s="14"/>
    </row>
    <row r="2594" spans="10:10" x14ac:dyDescent="0.25">
      <c r="J2594" s="14"/>
    </row>
    <row r="2595" spans="10:10" x14ac:dyDescent="0.25">
      <c r="J2595" s="14"/>
    </row>
    <row r="2596" spans="10:10" x14ac:dyDescent="0.25">
      <c r="J2596" s="14"/>
    </row>
    <row r="2597" spans="10:10" x14ac:dyDescent="0.25">
      <c r="J2597" s="14"/>
    </row>
    <row r="2598" spans="10:10" x14ac:dyDescent="0.25">
      <c r="J2598" s="14"/>
    </row>
    <row r="2599" spans="10:10" x14ac:dyDescent="0.25">
      <c r="J2599" s="14"/>
    </row>
    <row r="2600" spans="10:10" x14ac:dyDescent="0.25">
      <c r="J2600" s="14"/>
    </row>
    <row r="2601" spans="10:10" x14ac:dyDescent="0.25">
      <c r="J2601" s="14"/>
    </row>
    <row r="2602" spans="10:10" x14ac:dyDescent="0.25">
      <c r="J2602" s="14"/>
    </row>
    <row r="2603" spans="10:10" x14ac:dyDescent="0.25">
      <c r="J2603" s="14"/>
    </row>
    <row r="2604" spans="10:10" x14ac:dyDescent="0.25">
      <c r="J2604" s="14"/>
    </row>
    <row r="2605" spans="10:10" x14ac:dyDescent="0.25">
      <c r="J2605" s="14"/>
    </row>
    <row r="2606" spans="10:10" x14ac:dyDescent="0.25">
      <c r="J2606" s="14"/>
    </row>
    <row r="2607" spans="10:10" x14ac:dyDescent="0.25">
      <c r="J2607" s="14"/>
    </row>
    <row r="2608" spans="10:10" x14ac:dyDescent="0.25">
      <c r="J2608" s="14"/>
    </row>
    <row r="2609" spans="10:10" x14ac:dyDescent="0.25">
      <c r="J2609" s="14"/>
    </row>
    <row r="2610" spans="10:10" x14ac:dyDescent="0.25">
      <c r="J2610" s="14"/>
    </row>
    <row r="2611" spans="10:10" x14ac:dyDescent="0.25">
      <c r="J2611" s="14"/>
    </row>
    <row r="2612" spans="10:10" x14ac:dyDescent="0.25">
      <c r="J2612" s="14"/>
    </row>
    <row r="2613" spans="10:10" x14ac:dyDescent="0.25">
      <c r="J2613" s="14"/>
    </row>
    <row r="2614" spans="10:10" x14ac:dyDescent="0.25">
      <c r="J2614" s="14"/>
    </row>
    <row r="2615" spans="10:10" x14ac:dyDescent="0.25">
      <c r="J2615" s="14"/>
    </row>
    <row r="2616" spans="10:10" x14ac:dyDescent="0.25">
      <c r="J2616" s="14"/>
    </row>
    <row r="2617" spans="10:10" x14ac:dyDescent="0.25">
      <c r="J2617" s="14"/>
    </row>
    <row r="2618" spans="10:10" x14ac:dyDescent="0.25">
      <c r="J2618" s="14"/>
    </row>
    <row r="2619" spans="10:10" x14ac:dyDescent="0.25">
      <c r="J2619" s="14"/>
    </row>
    <row r="2620" spans="10:10" x14ac:dyDescent="0.25">
      <c r="J2620" s="14"/>
    </row>
    <row r="2621" spans="10:10" x14ac:dyDescent="0.25">
      <c r="J2621" s="14"/>
    </row>
    <row r="2622" spans="10:10" x14ac:dyDescent="0.25">
      <c r="J2622" s="14"/>
    </row>
    <row r="2623" spans="10:10" x14ac:dyDescent="0.25">
      <c r="J2623" s="14"/>
    </row>
    <row r="2624" spans="10:10" x14ac:dyDescent="0.25">
      <c r="J2624" s="14"/>
    </row>
    <row r="2625" spans="10:10" x14ac:dyDescent="0.25">
      <c r="J2625" s="14"/>
    </row>
    <row r="2626" spans="10:10" x14ac:dyDescent="0.25">
      <c r="J2626" s="14"/>
    </row>
    <row r="2627" spans="10:10" x14ac:dyDescent="0.25">
      <c r="J2627" s="14"/>
    </row>
    <row r="2628" spans="10:10" x14ac:dyDescent="0.25">
      <c r="J2628" s="14"/>
    </row>
    <row r="2629" spans="10:10" x14ac:dyDescent="0.25">
      <c r="J2629" s="14"/>
    </row>
    <row r="2630" spans="10:10" x14ac:dyDescent="0.25">
      <c r="J2630" s="14"/>
    </row>
    <row r="2631" spans="10:10" x14ac:dyDescent="0.25">
      <c r="J2631" s="14"/>
    </row>
    <row r="2632" spans="10:10" x14ac:dyDescent="0.25">
      <c r="J2632" s="14"/>
    </row>
    <row r="2633" spans="10:10" x14ac:dyDescent="0.25">
      <c r="J2633" s="14"/>
    </row>
    <row r="2634" spans="10:10" x14ac:dyDescent="0.25">
      <c r="J2634" s="14"/>
    </row>
    <row r="2635" spans="10:10" x14ac:dyDescent="0.25">
      <c r="J2635" s="14"/>
    </row>
    <row r="2636" spans="10:10" x14ac:dyDescent="0.25">
      <c r="J2636" s="14"/>
    </row>
    <row r="2637" spans="10:10" x14ac:dyDescent="0.25">
      <c r="J2637" s="14"/>
    </row>
    <row r="2638" spans="10:10" x14ac:dyDescent="0.25">
      <c r="J2638" s="14"/>
    </row>
    <row r="2639" spans="10:10" x14ac:dyDescent="0.25">
      <c r="J2639" s="14"/>
    </row>
    <row r="2640" spans="10:10" x14ac:dyDescent="0.25">
      <c r="J2640" s="14"/>
    </row>
    <row r="2641" spans="10:10" x14ac:dyDescent="0.25">
      <c r="J2641" s="14"/>
    </row>
    <row r="2642" spans="10:10" x14ac:dyDescent="0.25">
      <c r="J2642" s="14"/>
    </row>
    <row r="2643" spans="10:10" x14ac:dyDescent="0.25">
      <c r="J2643" s="14"/>
    </row>
    <row r="2644" spans="10:10" x14ac:dyDescent="0.25">
      <c r="J2644" s="14"/>
    </row>
    <row r="2645" spans="10:10" x14ac:dyDescent="0.25">
      <c r="J2645" s="14"/>
    </row>
    <row r="2646" spans="10:10" x14ac:dyDescent="0.25">
      <c r="J2646" s="14"/>
    </row>
    <row r="2647" spans="10:10" x14ac:dyDescent="0.25">
      <c r="J2647" s="14"/>
    </row>
    <row r="2648" spans="10:10" x14ac:dyDescent="0.25">
      <c r="J2648" s="14"/>
    </row>
    <row r="2649" spans="10:10" x14ac:dyDescent="0.25">
      <c r="J2649" s="14"/>
    </row>
    <row r="2650" spans="10:10" x14ac:dyDescent="0.25">
      <c r="J2650" s="14"/>
    </row>
    <row r="2651" spans="10:10" x14ac:dyDescent="0.25">
      <c r="J2651" s="14"/>
    </row>
    <row r="2652" spans="10:10" x14ac:dyDescent="0.25">
      <c r="J2652" s="14"/>
    </row>
    <row r="2653" spans="10:10" x14ac:dyDescent="0.25">
      <c r="J2653" s="14"/>
    </row>
    <row r="2654" spans="10:10" x14ac:dyDescent="0.25">
      <c r="J2654" s="14"/>
    </row>
    <row r="2655" spans="10:10" x14ac:dyDescent="0.25">
      <c r="J2655" s="14"/>
    </row>
    <row r="2656" spans="10:10" x14ac:dyDescent="0.25">
      <c r="J2656" s="14"/>
    </row>
    <row r="2657" spans="10:10" x14ac:dyDescent="0.25">
      <c r="J2657" s="14"/>
    </row>
    <row r="2658" spans="10:10" x14ac:dyDescent="0.25">
      <c r="J2658" s="14"/>
    </row>
    <row r="2659" spans="10:10" x14ac:dyDescent="0.25">
      <c r="J2659" s="14"/>
    </row>
    <row r="2660" spans="10:10" x14ac:dyDescent="0.25">
      <c r="J2660" s="14"/>
    </row>
    <row r="2661" spans="10:10" x14ac:dyDescent="0.25">
      <c r="J2661" s="14"/>
    </row>
    <row r="2662" spans="10:10" x14ac:dyDescent="0.25">
      <c r="J2662" s="14"/>
    </row>
    <row r="2663" spans="10:10" x14ac:dyDescent="0.25">
      <c r="J2663" s="14"/>
    </row>
    <row r="2664" spans="10:10" x14ac:dyDescent="0.25">
      <c r="J2664" s="14"/>
    </row>
    <row r="2665" spans="10:10" x14ac:dyDescent="0.25">
      <c r="J2665" s="14"/>
    </row>
    <row r="2666" spans="10:10" x14ac:dyDescent="0.25">
      <c r="J2666" s="14"/>
    </row>
    <row r="2667" spans="10:10" x14ac:dyDescent="0.25">
      <c r="J2667" s="14"/>
    </row>
    <row r="2668" spans="10:10" x14ac:dyDescent="0.25">
      <c r="J2668" s="14"/>
    </row>
    <row r="2669" spans="10:10" x14ac:dyDescent="0.25">
      <c r="J2669" s="14"/>
    </row>
    <row r="2670" spans="10:10" x14ac:dyDescent="0.25">
      <c r="J2670" s="14"/>
    </row>
    <row r="2671" spans="10:10" x14ac:dyDescent="0.25">
      <c r="J2671" s="14"/>
    </row>
    <row r="2672" spans="10:10" x14ac:dyDescent="0.25">
      <c r="J2672" s="14"/>
    </row>
    <row r="2673" spans="10:10" x14ac:dyDescent="0.25">
      <c r="J2673" s="14"/>
    </row>
    <row r="2674" spans="10:10" x14ac:dyDescent="0.25">
      <c r="J2674" s="14"/>
    </row>
    <row r="2675" spans="10:10" x14ac:dyDescent="0.25">
      <c r="J2675" s="14"/>
    </row>
    <row r="2676" spans="10:10" x14ac:dyDescent="0.25">
      <c r="J2676" s="14"/>
    </row>
    <row r="2677" spans="10:10" x14ac:dyDescent="0.25">
      <c r="J2677" s="14"/>
    </row>
    <row r="2678" spans="10:10" x14ac:dyDescent="0.25">
      <c r="J2678" s="14"/>
    </row>
    <row r="2679" spans="10:10" x14ac:dyDescent="0.25">
      <c r="J2679" s="14"/>
    </row>
    <row r="2680" spans="10:10" x14ac:dyDescent="0.25">
      <c r="J2680" s="14"/>
    </row>
    <row r="2681" spans="10:10" x14ac:dyDescent="0.25">
      <c r="J2681" s="14"/>
    </row>
    <row r="2682" spans="10:10" x14ac:dyDescent="0.25">
      <c r="J2682" s="14"/>
    </row>
    <row r="2683" spans="10:10" x14ac:dyDescent="0.25">
      <c r="J2683" s="14"/>
    </row>
    <row r="2684" spans="10:10" x14ac:dyDescent="0.25">
      <c r="J2684" s="14"/>
    </row>
    <row r="2685" spans="10:10" x14ac:dyDescent="0.25">
      <c r="J2685" s="14"/>
    </row>
    <row r="2686" spans="10:10" x14ac:dyDescent="0.25">
      <c r="J2686" s="14"/>
    </row>
    <row r="2687" spans="10:10" x14ac:dyDescent="0.25">
      <c r="J2687" s="14"/>
    </row>
    <row r="2688" spans="10:10" x14ac:dyDescent="0.25">
      <c r="J2688" s="14"/>
    </row>
    <row r="2689" spans="10:10" x14ac:dyDescent="0.25">
      <c r="J2689" s="14"/>
    </row>
    <row r="2690" spans="10:10" x14ac:dyDescent="0.25">
      <c r="J2690" s="14"/>
    </row>
    <row r="2691" spans="10:10" x14ac:dyDescent="0.25">
      <c r="J2691" s="14"/>
    </row>
    <row r="2692" spans="10:10" x14ac:dyDescent="0.25">
      <c r="J2692" s="14"/>
    </row>
    <row r="2693" spans="10:10" x14ac:dyDescent="0.25">
      <c r="J2693" s="14"/>
    </row>
    <row r="2694" spans="10:10" x14ac:dyDescent="0.25">
      <c r="J2694" s="14"/>
    </row>
    <row r="2695" spans="10:10" x14ac:dyDescent="0.25">
      <c r="J2695" s="14"/>
    </row>
    <row r="2696" spans="10:10" x14ac:dyDescent="0.25">
      <c r="J2696" s="14"/>
    </row>
    <row r="2697" spans="10:10" x14ac:dyDescent="0.25">
      <c r="J2697" s="14"/>
    </row>
    <row r="2698" spans="10:10" x14ac:dyDescent="0.25">
      <c r="J2698" s="14"/>
    </row>
    <row r="2699" spans="10:10" x14ac:dyDescent="0.25">
      <c r="J2699" s="14"/>
    </row>
    <row r="2700" spans="10:10" x14ac:dyDescent="0.25">
      <c r="J2700" s="14"/>
    </row>
    <row r="2701" spans="10:10" x14ac:dyDescent="0.25">
      <c r="J2701" s="14"/>
    </row>
    <row r="2702" spans="10:10" x14ac:dyDescent="0.25">
      <c r="J2702" s="14"/>
    </row>
    <row r="2703" spans="10:10" x14ac:dyDescent="0.25">
      <c r="J2703" s="14"/>
    </row>
    <row r="2704" spans="10:10" x14ac:dyDescent="0.25">
      <c r="J2704" s="14"/>
    </row>
    <row r="2705" spans="10:10" x14ac:dyDescent="0.25">
      <c r="J2705" s="14"/>
    </row>
    <row r="2706" spans="10:10" x14ac:dyDescent="0.25">
      <c r="J2706" s="14"/>
    </row>
    <row r="2707" spans="10:10" x14ac:dyDescent="0.25">
      <c r="J2707" s="14"/>
    </row>
    <row r="2708" spans="10:10" x14ac:dyDescent="0.25">
      <c r="J2708" s="14"/>
    </row>
    <row r="2709" spans="10:10" x14ac:dyDescent="0.25">
      <c r="J2709" s="14"/>
    </row>
    <row r="2710" spans="10:10" x14ac:dyDescent="0.25">
      <c r="J2710" s="14"/>
    </row>
    <row r="2711" spans="10:10" x14ac:dyDescent="0.25">
      <c r="J2711" s="14"/>
    </row>
    <row r="2712" spans="10:10" x14ac:dyDescent="0.25">
      <c r="J2712" s="14"/>
    </row>
    <row r="2713" spans="10:10" x14ac:dyDescent="0.25">
      <c r="J2713" s="14"/>
    </row>
    <row r="2714" spans="10:10" x14ac:dyDescent="0.25">
      <c r="J2714" s="14"/>
    </row>
    <row r="2715" spans="10:10" x14ac:dyDescent="0.25">
      <c r="J2715" s="14"/>
    </row>
    <row r="2716" spans="10:10" x14ac:dyDescent="0.25">
      <c r="J2716" s="14"/>
    </row>
    <row r="2717" spans="10:10" x14ac:dyDescent="0.25">
      <c r="J2717" s="14"/>
    </row>
    <row r="2718" spans="10:10" x14ac:dyDescent="0.25">
      <c r="J2718" s="14"/>
    </row>
    <row r="2719" spans="10:10" x14ac:dyDescent="0.25">
      <c r="J2719" s="14"/>
    </row>
    <row r="2720" spans="10:10" x14ac:dyDescent="0.25">
      <c r="J2720" s="14"/>
    </row>
    <row r="2721" spans="10:10" x14ac:dyDescent="0.25">
      <c r="J2721" s="14"/>
    </row>
    <row r="2722" spans="10:10" x14ac:dyDescent="0.25">
      <c r="J2722" s="14"/>
    </row>
    <row r="2723" spans="10:10" x14ac:dyDescent="0.25">
      <c r="J2723" s="14"/>
    </row>
    <row r="2724" spans="10:10" x14ac:dyDescent="0.25">
      <c r="J2724" s="14"/>
    </row>
    <row r="2725" spans="10:10" x14ac:dyDescent="0.25">
      <c r="J2725" s="14"/>
    </row>
    <row r="2726" spans="10:10" x14ac:dyDescent="0.25">
      <c r="J2726" s="14"/>
    </row>
    <row r="2727" spans="10:10" x14ac:dyDescent="0.25">
      <c r="J2727" s="14"/>
    </row>
    <row r="2728" spans="10:10" x14ac:dyDescent="0.25">
      <c r="J2728" s="14"/>
    </row>
    <row r="2729" spans="10:10" x14ac:dyDescent="0.25">
      <c r="J2729" s="14"/>
    </row>
    <row r="2730" spans="10:10" x14ac:dyDescent="0.25">
      <c r="J2730" s="14"/>
    </row>
    <row r="2731" spans="10:10" x14ac:dyDescent="0.25">
      <c r="J2731" s="14"/>
    </row>
    <row r="2732" spans="10:10" x14ac:dyDescent="0.25">
      <c r="J2732" s="14"/>
    </row>
    <row r="2733" spans="10:10" x14ac:dyDescent="0.25">
      <c r="J2733" s="14"/>
    </row>
    <row r="2734" spans="10:10" x14ac:dyDescent="0.25">
      <c r="J2734" s="14"/>
    </row>
    <row r="2735" spans="10:10" x14ac:dyDescent="0.25">
      <c r="J2735" s="14"/>
    </row>
    <row r="2736" spans="10:10" x14ac:dyDescent="0.25">
      <c r="J2736" s="14"/>
    </row>
    <row r="2737" spans="10:10" x14ac:dyDescent="0.25">
      <c r="J2737" s="14"/>
    </row>
    <row r="2738" spans="10:10" x14ac:dyDescent="0.25">
      <c r="J2738" s="14"/>
    </row>
    <row r="2739" spans="10:10" x14ac:dyDescent="0.25">
      <c r="J2739" s="14"/>
    </row>
    <row r="2740" spans="10:10" x14ac:dyDescent="0.25">
      <c r="J2740" s="14"/>
    </row>
    <row r="2741" spans="10:10" x14ac:dyDescent="0.25">
      <c r="J2741" s="14"/>
    </row>
    <row r="2742" spans="10:10" x14ac:dyDescent="0.25">
      <c r="J2742" s="14"/>
    </row>
    <row r="2743" spans="10:10" x14ac:dyDescent="0.25">
      <c r="J2743" s="14"/>
    </row>
    <row r="2744" spans="10:10" x14ac:dyDescent="0.25">
      <c r="J2744" s="14"/>
    </row>
    <row r="2745" spans="10:10" x14ac:dyDescent="0.25">
      <c r="J2745" s="14"/>
    </row>
    <row r="2746" spans="10:10" x14ac:dyDescent="0.25">
      <c r="J2746" s="14"/>
    </row>
    <row r="2747" spans="10:10" x14ac:dyDescent="0.25">
      <c r="J2747" s="14"/>
    </row>
    <row r="2748" spans="10:10" x14ac:dyDescent="0.25">
      <c r="J2748" s="14"/>
    </row>
    <row r="2749" spans="10:10" x14ac:dyDescent="0.25">
      <c r="J2749" s="14"/>
    </row>
    <row r="2750" spans="10:10" x14ac:dyDescent="0.25">
      <c r="J2750" s="14"/>
    </row>
    <row r="2751" spans="10:10" x14ac:dyDescent="0.25">
      <c r="J2751" s="14"/>
    </row>
    <row r="2752" spans="10:10" x14ac:dyDescent="0.25">
      <c r="J2752" s="14"/>
    </row>
    <row r="2753" spans="10:10" x14ac:dyDescent="0.25">
      <c r="J2753" s="14"/>
    </row>
    <row r="2754" spans="10:10" x14ac:dyDescent="0.25">
      <c r="J2754" s="14"/>
    </row>
    <row r="2755" spans="10:10" x14ac:dyDescent="0.25">
      <c r="J2755" s="14"/>
    </row>
    <row r="2756" spans="10:10" x14ac:dyDescent="0.25">
      <c r="J2756" s="14"/>
    </row>
    <row r="2757" spans="10:10" x14ac:dyDescent="0.25">
      <c r="J2757" s="14"/>
    </row>
    <row r="2758" spans="10:10" x14ac:dyDescent="0.25">
      <c r="J2758" s="14"/>
    </row>
    <row r="2759" spans="10:10" x14ac:dyDescent="0.25">
      <c r="J2759" s="14"/>
    </row>
    <row r="2760" spans="10:10" x14ac:dyDescent="0.25">
      <c r="J2760" s="14"/>
    </row>
    <row r="2761" spans="10:10" x14ac:dyDescent="0.25">
      <c r="J2761" s="14"/>
    </row>
    <row r="2762" spans="10:10" x14ac:dyDescent="0.25">
      <c r="J2762" s="14"/>
    </row>
    <row r="2763" spans="10:10" x14ac:dyDescent="0.25">
      <c r="J2763" s="14"/>
    </row>
    <row r="2764" spans="10:10" x14ac:dyDescent="0.25">
      <c r="J2764" s="14"/>
    </row>
    <row r="2765" spans="10:10" x14ac:dyDescent="0.25">
      <c r="J2765" s="14"/>
    </row>
    <row r="2766" spans="10:10" x14ac:dyDescent="0.25">
      <c r="J2766" s="14"/>
    </row>
    <row r="2767" spans="10:10" x14ac:dyDescent="0.25">
      <c r="J2767" s="14"/>
    </row>
    <row r="2768" spans="10:10" x14ac:dyDescent="0.25">
      <c r="J2768" s="14"/>
    </row>
    <row r="2769" spans="10:10" x14ac:dyDescent="0.25">
      <c r="J2769" s="14"/>
    </row>
    <row r="2770" spans="10:10" x14ac:dyDescent="0.25">
      <c r="J2770" s="14"/>
    </row>
    <row r="2771" spans="10:10" x14ac:dyDescent="0.25">
      <c r="J2771" s="14"/>
    </row>
    <row r="2772" spans="10:10" x14ac:dyDescent="0.25">
      <c r="J2772" s="14"/>
    </row>
    <row r="2773" spans="10:10" x14ac:dyDescent="0.25">
      <c r="J2773" s="14"/>
    </row>
    <row r="2774" spans="10:10" x14ac:dyDescent="0.25">
      <c r="J2774" s="14"/>
    </row>
    <row r="2775" spans="10:10" x14ac:dyDescent="0.25">
      <c r="J2775" s="14"/>
    </row>
    <row r="2776" spans="10:10" x14ac:dyDescent="0.25">
      <c r="J2776" s="14"/>
    </row>
    <row r="2777" spans="10:10" x14ac:dyDescent="0.25">
      <c r="J2777" s="14"/>
    </row>
    <row r="2778" spans="10:10" x14ac:dyDescent="0.25">
      <c r="J2778" s="14"/>
    </row>
    <row r="2779" spans="10:10" x14ac:dyDescent="0.25">
      <c r="J2779" s="14"/>
    </row>
    <row r="2780" spans="10:10" x14ac:dyDescent="0.25">
      <c r="J2780" s="14"/>
    </row>
  </sheetData>
  <autoFilter ref="A2:AR288" xr:uid="{00000000-0001-0000-0500-000000000000}"/>
  <mergeCells count="2">
    <mergeCell ref="A1:B1"/>
    <mergeCell ref="V1:AJ1"/>
  </mergeCells>
  <pageMargins left="0.7" right="0.7" top="0.78740157499999996" bottom="0.78740157499999996" header="0.3" footer="0.3"/>
  <pageSetup paperSize="8" orientation="landscape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FB5C7-38B3-431A-8053-F661DBB9C986}">
  <sheetPr>
    <tabColor rgb="FFFFFF00"/>
    <pageSetUpPr fitToPage="1"/>
  </sheetPr>
  <dimension ref="A1:I23"/>
  <sheetViews>
    <sheetView workbookViewId="0">
      <selection activeCell="E22" sqref="E22"/>
    </sheetView>
  </sheetViews>
  <sheetFormatPr baseColWidth="10" defaultRowHeight="15" x14ac:dyDescent="0.25"/>
  <cols>
    <col min="1" max="1" width="24.7109375" customWidth="1"/>
    <col min="2" max="2" width="21.28515625" customWidth="1"/>
    <col min="3" max="3" width="23.5703125" customWidth="1"/>
    <col min="4" max="4" width="23.7109375" bestFit="1" customWidth="1"/>
    <col min="5" max="5" width="24" bestFit="1" customWidth="1"/>
    <col min="6" max="7" width="24.28515625" bestFit="1" customWidth="1"/>
    <col min="8" max="8" width="18.5703125" bestFit="1" customWidth="1"/>
    <col min="9" max="9" width="15.42578125" customWidth="1"/>
    <col min="10" max="10" width="15" customWidth="1"/>
  </cols>
  <sheetData>
    <row r="1" spans="1:9" ht="21.75" customHeight="1" x14ac:dyDescent="0.25">
      <c r="A1" s="245" t="s">
        <v>449</v>
      </c>
      <c r="B1" s="245"/>
      <c r="C1" s="245"/>
      <c r="D1" s="245"/>
      <c r="E1" s="245"/>
      <c r="F1" s="245"/>
      <c r="G1" s="245"/>
    </row>
    <row r="2" spans="1:9" x14ac:dyDescent="0.25">
      <c r="B2" s="7" t="s">
        <v>450</v>
      </c>
    </row>
    <row r="4" spans="1:9" ht="28.5" customHeight="1" x14ac:dyDescent="0.25">
      <c r="A4" s="264" t="s">
        <v>314</v>
      </c>
      <c r="B4" s="264"/>
      <c r="C4" s="264"/>
      <c r="D4" s="264"/>
      <c r="E4" s="264"/>
      <c r="F4" s="264"/>
      <c r="G4" s="264"/>
    </row>
    <row r="5" spans="1:9" ht="31.5" x14ac:dyDescent="0.25">
      <c r="A5" s="5" t="s">
        <v>1</v>
      </c>
      <c r="B5" s="5" t="s">
        <v>2</v>
      </c>
      <c r="C5" s="76"/>
      <c r="D5" s="197" t="s">
        <v>315</v>
      </c>
      <c r="G5" s="38" t="s">
        <v>452</v>
      </c>
    </row>
    <row r="6" spans="1:9" x14ac:dyDescent="0.25">
      <c r="A6" s="47">
        <v>60101</v>
      </c>
      <c r="B6" s="47" t="s">
        <v>9</v>
      </c>
      <c r="C6" s="14"/>
      <c r="D6" s="14">
        <f>'Grunddaten § 2 SPU_100%_Plan'!C3-'Umlage Gesamt § 2_mtlAufte_Plan'!X3</f>
        <v>45373383.995963454</v>
      </c>
      <c r="E6" s="13"/>
      <c r="F6" s="13"/>
      <c r="G6" s="14">
        <f>D6</f>
        <v>45373383.995963454</v>
      </c>
      <c r="I6" s="7"/>
    </row>
    <row r="7" spans="1:9" x14ac:dyDescent="0.25">
      <c r="G7" s="7"/>
    </row>
    <row r="12" spans="1:9" ht="29.25" customHeight="1" x14ac:dyDescent="0.25">
      <c r="A12" s="247" t="s">
        <v>319</v>
      </c>
      <c r="B12" s="247"/>
      <c r="C12" s="247"/>
      <c r="D12" s="247"/>
      <c r="E12" s="247"/>
      <c r="F12" s="247"/>
      <c r="G12" s="247"/>
    </row>
    <row r="13" spans="1:9" ht="31.5" customHeight="1" x14ac:dyDescent="0.25">
      <c r="A13" s="5" t="s">
        <v>1</v>
      </c>
      <c r="B13" s="5" t="s">
        <v>2</v>
      </c>
      <c r="D13" s="199" t="s">
        <v>320</v>
      </c>
      <c r="E13" s="200" t="s">
        <v>322</v>
      </c>
      <c r="F13" s="201" t="s">
        <v>323</v>
      </c>
      <c r="G13" s="38" t="s">
        <v>452</v>
      </c>
    </row>
    <row r="14" spans="1:9" x14ac:dyDescent="0.25">
      <c r="A14" s="47">
        <v>60101</v>
      </c>
      <c r="B14" s="47" t="s">
        <v>9</v>
      </c>
      <c r="D14" s="14">
        <f>'Grunddaten § 2 SPU_100%_Plan'!E3-'Umlage Gesamt § 2_mtlAufte_Plan'!AB3</f>
        <v>72763060.997668192</v>
      </c>
      <c r="E14" s="14">
        <f>'Grunddaten § 2 SPU_100%_Plan'!F3-'Umlage Gesamt § 2_mtlAufte_Plan'!AD3</f>
        <v>41209701.693033054</v>
      </c>
      <c r="F14" s="14">
        <f>'Grunddaten § 2 SPU_100%_Plan'!G3-'Umlage Gesamt § 2_mtlAufte_Plan'!AF3</f>
        <v>14927164.180443726</v>
      </c>
      <c r="G14" s="14">
        <f>SUM(D14:F14)</f>
        <v>128899926.87114498</v>
      </c>
      <c r="I14" s="7"/>
    </row>
    <row r="15" spans="1:9" x14ac:dyDescent="0.25">
      <c r="D15" s="14"/>
      <c r="E15" s="14"/>
      <c r="F15" s="14"/>
      <c r="G15" s="14"/>
    </row>
    <row r="16" spans="1:9" x14ac:dyDescent="0.25">
      <c r="D16" s="14"/>
      <c r="E16" s="14"/>
      <c r="F16" s="14"/>
      <c r="G16" s="14"/>
    </row>
    <row r="18" spans="4:7" x14ac:dyDescent="0.25">
      <c r="G18" s="13"/>
    </row>
    <row r="20" spans="4:7" x14ac:dyDescent="0.25">
      <c r="G20" s="13"/>
    </row>
    <row r="22" spans="4:7" x14ac:dyDescent="0.25">
      <c r="D22" s="14"/>
    </row>
    <row r="23" spans="4:7" x14ac:dyDescent="0.25">
      <c r="G23" s="14">
        <f>G6+G14</f>
        <v>174273310.86710843</v>
      </c>
    </row>
  </sheetData>
  <mergeCells count="3">
    <mergeCell ref="A1:G1"/>
    <mergeCell ref="A4:G4"/>
    <mergeCell ref="A12:G12"/>
  </mergeCells>
  <pageMargins left="0.7" right="0.7" top="0.78740157499999996" bottom="0.78740157499999996" header="0.3" footer="0.3"/>
  <pageSetup paperSize="9" scale="7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F6EA9-62CE-448F-9F06-BC883D240297}">
  <sheetPr>
    <tabColor rgb="FF92D050"/>
    <pageSetUpPr fitToPage="1"/>
  </sheetPr>
  <dimension ref="A1:T26"/>
  <sheetViews>
    <sheetView topLeftCell="A6" workbookViewId="0">
      <selection activeCell="A6" sqref="A6"/>
    </sheetView>
  </sheetViews>
  <sheetFormatPr baseColWidth="10" defaultRowHeight="15" x14ac:dyDescent="0.25"/>
  <cols>
    <col min="1" max="1" width="6" bestFit="1" customWidth="1"/>
    <col min="2" max="2" width="10.42578125" bestFit="1" customWidth="1"/>
    <col min="3" max="3" width="6.85546875" customWidth="1"/>
    <col min="4" max="4" width="13.140625" bestFit="1" customWidth="1"/>
    <col min="5" max="5" width="13.140625" customWidth="1"/>
    <col min="6" max="6" width="13.140625" bestFit="1" customWidth="1"/>
    <col min="7" max="7" width="16.7109375" customWidth="1"/>
    <col min="8" max="8" width="14.140625" bestFit="1" customWidth="1"/>
    <col min="9" max="9" width="13.42578125" bestFit="1" customWidth="1"/>
    <col min="10" max="10" width="13.140625" customWidth="1"/>
    <col min="11" max="11" width="13.140625" bestFit="1" customWidth="1"/>
    <col min="12" max="12" width="17" customWidth="1"/>
    <col min="14" max="14" width="13.140625" bestFit="1" customWidth="1"/>
    <col min="15" max="15" width="13.140625" customWidth="1"/>
    <col min="16" max="16" width="14.85546875" bestFit="1" customWidth="1"/>
    <col min="17" max="17" width="17.85546875" customWidth="1"/>
    <col min="19" max="19" width="12.42578125" bestFit="1" customWidth="1"/>
    <col min="20" max="20" width="13.140625" bestFit="1" customWidth="1"/>
  </cols>
  <sheetData>
    <row r="1" spans="1:20" ht="15.75" x14ac:dyDescent="0.25">
      <c r="A1" s="245" t="s">
        <v>460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</row>
    <row r="2" spans="1:20" x14ac:dyDescent="0.25">
      <c r="B2" s="7"/>
    </row>
    <row r="4" spans="1:20" ht="15.75" x14ac:dyDescent="0.25">
      <c r="A4" s="246" t="s">
        <v>314</v>
      </c>
      <c r="B4" s="246"/>
      <c r="C4" s="246"/>
      <c r="D4" s="246"/>
      <c r="E4" s="246"/>
      <c r="F4" s="246"/>
      <c r="G4" s="246"/>
      <c r="H4" s="29"/>
    </row>
    <row r="5" spans="1:20" ht="45" x14ac:dyDescent="0.25">
      <c r="A5" s="30"/>
      <c r="B5" s="30"/>
      <c r="C5" s="30"/>
      <c r="D5" s="31" t="s">
        <v>326</v>
      </c>
      <c r="E5" s="31" t="s">
        <v>327</v>
      </c>
      <c r="F5" s="32" t="s">
        <v>328</v>
      </c>
      <c r="G5" s="33" t="s">
        <v>0</v>
      </c>
      <c r="H5" s="34"/>
    </row>
    <row r="6" spans="1:20" ht="120" x14ac:dyDescent="0.25">
      <c r="A6" s="35" t="s">
        <v>1</v>
      </c>
      <c r="B6" s="35" t="s">
        <v>2</v>
      </c>
      <c r="C6" s="36"/>
      <c r="D6" s="37" t="s">
        <v>315</v>
      </c>
      <c r="E6" s="37" t="s">
        <v>455</v>
      </c>
      <c r="F6" s="37" t="s">
        <v>315</v>
      </c>
      <c r="G6" s="33" t="s">
        <v>316</v>
      </c>
      <c r="H6" s="38"/>
    </row>
    <row r="7" spans="1:20" x14ac:dyDescent="0.25">
      <c r="A7" s="39">
        <v>60101</v>
      </c>
      <c r="B7" s="39" t="s">
        <v>9</v>
      </c>
      <c r="C7" s="8"/>
      <c r="D7" s="8">
        <f>'Akontierung § 2_Graz_Plan'!D6</f>
        <v>45373383.995963454</v>
      </c>
      <c r="E7" s="12">
        <f>'Akontierung § 2_Graz_IST'!D6+E9</f>
        <v>67711397.25</v>
      </c>
      <c r="F7" s="40">
        <f>'Akontierung § 2_Graz_IST'!D7+F9</f>
        <v>69951308.363327488</v>
      </c>
      <c r="G7" s="41">
        <f>F7-E7</f>
        <v>2239911.1133274883</v>
      </c>
      <c r="H7" s="14"/>
    </row>
    <row r="8" spans="1:20" x14ac:dyDescent="0.25">
      <c r="E8" t="s">
        <v>317</v>
      </c>
      <c r="H8" s="7"/>
      <c r="I8" s="13"/>
    </row>
    <row r="9" spans="1:20" x14ac:dyDescent="0.25">
      <c r="E9" s="40">
        <f>'Akontierung § 2_Graz_IST'!E6</f>
        <v>18565950</v>
      </c>
      <c r="F9" s="40">
        <f>'Akontierung § 2_Graz_IST'!E7</f>
        <v>29973991.48</v>
      </c>
      <c r="G9" s="14"/>
    </row>
    <row r="10" spans="1:20" x14ac:dyDescent="0.25">
      <c r="E10" t="s">
        <v>318</v>
      </c>
      <c r="F10" t="s">
        <v>318</v>
      </c>
    </row>
    <row r="11" spans="1:20" x14ac:dyDescent="0.25">
      <c r="D11" s="14"/>
      <c r="E11" s="14"/>
      <c r="F11" s="14"/>
      <c r="G11" s="14"/>
    </row>
    <row r="13" spans="1:20" ht="15.75" x14ac:dyDescent="0.25">
      <c r="A13" s="247" t="s">
        <v>319</v>
      </c>
      <c r="B13" s="247"/>
      <c r="C13" s="247"/>
      <c r="D13" s="247"/>
      <c r="E13" s="247"/>
      <c r="F13" s="247"/>
      <c r="G13" s="247"/>
      <c r="H13" s="247"/>
      <c r="I13" s="247"/>
      <c r="J13" s="247"/>
      <c r="K13" s="247"/>
      <c r="L13" s="247"/>
      <c r="M13" s="247"/>
      <c r="N13" s="247"/>
      <c r="O13" s="247"/>
      <c r="P13" s="247"/>
      <c r="Q13" s="247"/>
    </row>
    <row r="14" spans="1:20" ht="45" x14ac:dyDescent="0.25">
      <c r="A14" s="34"/>
      <c r="B14" s="30"/>
      <c r="C14" s="30"/>
      <c r="D14" s="31" t="str">
        <f>D5</f>
        <v>PLAN 2025</v>
      </c>
      <c r="E14" s="31" t="str">
        <f>E5</f>
        <v>Akonto tatsächlich 2025</v>
      </c>
      <c r="F14" s="32" t="str">
        <f t="shared" ref="F14" si="0">F5</f>
        <v>IST 2025</v>
      </c>
      <c r="G14" s="42" t="s">
        <v>0</v>
      </c>
      <c r="H14" s="30"/>
      <c r="I14" s="31" t="str">
        <f t="shared" ref="I14:J14" si="1">D5</f>
        <v>PLAN 2025</v>
      </c>
      <c r="J14" s="31" t="str">
        <f t="shared" si="1"/>
        <v>Akonto tatsächlich 2025</v>
      </c>
      <c r="K14" s="32" t="str">
        <f>F5</f>
        <v>IST 2025</v>
      </c>
      <c r="L14" s="42" t="s">
        <v>0</v>
      </c>
      <c r="M14" s="15"/>
      <c r="N14" s="31" t="str">
        <f>D5</f>
        <v>PLAN 2025</v>
      </c>
      <c r="O14" s="31" t="str">
        <f>E5</f>
        <v>Akonto tatsächlich 2025</v>
      </c>
      <c r="P14" s="32" t="str">
        <f>F5</f>
        <v>IST 2025</v>
      </c>
      <c r="Q14" s="42" t="s">
        <v>0</v>
      </c>
    </row>
    <row r="15" spans="1:20" ht="120" x14ac:dyDescent="0.25">
      <c r="A15" s="5" t="s">
        <v>1</v>
      </c>
      <c r="B15" s="35" t="s">
        <v>2</v>
      </c>
      <c r="C15" s="15"/>
      <c r="D15" s="43" t="s">
        <v>320</v>
      </c>
      <c r="E15" s="43" t="s">
        <v>455</v>
      </c>
      <c r="F15" s="43" t="s">
        <v>320</v>
      </c>
      <c r="G15" s="42" t="s">
        <v>321</v>
      </c>
      <c r="H15" s="15"/>
      <c r="I15" s="44" t="s">
        <v>322</v>
      </c>
      <c r="J15" s="44" t="s">
        <v>455</v>
      </c>
      <c r="K15" s="44" t="s">
        <v>322</v>
      </c>
      <c r="L15" s="42" t="s">
        <v>321</v>
      </c>
      <c r="M15" s="45"/>
      <c r="N15" s="46" t="s">
        <v>323</v>
      </c>
      <c r="O15" s="46" t="s">
        <v>455</v>
      </c>
      <c r="P15" s="46" t="s">
        <v>323</v>
      </c>
      <c r="Q15" s="42" t="s">
        <v>321</v>
      </c>
    </row>
    <row r="16" spans="1:20" x14ac:dyDescent="0.25">
      <c r="A16" s="47">
        <v>60101</v>
      </c>
      <c r="B16" s="39" t="s">
        <v>9</v>
      </c>
      <c r="C16" s="15"/>
      <c r="D16" s="8">
        <f>'Akontierung § 2_Graz_IST'!D14</f>
        <v>72763060.997668192</v>
      </c>
      <c r="E16" s="8">
        <f>D16</f>
        <v>72763060.997668192</v>
      </c>
      <c r="F16" s="8">
        <f>'Akontierung § 2_Graz_IST'!D15</f>
        <v>75221201.778619155</v>
      </c>
      <c r="G16" s="48">
        <f>F16-E16</f>
        <v>2458140.7809509635</v>
      </c>
      <c r="H16" s="8"/>
      <c r="I16" s="8">
        <f>'Akontierung § 2_Graz_IST'!E14</f>
        <v>41209701.693033054</v>
      </c>
      <c r="J16" s="8">
        <f>I16</f>
        <v>41209701.693033054</v>
      </c>
      <c r="K16" s="8">
        <f>'Akontierung § 2_Graz_IST'!E15</f>
        <v>41880720.957172096</v>
      </c>
      <c r="L16" s="48">
        <f>K16-J16</f>
        <v>671019.2641390413</v>
      </c>
      <c r="M16" s="8"/>
      <c r="N16" s="8">
        <f>'Akontierung § 2_Graz_IST'!F14</f>
        <v>14927164.180443726</v>
      </c>
      <c r="O16" s="8">
        <f>N16</f>
        <v>14927164.180443726</v>
      </c>
      <c r="P16" s="8">
        <f>'Akontierung § 2_Graz_IST'!F15</f>
        <v>12570829.202401672</v>
      </c>
      <c r="Q16" s="48">
        <f>P16-O16</f>
        <v>-2356334.9780420549</v>
      </c>
      <c r="S16" s="14"/>
      <c r="T16" s="14"/>
    </row>
    <row r="17" spans="4:20" x14ac:dyDescent="0.25">
      <c r="D17" s="14"/>
      <c r="E17" s="14"/>
      <c r="F17" s="14"/>
      <c r="G17" s="14"/>
      <c r="H17" s="14"/>
      <c r="T17" s="13"/>
    </row>
    <row r="18" spans="4:20" x14ac:dyDescent="0.25">
      <c r="D18" s="14"/>
      <c r="E18" s="14"/>
      <c r="F18" s="14"/>
      <c r="G18" s="14"/>
      <c r="H18" s="14"/>
      <c r="Q18" s="14"/>
      <c r="T18" s="13"/>
    </row>
    <row r="19" spans="4:20" x14ac:dyDescent="0.25">
      <c r="Q19" s="14"/>
    </row>
    <row r="20" spans="4:20" x14ac:dyDescent="0.25">
      <c r="H20" s="13"/>
      <c r="Q20" s="14"/>
    </row>
    <row r="21" spans="4:20" ht="15.75" x14ac:dyDescent="0.25">
      <c r="D21" s="49"/>
      <c r="E21" s="49"/>
      <c r="F21" s="49"/>
      <c r="G21" s="6"/>
      <c r="P21" s="13"/>
      <c r="Q21" s="14"/>
    </row>
    <row r="22" spans="4:20" x14ac:dyDescent="0.25">
      <c r="H22" s="13"/>
      <c r="Q22" s="14"/>
    </row>
    <row r="23" spans="4:20" x14ac:dyDescent="0.25">
      <c r="Q23" s="13"/>
    </row>
    <row r="24" spans="4:20" x14ac:dyDescent="0.25">
      <c r="D24" s="14"/>
      <c r="E24" s="14"/>
    </row>
    <row r="25" spans="4:20" x14ac:dyDescent="0.25">
      <c r="H25" s="14"/>
    </row>
    <row r="26" spans="4:20" ht="15.75" x14ac:dyDescent="0.25">
      <c r="L26" s="49"/>
    </row>
  </sheetData>
  <mergeCells count="3">
    <mergeCell ref="A1:K1"/>
    <mergeCell ref="A4:G4"/>
    <mergeCell ref="A13:Q13"/>
  </mergeCells>
  <pageMargins left="0.70866141732283472" right="0.70866141732283472" top="0.78740157480314965" bottom="0.78740157480314965" header="0.31496062992125984" footer="0.31496062992125984"/>
  <pageSetup paperSize="8" scale="88" fitToHeight="17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A0CC3-F0D5-4031-A65F-0AFAC150CF45}">
  <sheetPr>
    <tabColor theme="4" tint="0.59999389629810485"/>
    <pageSetUpPr fitToPage="1"/>
  </sheetPr>
  <dimension ref="A1:L80"/>
  <sheetViews>
    <sheetView view="pageBreakPreview" zoomScaleNormal="100" zoomScaleSheetLayoutView="100" workbookViewId="0"/>
  </sheetViews>
  <sheetFormatPr baseColWidth="10" defaultRowHeight="15" x14ac:dyDescent="0.25"/>
  <cols>
    <col min="1" max="1" width="56.85546875" customWidth="1"/>
    <col min="2" max="2" width="13" bestFit="1" customWidth="1"/>
    <col min="3" max="3" width="15.28515625" bestFit="1" customWidth="1"/>
    <col min="4" max="4" width="13.85546875" bestFit="1" customWidth="1"/>
    <col min="5" max="5" width="15.28515625" bestFit="1" customWidth="1"/>
    <col min="6" max="7" width="14.140625" bestFit="1" customWidth="1"/>
    <col min="8" max="8" width="13" bestFit="1" customWidth="1"/>
    <col min="9" max="9" width="13.85546875" bestFit="1" customWidth="1"/>
    <col min="10" max="10" width="14.140625" bestFit="1" customWidth="1"/>
    <col min="11" max="12" width="13.140625" bestFit="1" customWidth="1"/>
  </cols>
  <sheetData>
    <row r="1" spans="1:12" ht="141.75" x14ac:dyDescent="0.25">
      <c r="A1" s="58" t="s">
        <v>335</v>
      </c>
      <c r="B1" s="59" t="s">
        <v>400</v>
      </c>
      <c r="C1" s="60" t="s">
        <v>401</v>
      </c>
      <c r="D1" s="61" t="s">
        <v>402</v>
      </c>
      <c r="E1" s="62" t="s">
        <v>403</v>
      </c>
      <c r="F1" s="63" t="s">
        <v>404</v>
      </c>
      <c r="G1" s="64" t="s">
        <v>405</v>
      </c>
      <c r="H1" s="65" t="s">
        <v>406</v>
      </c>
      <c r="I1" s="66" t="s">
        <v>407</v>
      </c>
      <c r="J1" s="67" t="s">
        <v>336</v>
      </c>
    </row>
    <row r="2" spans="1:12" x14ac:dyDescent="0.25">
      <c r="A2" s="24" t="s">
        <v>337</v>
      </c>
      <c r="B2" s="68"/>
      <c r="C2" s="14"/>
      <c r="D2" s="68"/>
      <c r="E2" s="14"/>
      <c r="F2" s="14"/>
      <c r="G2" s="14"/>
      <c r="H2" s="14"/>
      <c r="I2" s="68"/>
      <c r="J2" s="14"/>
    </row>
    <row r="3" spans="1:12" x14ac:dyDescent="0.25">
      <c r="A3" s="14" t="s">
        <v>338</v>
      </c>
      <c r="B3" s="68">
        <f>'Umlage Gesamt § 2_mtlAufte_IST'!V288</f>
        <v>1861662.2720000003</v>
      </c>
      <c r="C3" s="14">
        <f>'Umlage Gesamt § 2_mtlAufte_IST'!X288</f>
        <v>140082589.17199996</v>
      </c>
      <c r="D3" s="68">
        <f>'Umlage Gesamt § 2_mtlAufte_IST'!Z288</f>
        <v>15060853.12000001</v>
      </c>
      <c r="E3" s="14">
        <f>'Umlage Gesamt § 2_mtlAufte_IST'!AB288</f>
        <v>238206709.00399989</v>
      </c>
      <c r="F3" s="14">
        <f>'Umlage Gesamt § 2_mtlAufte_IST'!AD288</f>
        <v>40784854.623999983</v>
      </c>
      <c r="G3" s="14">
        <f>'Umlage Gesamt § 2_mtlAufte_IST'!AF288</f>
        <v>68034165.793200031</v>
      </c>
      <c r="H3" s="14">
        <f>'Umlage Gesamt § 2_mtlAufte_IST'!AH288</f>
        <v>1035890.7479999999</v>
      </c>
      <c r="I3" s="68">
        <f>'Umlage Gesamt § 2_mtlAufte_IST'!AJ288</f>
        <v>757975.25599999947</v>
      </c>
      <c r="J3" s="69">
        <f>SUM(B3:I3)</f>
        <v>505824699.98919982</v>
      </c>
      <c r="K3" s="14"/>
    </row>
    <row r="4" spans="1:12" x14ac:dyDescent="0.25">
      <c r="A4" s="70" t="s">
        <v>339</v>
      </c>
      <c r="B4" s="71">
        <v>0</v>
      </c>
      <c r="C4" s="72">
        <f>'Umlage Gesamt § 2_mtlAufte_IST'!X3</f>
        <v>32490520.026672505</v>
      </c>
      <c r="D4" s="71">
        <v>0</v>
      </c>
      <c r="E4" s="72">
        <f>'Umlage Gesamt § 2_mtlAufte_IST'!AB3</f>
        <v>58352480.421380877</v>
      </c>
      <c r="F4" s="72">
        <f>'Umlage Gesamt § 2_mtlAufte_IST'!AD3</f>
        <v>22420161.862827908</v>
      </c>
      <c r="G4" s="72">
        <f>'Umlage Gesamt § 2_mtlAufte_IST'!AF3</f>
        <v>12846146.947598331</v>
      </c>
      <c r="H4" s="73">
        <v>0</v>
      </c>
      <c r="I4" s="71">
        <v>0</v>
      </c>
      <c r="J4" s="74">
        <f>SUM(B4:I4)</f>
        <v>126109309.25847962</v>
      </c>
      <c r="K4" s="14"/>
    </row>
    <row r="5" spans="1:12" x14ac:dyDescent="0.25">
      <c r="A5" s="24" t="s">
        <v>340</v>
      </c>
      <c r="B5" s="75">
        <f>B3-B4</f>
        <v>1861662.2720000003</v>
      </c>
      <c r="C5" s="24">
        <f t="shared" ref="C5:I5" si="0">C3-C4</f>
        <v>107592069.14532745</v>
      </c>
      <c r="D5" s="75">
        <f t="shared" si="0"/>
        <v>15060853.12000001</v>
      </c>
      <c r="E5" s="24">
        <f t="shared" si="0"/>
        <v>179854228.58261901</v>
      </c>
      <c r="F5" s="24">
        <f t="shared" si="0"/>
        <v>18364692.761172075</v>
      </c>
      <c r="G5" s="24">
        <f t="shared" si="0"/>
        <v>55188018.8456017</v>
      </c>
      <c r="H5" s="24">
        <f t="shared" si="0"/>
        <v>1035890.7479999999</v>
      </c>
      <c r="I5" s="75">
        <f t="shared" si="0"/>
        <v>757975.25599999947</v>
      </c>
      <c r="J5" s="69">
        <f>J3-J4</f>
        <v>379715390.73072016</v>
      </c>
    </row>
    <row r="6" spans="1:12" ht="7.5" customHeight="1" x14ac:dyDescent="0.25">
      <c r="A6" s="24"/>
      <c r="B6" s="75"/>
      <c r="C6" s="24"/>
      <c r="D6" s="75"/>
      <c r="E6" s="24"/>
      <c r="F6" s="24"/>
      <c r="G6" s="24"/>
      <c r="H6" s="24"/>
      <c r="I6" s="75"/>
      <c r="J6" s="76"/>
    </row>
    <row r="7" spans="1:12" x14ac:dyDescent="0.25">
      <c r="A7" s="24" t="s">
        <v>341</v>
      </c>
      <c r="B7" s="68"/>
      <c r="C7" s="14"/>
      <c r="D7" s="68"/>
      <c r="E7" s="14"/>
      <c r="F7" s="14"/>
      <c r="G7" s="14"/>
      <c r="H7" s="14"/>
      <c r="I7" s="68"/>
      <c r="J7" s="14"/>
    </row>
    <row r="8" spans="1:12" x14ac:dyDescent="0.25">
      <c r="A8" s="14" t="s">
        <v>342</v>
      </c>
      <c r="B8" s="68">
        <f>'Umlage Gesamt § 2_mtlAufte_Plan'!V288</f>
        <v>2000239.9999999988</v>
      </c>
      <c r="C8" s="14">
        <f>'Umlage Gesamt § 2_mtlAufte_Plan'!X288</f>
        <v>155886291.39595306</v>
      </c>
      <c r="D8" s="68">
        <f>'Umlage Gesamt § 2_mtlAufte_Plan'!Z288</f>
        <v>7199999.9999999879</v>
      </c>
      <c r="E8" s="14">
        <f>'Umlage Gesamt § 2_mtlAufte_Plan'!AB288</f>
        <v>243714255.99999976</v>
      </c>
      <c r="F8" s="14">
        <f>'Umlage Gesamt § 2_mtlAufte_Plan'!AD288</f>
        <v>41594080.000000022</v>
      </c>
      <c r="G8" s="14">
        <f>'Umlage Gesamt § 2_mtlAufte_Plan'!AF288</f>
        <v>73911439.999999985</v>
      </c>
      <c r="H8" s="14">
        <f>'Umlage Gesamt § 2_mtlAufte_Plan'!AH288</f>
        <v>1050720</v>
      </c>
      <c r="I8" s="68">
        <f>'Umlage Gesamt § 2_mtlAufte_Plan'!AJ288</f>
        <v>739200</v>
      </c>
      <c r="J8" s="69">
        <f>SUM(B8:I8)</f>
        <v>526096227.39595282</v>
      </c>
      <c r="K8" s="14"/>
      <c r="L8" s="14"/>
    </row>
    <row r="9" spans="1:12" x14ac:dyDescent="0.25">
      <c r="A9" s="70" t="s">
        <v>343</v>
      </c>
      <c r="B9" s="71">
        <v>0</v>
      </c>
      <c r="C9" s="72">
        <f>'Umlage Gesamt § 2_mtlAufte_Plan'!X3</f>
        <v>36535694.755286798</v>
      </c>
      <c r="D9" s="71"/>
      <c r="E9" s="72">
        <f>'Umlage Gesamt § 2_mtlAufte_Plan'!AB3</f>
        <v>57902789.002331808</v>
      </c>
      <c r="F9" s="72">
        <f>'Umlage Gesamt § 2_mtlAufte_Plan'!AD3</f>
        <v>22221298.306966949</v>
      </c>
      <c r="G9" s="72">
        <f>'Umlage Gesamt § 2_mtlAufte_Plan'!AF3</f>
        <v>14500335.819556274</v>
      </c>
      <c r="H9" s="73">
        <v>0</v>
      </c>
      <c r="I9" s="71">
        <v>0</v>
      </c>
      <c r="J9" s="74">
        <f>SUM(B9:I9)</f>
        <v>131160117.88414183</v>
      </c>
      <c r="K9" s="14"/>
    </row>
    <row r="10" spans="1:12" x14ac:dyDescent="0.25">
      <c r="A10" s="24" t="s">
        <v>340</v>
      </c>
      <c r="B10" s="75">
        <f>B8-B9</f>
        <v>2000239.9999999988</v>
      </c>
      <c r="C10" s="24">
        <f t="shared" ref="C10:I10" si="1">C8-C9</f>
        <v>119350596.64066626</v>
      </c>
      <c r="D10" s="75">
        <f t="shared" si="1"/>
        <v>7199999.9999999879</v>
      </c>
      <c r="E10" s="24">
        <f t="shared" si="1"/>
        <v>185811466.99766797</v>
      </c>
      <c r="F10" s="24">
        <f t="shared" si="1"/>
        <v>19372781.693033073</v>
      </c>
      <c r="G10" s="24">
        <f t="shared" si="1"/>
        <v>59411104.180443712</v>
      </c>
      <c r="H10" s="24">
        <f t="shared" si="1"/>
        <v>1050720</v>
      </c>
      <c r="I10" s="75">
        <f t="shared" si="1"/>
        <v>739200</v>
      </c>
      <c r="J10" s="69">
        <f>J8-J9</f>
        <v>394936109.51181102</v>
      </c>
    </row>
    <row r="11" spans="1:12" ht="7.5" customHeight="1" x14ac:dyDescent="0.25">
      <c r="A11" s="24"/>
      <c r="B11" s="75"/>
      <c r="C11" s="24"/>
      <c r="D11" s="75"/>
      <c r="E11" s="24"/>
      <c r="F11" s="24"/>
      <c r="G11" s="24"/>
      <c r="H11" s="24"/>
      <c r="I11" s="75"/>
      <c r="J11" s="76"/>
    </row>
    <row r="12" spans="1:12" x14ac:dyDescent="0.25">
      <c r="A12" s="24" t="s">
        <v>344</v>
      </c>
      <c r="B12" s="68"/>
      <c r="C12" s="14"/>
      <c r="D12" s="68"/>
      <c r="E12" s="14"/>
      <c r="F12" s="14"/>
      <c r="G12" s="14"/>
      <c r="H12" s="14"/>
      <c r="I12" s="68"/>
      <c r="J12" s="14"/>
    </row>
    <row r="13" spans="1:12" x14ac:dyDescent="0.25">
      <c r="A13" s="14" t="s">
        <v>345</v>
      </c>
      <c r="B13" s="77">
        <f>B5</f>
        <v>1861662.2720000003</v>
      </c>
      <c r="C13" s="78">
        <f>C5</f>
        <v>107592069.14532745</v>
      </c>
      <c r="D13" s="77">
        <f t="shared" ref="D13:I13" si="2">D5</f>
        <v>15060853.12000001</v>
      </c>
      <c r="E13" s="78">
        <f t="shared" si="2"/>
        <v>179854228.58261901</v>
      </c>
      <c r="F13" s="78">
        <f t="shared" si="2"/>
        <v>18364692.761172075</v>
      </c>
      <c r="G13" s="78">
        <f t="shared" si="2"/>
        <v>55188018.8456017</v>
      </c>
      <c r="H13" s="55">
        <f t="shared" si="2"/>
        <v>1035890.7479999999</v>
      </c>
      <c r="I13" s="77">
        <f t="shared" si="2"/>
        <v>757975.25599999947</v>
      </c>
      <c r="J13" s="69">
        <f>SUM(B13:I13)</f>
        <v>379715390.73072022</v>
      </c>
    </row>
    <row r="14" spans="1:12" x14ac:dyDescent="0.25">
      <c r="A14" s="70" t="s">
        <v>346</v>
      </c>
      <c r="B14" s="71">
        <f>B10</f>
        <v>2000239.9999999988</v>
      </c>
      <c r="C14" s="72">
        <f t="shared" ref="C14:I14" si="3">C10</f>
        <v>119350596.64066626</v>
      </c>
      <c r="D14" s="71">
        <f t="shared" si="3"/>
        <v>7199999.9999999879</v>
      </c>
      <c r="E14" s="72">
        <f t="shared" si="3"/>
        <v>185811466.99766797</v>
      </c>
      <c r="F14" s="72">
        <f t="shared" si="3"/>
        <v>19372781.693033073</v>
      </c>
      <c r="G14" s="72">
        <f t="shared" si="3"/>
        <v>59411104.180443712</v>
      </c>
      <c r="H14" s="73">
        <f t="shared" si="3"/>
        <v>1050720</v>
      </c>
      <c r="I14" s="71">
        <f t="shared" si="3"/>
        <v>739200</v>
      </c>
      <c r="J14" s="79">
        <f>SUM(B14:I14)</f>
        <v>394936109.51181102</v>
      </c>
    </row>
    <row r="15" spans="1:12" x14ac:dyDescent="0.25">
      <c r="A15" s="24" t="s">
        <v>340</v>
      </c>
      <c r="B15" s="75">
        <f>B13-B14</f>
        <v>-138577.72799999849</v>
      </c>
      <c r="C15" s="24">
        <f t="shared" ref="C15:I15" si="4">C13-C14</f>
        <v>-11758527.495338812</v>
      </c>
      <c r="D15" s="75">
        <f t="shared" si="4"/>
        <v>7860853.1200000225</v>
      </c>
      <c r="E15" s="24">
        <f t="shared" si="4"/>
        <v>-5957238.4150489569</v>
      </c>
      <c r="F15" s="24">
        <f t="shared" si="4"/>
        <v>-1008088.9318609983</v>
      </c>
      <c r="G15" s="24">
        <f t="shared" si="4"/>
        <v>-4223085.3348420113</v>
      </c>
      <c r="H15" s="24">
        <f t="shared" si="4"/>
        <v>-14829.252000000095</v>
      </c>
      <c r="I15" s="75">
        <f t="shared" si="4"/>
        <v>18775.25599999947</v>
      </c>
      <c r="J15" s="69">
        <f>SUM(B15:I15)</f>
        <v>-15220718.781090757</v>
      </c>
    </row>
    <row r="16" spans="1:12" ht="7.5" customHeight="1" x14ac:dyDescent="0.25">
      <c r="A16" s="24"/>
      <c r="B16" s="75"/>
      <c r="C16" s="24"/>
      <c r="D16" s="75"/>
      <c r="E16" s="24"/>
      <c r="F16" s="24"/>
      <c r="G16" s="24"/>
      <c r="H16" s="24"/>
      <c r="I16" s="75"/>
      <c r="J16" s="76"/>
    </row>
    <row r="17" spans="1:11" x14ac:dyDescent="0.25">
      <c r="A17" s="24" t="s">
        <v>347</v>
      </c>
      <c r="B17" s="68"/>
      <c r="C17" s="14"/>
      <c r="D17" s="68"/>
      <c r="E17" s="14"/>
      <c r="F17" s="14"/>
      <c r="G17" s="14"/>
      <c r="H17" s="14"/>
      <c r="I17" s="68"/>
      <c r="J17" s="14"/>
    </row>
    <row r="18" spans="1:11" x14ac:dyDescent="0.25">
      <c r="A18" s="14" t="s">
        <v>348</v>
      </c>
      <c r="B18" s="77">
        <f>'Grunddaten § 2 SPU_40%_IST'!B16</f>
        <v>1861662.2719999996</v>
      </c>
      <c r="C18" s="78">
        <f>'Grunddaten § 2 SPU_40%_IST'!C16-'Grunddaten § 2 SPU_40%_IST'!C3</f>
        <v>111095454.40799999</v>
      </c>
      <c r="D18" s="77">
        <f>'Grunddaten § 2 SPU_40%_IST'!D16</f>
        <v>15060853.120000005</v>
      </c>
      <c r="E18" s="78">
        <f>'Grunddaten § 2 SPU_40%_IST'!E16-'Grunddaten § 2 SPU_40%_IST'!E3</f>
        <v>184777236.12400004</v>
      </c>
      <c r="F18" s="78">
        <f>'Grunddaten § 2 SPU_40%_IST'!F16-'Grunddaten § 2 SPU_40%_IST'!F3</f>
        <v>15064501.496000007</v>
      </c>
      <c r="G18" s="78">
        <f>'Grunddaten § 2 SPU_40%_IST'!G16-'Grunddaten § 2 SPU_40%_IST'!G3</f>
        <v>57867375.333200015</v>
      </c>
      <c r="H18" s="55">
        <f>'Grunddaten § 2 SPU_40%_IST'!H16</f>
        <v>1035890.748</v>
      </c>
      <c r="I18" s="77">
        <f>'Grunddaten § 2 SPU_40%_IST'!I16</f>
        <v>757975.25599999994</v>
      </c>
      <c r="J18" s="69">
        <f>SUM(B18:I18)</f>
        <v>387520948.75720006</v>
      </c>
      <c r="K18" s="14"/>
    </row>
    <row r="19" spans="1:11" x14ac:dyDescent="0.25">
      <c r="A19" s="70" t="s">
        <v>349</v>
      </c>
      <c r="B19" s="71">
        <f>'Grunddaten § 2 SPU_40%_Plan'!B16</f>
        <v>2000240</v>
      </c>
      <c r="C19" s="72">
        <f>'Grunddaten § 2 SPU_40%_Plan'!C16-'Grunddaten § 2 SPU_40%_Plan'!C3</f>
        <v>123122659.89545299</v>
      </c>
      <c r="D19" s="71">
        <f>'Grunddaten § 2 SPU_40%_Plan'!D16</f>
        <v>7199999.9999999925</v>
      </c>
      <c r="E19" s="72">
        <f>'Grunddaten § 2 SPU_40%_Plan'!E16-'Grunddaten § 2 SPU_40%_Plan'!E3</f>
        <v>191447916</v>
      </c>
      <c r="F19" s="72">
        <f>'Grunddaten § 2 SPU_40%_Plan'!F16-'Grunddaten § 2 SPU_40%_Plan'!F3</f>
        <v>16221680</v>
      </c>
      <c r="G19" s="72">
        <f>'Grunddaten § 2 SPU_40%_Plan'!G16-'Grunddaten § 2 SPU_40%_Plan'!G3</f>
        <v>62140440</v>
      </c>
      <c r="H19" s="73">
        <f>'Grunddaten § 2 SPU_40%_Plan'!H16</f>
        <v>1050720</v>
      </c>
      <c r="I19" s="71">
        <f>'Grunddaten § 2 SPU_40%_Plan'!I16</f>
        <v>739200</v>
      </c>
      <c r="J19" s="79">
        <f>SUM(B19:I19)</f>
        <v>403922855.89545298</v>
      </c>
      <c r="K19" s="14"/>
    </row>
    <row r="20" spans="1:11" x14ac:dyDescent="0.25">
      <c r="A20" s="24" t="s">
        <v>340</v>
      </c>
      <c r="B20" s="75">
        <f>B18-B19</f>
        <v>-138577.72800000035</v>
      </c>
      <c r="C20" s="24">
        <f t="shared" ref="C20:I20" si="5">C18-C19</f>
        <v>-12027205.487452999</v>
      </c>
      <c r="D20" s="75">
        <f t="shared" si="5"/>
        <v>7860853.1200000122</v>
      </c>
      <c r="E20" s="24">
        <f t="shared" si="5"/>
        <v>-6670679.8759999573</v>
      </c>
      <c r="F20" s="24">
        <f t="shared" si="5"/>
        <v>-1157178.5039999932</v>
      </c>
      <c r="G20" s="24">
        <f t="shared" si="5"/>
        <v>-4273064.6667999849</v>
      </c>
      <c r="H20" s="24">
        <f t="shared" si="5"/>
        <v>-14829.251999999979</v>
      </c>
      <c r="I20" s="75">
        <f t="shared" si="5"/>
        <v>18775.255999999936</v>
      </c>
      <c r="J20" s="69">
        <f>SUM(B20:I20)</f>
        <v>-16401907.138252923</v>
      </c>
    </row>
    <row r="21" spans="1:11" ht="7.5" customHeight="1" x14ac:dyDescent="0.25">
      <c r="A21" s="24"/>
      <c r="B21" s="75"/>
      <c r="C21" s="24"/>
      <c r="D21" s="75"/>
      <c r="E21" s="24"/>
      <c r="F21" s="24"/>
      <c r="G21" s="24"/>
      <c r="H21" s="24"/>
      <c r="I21" s="75"/>
      <c r="J21" s="76"/>
    </row>
    <row r="22" spans="1:11" x14ac:dyDescent="0.25">
      <c r="A22" s="24" t="s">
        <v>350</v>
      </c>
      <c r="B22" s="68"/>
      <c r="C22" s="14"/>
      <c r="D22" s="68"/>
      <c r="E22" s="14"/>
      <c r="F22" s="14"/>
      <c r="G22" s="14"/>
      <c r="H22" s="14"/>
      <c r="I22" s="68"/>
      <c r="J22" s="14"/>
    </row>
    <row r="23" spans="1:11" x14ac:dyDescent="0.25">
      <c r="A23" s="14" t="s">
        <v>351</v>
      </c>
      <c r="B23" s="77"/>
      <c r="C23" s="78">
        <f>'Grunddaten § 2 SPU_100%_IST'!C3</f>
        <v>72467836.909999996</v>
      </c>
      <c r="D23" s="77"/>
      <c r="E23" s="78">
        <f>'Grunddaten § 2 SPU_100%_IST'!E3</f>
        <v>133573682.20000003</v>
      </c>
      <c r="F23" s="78">
        <f>'Grunddaten § 2 SPU_100%_IST'!F3</f>
        <v>64300882.820000008</v>
      </c>
      <c r="G23" s="78">
        <f>'Grunddaten § 2 SPU_100%_IST'!G3</f>
        <v>25416976.150000002</v>
      </c>
      <c r="H23" s="55"/>
      <c r="I23" s="77"/>
      <c r="J23" s="14">
        <f>SUM(B23:I23)</f>
        <v>295759378.07999998</v>
      </c>
      <c r="K23" s="14"/>
    </row>
    <row r="24" spans="1:11" x14ac:dyDescent="0.25">
      <c r="A24" s="70" t="s">
        <v>349</v>
      </c>
      <c r="B24" s="71"/>
      <c r="C24" s="72">
        <f>'Grunddaten § 2 SPU_100%_Plan'!C3</f>
        <v>81909078.751250252</v>
      </c>
      <c r="D24" s="71"/>
      <c r="E24" s="72">
        <f>'Grunddaten § 2 SPU_100%_Plan'!E3</f>
        <v>130665850</v>
      </c>
      <c r="F24" s="72">
        <f>'Grunddaten § 2 SPU_100%_Plan'!F3</f>
        <v>63431000</v>
      </c>
      <c r="G24" s="72">
        <f>'Grunddaten § 2 SPU_100%_Plan'!G3</f>
        <v>29427500</v>
      </c>
      <c r="H24" s="73"/>
      <c r="I24" s="71"/>
      <c r="J24" s="70">
        <f>SUM(B24:I24)</f>
        <v>305433428.75125027</v>
      </c>
      <c r="K24" s="14"/>
    </row>
    <row r="25" spans="1:11" x14ac:dyDescent="0.25">
      <c r="A25" s="24" t="s">
        <v>340</v>
      </c>
      <c r="B25" s="75"/>
      <c r="C25" s="24">
        <f>C23-C24</f>
        <v>-9441241.8412502557</v>
      </c>
      <c r="D25" s="75"/>
      <c r="E25" s="24">
        <f t="shared" ref="E25:G25" si="6">E23-E24</f>
        <v>2907832.2000000328</v>
      </c>
      <c r="F25" s="24">
        <f t="shared" si="6"/>
        <v>869882.82000000775</v>
      </c>
      <c r="G25" s="24">
        <f t="shared" si="6"/>
        <v>-4010523.8499999978</v>
      </c>
      <c r="H25" s="24"/>
      <c r="I25" s="75"/>
      <c r="J25" s="24">
        <f>SUM(B25:I25)</f>
        <v>-9674050.6712502129</v>
      </c>
    </row>
    <row r="26" spans="1:11" ht="7.5" customHeight="1" x14ac:dyDescent="0.25">
      <c r="A26" s="24"/>
      <c r="B26" s="75"/>
      <c r="C26" s="24"/>
      <c r="D26" s="75"/>
      <c r="E26" s="24"/>
      <c r="F26" s="24"/>
      <c r="G26" s="24"/>
      <c r="H26" s="24"/>
      <c r="I26" s="75"/>
      <c r="J26" s="76"/>
    </row>
    <row r="27" spans="1:11" x14ac:dyDescent="0.25">
      <c r="A27" s="24" t="s">
        <v>352</v>
      </c>
      <c r="B27" s="68"/>
      <c r="C27" s="14"/>
      <c r="D27" s="68"/>
      <c r="E27" s="14"/>
      <c r="F27" s="14"/>
      <c r="G27" s="14"/>
      <c r="H27" s="14"/>
      <c r="I27" s="68"/>
      <c r="J27" s="14"/>
    </row>
    <row r="28" spans="1:11" x14ac:dyDescent="0.25">
      <c r="A28" s="14" t="s">
        <v>351</v>
      </c>
      <c r="B28" s="77"/>
      <c r="C28" s="78">
        <f>C23*0.4</f>
        <v>28987134.763999999</v>
      </c>
      <c r="D28" s="77"/>
      <c r="E28" s="78">
        <f t="shared" ref="E28:G29" si="7">E23*0.4</f>
        <v>53429472.880000018</v>
      </c>
      <c r="F28" s="78">
        <f t="shared" si="7"/>
        <v>25720353.128000006</v>
      </c>
      <c r="G28" s="78">
        <f t="shared" si="7"/>
        <v>10166790.460000001</v>
      </c>
      <c r="H28" s="55"/>
      <c r="I28" s="77"/>
      <c r="J28" s="14">
        <f>SUM(B28:I28)</f>
        <v>118303751.23200002</v>
      </c>
      <c r="K28" s="14"/>
    </row>
    <row r="29" spans="1:11" x14ac:dyDescent="0.25">
      <c r="A29" s="70" t="s">
        <v>349</v>
      </c>
      <c r="B29" s="71"/>
      <c r="C29" s="72">
        <f>C24*0.4</f>
        <v>32763631.500500102</v>
      </c>
      <c r="D29" s="71"/>
      <c r="E29" s="72">
        <f t="shared" si="7"/>
        <v>52266340</v>
      </c>
      <c r="F29" s="72">
        <f t="shared" si="7"/>
        <v>25372400</v>
      </c>
      <c r="G29" s="72">
        <f t="shared" si="7"/>
        <v>11771000</v>
      </c>
      <c r="H29" s="73"/>
      <c r="I29" s="71"/>
      <c r="J29" s="70">
        <f>SUM(B29:I29)</f>
        <v>122173371.5005001</v>
      </c>
      <c r="K29" s="14"/>
    </row>
    <row r="30" spans="1:11" x14ac:dyDescent="0.25">
      <c r="A30" s="24" t="s">
        <v>340</v>
      </c>
      <c r="B30" s="75"/>
      <c r="C30" s="24">
        <f>C28-C29</f>
        <v>-3776496.736500103</v>
      </c>
      <c r="D30" s="75"/>
      <c r="E30" s="24">
        <f t="shared" ref="E30:G30" si="8">E28-E29</f>
        <v>1163132.8800000176</v>
      </c>
      <c r="F30" s="24">
        <f t="shared" si="8"/>
        <v>347953.12800000608</v>
      </c>
      <c r="G30" s="24">
        <f t="shared" si="8"/>
        <v>-1604209.5399999991</v>
      </c>
      <c r="H30" s="24"/>
      <c r="I30" s="75"/>
      <c r="J30" s="24">
        <f>SUM(B30:I30)</f>
        <v>-3869620.2685000785</v>
      </c>
    </row>
    <row r="31" spans="1:11" ht="7.5" customHeight="1" x14ac:dyDescent="0.25">
      <c r="A31" s="24"/>
      <c r="B31" s="75"/>
      <c r="C31" s="24"/>
      <c r="D31" s="75"/>
      <c r="E31" s="24"/>
      <c r="F31" s="24"/>
      <c r="G31" s="24"/>
      <c r="H31" s="24"/>
      <c r="I31" s="75"/>
      <c r="J31" s="76"/>
    </row>
    <row r="32" spans="1:11" x14ac:dyDescent="0.25">
      <c r="A32" s="24" t="s">
        <v>353</v>
      </c>
      <c r="B32" s="68"/>
      <c r="C32" s="14"/>
      <c r="D32" s="68"/>
      <c r="E32" s="14"/>
      <c r="F32" s="14"/>
      <c r="G32" s="14"/>
      <c r="H32" s="14"/>
      <c r="I32" s="68"/>
      <c r="J32" s="14"/>
    </row>
    <row r="33" spans="1:11" x14ac:dyDescent="0.25">
      <c r="A33" s="14" t="s">
        <v>351</v>
      </c>
      <c r="B33" s="77"/>
      <c r="C33" s="78">
        <f>C4</f>
        <v>32490520.026672505</v>
      </c>
      <c r="D33" s="77"/>
      <c r="E33" s="78">
        <f>E4</f>
        <v>58352480.421380877</v>
      </c>
      <c r="F33" s="78">
        <f t="shared" ref="F33:G33" si="9">F4</f>
        <v>22420161.862827908</v>
      </c>
      <c r="G33" s="78">
        <f t="shared" si="9"/>
        <v>12846146.947598331</v>
      </c>
      <c r="H33" s="55"/>
      <c r="I33" s="77"/>
      <c r="J33" s="14">
        <f>SUM(B33:I33)</f>
        <v>126109309.25847962</v>
      </c>
    </row>
    <row r="34" spans="1:11" x14ac:dyDescent="0.25">
      <c r="A34" s="70" t="s">
        <v>349</v>
      </c>
      <c r="B34" s="71"/>
      <c r="C34" s="72">
        <f>C9</f>
        <v>36535694.755286798</v>
      </c>
      <c r="D34" s="71"/>
      <c r="E34" s="72">
        <f>E9</f>
        <v>57902789.002331808</v>
      </c>
      <c r="F34" s="72">
        <f t="shared" ref="F34:G34" si="10">F9</f>
        <v>22221298.306966949</v>
      </c>
      <c r="G34" s="72">
        <f t="shared" si="10"/>
        <v>14500335.819556274</v>
      </c>
      <c r="H34" s="73"/>
      <c r="I34" s="71"/>
      <c r="J34" s="70">
        <f>SUM(B34:I34)</f>
        <v>131160117.88414183</v>
      </c>
    </row>
    <row r="35" spans="1:11" x14ac:dyDescent="0.25">
      <c r="A35" s="24" t="s">
        <v>340</v>
      </c>
      <c r="B35" s="75"/>
      <c r="C35" s="24">
        <f>C33-C34</f>
        <v>-4045174.728614293</v>
      </c>
      <c r="D35" s="75"/>
      <c r="E35" s="24">
        <f t="shared" ref="E35:G35" si="11">E33-E34</f>
        <v>449691.41904906929</v>
      </c>
      <c r="F35" s="24">
        <f t="shared" si="11"/>
        <v>198863.55586095899</v>
      </c>
      <c r="G35" s="24">
        <f t="shared" si="11"/>
        <v>-1654188.8719579428</v>
      </c>
      <c r="H35" s="24"/>
      <c r="I35" s="75"/>
      <c r="J35" s="24">
        <f>SUM(B35:I35)</f>
        <v>-5050808.6256622076</v>
      </c>
    </row>
    <row r="36" spans="1:11" ht="7.5" customHeight="1" x14ac:dyDescent="0.25">
      <c r="A36" s="24"/>
      <c r="B36" s="75"/>
      <c r="C36" s="24"/>
      <c r="D36" s="75"/>
      <c r="E36" s="24"/>
      <c r="F36" s="24"/>
      <c r="G36" s="24"/>
      <c r="H36" s="24"/>
      <c r="I36" s="75"/>
      <c r="J36" s="76"/>
    </row>
    <row r="37" spans="1:11" x14ac:dyDescent="0.25">
      <c r="A37" s="24" t="s">
        <v>354</v>
      </c>
      <c r="B37" s="68"/>
      <c r="C37" s="14"/>
      <c r="D37" s="68"/>
      <c r="E37" s="14"/>
      <c r="F37" s="14"/>
      <c r="G37" s="14"/>
      <c r="H37" s="14"/>
      <c r="I37" s="68"/>
      <c r="J37" s="14"/>
    </row>
    <row r="38" spans="1:11" x14ac:dyDescent="0.25">
      <c r="A38" s="14" t="s">
        <v>355</v>
      </c>
      <c r="B38" s="77"/>
      <c r="C38" s="78">
        <f>'Grunddaten § 2 SPU_100%_IST'!C3-C33</f>
        <v>39977316.883327492</v>
      </c>
      <c r="D38" s="77"/>
      <c r="E38" s="78">
        <f>'Grunddaten § 2 SPU_100%_IST'!E3-'Abrechnung zw. Abteilungen Land'!E33</f>
        <v>75221201.778619155</v>
      </c>
      <c r="F38" s="78">
        <f>'Grunddaten § 2 SPU_100%_IST'!F3-'Abrechnung zw. Abteilungen Land'!F33</f>
        <v>41880720.957172096</v>
      </c>
      <c r="G38" s="78">
        <f>'Grunddaten § 2 SPU_100%_IST'!G3-'Abrechnung zw. Abteilungen Land'!G33</f>
        <v>12570829.202401672</v>
      </c>
      <c r="H38" s="55"/>
      <c r="I38" s="77"/>
      <c r="J38" s="14">
        <f>SUM(B38:I38)</f>
        <v>169650068.82152042</v>
      </c>
      <c r="K38" s="14"/>
    </row>
    <row r="39" spans="1:11" x14ac:dyDescent="0.25">
      <c r="A39" s="70" t="s">
        <v>356</v>
      </c>
      <c r="B39" s="71"/>
      <c r="C39" s="72">
        <f>'Grunddaten § 2 SPU_100%_Plan'!C3-'Umlage Gesamt § 2_mtlAufte_Plan'!X3</f>
        <v>45373383.995963454</v>
      </c>
      <c r="D39" s="71"/>
      <c r="E39" s="72">
        <f>'Grunddaten § 2 SPU_100%_Plan'!E3-'Umlage Gesamt § 2_mtlAufte_Plan'!AB3</f>
        <v>72763060.997668192</v>
      </c>
      <c r="F39" s="72">
        <f>'Grunddaten § 2 SPU_100%_Plan'!F3-'Umlage Gesamt § 2_mtlAufte_Plan'!AD3</f>
        <v>41209701.693033054</v>
      </c>
      <c r="G39" s="72">
        <f>'Grunddaten § 2 SPU_100%_Plan'!G3-'Umlage Gesamt § 2_mtlAufte_Plan'!AF3</f>
        <v>14927164.180443726</v>
      </c>
      <c r="H39" s="73"/>
      <c r="I39" s="71"/>
      <c r="J39" s="70">
        <f>SUM(B39:I39)</f>
        <v>174273310.86710843</v>
      </c>
    </row>
    <row r="40" spans="1:11" x14ac:dyDescent="0.25">
      <c r="A40" s="24" t="s">
        <v>340</v>
      </c>
      <c r="B40" s="75"/>
      <c r="C40" s="24">
        <f>C38-C39</f>
        <v>-5396067.1126359627</v>
      </c>
      <c r="D40" s="75"/>
      <c r="E40" s="24">
        <f t="shared" ref="E40:G40" si="12">E38-E39</f>
        <v>2458140.7809509635</v>
      </c>
      <c r="F40" s="24">
        <f t="shared" si="12"/>
        <v>671019.2641390413</v>
      </c>
      <c r="G40" s="24">
        <f t="shared" si="12"/>
        <v>-2356334.9780420549</v>
      </c>
      <c r="H40" s="24"/>
      <c r="I40" s="75"/>
      <c r="J40" s="24">
        <f>J38-J39</f>
        <v>-4623242.0455880165</v>
      </c>
    </row>
    <row r="41" spans="1:11" ht="7.5" customHeight="1" x14ac:dyDescent="0.25">
      <c r="A41" s="24"/>
      <c r="B41" s="75"/>
      <c r="C41" s="24"/>
      <c r="D41" s="75"/>
      <c r="E41" s="24"/>
      <c r="F41" s="24"/>
      <c r="G41" s="24"/>
      <c r="H41" s="24"/>
      <c r="I41" s="75"/>
      <c r="J41" s="76"/>
    </row>
    <row r="42" spans="1:11" x14ac:dyDescent="0.25">
      <c r="A42" s="24" t="s">
        <v>357</v>
      </c>
      <c r="B42" s="68"/>
      <c r="C42" s="14"/>
      <c r="D42" s="68"/>
      <c r="E42" s="14"/>
      <c r="F42" s="14"/>
      <c r="G42" s="14"/>
      <c r="H42" s="14"/>
      <c r="I42" s="68"/>
      <c r="J42" s="14"/>
    </row>
    <row r="43" spans="1:11" x14ac:dyDescent="0.25">
      <c r="A43" s="14" t="s">
        <v>358</v>
      </c>
      <c r="B43" s="77">
        <f t="shared" ref="B43:I43" si="13">B13-B18</f>
        <v>0</v>
      </c>
      <c r="C43" s="78">
        <f>C13-C18</f>
        <v>-3503385.2626725435</v>
      </c>
      <c r="D43" s="77">
        <f t="shared" si="13"/>
        <v>0</v>
      </c>
      <c r="E43" s="78">
        <f t="shared" si="13"/>
        <v>-4923007.5413810313</v>
      </c>
      <c r="F43" s="78">
        <f t="shared" si="13"/>
        <v>3300191.265172068</v>
      </c>
      <c r="G43" s="78">
        <f t="shared" si="13"/>
        <v>-2679356.4875983149</v>
      </c>
      <c r="H43" s="55">
        <f t="shared" si="13"/>
        <v>0</v>
      </c>
      <c r="I43" s="77">
        <f t="shared" si="13"/>
        <v>0</v>
      </c>
      <c r="J43" s="14">
        <f>SUM(B43:I43)</f>
        <v>-7805558.0264798217</v>
      </c>
    </row>
    <row r="44" spans="1:11" x14ac:dyDescent="0.25">
      <c r="A44" s="70" t="s">
        <v>359</v>
      </c>
      <c r="B44" s="71">
        <f t="shared" ref="B44:I44" si="14">B14-B19</f>
        <v>0</v>
      </c>
      <c r="C44" s="72">
        <f>C14-C19</f>
        <v>-3772063.2547867298</v>
      </c>
      <c r="D44" s="71">
        <f t="shared" si="14"/>
        <v>0</v>
      </c>
      <c r="E44" s="72">
        <f t="shared" si="14"/>
        <v>-5636449.0023320317</v>
      </c>
      <c r="F44" s="72">
        <f t="shared" si="14"/>
        <v>3151101.6930330731</v>
      </c>
      <c r="G44" s="72">
        <f t="shared" si="14"/>
        <v>-2729335.8195562884</v>
      </c>
      <c r="H44" s="73">
        <f t="shared" si="14"/>
        <v>0</v>
      </c>
      <c r="I44" s="71">
        <f t="shared" si="14"/>
        <v>0</v>
      </c>
      <c r="J44" s="70">
        <f>SUM(B44:I44)</f>
        <v>-8986746.3836419769</v>
      </c>
    </row>
    <row r="45" spans="1:11" x14ac:dyDescent="0.25">
      <c r="A45" s="24" t="s">
        <v>340</v>
      </c>
      <c r="B45" s="75">
        <f>B44-B43</f>
        <v>0</v>
      </c>
      <c r="C45" s="24">
        <f t="shared" ref="C45:J45" si="15">C44-C43</f>
        <v>-268677.99211418629</v>
      </c>
      <c r="D45" s="75">
        <f t="shared" si="15"/>
        <v>0</v>
      </c>
      <c r="E45" s="24">
        <f t="shared" si="15"/>
        <v>-713441.46095100045</v>
      </c>
      <c r="F45" s="24">
        <f t="shared" si="15"/>
        <v>-149089.57213899493</v>
      </c>
      <c r="G45" s="24">
        <f t="shared" si="15"/>
        <v>-49979.33195797354</v>
      </c>
      <c r="H45" s="24">
        <f t="shared" si="15"/>
        <v>0</v>
      </c>
      <c r="I45" s="75">
        <f t="shared" si="15"/>
        <v>0</v>
      </c>
      <c r="J45" s="24">
        <f t="shared" si="15"/>
        <v>-1181188.3571621552</v>
      </c>
    </row>
    <row r="46" spans="1:11" ht="7.5" customHeight="1" x14ac:dyDescent="0.25">
      <c r="A46" s="24"/>
      <c r="B46" s="75"/>
      <c r="C46" s="24"/>
      <c r="D46" s="75"/>
      <c r="E46" s="24"/>
      <c r="F46" s="24"/>
      <c r="G46" s="24"/>
      <c r="H46" s="24"/>
      <c r="I46" s="75"/>
      <c r="J46" s="76"/>
    </row>
    <row r="47" spans="1:11" x14ac:dyDescent="0.25">
      <c r="A47" s="248" t="s">
        <v>360</v>
      </c>
      <c r="B47" s="248"/>
      <c r="C47" s="248"/>
      <c r="D47" s="248"/>
      <c r="E47" s="248"/>
      <c r="F47" s="248"/>
      <c r="G47" s="248"/>
      <c r="H47" s="248"/>
      <c r="I47" s="248"/>
      <c r="J47" s="248"/>
    </row>
    <row r="48" spans="1:11" x14ac:dyDescent="0.25">
      <c r="A48" s="80"/>
      <c r="B48" s="81" t="s">
        <v>361</v>
      </c>
      <c r="C48" s="249" t="s">
        <v>362</v>
      </c>
      <c r="D48" s="250"/>
      <c r="E48" s="251" t="s">
        <v>363</v>
      </c>
      <c r="F48" s="252"/>
      <c r="G48" s="252"/>
      <c r="H48" s="252"/>
      <c r="I48" s="253"/>
      <c r="J48" s="67" t="s">
        <v>336</v>
      </c>
    </row>
    <row r="49" spans="1:10" x14ac:dyDescent="0.25">
      <c r="A49" s="24" t="s">
        <v>364</v>
      </c>
      <c r="B49" s="68"/>
      <c r="C49" s="14"/>
      <c r="D49" s="68"/>
      <c r="E49" s="14"/>
      <c r="F49" s="14"/>
      <c r="G49" s="14"/>
      <c r="H49" s="14"/>
      <c r="I49" s="68"/>
      <c r="J49" s="14"/>
    </row>
    <row r="50" spans="1:10" x14ac:dyDescent="0.25">
      <c r="A50" s="14" t="s">
        <v>365</v>
      </c>
      <c r="B50" s="68">
        <f>B20</f>
        <v>-138577.72800000035</v>
      </c>
      <c r="C50" s="14">
        <f t="shared" ref="C50:I50" si="16">C20</f>
        <v>-12027205.487452999</v>
      </c>
      <c r="D50" s="68">
        <f t="shared" si="16"/>
        <v>7860853.1200000122</v>
      </c>
      <c r="E50" s="14">
        <f t="shared" si="16"/>
        <v>-6670679.8759999573</v>
      </c>
      <c r="F50" s="14">
        <f t="shared" si="16"/>
        <v>-1157178.5039999932</v>
      </c>
      <c r="G50" s="14">
        <f t="shared" si="16"/>
        <v>-4273064.6667999849</v>
      </c>
      <c r="H50" s="14">
        <f t="shared" si="16"/>
        <v>-14829.251999999979</v>
      </c>
      <c r="I50" s="68">
        <f t="shared" si="16"/>
        <v>18775.255999999936</v>
      </c>
      <c r="J50" s="14">
        <f>SUM(B50:I50)</f>
        <v>-16401907.138252923</v>
      </c>
    </row>
    <row r="51" spans="1:10" x14ac:dyDescent="0.25">
      <c r="A51" s="70" t="s">
        <v>357</v>
      </c>
      <c r="B51" s="82">
        <f>B45</f>
        <v>0</v>
      </c>
      <c r="C51" s="70">
        <f t="shared" ref="C51:I51" si="17">C45</f>
        <v>-268677.99211418629</v>
      </c>
      <c r="D51" s="82">
        <f t="shared" si="17"/>
        <v>0</v>
      </c>
      <c r="E51" s="70">
        <f t="shared" si="17"/>
        <v>-713441.46095100045</v>
      </c>
      <c r="F51" s="70">
        <f t="shared" si="17"/>
        <v>-149089.57213899493</v>
      </c>
      <c r="G51" s="70">
        <f t="shared" si="17"/>
        <v>-49979.33195797354</v>
      </c>
      <c r="H51" s="70">
        <f t="shared" si="17"/>
        <v>0</v>
      </c>
      <c r="I51" s="82">
        <f t="shared" si="17"/>
        <v>0</v>
      </c>
      <c r="J51" s="70">
        <f>SUM(B51:I51)</f>
        <v>-1181188.3571621552</v>
      </c>
    </row>
    <row r="52" spans="1:10" x14ac:dyDescent="0.25">
      <c r="A52" s="24" t="s">
        <v>366</v>
      </c>
      <c r="B52" s="83">
        <f>B50-B51</f>
        <v>-138577.72800000035</v>
      </c>
      <c r="C52" s="84">
        <f t="shared" ref="C52:I52" si="18">C50-C51</f>
        <v>-11758527.495338812</v>
      </c>
      <c r="D52" s="83">
        <f t="shared" si="18"/>
        <v>7860853.1200000122</v>
      </c>
      <c r="E52" s="84">
        <f t="shared" si="18"/>
        <v>-5957238.4150489569</v>
      </c>
      <c r="F52" s="84">
        <f t="shared" si="18"/>
        <v>-1008088.9318609983</v>
      </c>
      <c r="G52" s="84">
        <f t="shared" si="18"/>
        <v>-4223085.3348420113</v>
      </c>
      <c r="H52" s="84">
        <f t="shared" si="18"/>
        <v>-14829.251999999979</v>
      </c>
      <c r="I52" s="83">
        <f t="shared" si="18"/>
        <v>18775.255999999936</v>
      </c>
      <c r="J52" s="84">
        <f>J50-J51</f>
        <v>-15220718.781090768</v>
      </c>
    </row>
    <row r="53" spans="1:10" ht="7.5" customHeight="1" thickBot="1" x14ac:dyDescent="0.3">
      <c r="A53" s="24"/>
      <c r="B53" s="68"/>
      <c r="C53" s="14"/>
      <c r="D53" s="68"/>
      <c r="E53" s="14"/>
      <c r="F53" s="14"/>
      <c r="G53" s="14"/>
      <c r="H53" s="14"/>
      <c r="I53" s="68"/>
      <c r="J53" s="14"/>
    </row>
    <row r="54" spans="1:10" ht="15.75" customHeight="1" thickBot="1" x14ac:dyDescent="0.3">
      <c r="A54" s="85" t="s">
        <v>367</v>
      </c>
      <c r="B54" s="86">
        <f>B52</f>
        <v>-138577.72800000035</v>
      </c>
      <c r="C54" s="87"/>
      <c r="D54" s="86">
        <f>SUM(C52:D52)</f>
        <v>-3897674.3753388003</v>
      </c>
      <c r="E54" s="87"/>
      <c r="F54" s="87"/>
      <c r="G54" s="87"/>
      <c r="H54" s="87"/>
      <c r="I54" s="86">
        <f>SUM(E52:I52)</f>
        <v>-11184466.677751968</v>
      </c>
      <c r="J54" s="86">
        <f>SUM(B54:I54)</f>
        <v>-15220718.781090768</v>
      </c>
    </row>
    <row r="55" spans="1:10" ht="7.5" customHeight="1" x14ac:dyDescent="0.25">
      <c r="A55" s="24"/>
      <c r="B55" s="75"/>
      <c r="C55" s="24"/>
      <c r="D55" s="75"/>
      <c r="E55" s="24"/>
      <c r="F55" s="24"/>
      <c r="G55" s="24"/>
      <c r="H55" s="24"/>
      <c r="I55" s="75"/>
      <c r="J55" s="76"/>
    </row>
    <row r="56" spans="1:10" x14ac:dyDescent="0.25">
      <c r="A56" s="24" t="s">
        <v>368</v>
      </c>
      <c r="B56" s="75"/>
      <c r="C56" s="24"/>
      <c r="D56" s="75"/>
      <c r="E56" s="24"/>
      <c r="F56" s="24"/>
      <c r="G56" s="24"/>
      <c r="H56" s="24"/>
      <c r="I56" s="75"/>
      <c r="J56" s="14"/>
    </row>
    <row r="57" spans="1:10" x14ac:dyDescent="0.25">
      <c r="A57" s="14" t="s">
        <v>369</v>
      </c>
      <c r="B57" s="68">
        <f>'Abrechnung zw. Abteilungen Land'!B24-'Abrechnung zw. Abteilungen Land'!B23</f>
        <v>0</v>
      </c>
      <c r="C57" s="14">
        <f>'Abrechnung zw. Abteilungen Land'!C24-'Abrechnung zw. Abteilungen Land'!C23</f>
        <v>9441241.8412502557</v>
      </c>
      <c r="D57" s="68">
        <f>'Abrechnung zw. Abteilungen Land'!D24-'Abrechnung zw. Abteilungen Land'!D23</f>
        <v>0</v>
      </c>
      <c r="E57" s="14">
        <f>'Abrechnung zw. Abteilungen Land'!E24-'Abrechnung zw. Abteilungen Land'!E23</f>
        <v>-2907832.2000000328</v>
      </c>
      <c r="F57" s="14">
        <f>'Abrechnung zw. Abteilungen Land'!F24-'Abrechnung zw. Abteilungen Land'!F23</f>
        <v>-869882.82000000775</v>
      </c>
      <c r="G57" s="14">
        <f>'Abrechnung zw. Abteilungen Land'!G24-'Abrechnung zw. Abteilungen Land'!G23</f>
        <v>4010523.8499999978</v>
      </c>
      <c r="H57" s="14">
        <f>'Abrechnung zw. Abteilungen Land'!H24-'Abrechnung zw. Abteilungen Land'!H23</f>
        <v>0</v>
      </c>
      <c r="I57" s="68">
        <f>'Abrechnung zw. Abteilungen Land'!I24-'Abrechnung zw. Abteilungen Land'!I23</f>
        <v>0</v>
      </c>
      <c r="J57" s="14">
        <f>SUM(B57:I57)</f>
        <v>9674050.6712502129</v>
      </c>
    </row>
    <row r="58" spans="1:10" x14ac:dyDescent="0.25">
      <c r="A58" s="14" t="s">
        <v>370</v>
      </c>
      <c r="B58" s="68">
        <f t="shared" ref="B58:I58" si="19">B35</f>
        <v>0</v>
      </c>
      <c r="C58" s="14">
        <f>C35</f>
        <v>-4045174.728614293</v>
      </c>
      <c r="D58" s="68">
        <f t="shared" si="19"/>
        <v>0</v>
      </c>
      <c r="E58" s="14">
        <f t="shared" si="19"/>
        <v>449691.41904906929</v>
      </c>
      <c r="F58" s="14">
        <f t="shared" si="19"/>
        <v>198863.55586095899</v>
      </c>
      <c r="G58" s="14">
        <f t="shared" si="19"/>
        <v>-1654188.8719579428</v>
      </c>
      <c r="H58" s="14">
        <f t="shared" si="19"/>
        <v>0</v>
      </c>
      <c r="I58" s="14">
        <f t="shared" si="19"/>
        <v>0</v>
      </c>
      <c r="J58" s="14">
        <f>SUM(B58:I58)</f>
        <v>-5050808.6256622076</v>
      </c>
    </row>
    <row r="59" spans="1:10" x14ac:dyDescent="0.25">
      <c r="A59" s="88" t="s">
        <v>371</v>
      </c>
      <c r="B59" s="89">
        <f>B40</f>
        <v>0</v>
      </c>
      <c r="C59" s="90">
        <f>C40</f>
        <v>-5396067.1126359627</v>
      </c>
      <c r="D59" s="89">
        <f>D40</f>
        <v>0</v>
      </c>
      <c r="E59" s="90">
        <f>E40</f>
        <v>2458140.7809509635</v>
      </c>
      <c r="F59" s="90">
        <f t="shared" ref="F59:H59" si="20">F40</f>
        <v>671019.2641390413</v>
      </c>
      <c r="G59" s="90">
        <f t="shared" si="20"/>
        <v>-2356334.9780420549</v>
      </c>
      <c r="H59" s="90">
        <f t="shared" si="20"/>
        <v>0</v>
      </c>
      <c r="I59" s="89">
        <f>I40</f>
        <v>0</v>
      </c>
      <c r="J59" s="90">
        <f>SUM(B59:I59)</f>
        <v>-4623242.0455880128</v>
      </c>
    </row>
    <row r="60" spans="1:10" x14ac:dyDescent="0.25">
      <c r="A60" s="14" t="s">
        <v>372</v>
      </c>
      <c r="B60" s="68">
        <f>B57+B58+B59</f>
        <v>0</v>
      </c>
      <c r="C60" s="14">
        <f>C57+C58+C59</f>
        <v>0</v>
      </c>
      <c r="D60" s="68">
        <f t="shared" ref="D60:I60" si="21">D57+D58+D59</f>
        <v>0</v>
      </c>
      <c r="E60" s="14">
        <f t="shared" si="21"/>
        <v>0</v>
      </c>
      <c r="F60" s="14">
        <f t="shared" si="21"/>
        <v>-7.4505805969238281E-9</v>
      </c>
      <c r="G60" s="14">
        <f t="shared" si="21"/>
        <v>0</v>
      </c>
      <c r="H60" s="14">
        <f t="shared" si="21"/>
        <v>0</v>
      </c>
      <c r="I60" s="68">
        <f t="shared" si="21"/>
        <v>0</v>
      </c>
      <c r="J60" s="14">
        <f>J57+J58+J59</f>
        <v>-7.4505805969238281E-9</v>
      </c>
    </row>
    <row r="61" spans="1:10" ht="7.5" customHeight="1" x14ac:dyDescent="0.25">
      <c r="A61" s="24"/>
      <c r="B61" s="75"/>
      <c r="C61" s="24"/>
      <c r="D61" s="75"/>
      <c r="E61" s="24"/>
      <c r="F61" s="24"/>
      <c r="G61" s="24"/>
      <c r="H61" s="24"/>
      <c r="I61" s="75"/>
      <c r="J61" s="76"/>
    </row>
    <row r="62" spans="1:10" x14ac:dyDescent="0.25">
      <c r="A62" s="24" t="s">
        <v>373</v>
      </c>
      <c r="B62" s="68"/>
      <c r="C62" s="14"/>
      <c r="D62" s="68"/>
      <c r="E62" s="14"/>
      <c r="F62" s="14"/>
      <c r="G62" s="14"/>
      <c r="H62" s="14"/>
      <c r="I62" s="68"/>
    </row>
    <row r="63" spans="1:10" x14ac:dyDescent="0.25">
      <c r="A63" s="14" t="s">
        <v>374</v>
      </c>
      <c r="B63" s="68">
        <v>0</v>
      </c>
      <c r="C63" s="14">
        <f>Schlussrechnung_Akonto_Graz!F9</f>
        <v>29973991.48</v>
      </c>
      <c r="D63" s="68">
        <v>0</v>
      </c>
      <c r="E63" s="14">
        <v>0</v>
      </c>
      <c r="F63" s="14">
        <v>0</v>
      </c>
      <c r="G63" s="14">
        <v>0</v>
      </c>
      <c r="H63" s="14">
        <v>0</v>
      </c>
      <c r="I63" s="68">
        <v>0</v>
      </c>
      <c r="J63" s="14">
        <f>SUM(B63:I63)</f>
        <v>29973991.48</v>
      </c>
    </row>
    <row r="64" spans="1:10" x14ac:dyDescent="0.25">
      <c r="A64" s="70" t="s">
        <v>375</v>
      </c>
      <c r="B64" s="82">
        <v>0</v>
      </c>
      <c r="C64" s="70">
        <f>-(Schlussrechnung_Akonto_Graz!E7-Schlussrechnung_Akonto_Graz!D7)</f>
        <v>-22338013.254036546</v>
      </c>
      <c r="D64" s="82">
        <v>0</v>
      </c>
      <c r="E64" s="70">
        <v>0</v>
      </c>
      <c r="F64" s="70">
        <v>0</v>
      </c>
      <c r="G64" s="70">
        <v>0</v>
      </c>
      <c r="H64" s="70">
        <v>0</v>
      </c>
      <c r="I64" s="82">
        <v>0</v>
      </c>
      <c r="J64" s="70">
        <f t="shared" ref="J64:J65" si="22">SUM(B64:I64)</f>
        <v>-22338013.254036546</v>
      </c>
    </row>
    <row r="65" spans="1:11" x14ac:dyDescent="0.25">
      <c r="A65" s="24" t="s">
        <v>366</v>
      </c>
      <c r="B65" s="83">
        <f t="shared" ref="B65:I65" si="23">SUM(B63:B64)</f>
        <v>0</v>
      </c>
      <c r="C65" s="84">
        <f>SUM(C63:C64)</f>
        <v>7635978.2259634547</v>
      </c>
      <c r="D65" s="83">
        <f t="shared" si="23"/>
        <v>0</v>
      </c>
      <c r="E65" s="84">
        <f t="shared" si="23"/>
        <v>0</v>
      </c>
      <c r="F65" s="84">
        <f t="shared" si="23"/>
        <v>0</v>
      </c>
      <c r="G65" s="84">
        <f t="shared" si="23"/>
        <v>0</v>
      </c>
      <c r="H65" s="84">
        <f t="shared" si="23"/>
        <v>0</v>
      </c>
      <c r="I65" s="83">
        <f t="shared" si="23"/>
        <v>0</v>
      </c>
      <c r="J65" s="84">
        <f t="shared" si="22"/>
        <v>7635978.2259634547</v>
      </c>
    </row>
    <row r="66" spans="1:11" ht="7.5" customHeight="1" x14ac:dyDescent="0.25">
      <c r="A66" s="24"/>
      <c r="B66" s="75"/>
      <c r="C66" s="24"/>
      <c r="D66" s="75"/>
      <c r="E66" s="24"/>
      <c r="F66" s="24"/>
      <c r="G66" s="24"/>
      <c r="H66" s="24"/>
      <c r="I66" s="75"/>
      <c r="J66" s="76"/>
    </row>
    <row r="67" spans="1:11" x14ac:dyDescent="0.25">
      <c r="A67" s="24" t="s">
        <v>376</v>
      </c>
      <c r="B67" s="75">
        <f t="shared" ref="B67:I67" si="24">B59+B65</f>
        <v>0</v>
      </c>
      <c r="C67" s="24">
        <f>C59+C65</f>
        <v>2239911.113327492</v>
      </c>
      <c r="D67" s="75">
        <f t="shared" si="24"/>
        <v>0</v>
      </c>
      <c r="E67" s="24">
        <f>E59+E65</f>
        <v>2458140.7809509635</v>
      </c>
      <c r="F67" s="24">
        <f t="shared" si="24"/>
        <v>671019.2641390413</v>
      </c>
      <c r="G67" s="24">
        <f t="shared" si="24"/>
        <v>-2356334.9780420549</v>
      </c>
      <c r="H67" s="24">
        <f t="shared" si="24"/>
        <v>0</v>
      </c>
      <c r="I67" s="75">
        <f t="shared" si="24"/>
        <v>0</v>
      </c>
      <c r="J67" s="84">
        <f>SUM(B67:I67)</f>
        <v>3012736.1803754419</v>
      </c>
      <c r="K67" s="14"/>
    </row>
    <row r="68" spans="1:11" ht="7.5" customHeight="1" thickBot="1" x14ac:dyDescent="0.3">
      <c r="A68" s="24"/>
      <c r="B68" s="75"/>
      <c r="C68" s="24"/>
      <c r="D68" s="75"/>
      <c r="E68" s="24"/>
      <c r="F68" s="24"/>
      <c r="G68" s="24"/>
      <c r="H68" s="24"/>
      <c r="I68" s="75"/>
      <c r="J68" s="76"/>
    </row>
    <row r="69" spans="1:11" ht="15.75" thickBot="1" x14ac:dyDescent="0.3">
      <c r="A69" s="85" t="s">
        <v>377</v>
      </c>
      <c r="B69" s="86">
        <f>B67</f>
        <v>0</v>
      </c>
      <c r="C69" s="87"/>
      <c r="D69" s="86">
        <f>SUM(C67:D67)</f>
        <v>2239911.113327492</v>
      </c>
      <c r="E69" s="87"/>
      <c r="F69" s="87"/>
      <c r="G69" s="87"/>
      <c r="H69" s="87"/>
      <c r="I69" s="86">
        <f>SUM(E67:I67)</f>
        <v>772825.06704794988</v>
      </c>
      <c r="J69" s="86">
        <f>SUM(B69:I69)</f>
        <v>3012736.1803754419</v>
      </c>
    </row>
    <row r="70" spans="1:11" ht="7.5" customHeight="1" x14ac:dyDescent="0.25">
      <c r="A70" s="24"/>
      <c r="B70" s="75"/>
      <c r="C70" s="24"/>
      <c r="D70" s="75"/>
      <c r="E70" s="24"/>
      <c r="F70" s="24"/>
      <c r="G70" s="24"/>
      <c r="H70" s="24"/>
      <c r="I70" s="75"/>
      <c r="J70" s="76"/>
    </row>
    <row r="71" spans="1:11" x14ac:dyDescent="0.25">
      <c r="A71" s="14" t="s">
        <v>378</v>
      </c>
      <c r="B71" s="91">
        <f>B52+B59+B65</f>
        <v>-138577.72800000035</v>
      </c>
      <c r="C71" s="92">
        <f>C52+C59+C65</f>
        <v>-9518616.3820113204</v>
      </c>
      <c r="D71" s="91">
        <f t="shared" ref="D71:F71" si="25">D52+D59+D65</f>
        <v>7860853.1200000122</v>
      </c>
      <c r="E71" s="92">
        <f t="shared" si="25"/>
        <v>-3499097.6340979934</v>
      </c>
      <c r="F71" s="92">
        <f t="shared" si="25"/>
        <v>-337069.66772195697</v>
      </c>
      <c r="G71" s="92">
        <f>G52+G59+G65</f>
        <v>-6579420.3128840663</v>
      </c>
      <c r="H71" s="92">
        <f>H52+H59+H65</f>
        <v>-14829.251999999979</v>
      </c>
      <c r="I71" s="91">
        <f>I52+I59+I65</f>
        <v>18775.255999999936</v>
      </c>
      <c r="J71" s="92">
        <f>SUM(B71:I71)</f>
        <v>-12207982.600715326</v>
      </c>
    </row>
    <row r="72" spans="1:11" ht="7.5" customHeight="1" thickBot="1" x14ac:dyDescent="0.3">
      <c r="A72" s="24"/>
      <c r="B72" s="75"/>
      <c r="C72" s="24"/>
      <c r="D72" s="75"/>
      <c r="E72" s="24"/>
      <c r="F72" s="24"/>
      <c r="G72" s="24"/>
      <c r="H72" s="24"/>
      <c r="I72" s="75"/>
      <c r="J72" s="76"/>
    </row>
    <row r="73" spans="1:11" ht="15.75" thickBot="1" x14ac:dyDescent="0.3">
      <c r="A73" s="93" t="s">
        <v>379</v>
      </c>
      <c r="B73" s="86">
        <f>B71</f>
        <v>-138577.72800000035</v>
      </c>
      <c r="C73" s="94"/>
      <c r="D73" s="86">
        <f>C71+D71</f>
        <v>-1657763.2620113082</v>
      </c>
      <c r="E73" s="94"/>
      <c r="F73" s="94"/>
      <c r="G73" s="94"/>
      <c r="H73" s="94"/>
      <c r="I73" s="86">
        <f>SUM(E71:I71)</f>
        <v>-10411641.610704018</v>
      </c>
      <c r="J73" s="86">
        <f>SUM(B73:I73)</f>
        <v>-12207982.600715326</v>
      </c>
    </row>
    <row r="74" spans="1:11" x14ac:dyDescent="0.25">
      <c r="I74" s="14"/>
    </row>
    <row r="76" spans="1:11" x14ac:dyDescent="0.25">
      <c r="A76" s="95" t="s">
        <v>380</v>
      </c>
      <c r="B76" s="95"/>
      <c r="C76" s="95"/>
      <c r="D76" s="95"/>
      <c r="E76" s="95"/>
    </row>
    <row r="77" spans="1:11" x14ac:dyDescent="0.25">
      <c r="A77" s="96" t="s">
        <v>381</v>
      </c>
      <c r="B77" s="96"/>
      <c r="C77" s="96"/>
      <c r="D77" s="96"/>
      <c r="E77" s="96"/>
    </row>
    <row r="78" spans="1:11" x14ac:dyDescent="0.25">
      <c r="A78" t="s">
        <v>382</v>
      </c>
    </row>
    <row r="79" spans="1:11" x14ac:dyDescent="0.25">
      <c r="A79" t="s">
        <v>383</v>
      </c>
    </row>
    <row r="80" spans="1:11" x14ac:dyDescent="0.25">
      <c r="A80" t="s">
        <v>384</v>
      </c>
    </row>
  </sheetData>
  <mergeCells count="3">
    <mergeCell ref="A47:J47"/>
    <mergeCell ref="C48:D48"/>
    <mergeCell ref="E48:I48"/>
  </mergeCells>
  <pageMargins left="0.70866141732283472" right="0.70866141732283472" top="0.78740157480314965" bottom="0.78740157480314965" header="0.31496062992125984" footer="0.31496062992125984"/>
  <pageSetup paperSize="8" fitToHeight="2" orientation="landscape" r:id="rId1"/>
  <headerFooter>
    <oddFooter>&amp;L&amp;D&amp;CAbteilung 7&amp;R&amp;P/&amp;N</oddFooter>
  </headerFooter>
  <rowBreaks count="1" manualBreakCount="1">
    <brk id="46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046AA-A359-4E79-9A61-2870C937708D}">
  <sheetPr>
    <tabColor rgb="FFFFFF00"/>
  </sheetPr>
  <dimension ref="A1:L292"/>
  <sheetViews>
    <sheetView workbookViewId="0">
      <selection activeCell="A2" sqref="A2"/>
    </sheetView>
  </sheetViews>
  <sheetFormatPr baseColWidth="10" defaultRowHeight="15" x14ac:dyDescent="0.25"/>
  <cols>
    <col min="1" max="1" width="6" style="219" bestFit="1" customWidth="1"/>
    <col min="2" max="2" width="31.5703125" style="219" bestFit="1" customWidth="1"/>
    <col min="3" max="3" width="19.85546875" style="219" bestFit="1" customWidth="1"/>
    <col min="4" max="5" width="14.140625" style="219" bestFit="1" customWidth="1"/>
    <col min="6" max="6" width="13.85546875" style="222" bestFit="1" customWidth="1"/>
    <col min="7" max="8" width="14.140625" style="219" bestFit="1" customWidth="1"/>
    <col min="9" max="9" width="14" style="219" bestFit="1" customWidth="1"/>
    <col min="10" max="11" width="11.7109375" style="219" bestFit="1" customWidth="1"/>
    <col min="12" max="16384" width="11.42578125" style="219"/>
  </cols>
  <sheetData>
    <row r="1" spans="1:12" ht="15" customHeight="1" x14ac:dyDescent="0.25">
      <c r="A1" s="254" t="s">
        <v>463</v>
      </c>
      <c r="B1" s="254"/>
      <c r="C1" s="254"/>
      <c r="D1" s="223" t="s">
        <v>349</v>
      </c>
      <c r="E1" s="225" t="s">
        <v>348</v>
      </c>
      <c r="F1" s="224"/>
      <c r="G1" s="223" t="s">
        <v>349</v>
      </c>
      <c r="H1" s="225" t="s">
        <v>348</v>
      </c>
      <c r="I1" s="218"/>
    </row>
    <row r="2" spans="1:12" ht="30" x14ac:dyDescent="0.25">
      <c r="A2" s="226" t="s">
        <v>1</v>
      </c>
      <c r="B2" s="226" t="s">
        <v>2</v>
      </c>
      <c r="C2" s="226" t="s">
        <v>3</v>
      </c>
      <c r="D2" s="227" t="s">
        <v>440</v>
      </c>
      <c r="E2" s="227" t="s">
        <v>440</v>
      </c>
      <c r="F2" s="227" t="s">
        <v>461</v>
      </c>
      <c r="G2" s="227" t="s">
        <v>462</v>
      </c>
      <c r="H2" s="227" t="s">
        <v>462</v>
      </c>
      <c r="I2" s="227" t="s">
        <v>461</v>
      </c>
    </row>
    <row r="3" spans="1:12" x14ac:dyDescent="0.25">
      <c r="A3" s="228">
        <v>60101</v>
      </c>
      <c r="B3" s="229" t="s">
        <v>9</v>
      </c>
      <c r="C3" s="228" t="s">
        <v>9</v>
      </c>
      <c r="D3" s="230">
        <f>'Umlage Gesamt § 2_mtlAufte_Plan'!AM3</f>
        <v>2346101.7619371135</v>
      </c>
      <c r="E3" s="230">
        <f>'Umlage Gesamt § 2_mtlAufte_IST'!AM3</f>
        <v>3836814.0422495864</v>
      </c>
      <c r="F3" s="230">
        <f>E3-D3</f>
        <v>1490712.280312473</v>
      </c>
      <c r="G3" s="230">
        <f>Schlussrechnung_Akonto_Graz!E7+Schlussrechnung_Akonto_Graz!E16+Schlussrechnung_Akonto_Graz!J16+Schlussrechnung_Akonto_Graz!O16</f>
        <v>196611324.12114498</v>
      </c>
      <c r="H3" s="230">
        <f>Schlussrechnung_Akonto_Graz!F7+Schlussrechnung_Akonto_Graz!F16+Schlussrechnung_Akonto_Graz!K16+Schlussrechnung_Akonto_Graz!P16</f>
        <v>199624060.30152041</v>
      </c>
      <c r="I3" s="230">
        <f>G3-H3</f>
        <v>-3012736.180375427</v>
      </c>
      <c r="K3" s="221"/>
      <c r="L3" s="221"/>
    </row>
    <row r="4" spans="1:12" x14ac:dyDescent="0.25">
      <c r="A4" s="228">
        <v>60305</v>
      </c>
      <c r="B4" s="228" t="s">
        <v>11</v>
      </c>
      <c r="C4" s="228" t="s">
        <v>12</v>
      </c>
      <c r="D4" s="8">
        <f>'Umlage Gesamt § 2_mtlAufte_Plan'!AM4</f>
        <v>1433197.1507079683</v>
      </c>
      <c r="E4" s="8">
        <f>'Umlage Gesamt § 2_mtlAufte_IST'!AM4</f>
        <v>1410966.6736316443</v>
      </c>
      <c r="F4" s="8">
        <f t="shared" ref="F4:F67" si="0">E4-D4</f>
        <v>-22230.477076323936</v>
      </c>
      <c r="G4" s="8"/>
      <c r="H4" s="8"/>
      <c r="I4" s="8"/>
    </row>
    <row r="5" spans="1:12" x14ac:dyDescent="0.25">
      <c r="A5" s="228">
        <v>60318</v>
      </c>
      <c r="B5" s="228" t="s">
        <v>13</v>
      </c>
      <c r="C5" s="228" t="s">
        <v>12</v>
      </c>
      <c r="D5" s="8">
        <f>'Umlage Gesamt § 2_mtlAufte_Plan'!AM5</f>
        <v>2968952.5591154625</v>
      </c>
      <c r="E5" s="8">
        <f>'Umlage Gesamt § 2_mtlAufte_IST'!AM5</f>
        <v>2922900.8126592925</v>
      </c>
      <c r="F5" s="8">
        <f t="shared" si="0"/>
        <v>-46051.746456169989</v>
      </c>
      <c r="G5" s="8"/>
      <c r="H5" s="8"/>
      <c r="I5" s="8"/>
    </row>
    <row r="6" spans="1:12" x14ac:dyDescent="0.25">
      <c r="A6" s="228">
        <v>60323</v>
      </c>
      <c r="B6" s="228" t="s">
        <v>14</v>
      </c>
      <c r="C6" s="228" t="s">
        <v>12</v>
      </c>
      <c r="D6" s="8">
        <f>'Umlage Gesamt § 2_mtlAufte_Plan'!AM6</f>
        <v>593962.83407061896</v>
      </c>
      <c r="E6" s="8">
        <f>'Umlage Gesamt § 2_mtlAufte_IST'!AM6</f>
        <v>584749.81187023781</v>
      </c>
      <c r="F6" s="8">
        <f t="shared" si="0"/>
        <v>-9213.0222003811505</v>
      </c>
      <c r="G6" s="8"/>
      <c r="H6" s="8"/>
      <c r="I6" s="8"/>
    </row>
    <row r="7" spans="1:12" x14ac:dyDescent="0.25">
      <c r="A7" s="228">
        <v>60324</v>
      </c>
      <c r="B7" s="228" t="s">
        <v>15</v>
      </c>
      <c r="C7" s="228" t="s">
        <v>12</v>
      </c>
      <c r="D7" s="8">
        <f>'Umlage Gesamt § 2_mtlAufte_Plan'!AM7</f>
        <v>724768.55944465927</v>
      </c>
      <c r="E7" s="8">
        <f>'Umlage Gesamt § 2_mtlAufte_IST'!AM7</f>
        <v>713526.59539357561</v>
      </c>
      <c r="F7" s="8">
        <f t="shared" si="0"/>
        <v>-11241.964051083662</v>
      </c>
      <c r="G7" s="8"/>
      <c r="H7" s="8"/>
      <c r="I7" s="8"/>
    </row>
    <row r="8" spans="1:12" x14ac:dyDescent="0.25">
      <c r="A8" s="228">
        <v>60326</v>
      </c>
      <c r="B8" s="228" t="s">
        <v>16</v>
      </c>
      <c r="C8" s="228" t="s">
        <v>12</v>
      </c>
      <c r="D8" s="8">
        <f>'Umlage Gesamt § 2_mtlAufte_Plan'!AM8</f>
        <v>551491.28113468806</v>
      </c>
      <c r="E8" s="8">
        <f>'Umlage Gesamt § 2_mtlAufte_IST'!AM8</f>
        <v>542937.03981694544</v>
      </c>
      <c r="F8" s="8">
        <f t="shared" si="0"/>
        <v>-8554.2413177426206</v>
      </c>
      <c r="G8" s="8"/>
      <c r="H8" s="8"/>
      <c r="I8" s="8"/>
    </row>
    <row r="9" spans="1:12" x14ac:dyDescent="0.25">
      <c r="A9" s="228">
        <v>60329</v>
      </c>
      <c r="B9" s="228" t="s">
        <v>17</v>
      </c>
      <c r="C9" s="228" t="s">
        <v>12</v>
      </c>
      <c r="D9" s="8">
        <f>'Umlage Gesamt § 2_mtlAufte_Plan'!AM9</f>
        <v>476971.84226246737</v>
      </c>
      <c r="E9" s="8">
        <f>'Umlage Gesamt § 2_mtlAufte_IST'!AM9</f>
        <v>469573.48007605778</v>
      </c>
      <c r="F9" s="8">
        <f t="shared" si="0"/>
        <v>-7398.3621864095912</v>
      </c>
      <c r="G9" s="8"/>
      <c r="H9" s="8"/>
      <c r="I9" s="8"/>
    </row>
    <row r="10" spans="1:12" x14ac:dyDescent="0.25">
      <c r="A10" s="228">
        <v>60341</v>
      </c>
      <c r="B10" s="228" t="s">
        <v>18</v>
      </c>
      <c r="C10" s="228" t="s">
        <v>12</v>
      </c>
      <c r="D10" s="8">
        <f>'Umlage Gesamt § 2_mtlAufte_Plan'!AM10</f>
        <v>707244.21043036133</v>
      </c>
      <c r="E10" s="8">
        <f>'Umlage Gesamt § 2_mtlAufte_IST'!AM10</f>
        <v>696274.06846519746</v>
      </c>
      <c r="F10" s="8">
        <f t="shared" si="0"/>
        <v>-10970.141965163872</v>
      </c>
      <c r="G10" s="8"/>
      <c r="H10" s="8"/>
      <c r="I10" s="8"/>
    </row>
    <row r="11" spans="1:12" x14ac:dyDescent="0.25">
      <c r="A11" s="228">
        <v>60344</v>
      </c>
      <c r="B11" s="228" t="s">
        <v>12</v>
      </c>
      <c r="C11" s="228" t="s">
        <v>12</v>
      </c>
      <c r="D11" s="8">
        <f>'Umlage Gesamt § 2_mtlAufte_Plan'!AM11</f>
        <v>5692182.9609424006</v>
      </c>
      <c r="E11" s="8">
        <f>'Umlage Gesamt § 2_mtlAufte_IST'!AM11</f>
        <v>5603890.891170308</v>
      </c>
      <c r="F11" s="8">
        <f t="shared" si="0"/>
        <v>-88292.069772092625</v>
      </c>
      <c r="G11" s="8"/>
      <c r="H11" s="8"/>
      <c r="I11" s="8"/>
    </row>
    <row r="12" spans="1:12" x14ac:dyDescent="0.25">
      <c r="A12" s="228">
        <v>60345</v>
      </c>
      <c r="B12" s="228" t="s">
        <v>19</v>
      </c>
      <c r="C12" s="228" t="s">
        <v>12</v>
      </c>
      <c r="D12" s="8">
        <f>'Umlage Gesamt § 2_mtlAufte_Plan'!AM12</f>
        <v>2285055.8448403752</v>
      </c>
      <c r="E12" s="8">
        <f>'Umlage Gesamt § 2_mtlAufte_IST'!AM12</f>
        <v>2249612.0947940187</v>
      </c>
      <c r="F12" s="8">
        <f t="shared" si="0"/>
        <v>-35443.750046356581</v>
      </c>
      <c r="G12" s="8"/>
      <c r="H12" s="8"/>
      <c r="I12" s="8"/>
    </row>
    <row r="13" spans="1:12" x14ac:dyDescent="0.25">
      <c r="A13" s="228">
        <v>60346</v>
      </c>
      <c r="B13" s="228" t="s">
        <v>20</v>
      </c>
      <c r="C13" s="228" t="s">
        <v>12</v>
      </c>
      <c r="D13" s="8">
        <f>'Umlage Gesamt § 2_mtlAufte_Plan'!AM13</f>
        <v>1526350.8438215719</v>
      </c>
      <c r="E13" s="8">
        <f>'Umlage Gesamt § 2_mtlAufte_IST'!AM13</f>
        <v>1502675.4496671516</v>
      </c>
      <c r="F13" s="8">
        <f t="shared" si="0"/>
        <v>-23675.394154420355</v>
      </c>
      <c r="G13" s="8"/>
      <c r="H13" s="8"/>
      <c r="I13" s="8"/>
    </row>
    <row r="14" spans="1:12" x14ac:dyDescent="0.25">
      <c r="A14" s="228">
        <v>60347</v>
      </c>
      <c r="B14" s="228" t="s">
        <v>21</v>
      </c>
      <c r="C14" s="228" t="s">
        <v>12</v>
      </c>
      <c r="D14" s="8">
        <f>'Umlage Gesamt § 2_mtlAufte_Plan'!AM14</f>
        <v>1219379.7528376484</v>
      </c>
      <c r="E14" s="8">
        <f>'Umlage Gesamt § 2_mtlAufte_IST'!AM14</f>
        <v>1200465.8207038867</v>
      </c>
      <c r="F14" s="8">
        <f t="shared" si="0"/>
        <v>-18913.9321337617</v>
      </c>
      <c r="G14" s="8"/>
      <c r="H14" s="8"/>
      <c r="I14" s="8"/>
    </row>
    <row r="15" spans="1:12" x14ac:dyDescent="0.25">
      <c r="A15" s="228">
        <v>60348</v>
      </c>
      <c r="B15" s="228" t="s">
        <v>22</v>
      </c>
      <c r="C15" s="228" t="s">
        <v>12</v>
      </c>
      <c r="D15" s="8">
        <f>'Umlage Gesamt § 2_mtlAufte_Plan'!AM15</f>
        <v>1205136.6086749998</v>
      </c>
      <c r="E15" s="8">
        <f>'Umlage Gesamt § 2_mtlAufte_IST'!AM15</f>
        <v>1186443.6035013888</v>
      </c>
      <c r="F15" s="8">
        <f t="shared" si="0"/>
        <v>-18693.005173610989</v>
      </c>
      <c r="G15" s="8"/>
      <c r="H15" s="8"/>
      <c r="I15" s="8"/>
    </row>
    <row r="16" spans="1:12" x14ac:dyDescent="0.25">
      <c r="A16" s="228">
        <v>60349</v>
      </c>
      <c r="B16" s="228" t="s">
        <v>23</v>
      </c>
      <c r="C16" s="228" t="s">
        <v>12</v>
      </c>
      <c r="D16" s="8">
        <f>'Umlage Gesamt § 2_mtlAufte_Plan'!AM16</f>
        <v>1589336.5270768066</v>
      </c>
      <c r="E16" s="8">
        <f>'Umlage Gesamt § 2_mtlAufte_IST'!AM16</f>
        <v>1564684.1551304262</v>
      </c>
      <c r="F16" s="8">
        <f t="shared" si="0"/>
        <v>-24652.371946380474</v>
      </c>
      <c r="G16" s="8"/>
      <c r="H16" s="8"/>
      <c r="I16" s="8"/>
    </row>
    <row r="17" spans="1:9" x14ac:dyDescent="0.25">
      <c r="A17" s="228">
        <v>60350</v>
      </c>
      <c r="B17" s="228" t="s">
        <v>24</v>
      </c>
      <c r="C17" s="228" t="s">
        <v>12</v>
      </c>
      <c r="D17" s="8">
        <f>'Umlage Gesamt § 2_mtlAufte_Plan'!AM17</f>
        <v>3115424.003324395</v>
      </c>
      <c r="E17" s="8">
        <f>'Umlage Gesamt § 2_mtlAufte_IST'!AM17</f>
        <v>3067100.3223467143</v>
      </c>
      <c r="F17" s="8">
        <f t="shared" si="0"/>
        <v>-48323.68097768072</v>
      </c>
      <c r="G17" s="8"/>
      <c r="H17" s="8"/>
      <c r="I17" s="8"/>
    </row>
    <row r="18" spans="1:9" x14ac:dyDescent="0.25">
      <c r="A18" s="228">
        <v>60351</v>
      </c>
      <c r="B18" s="228" t="s">
        <v>25</v>
      </c>
      <c r="C18" s="228" t="s">
        <v>12</v>
      </c>
      <c r="D18" s="8">
        <f>'Umlage Gesamt § 2_mtlAufte_Plan'!AM18</f>
        <v>1612668.8155263145</v>
      </c>
      <c r="E18" s="8">
        <f>'Umlage Gesamt § 2_mtlAufte_IST'!AM18</f>
        <v>1587654.5339129642</v>
      </c>
      <c r="F18" s="8">
        <f t="shared" si="0"/>
        <v>-25014.28161335038</v>
      </c>
      <c r="G18" s="8"/>
      <c r="H18" s="8"/>
      <c r="I18" s="8"/>
    </row>
    <row r="19" spans="1:9" x14ac:dyDescent="0.25">
      <c r="A19" s="228">
        <v>60608</v>
      </c>
      <c r="B19" s="228" t="s">
        <v>27</v>
      </c>
      <c r="C19" s="228" t="s">
        <v>28</v>
      </c>
      <c r="D19" s="8">
        <f>'Umlage Gesamt § 2_mtlAufte_Plan'!AM19</f>
        <v>2541806.3650181787</v>
      </c>
      <c r="E19" s="8">
        <f>'Umlage Gesamt § 2_mtlAufte_IST'!AM19</f>
        <v>2561175.7089674012</v>
      </c>
      <c r="F19" s="8">
        <f t="shared" si="0"/>
        <v>19369.343949222472</v>
      </c>
      <c r="G19" s="8"/>
      <c r="H19" s="8"/>
      <c r="I19" s="8"/>
    </row>
    <row r="20" spans="1:9" x14ac:dyDescent="0.25">
      <c r="A20" s="228">
        <v>60611</v>
      </c>
      <c r="B20" s="228" t="s">
        <v>29</v>
      </c>
      <c r="C20" s="228" t="s">
        <v>28</v>
      </c>
      <c r="D20" s="8">
        <f>'Umlage Gesamt § 2_mtlAufte_Plan'!AM20</f>
        <v>1403757.7867297113</v>
      </c>
      <c r="E20" s="8">
        <f>'Umlage Gesamt § 2_mtlAufte_IST'!AM20</f>
        <v>1414454.8515284981</v>
      </c>
      <c r="F20" s="8">
        <f t="shared" si="0"/>
        <v>10697.064798786771</v>
      </c>
      <c r="G20" s="8"/>
      <c r="H20" s="8"/>
      <c r="I20" s="8"/>
    </row>
    <row r="21" spans="1:9" x14ac:dyDescent="0.25">
      <c r="A21" s="228">
        <v>60613</v>
      </c>
      <c r="B21" s="228" t="s">
        <v>30</v>
      </c>
      <c r="C21" s="228" t="s">
        <v>28</v>
      </c>
      <c r="D21" s="8">
        <f>'Umlage Gesamt § 2_mtlAufte_Plan'!AM21</f>
        <v>3651331.5516153583</v>
      </c>
      <c r="E21" s="8">
        <f>'Umlage Gesamt § 2_mtlAufte_IST'!AM21</f>
        <v>3679155.8177236011</v>
      </c>
      <c r="F21" s="8">
        <f t="shared" si="0"/>
        <v>27824.266108242795</v>
      </c>
      <c r="G21" s="8"/>
      <c r="H21" s="8"/>
      <c r="I21" s="8"/>
    </row>
    <row r="22" spans="1:9" x14ac:dyDescent="0.25">
      <c r="A22" s="228">
        <v>60617</v>
      </c>
      <c r="B22" s="228" t="s">
        <v>31</v>
      </c>
      <c r="C22" s="228" t="s">
        <v>28</v>
      </c>
      <c r="D22" s="8">
        <f>'Umlage Gesamt § 2_mtlAufte_Plan'!AM22</f>
        <v>2827341.6484550778</v>
      </c>
      <c r="E22" s="8">
        <f>'Umlage Gesamt § 2_mtlAufte_IST'!AM22</f>
        <v>2848886.8588238065</v>
      </c>
      <c r="F22" s="8">
        <f t="shared" si="0"/>
        <v>21545.210368728731</v>
      </c>
      <c r="G22" s="8"/>
      <c r="H22" s="8"/>
      <c r="I22" s="8"/>
    </row>
    <row r="23" spans="1:9" x14ac:dyDescent="0.25">
      <c r="A23" s="228">
        <v>60618</v>
      </c>
      <c r="B23" s="228" t="s">
        <v>32</v>
      </c>
      <c r="C23" s="228" t="s">
        <v>28</v>
      </c>
      <c r="D23" s="8">
        <f>'Umlage Gesamt § 2_mtlAufte_Plan'!AM23</f>
        <v>426792.56774902885</v>
      </c>
      <c r="E23" s="8">
        <f>'Umlage Gesamt § 2_mtlAufte_IST'!AM23</f>
        <v>430044.85799169808</v>
      </c>
      <c r="F23" s="8">
        <f t="shared" si="0"/>
        <v>3252.2902426692308</v>
      </c>
      <c r="G23" s="8"/>
      <c r="H23" s="8"/>
      <c r="I23" s="8"/>
    </row>
    <row r="24" spans="1:9" x14ac:dyDescent="0.25">
      <c r="A24" s="228">
        <v>60619</v>
      </c>
      <c r="B24" s="228" t="s">
        <v>33</v>
      </c>
      <c r="C24" s="228" t="s">
        <v>28</v>
      </c>
      <c r="D24" s="8">
        <f>'Umlage Gesamt § 2_mtlAufte_Plan'!AM24</f>
        <v>1074799.6608632603</v>
      </c>
      <c r="E24" s="8">
        <f>'Umlage Gesamt § 2_mtlAufte_IST'!AM24</f>
        <v>1082989.9638675645</v>
      </c>
      <c r="F24" s="8">
        <f t="shared" si="0"/>
        <v>8190.3030043041799</v>
      </c>
      <c r="G24" s="8"/>
      <c r="H24" s="8"/>
      <c r="I24" s="8"/>
    </row>
    <row r="25" spans="1:9" x14ac:dyDescent="0.25">
      <c r="A25" s="228">
        <v>60623</v>
      </c>
      <c r="B25" s="228" t="s">
        <v>34</v>
      </c>
      <c r="C25" s="228" t="s">
        <v>28</v>
      </c>
      <c r="D25" s="8">
        <f>'Umlage Gesamt § 2_mtlAufte_Plan'!AM25</f>
        <v>693892.45768987492</v>
      </c>
      <c r="E25" s="8">
        <f>'Umlage Gesamt § 2_mtlAufte_IST'!AM25</f>
        <v>699180.13100037526</v>
      </c>
      <c r="F25" s="8">
        <f t="shared" si="0"/>
        <v>5287.6733105003368</v>
      </c>
      <c r="G25" s="8"/>
      <c r="H25" s="8"/>
      <c r="I25" s="8"/>
    </row>
    <row r="26" spans="1:9" x14ac:dyDescent="0.25">
      <c r="A26" s="228">
        <v>60624</v>
      </c>
      <c r="B26" s="228" t="s">
        <v>35</v>
      </c>
      <c r="C26" s="228" t="s">
        <v>28</v>
      </c>
      <c r="D26" s="8">
        <f>'Umlage Gesamt § 2_mtlAufte_Plan'!AM26</f>
        <v>3604315.1601216998</v>
      </c>
      <c r="E26" s="8">
        <f>'Umlage Gesamt § 2_mtlAufte_IST'!AM26</f>
        <v>3631781.1469091303</v>
      </c>
      <c r="F26" s="8">
        <f t="shared" si="0"/>
        <v>27465.986787430476</v>
      </c>
      <c r="G26" s="8"/>
      <c r="H26" s="8"/>
      <c r="I26" s="8"/>
    </row>
    <row r="27" spans="1:9" x14ac:dyDescent="0.25">
      <c r="A27" s="228">
        <v>60626</v>
      </c>
      <c r="B27" s="228" t="s">
        <v>36</v>
      </c>
      <c r="C27" s="228" t="s">
        <v>28</v>
      </c>
      <c r="D27" s="8">
        <f>'Umlage Gesamt § 2_mtlAufte_Plan'!AM27</f>
        <v>1005894.4141876356</v>
      </c>
      <c r="E27" s="8">
        <f>'Umlage Gesamt § 2_mtlAufte_IST'!AM27</f>
        <v>1013559.6380824004</v>
      </c>
      <c r="F27" s="8">
        <f t="shared" si="0"/>
        <v>7665.2238947647857</v>
      </c>
      <c r="G27" s="8"/>
      <c r="H27" s="8"/>
      <c r="I27" s="8"/>
    </row>
    <row r="28" spans="1:9" x14ac:dyDescent="0.25">
      <c r="A28" s="228">
        <v>60628</v>
      </c>
      <c r="B28" s="228" t="s">
        <v>37</v>
      </c>
      <c r="C28" s="228" t="s">
        <v>28</v>
      </c>
      <c r="D28" s="8">
        <f>'Umlage Gesamt § 2_mtlAufte_Plan'!AM28</f>
        <v>894651.00563692348</v>
      </c>
      <c r="E28" s="8">
        <f>'Umlage Gesamt § 2_mtlAufte_IST'!AM28</f>
        <v>901468.52064561553</v>
      </c>
      <c r="F28" s="8">
        <f t="shared" si="0"/>
        <v>6817.5150086920476</v>
      </c>
      <c r="G28" s="8"/>
      <c r="H28" s="8"/>
      <c r="I28" s="8"/>
    </row>
    <row r="29" spans="1:9" x14ac:dyDescent="0.25">
      <c r="A29" s="228">
        <v>60629</v>
      </c>
      <c r="B29" s="228" t="s">
        <v>38</v>
      </c>
      <c r="C29" s="228" t="s">
        <v>28</v>
      </c>
      <c r="D29" s="8">
        <f>'Umlage Gesamt § 2_mtlAufte_Plan'!AM29</f>
        <v>2073003.6245470713</v>
      </c>
      <c r="E29" s="8">
        <f>'Umlage Gesamt § 2_mtlAufte_IST'!AM29</f>
        <v>2088800.5478550156</v>
      </c>
      <c r="F29" s="8">
        <f t="shared" si="0"/>
        <v>15796.923307944322</v>
      </c>
      <c r="G29" s="8"/>
      <c r="H29" s="8"/>
      <c r="I29" s="8"/>
    </row>
    <row r="30" spans="1:9" x14ac:dyDescent="0.25">
      <c r="A30" s="228">
        <v>60632</v>
      </c>
      <c r="B30" s="228" t="s">
        <v>39</v>
      </c>
      <c r="C30" s="228" t="s">
        <v>28</v>
      </c>
      <c r="D30" s="8">
        <f>'Umlage Gesamt § 2_mtlAufte_Plan'!AM30</f>
        <v>1007309.4947411994</v>
      </c>
      <c r="E30" s="8">
        <f>'Umlage Gesamt § 2_mtlAufte_IST'!AM30</f>
        <v>1014985.5019837187</v>
      </c>
      <c r="F30" s="8">
        <f t="shared" si="0"/>
        <v>7676.007242519292</v>
      </c>
      <c r="G30" s="8"/>
      <c r="H30" s="8"/>
      <c r="I30" s="8"/>
    </row>
    <row r="31" spans="1:9" x14ac:dyDescent="0.25">
      <c r="A31" s="228">
        <v>60639</v>
      </c>
      <c r="B31" s="228" t="s">
        <v>40</v>
      </c>
      <c r="C31" s="228" t="s">
        <v>28</v>
      </c>
      <c r="D31" s="8">
        <f>'Umlage Gesamt § 2_mtlAufte_Plan'!AM31</f>
        <v>412611.13155279279</v>
      </c>
      <c r="E31" s="8">
        <f>'Umlage Gesamt § 2_mtlAufte_IST'!AM31</f>
        <v>415755.35490289319</v>
      </c>
      <c r="F31" s="8">
        <f t="shared" si="0"/>
        <v>3144.2233501003939</v>
      </c>
      <c r="G31" s="8"/>
      <c r="H31" s="8"/>
      <c r="I31" s="8"/>
    </row>
    <row r="32" spans="1:9" x14ac:dyDescent="0.25">
      <c r="A32" s="228">
        <v>60641</v>
      </c>
      <c r="B32" s="228" t="s">
        <v>41</v>
      </c>
      <c r="C32" s="228" t="s">
        <v>28</v>
      </c>
      <c r="D32" s="8">
        <f>'Umlage Gesamt § 2_mtlAufte_Plan'!AM32</f>
        <v>305532.55864056677</v>
      </c>
      <c r="E32" s="8">
        <f>'Umlage Gesamt § 2_mtlAufte_IST'!AM32</f>
        <v>307860.81042931101</v>
      </c>
      <c r="F32" s="8">
        <f t="shared" si="0"/>
        <v>2328.2517887442373</v>
      </c>
      <c r="G32" s="8"/>
      <c r="H32" s="8"/>
      <c r="I32" s="8"/>
    </row>
    <row r="33" spans="1:9" x14ac:dyDescent="0.25">
      <c r="A33" s="228">
        <v>60642</v>
      </c>
      <c r="B33" s="228" t="s">
        <v>42</v>
      </c>
      <c r="C33" s="228" t="s">
        <v>28</v>
      </c>
      <c r="D33" s="8">
        <f>'Umlage Gesamt § 2_mtlAufte_Plan'!AM33</f>
        <v>619515.11991360481</v>
      </c>
      <c r="E33" s="8">
        <f>'Umlage Gesamt § 2_mtlAufte_IST'!AM33</f>
        <v>624236.01510235574</v>
      </c>
      <c r="F33" s="8">
        <f t="shared" si="0"/>
        <v>4720.895188750932</v>
      </c>
      <c r="G33" s="8"/>
      <c r="H33" s="8"/>
      <c r="I33" s="8"/>
    </row>
    <row r="34" spans="1:9" x14ac:dyDescent="0.25">
      <c r="A34" s="228">
        <v>60645</v>
      </c>
      <c r="B34" s="228" t="s">
        <v>43</v>
      </c>
      <c r="C34" s="228" t="s">
        <v>28</v>
      </c>
      <c r="D34" s="8">
        <f>'Umlage Gesamt § 2_mtlAufte_Plan'!AM34</f>
        <v>884764.33246313024</v>
      </c>
      <c r="E34" s="8">
        <f>'Umlage Gesamt § 2_mtlAufte_IST'!AM34</f>
        <v>891506.50799047819</v>
      </c>
      <c r="F34" s="8">
        <f t="shared" si="0"/>
        <v>6742.1755273479503</v>
      </c>
      <c r="G34" s="8"/>
      <c r="H34" s="8"/>
      <c r="I34" s="8"/>
    </row>
    <row r="35" spans="1:9" x14ac:dyDescent="0.25">
      <c r="A35" s="228">
        <v>60646</v>
      </c>
      <c r="B35" s="228" t="s">
        <v>44</v>
      </c>
      <c r="C35" s="228" t="s">
        <v>28</v>
      </c>
      <c r="D35" s="8">
        <f>'Umlage Gesamt § 2_mtlAufte_Plan'!AM35</f>
        <v>736205.93852810934</v>
      </c>
      <c r="E35" s="8">
        <f>'Umlage Gesamt § 2_mtlAufte_IST'!AM35</f>
        <v>741816.05353807379</v>
      </c>
      <c r="F35" s="8">
        <f t="shared" si="0"/>
        <v>5610.1150099644437</v>
      </c>
      <c r="G35" s="8"/>
      <c r="H35" s="8"/>
      <c r="I35" s="8"/>
    </row>
    <row r="36" spans="1:9" x14ac:dyDescent="0.25">
      <c r="A36" s="228">
        <v>60647</v>
      </c>
      <c r="B36" s="228" t="s">
        <v>45</v>
      </c>
      <c r="C36" s="228" t="s">
        <v>28</v>
      </c>
      <c r="D36" s="8">
        <f>'Umlage Gesamt § 2_mtlAufte_Plan'!AM36</f>
        <v>169432.87486164027</v>
      </c>
      <c r="E36" s="8">
        <f>'Umlage Gesamt § 2_mtlAufte_IST'!AM36</f>
        <v>170724.00532486787</v>
      </c>
      <c r="F36" s="8">
        <f t="shared" si="0"/>
        <v>1291.1304632276006</v>
      </c>
      <c r="G36" s="8"/>
      <c r="H36" s="8"/>
      <c r="I36" s="8"/>
    </row>
    <row r="37" spans="1:9" x14ac:dyDescent="0.25">
      <c r="A37" s="228">
        <v>60648</v>
      </c>
      <c r="B37" s="228" t="s">
        <v>46</v>
      </c>
      <c r="C37" s="228" t="s">
        <v>28</v>
      </c>
      <c r="D37" s="8">
        <f>'Umlage Gesamt § 2_mtlAufte_Plan'!AM37</f>
        <v>604124.05245409231</v>
      </c>
      <c r="E37" s="8">
        <f>'Umlage Gesamt § 2_mtlAufte_IST'!AM37</f>
        <v>608727.66298911336</v>
      </c>
      <c r="F37" s="8">
        <f t="shared" si="0"/>
        <v>4603.6105350210564</v>
      </c>
      <c r="G37" s="8"/>
      <c r="H37" s="8"/>
      <c r="I37" s="8"/>
    </row>
    <row r="38" spans="1:9" x14ac:dyDescent="0.25">
      <c r="A38" s="228">
        <v>60651</v>
      </c>
      <c r="B38" s="228" t="s">
        <v>47</v>
      </c>
      <c r="C38" s="228" t="s">
        <v>28</v>
      </c>
      <c r="D38" s="8">
        <f>'Umlage Gesamt § 2_mtlAufte_Plan'!AM38</f>
        <v>631390.73034947645</v>
      </c>
      <c r="E38" s="8">
        <f>'Umlage Gesamt § 2_mtlAufte_IST'!AM38</f>
        <v>636202.12133141805</v>
      </c>
      <c r="F38" s="8">
        <f t="shared" si="0"/>
        <v>4811.3909819416003</v>
      </c>
      <c r="G38" s="8"/>
      <c r="H38" s="8"/>
      <c r="I38" s="8"/>
    </row>
    <row r="39" spans="1:9" x14ac:dyDescent="0.25">
      <c r="A39" s="228">
        <v>60653</v>
      </c>
      <c r="B39" s="228" t="s">
        <v>48</v>
      </c>
      <c r="C39" s="228" t="s">
        <v>28</v>
      </c>
      <c r="D39" s="8">
        <f>'Umlage Gesamt § 2_mtlAufte_Plan'!AM39</f>
        <v>1212654.492257165</v>
      </c>
      <c r="E39" s="8">
        <f>'Umlage Gesamt § 2_mtlAufte_IST'!AM39</f>
        <v>1221895.2913500306</v>
      </c>
      <c r="F39" s="8">
        <f t="shared" si="0"/>
        <v>9240.799092865549</v>
      </c>
      <c r="G39" s="8"/>
      <c r="H39" s="8"/>
      <c r="I39" s="8"/>
    </row>
    <row r="40" spans="1:9" x14ac:dyDescent="0.25">
      <c r="A40" s="228">
        <v>60654</v>
      </c>
      <c r="B40" s="228" t="s">
        <v>49</v>
      </c>
      <c r="C40" s="228" t="s">
        <v>28</v>
      </c>
      <c r="D40" s="8">
        <f>'Umlage Gesamt § 2_mtlAufte_Plan'!AM40</f>
        <v>705391.3949494944</v>
      </c>
      <c r="E40" s="8">
        <f>'Umlage Gesamt § 2_mtlAufte_IST'!AM40</f>
        <v>710766.69368807529</v>
      </c>
      <c r="F40" s="8">
        <f t="shared" si="0"/>
        <v>5375.2987385808956</v>
      </c>
      <c r="G40" s="8"/>
      <c r="H40" s="8"/>
      <c r="I40" s="8"/>
    </row>
    <row r="41" spans="1:9" x14ac:dyDescent="0.25">
      <c r="A41" s="228">
        <v>60655</v>
      </c>
      <c r="B41" s="228" t="s">
        <v>50</v>
      </c>
      <c r="C41" s="228" t="s">
        <v>28</v>
      </c>
      <c r="D41" s="8">
        <f>'Umlage Gesamt § 2_mtlAufte_Plan'!AM41</f>
        <v>1138036.1473633121</v>
      </c>
      <c r="E41" s="8">
        <f>'Umlage Gesamt § 2_mtlAufte_IST'!AM41</f>
        <v>1146708.3317862868</v>
      </c>
      <c r="F41" s="8">
        <f t="shared" si="0"/>
        <v>8672.1844229747076</v>
      </c>
      <c r="G41" s="8"/>
      <c r="H41" s="8"/>
      <c r="I41" s="8"/>
    </row>
    <row r="42" spans="1:9" x14ac:dyDescent="0.25">
      <c r="A42" s="228">
        <v>60656</v>
      </c>
      <c r="B42" s="228" t="s">
        <v>51</v>
      </c>
      <c r="C42" s="228" t="s">
        <v>28</v>
      </c>
      <c r="D42" s="8">
        <f>'Umlage Gesamt § 2_mtlAufte_Plan'!AM42</f>
        <v>895141.7785620389</v>
      </c>
      <c r="E42" s="8">
        <f>'Umlage Gesamt § 2_mtlAufte_IST'!AM42</f>
        <v>901963.03341091622</v>
      </c>
      <c r="F42" s="8">
        <f t="shared" si="0"/>
        <v>6821.2548488773173</v>
      </c>
      <c r="G42" s="8"/>
      <c r="H42" s="8"/>
      <c r="I42" s="8"/>
    </row>
    <row r="43" spans="1:9" x14ac:dyDescent="0.25">
      <c r="A43" s="228">
        <v>60659</v>
      </c>
      <c r="B43" s="228" t="s">
        <v>52</v>
      </c>
      <c r="C43" s="228" t="s">
        <v>28</v>
      </c>
      <c r="D43" s="8">
        <f>'Umlage Gesamt § 2_mtlAufte_Plan'!AM43</f>
        <v>1171248.6390059893</v>
      </c>
      <c r="E43" s="8">
        <f>'Umlage Gesamt § 2_mtlAufte_IST'!AM43</f>
        <v>1180173.912799929</v>
      </c>
      <c r="F43" s="8">
        <f t="shared" si="0"/>
        <v>8925.2737939397339</v>
      </c>
      <c r="G43" s="8"/>
      <c r="H43" s="8"/>
      <c r="I43" s="8"/>
    </row>
    <row r="44" spans="1:9" x14ac:dyDescent="0.25">
      <c r="A44" s="228">
        <v>60660</v>
      </c>
      <c r="B44" s="228" t="s">
        <v>53</v>
      </c>
      <c r="C44" s="228" t="s">
        <v>28</v>
      </c>
      <c r="D44" s="8">
        <f>'Umlage Gesamt § 2_mtlAufte_Plan'!AM44</f>
        <v>1414128.0433411715</v>
      </c>
      <c r="E44" s="8">
        <f>'Umlage Gesamt § 2_mtlAufte_IST'!AM44</f>
        <v>1424904.1326753879</v>
      </c>
      <c r="F44" s="8">
        <f t="shared" si="0"/>
        <v>10776.089334216435</v>
      </c>
      <c r="G44" s="8"/>
      <c r="H44" s="8"/>
      <c r="I44" s="8"/>
    </row>
    <row r="45" spans="1:9" x14ac:dyDescent="0.25">
      <c r="A45" s="228">
        <v>60661</v>
      </c>
      <c r="B45" s="228" t="s">
        <v>54</v>
      </c>
      <c r="C45" s="228" t="s">
        <v>28</v>
      </c>
      <c r="D45" s="8">
        <f>'Umlage Gesamt § 2_mtlAufte_Plan'!AM45</f>
        <v>1797354.7279959915</v>
      </c>
      <c r="E45" s="8">
        <f>'Umlage Gesamt § 2_mtlAufte_IST'!AM45</f>
        <v>1811051.1221841725</v>
      </c>
      <c r="F45" s="8">
        <f t="shared" si="0"/>
        <v>13696.394188181031</v>
      </c>
      <c r="G45" s="8"/>
      <c r="H45" s="8"/>
      <c r="I45" s="8"/>
    </row>
    <row r="46" spans="1:9" x14ac:dyDescent="0.25">
      <c r="A46" s="228">
        <v>60662</v>
      </c>
      <c r="B46" s="228" t="s">
        <v>55</v>
      </c>
      <c r="C46" s="228" t="s">
        <v>28</v>
      </c>
      <c r="D46" s="8">
        <f>'Umlage Gesamt § 2_mtlAufte_Plan'!AM46</f>
        <v>1463092.2025948288</v>
      </c>
      <c r="E46" s="8">
        <f>'Umlage Gesamt § 2_mtlAufte_IST'!AM46</f>
        <v>1474241.4138374727</v>
      </c>
      <c r="F46" s="8">
        <f t="shared" si="0"/>
        <v>11149.211242643883</v>
      </c>
      <c r="G46" s="8"/>
      <c r="H46" s="8"/>
      <c r="I46" s="8"/>
    </row>
    <row r="47" spans="1:9" x14ac:dyDescent="0.25">
      <c r="A47" s="228">
        <v>60663</v>
      </c>
      <c r="B47" s="228" t="s">
        <v>56</v>
      </c>
      <c r="C47" s="228" t="s">
        <v>28</v>
      </c>
      <c r="D47" s="8">
        <f>'Umlage Gesamt § 2_mtlAufte_Plan'!AM47</f>
        <v>2233319.9387304573</v>
      </c>
      <c r="E47" s="8">
        <f>'Umlage Gesamt § 2_mtlAufte_IST'!AM47</f>
        <v>2250338.5215136581</v>
      </c>
      <c r="F47" s="8">
        <f t="shared" si="0"/>
        <v>17018.582783200778</v>
      </c>
      <c r="G47" s="8"/>
      <c r="H47" s="8"/>
      <c r="I47" s="8"/>
    </row>
    <row r="48" spans="1:9" x14ac:dyDescent="0.25">
      <c r="A48" s="228">
        <v>60664</v>
      </c>
      <c r="B48" s="228" t="s">
        <v>57</v>
      </c>
      <c r="C48" s="228" t="s">
        <v>28</v>
      </c>
      <c r="D48" s="8">
        <f>'Umlage Gesamt § 2_mtlAufte_Plan'!AM48</f>
        <v>3882905.0973272049</v>
      </c>
      <c r="E48" s="8">
        <f>'Umlage Gesamt § 2_mtlAufte_IST'!AM48</f>
        <v>3912494.0248660604</v>
      </c>
      <c r="F48" s="8">
        <f t="shared" si="0"/>
        <v>29588.927538855467</v>
      </c>
      <c r="G48" s="8"/>
      <c r="H48" s="8"/>
      <c r="I48" s="8"/>
    </row>
    <row r="49" spans="1:9" x14ac:dyDescent="0.25">
      <c r="A49" s="228">
        <v>60665</v>
      </c>
      <c r="B49" s="228" t="s">
        <v>58</v>
      </c>
      <c r="C49" s="228" t="s">
        <v>28</v>
      </c>
      <c r="D49" s="8">
        <f>'Umlage Gesamt § 2_mtlAufte_Plan'!AM49</f>
        <v>1831578.2897433455</v>
      </c>
      <c r="E49" s="8">
        <f>'Umlage Gesamt § 2_mtlAufte_IST'!AM49</f>
        <v>1845535.4779667351</v>
      </c>
      <c r="F49" s="8">
        <f t="shared" si="0"/>
        <v>13957.188223389676</v>
      </c>
      <c r="G49" s="8"/>
      <c r="H49" s="8"/>
      <c r="I49" s="8"/>
    </row>
    <row r="50" spans="1:9" x14ac:dyDescent="0.25">
      <c r="A50" s="228">
        <v>60666</v>
      </c>
      <c r="B50" s="228" t="s">
        <v>59</v>
      </c>
      <c r="C50" s="228" t="s">
        <v>28</v>
      </c>
      <c r="D50" s="8">
        <f>'Umlage Gesamt § 2_mtlAufte_Plan'!AM50</f>
        <v>676382.26082176575</v>
      </c>
      <c r="E50" s="8">
        <f>'Umlage Gesamt § 2_mtlAufte_IST'!AM50</f>
        <v>681536.50106260972</v>
      </c>
      <c r="F50" s="8">
        <f t="shared" si="0"/>
        <v>5154.2402408439666</v>
      </c>
      <c r="G50" s="8"/>
      <c r="H50" s="8"/>
      <c r="I50" s="8"/>
    </row>
    <row r="51" spans="1:9" x14ac:dyDescent="0.25">
      <c r="A51" s="228">
        <v>60667</v>
      </c>
      <c r="B51" s="228" t="s">
        <v>60</v>
      </c>
      <c r="C51" s="228" t="s">
        <v>28</v>
      </c>
      <c r="D51" s="8">
        <f>'Umlage Gesamt § 2_mtlAufte_Plan'!AM51</f>
        <v>3761567.4998729071</v>
      </c>
      <c r="E51" s="8">
        <f>'Umlage Gesamt § 2_mtlAufte_IST'!AM51</f>
        <v>3790231.7977108494</v>
      </c>
      <c r="F51" s="8">
        <f t="shared" si="0"/>
        <v>28664.297837942373</v>
      </c>
      <c r="G51" s="8"/>
      <c r="H51" s="8"/>
      <c r="I51" s="8"/>
    </row>
    <row r="52" spans="1:9" x14ac:dyDescent="0.25">
      <c r="A52" s="228">
        <v>60668</v>
      </c>
      <c r="B52" s="228" t="s">
        <v>61</v>
      </c>
      <c r="C52" s="228" t="s">
        <v>28</v>
      </c>
      <c r="D52" s="8">
        <f>'Umlage Gesamt § 2_mtlAufte_Plan'!AM52</f>
        <v>911742.06399692676</v>
      </c>
      <c r="E52" s="8">
        <f>'Umlage Gesamt § 2_mtlAufte_IST'!AM52</f>
        <v>918689.81811131409</v>
      </c>
      <c r="F52" s="8">
        <f t="shared" si="0"/>
        <v>6947.7541143873241</v>
      </c>
      <c r="G52" s="8"/>
      <c r="H52" s="8"/>
      <c r="I52" s="8"/>
    </row>
    <row r="53" spans="1:9" x14ac:dyDescent="0.25">
      <c r="A53" s="228">
        <v>60669</v>
      </c>
      <c r="B53" s="228" t="s">
        <v>62</v>
      </c>
      <c r="C53" s="228" t="s">
        <v>28</v>
      </c>
      <c r="D53" s="8">
        <f>'Umlage Gesamt § 2_mtlAufte_Plan'!AM53</f>
        <v>4907710.0698601156</v>
      </c>
      <c r="E53" s="8">
        <f>'Umlage Gesamt § 2_mtlAufte_IST'!AM53</f>
        <v>4945108.3255472677</v>
      </c>
      <c r="F53" s="8">
        <f t="shared" si="0"/>
        <v>37398.255687152036</v>
      </c>
      <c r="G53" s="8"/>
      <c r="H53" s="8"/>
      <c r="I53" s="8"/>
    </row>
    <row r="54" spans="1:9" x14ac:dyDescent="0.25">
      <c r="A54" s="228">
        <v>60670</v>
      </c>
      <c r="B54" s="228" t="s">
        <v>63</v>
      </c>
      <c r="C54" s="228" t="s">
        <v>28</v>
      </c>
      <c r="D54" s="8">
        <f>'Umlage Gesamt § 2_mtlAufte_Plan'!AM54</f>
        <v>3676768.7568023144</v>
      </c>
      <c r="E54" s="8">
        <f>'Umlage Gesamt § 2_mtlAufte_IST'!AM54</f>
        <v>3704786.8622144284</v>
      </c>
      <c r="F54" s="8">
        <f t="shared" si="0"/>
        <v>28018.105412113946</v>
      </c>
      <c r="G54" s="8"/>
      <c r="H54" s="8"/>
      <c r="I54" s="8"/>
    </row>
    <row r="55" spans="1:9" x14ac:dyDescent="0.25">
      <c r="A55" s="228">
        <v>61001</v>
      </c>
      <c r="B55" s="228" t="s">
        <v>65</v>
      </c>
      <c r="C55" s="228" t="s">
        <v>66</v>
      </c>
      <c r="D55" s="8">
        <f>'Umlage Gesamt § 2_mtlAufte_Plan'!AM55</f>
        <v>509330.60294621566</v>
      </c>
      <c r="E55" s="8">
        <f>'Umlage Gesamt § 2_mtlAufte_IST'!AM55</f>
        <v>524954.44014133723</v>
      </c>
      <c r="F55" s="8">
        <f t="shared" si="0"/>
        <v>15623.837195121567</v>
      </c>
      <c r="G55" s="8"/>
      <c r="H55" s="8"/>
      <c r="I55" s="8"/>
    </row>
    <row r="56" spans="1:9" x14ac:dyDescent="0.25">
      <c r="A56" s="228">
        <v>61002</v>
      </c>
      <c r="B56" s="228" t="s">
        <v>67</v>
      </c>
      <c r="C56" s="228" t="s">
        <v>66</v>
      </c>
      <c r="D56" s="8">
        <f>'Umlage Gesamt § 2_mtlAufte_Plan'!AM56</f>
        <v>349296.82015800488</v>
      </c>
      <c r="E56" s="8">
        <f>'Umlage Gesamt § 2_mtlAufte_IST'!AM56</f>
        <v>360011.58306318749</v>
      </c>
      <c r="F56" s="8">
        <f t="shared" si="0"/>
        <v>10714.762905182608</v>
      </c>
      <c r="G56" s="8"/>
      <c r="H56" s="8"/>
      <c r="I56" s="8"/>
    </row>
    <row r="57" spans="1:9" x14ac:dyDescent="0.25">
      <c r="A57" s="228">
        <v>61007</v>
      </c>
      <c r="B57" s="228" t="s">
        <v>68</v>
      </c>
      <c r="C57" s="228" t="s">
        <v>66</v>
      </c>
      <c r="D57" s="8">
        <f>'Umlage Gesamt § 2_mtlAufte_Plan'!AM57</f>
        <v>440981.37418454373</v>
      </c>
      <c r="E57" s="8">
        <f>'Umlage Gesamt § 2_mtlAufte_IST'!AM57</f>
        <v>454508.58255664288</v>
      </c>
      <c r="F57" s="8">
        <f t="shared" si="0"/>
        <v>13527.20837209915</v>
      </c>
      <c r="G57" s="8"/>
      <c r="H57" s="8"/>
      <c r="I57" s="8"/>
    </row>
    <row r="58" spans="1:9" x14ac:dyDescent="0.25">
      <c r="A58" s="228">
        <v>61008</v>
      </c>
      <c r="B58" s="228" t="s">
        <v>69</v>
      </c>
      <c r="C58" s="228" t="s">
        <v>66</v>
      </c>
      <c r="D58" s="8">
        <f>'Umlage Gesamt § 2_mtlAufte_Plan'!AM58</f>
        <v>638856.27986661892</v>
      </c>
      <c r="E58" s="8">
        <f>'Umlage Gesamt § 2_mtlAufte_IST'!AM58</f>
        <v>658453.34795948421</v>
      </c>
      <c r="F58" s="8">
        <f t="shared" si="0"/>
        <v>19597.068092865287</v>
      </c>
      <c r="G58" s="8"/>
      <c r="H58" s="8"/>
      <c r="I58" s="8"/>
    </row>
    <row r="59" spans="1:9" x14ac:dyDescent="0.25">
      <c r="A59" s="228">
        <v>61012</v>
      </c>
      <c r="B59" s="228" t="s">
        <v>70</v>
      </c>
      <c r="C59" s="228" t="s">
        <v>66</v>
      </c>
      <c r="D59" s="8">
        <f>'Umlage Gesamt § 2_mtlAufte_Plan'!AM59</f>
        <v>1077194.0253173828</v>
      </c>
      <c r="E59" s="8">
        <f>'Umlage Gesamt § 2_mtlAufte_IST'!AM59</f>
        <v>1110237.2078431614</v>
      </c>
      <c r="F59" s="8">
        <f t="shared" si="0"/>
        <v>33043.182525778655</v>
      </c>
      <c r="G59" s="8"/>
      <c r="H59" s="8"/>
      <c r="I59" s="8"/>
    </row>
    <row r="60" spans="1:9" x14ac:dyDescent="0.25">
      <c r="A60" s="228">
        <v>61013</v>
      </c>
      <c r="B60" s="228" t="s">
        <v>71</v>
      </c>
      <c r="C60" s="228" t="s">
        <v>66</v>
      </c>
      <c r="D60" s="8">
        <f>'Umlage Gesamt § 2_mtlAufte_Plan'!AM60</f>
        <v>779037.38265478495</v>
      </c>
      <c r="E60" s="8">
        <f>'Umlage Gesamt § 2_mtlAufte_IST'!AM60</f>
        <v>802934.53936421068</v>
      </c>
      <c r="F60" s="8">
        <f t="shared" si="0"/>
        <v>23897.156709425733</v>
      </c>
      <c r="G60" s="8"/>
      <c r="H60" s="8"/>
      <c r="I60" s="8"/>
    </row>
    <row r="61" spans="1:9" x14ac:dyDescent="0.25">
      <c r="A61" s="228">
        <v>61016</v>
      </c>
      <c r="B61" s="228" t="s">
        <v>72</v>
      </c>
      <c r="C61" s="228" t="s">
        <v>66</v>
      </c>
      <c r="D61" s="8">
        <f>'Umlage Gesamt § 2_mtlAufte_Plan'!AM61</f>
        <v>653659.3132045666</v>
      </c>
      <c r="E61" s="8">
        <f>'Umlage Gesamt § 2_mtlAufte_IST'!AM61</f>
        <v>673710.46786032093</v>
      </c>
      <c r="F61" s="8">
        <f t="shared" si="0"/>
        <v>20051.154655754333</v>
      </c>
      <c r="G61" s="8"/>
      <c r="H61" s="8"/>
      <c r="I61" s="8"/>
    </row>
    <row r="62" spans="1:9" x14ac:dyDescent="0.25">
      <c r="A62" s="228">
        <v>61017</v>
      </c>
      <c r="B62" s="228" t="s">
        <v>73</v>
      </c>
      <c r="C62" s="228" t="s">
        <v>66</v>
      </c>
      <c r="D62" s="8">
        <f>'Umlage Gesamt § 2_mtlAufte_Plan'!AM62</f>
        <v>457875.57638682408</v>
      </c>
      <c r="E62" s="8">
        <f>'Umlage Gesamt § 2_mtlAufte_IST'!AM62</f>
        <v>471921.01842331141</v>
      </c>
      <c r="F62" s="8">
        <f t="shared" si="0"/>
        <v>14045.442036487337</v>
      </c>
      <c r="G62" s="8"/>
      <c r="H62" s="8"/>
      <c r="I62" s="8"/>
    </row>
    <row r="63" spans="1:9" x14ac:dyDescent="0.25">
      <c r="A63" s="228">
        <v>61019</v>
      </c>
      <c r="B63" s="228" t="s">
        <v>74</v>
      </c>
      <c r="C63" s="228" t="s">
        <v>66</v>
      </c>
      <c r="D63" s="8">
        <f>'Umlage Gesamt § 2_mtlAufte_Plan'!AM63</f>
        <v>566690.70229213266</v>
      </c>
      <c r="E63" s="8">
        <f>'Umlage Gesamt § 2_mtlAufte_IST'!AM63</f>
        <v>584074.07415588142</v>
      </c>
      <c r="F63" s="8">
        <f t="shared" si="0"/>
        <v>17383.371863748762</v>
      </c>
      <c r="G63" s="8"/>
      <c r="H63" s="8"/>
      <c r="I63" s="8"/>
    </row>
    <row r="64" spans="1:9" x14ac:dyDescent="0.25">
      <c r="A64" s="228">
        <v>61020</v>
      </c>
      <c r="B64" s="228" t="s">
        <v>75</v>
      </c>
      <c r="C64" s="228" t="s">
        <v>66</v>
      </c>
      <c r="D64" s="8">
        <f>'Umlage Gesamt § 2_mtlAufte_Plan'!AM64</f>
        <v>552051.48730220785</v>
      </c>
      <c r="E64" s="8">
        <f>'Umlage Gesamt § 2_mtlAufte_IST'!AM64</f>
        <v>568985.79776979482</v>
      </c>
      <c r="F64" s="8">
        <f t="shared" si="0"/>
        <v>16934.310467586969</v>
      </c>
      <c r="G64" s="8"/>
      <c r="H64" s="8"/>
      <c r="I64" s="8"/>
    </row>
    <row r="65" spans="1:9" x14ac:dyDescent="0.25">
      <c r="A65" s="228">
        <v>61021</v>
      </c>
      <c r="B65" s="228" t="s">
        <v>76</v>
      </c>
      <c r="C65" s="228" t="s">
        <v>66</v>
      </c>
      <c r="D65" s="8">
        <f>'Umlage Gesamt § 2_mtlAufte_Plan'!AM65</f>
        <v>1446936.0084178823</v>
      </c>
      <c r="E65" s="8">
        <f>'Umlage Gesamt § 2_mtlAufte_IST'!AM65</f>
        <v>1491321.1140771769</v>
      </c>
      <c r="F65" s="8">
        <f t="shared" si="0"/>
        <v>44385.105659294641</v>
      </c>
      <c r="G65" s="8"/>
      <c r="H65" s="8"/>
      <c r="I65" s="8"/>
    </row>
    <row r="66" spans="1:9" x14ac:dyDescent="0.25">
      <c r="A66" s="228">
        <v>61024</v>
      </c>
      <c r="B66" s="228" t="s">
        <v>77</v>
      </c>
      <c r="C66" s="228" t="s">
        <v>66</v>
      </c>
      <c r="D66" s="8">
        <f>'Umlage Gesamt § 2_mtlAufte_Plan'!AM66</f>
        <v>678319.52896780963</v>
      </c>
      <c r="E66" s="8">
        <f>'Umlage Gesamt § 2_mtlAufte_IST'!AM66</f>
        <v>699127.14159811486</v>
      </c>
      <c r="F66" s="8">
        <f t="shared" si="0"/>
        <v>20807.61263030523</v>
      </c>
      <c r="G66" s="8"/>
      <c r="H66" s="8"/>
      <c r="I66" s="8"/>
    </row>
    <row r="67" spans="1:9" x14ac:dyDescent="0.25">
      <c r="A67" s="228">
        <v>61027</v>
      </c>
      <c r="B67" s="228" t="s">
        <v>78</v>
      </c>
      <c r="C67" s="228" t="s">
        <v>66</v>
      </c>
      <c r="D67" s="8">
        <f>'Umlage Gesamt § 2_mtlAufte_Plan'!AM67</f>
        <v>550150.73164414405</v>
      </c>
      <c r="E67" s="8">
        <f>'Umlage Gesamt § 2_mtlAufte_IST'!AM67</f>
        <v>567026.73598055122</v>
      </c>
      <c r="F67" s="8">
        <f t="shared" si="0"/>
        <v>16876.004336407175</v>
      </c>
      <c r="G67" s="8"/>
      <c r="H67" s="8"/>
      <c r="I67" s="8"/>
    </row>
    <row r="68" spans="1:9" x14ac:dyDescent="0.25">
      <c r="A68" s="228">
        <v>61030</v>
      </c>
      <c r="B68" s="228" t="s">
        <v>79</v>
      </c>
      <c r="C68" s="228" t="s">
        <v>66</v>
      </c>
      <c r="D68" s="8">
        <f>'Umlage Gesamt § 2_mtlAufte_Plan'!AM68</f>
        <v>539845.96875123982</v>
      </c>
      <c r="E68" s="8">
        <f>'Umlage Gesamt § 2_mtlAufte_IST'!AM68</f>
        <v>556405.8720388551</v>
      </c>
      <c r="F68" s="8">
        <f t="shared" ref="F68:F131" si="1">E68-D68</f>
        <v>16559.903287615278</v>
      </c>
      <c r="G68" s="8"/>
      <c r="H68" s="8"/>
      <c r="I68" s="8"/>
    </row>
    <row r="69" spans="1:9" x14ac:dyDescent="0.25">
      <c r="A69" s="228">
        <v>61032</v>
      </c>
      <c r="B69" s="228" t="s">
        <v>80</v>
      </c>
      <c r="C69" s="228" t="s">
        <v>66</v>
      </c>
      <c r="D69" s="8">
        <f>'Umlage Gesamt § 2_mtlAufte_Plan'!AM69</f>
        <v>659969.62928071059</v>
      </c>
      <c r="E69" s="8">
        <f>'Umlage Gesamt § 2_mtlAufte_IST'!AM69</f>
        <v>680214.35438059922</v>
      </c>
      <c r="F69" s="8">
        <f t="shared" si="1"/>
        <v>20244.72509988863</v>
      </c>
      <c r="G69" s="8"/>
      <c r="H69" s="8"/>
      <c r="I69" s="8"/>
    </row>
    <row r="70" spans="1:9" x14ac:dyDescent="0.25">
      <c r="A70" s="228">
        <v>61033</v>
      </c>
      <c r="B70" s="228" t="s">
        <v>81</v>
      </c>
      <c r="C70" s="228" t="s">
        <v>66</v>
      </c>
      <c r="D70" s="8">
        <f>'Umlage Gesamt § 2_mtlAufte_Plan'!AM70</f>
        <v>738421.69592415891</v>
      </c>
      <c r="E70" s="8">
        <f>'Umlage Gesamt § 2_mtlAufte_IST'!AM70</f>
        <v>761072.95679819456</v>
      </c>
      <c r="F70" s="8">
        <f t="shared" si="1"/>
        <v>22651.260874035652</v>
      </c>
      <c r="G70" s="8"/>
      <c r="H70" s="8"/>
      <c r="I70" s="8"/>
    </row>
    <row r="71" spans="1:9" x14ac:dyDescent="0.25">
      <c r="A71" s="228">
        <v>61043</v>
      </c>
      <c r="B71" s="228" t="s">
        <v>82</v>
      </c>
      <c r="C71" s="228" t="s">
        <v>66</v>
      </c>
      <c r="D71" s="8">
        <f>'Umlage Gesamt § 2_mtlAufte_Plan'!AM71</f>
        <v>1428580.9627164619</v>
      </c>
      <c r="E71" s="8">
        <f>'Umlage Gesamt § 2_mtlAufte_IST'!AM71</f>
        <v>1472403.022990129</v>
      </c>
      <c r="F71" s="8">
        <f t="shared" si="1"/>
        <v>43822.060273667099</v>
      </c>
      <c r="G71" s="8"/>
      <c r="H71" s="8"/>
      <c r="I71" s="8"/>
    </row>
    <row r="72" spans="1:9" x14ac:dyDescent="0.25">
      <c r="A72" s="228">
        <v>61045</v>
      </c>
      <c r="B72" s="228" t="s">
        <v>83</v>
      </c>
      <c r="C72" s="228" t="s">
        <v>66</v>
      </c>
      <c r="D72" s="8">
        <f>'Umlage Gesamt § 2_mtlAufte_Plan'!AM72</f>
        <v>2289622.8487642035</v>
      </c>
      <c r="E72" s="8">
        <f>'Umlage Gesamt § 2_mtlAufte_IST'!AM72</f>
        <v>2359857.5733623249</v>
      </c>
      <c r="F72" s="8">
        <f t="shared" si="1"/>
        <v>70234.724598121364</v>
      </c>
      <c r="G72" s="8"/>
      <c r="H72" s="8"/>
      <c r="I72" s="8"/>
    </row>
    <row r="73" spans="1:9" x14ac:dyDescent="0.25">
      <c r="A73" s="228">
        <v>61049</v>
      </c>
      <c r="B73" s="228" t="s">
        <v>84</v>
      </c>
      <c r="C73" s="228" t="s">
        <v>66</v>
      </c>
      <c r="D73" s="8">
        <f>'Umlage Gesamt § 2_mtlAufte_Plan'!AM73</f>
        <v>977779.712041358</v>
      </c>
      <c r="E73" s="8">
        <f>'Umlage Gesamt § 2_mtlAufte_IST'!AM73</f>
        <v>1007773.3368996711</v>
      </c>
      <c r="F73" s="8">
        <f t="shared" si="1"/>
        <v>29993.624858313124</v>
      </c>
      <c r="G73" s="8"/>
      <c r="H73" s="8"/>
      <c r="I73" s="8"/>
    </row>
    <row r="74" spans="1:9" x14ac:dyDescent="0.25">
      <c r="A74" s="228">
        <v>61050</v>
      </c>
      <c r="B74" s="228" t="s">
        <v>85</v>
      </c>
      <c r="C74" s="228" t="s">
        <v>66</v>
      </c>
      <c r="D74" s="8">
        <f>'Umlage Gesamt § 2_mtlAufte_Plan'!AM74</f>
        <v>1185607.5032034521</v>
      </c>
      <c r="E74" s="8">
        <f>'Umlage Gesamt § 2_mtlAufte_IST'!AM74</f>
        <v>1221976.2949081229</v>
      </c>
      <c r="F74" s="8">
        <f t="shared" si="1"/>
        <v>36368.791704670759</v>
      </c>
      <c r="G74" s="8"/>
      <c r="H74" s="8"/>
      <c r="I74" s="8"/>
    </row>
    <row r="75" spans="1:9" x14ac:dyDescent="0.25">
      <c r="A75" s="228">
        <v>61051</v>
      </c>
      <c r="B75" s="228" t="s">
        <v>86</v>
      </c>
      <c r="C75" s="228" t="s">
        <v>66</v>
      </c>
      <c r="D75" s="8">
        <f>'Umlage Gesamt § 2_mtlAufte_Plan'!AM75</f>
        <v>1087159.9466552574</v>
      </c>
      <c r="E75" s="8">
        <f>'Umlage Gesamt § 2_mtlAufte_IST'!AM75</f>
        <v>1120508.8361846632</v>
      </c>
      <c r="F75" s="8">
        <f t="shared" si="1"/>
        <v>33348.88952940586</v>
      </c>
      <c r="G75" s="8"/>
      <c r="H75" s="8"/>
      <c r="I75" s="8"/>
    </row>
    <row r="76" spans="1:9" x14ac:dyDescent="0.25">
      <c r="A76" s="228">
        <v>61052</v>
      </c>
      <c r="B76" s="228" t="s">
        <v>87</v>
      </c>
      <c r="C76" s="228" t="s">
        <v>66</v>
      </c>
      <c r="D76" s="8">
        <f>'Umlage Gesamt § 2_mtlAufte_Plan'!AM76</f>
        <v>915110.46331425966</v>
      </c>
      <c r="E76" s="8">
        <f>'Umlage Gesamt § 2_mtlAufte_IST'!AM76</f>
        <v>943181.6940859243</v>
      </c>
      <c r="F76" s="8">
        <f t="shared" si="1"/>
        <v>28071.230771664646</v>
      </c>
      <c r="G76" s="8"/>
      <c r="H76" s="8"/>
      <c r="I76" s="8"/>
    </row>
    <row r="77" spans="1:9" x14ac:dyDescent="0.25">
      <c r="A77" s="228">
        <v>61053</v>
      </c>
      <c r="B77" s="228" t="s">
        <v>66</v>
      </c>
      <c r="C77" s="228" t="s">
        <v>66</v>
      </c>
      <c r="D77" s="8">
        <f>'Umlage Gesamt § 2_mtlAufte_Plan'!AM77</f>
        <v>5804566.0608876767</v>
      </c>
      <c r="E77" s="8">
        <f>'Umlage Gesamt § 2_mtlAufte_IST'!AM77</f>
        <v>5982622.5032044053</v>
      </c>
      <c r="F77" s="8">
        <f t="shared" si="1"/>
        <v>178056.44231672864</v>
      </c>
      <c r="G77" s="8"/>
      <c r="H77" s="8"/>
      <c r="I77" s="8"/>
    </row>
    <row r="78" spans="1:9" x14ac:dyDescent="0.25">
      <c r="A78" s="228">
        <v>61054</v>
      </c>
      <c r="B78" s="228" t="s">
        <v>88</v>
      </c>
      <c r="C78" s="228" t="s">
        <v>66</v>
      </c>
      <c r="D78" s="8">
        <f>'Umlage Gesamt § 2_mtlAufte_Plan'!AM78</f>
        <v>1218770.9577992742</v>
      </c>
      <c r="E78" s="8">
        <f>'Umlage Gesamt § 2_mtlAufte_IST'!AM78</f>
        <v>1256157.0463489329</v>
      </c>
      <c r="F78" s="8">
        <f t="shared" si="1"/>
        <v>37386.088549658656</v>
      </c>
      <c r="G78" s="8"/>
      <c r="H78" s="8"/>
      <c r="I78" s="8"/>
    </row>
    <row r="79" spans="1:9" x14ac:dyDescent="0.25">
      <c r="A79" s="228">
        <v>61055</v>
      </c>
      <c r="B79" s="228" t="s">
        <v>89</v>
      </c>
      <c r="C79" s="228" t="s">
        <v>66</v>
      </c>
      <c r="D79" s="8">
        <f>'Umlage Gesamt § 2_mtlAufte_Plan'!AM79</f>
        <v>499837.68520168203</v>
      </c>
      <c r="E79" s="8">
        <f>'Umlage Gesamt § 2_mtlAufte_IST'!AM79</f>
        <v>515170.32489072531</v>
      </c>
      <c r="F79" s="8">
        <f t="shared" si="1"/>
        <v>15332.639689043281</v>
      </c>
      <c r="G79" s="8"/>
      <c r="H79" s="8"/>
      <c r="I79" s="8"/>
    </row>
    <row r="80" spans="1:9" x14ac:dyDescent="0.25">
      <c r="A80" s="228">
        <v>61057</v>
      </c>
      <c r="B80" s="228" t="s">
        <v>90</v>
      </c>
      <c r="C80" s="228" t="s">
        <v>66</v>
      </c>
      <c r="D80" s="8">
        <f>'Umlage Gesamt § 2_mtlAufte_Plan'!AM80</f>
        <v>955827.48488914117</v>
      </c>
      <c r="E80" s="8">
        <f>'Umlage Gesamt § 2_mtlAufte_IST'!AM80</f>
        <v>985147.71996660717</v>
      </c>
      <c r="F80" s="8">
        <f t="shared" si="1"/>
        <v>29320.235077466001</v>
      </c>
      <c r="G80" s="8"/>
      <c r="H80" s="8"/>
      <c r="I80" s="8"/>
    </row>
    <row r="81" spans="1:9" x14ac:dyDescent="0.25">
      <c r="A81" s="228">
        <v>61059</v>
      </c>
      <c r="B81" s="228" t="s">
        <v>91</v>
      </c>
      <c r="C81" s="228" t="s">
        <v>66</v>
      </c>
      <c r="D81" s="8">
        <f>'Umlage Gesamt § 2_mtlAufte_Plan'!AM81</f>
        <v>2048242.4463496127</v>
      </c>
      <c r="E81" s="8">
        <f>'Umlage Gesamt § 2_mtlAufte_IST'!AM81</f>
        <v>2111072.7697835322</v>
      </c>
      <c r="F81" s="8">
        <f t="shared" si="1"/>
        <v>62830.323433919577</v>
      </c>
      <c r="G81" s="8"/>
      <c r="H81" s="8"/>
      <c r="I81" s="8"/>
    </row>
    <row r="82" spans="1:9" x14ac:dyDescent="0.25">
      <c r="A82" s="228">
        <v>61060</v>
      </c>
      <c r="B82" s="228" t="s">
        <v>92</v>
      </c>
      <c r="C82" s="228" t="s">
        <v>66</v>
      </c>
      <c r="D82" s="8">
        <f>'Umlage Gesamt § 2_mtlAufte_Plan'!AM82</f>
        <v>1515822.2830278878</v>
      </c>
      <c r="E82" s="8">
        <f>'Umlage Gesamt § 2_mtlAufte_IST'!AM82</f>
        <v>1562320.4915191347</v>
      </c>
      <c r="F82" s="8">
        <f t="shared" si="1"/>
        <v>46498.208491246914</v>
      </c>
      <c r="G82" s="8"/>
      <c r="H82" s="8"/>
      <c r="I82" s="8"/>
    </row>
    <row r="83" spans="1:9" x14ac:dyDescent="0.25">
      <c r="A83" s="228">
        <v>61061</v>
      </c>
      <c r="B83" s="228" t="s">
        <v>93</v>
      </c>
      <c r="C83" s="228" t="s">
        <v>66</v>
      </c>
      <c r="D83" s="8">
        <f>'Umlage Gesamt § 2_mtlAufte_Plan'!AM83</f>
        <v>2324174.9745421275</v>
      </c>
      <c r="E83" s="8">
        <f>'Umlage Gesamt § 2_mtlAufte_IST'!AM83</f>
        <v>2395469.5938035129</v>
      </c>
      <c r="F83" s="8">
        <f t="shared" si="1"/>
        <v>71294.619261385407</v>
      </c>
      <c r="G83" s="8"/>
      <c r="H83" s="8"/>
      <c r="I83" s="8"/>
    </row>
    <row r="84" spans="1:9" x14ac:dyDescent="0.25">
      <c r="A84" s="228">
        <v>61101</v>
      </c>
      <c r="B84" s="228" t="s">
        <v>95</v>
      </c>
      <c r="C84" s="228" t="s">
        <v>96</v>
      </c>
      <c r="D84" s="8">
        <f>'Umlage Gesamt § 2_mtlAufte_Plan'!AM84</f>
        <v>1424377.5136996459</v>
      </c>
      <c r="E84" s="8">
        <f>'Umlage Gesamt § 2_mtlAufte_IST'!AM84</f>
        <v>1322821.3593000486</v>
      </c>
      <c r="F84" s="8">
        <f t="shared" si="1"/>
        <v>-101556.15439959732</v>
      </c>
      <c r="G84" s="8"/>
      <c r="H84" s="8"/>
      <c r="I84" s="8"/>
    </row>
    <row r="85" spans="1:9" x14ac:dyDescent="0.25">
      <c r="A85" s="228">
        <v>61105</v>
      </c>
      <c r="B85" s="228" t="s">
        <v>97</v>
      </c>
      <c r="C85" s="228" t="s">
        <v>96</v>
      </c>
      <c r="D85" s="8">
        <f>'Umlage Gesamt § 2_mtlAufte_Plan'!AM85</f>
        <v>372071.80169254332</v>
      </c>
      <c r="E85" s="8">
        <f>'Umlage Gesamt § 2_mtlAufte_IST'!AM85</f>
        <v>345543.59482533485</v>
      </c>
      <c r="F85" s="8">
        <f t="shared" si="1"/>
        <v>-26528.206867208472</v>
      </c>
      <c r="G85" s="8"/>
      <c r="H85" s="8"/>
      <c r="I85" s="8"/>
    </row>
    <row r="86" spans="1:9" x14ac:dyDescent="0.25">
      <c r="A86" s="228">
        <v>61106</v>
      </c>
      <c r="B86" s="228" t="s">
        <v>98</v>
      </c>
      <c r="C86" s="228" t="s">
        <v>96</v>
      </c>
      <c r="D86" s="8">
        <f>'Umlage Gesamt § 2_mtlAufte_Plan'!AM86</f>
        <v>591156.90258026938</v>
      </c>
      <c r="E86" s="8">
        <f>'Umlage Gesamt § 2_mtlAufte_IST'!AM86</f>
        <v>549008.22984750883</v>
      </c>
      <c r="F86" s="8">
        <f t="shared" si="1"/>
        <v>-42148.672732760548</v>
      </c>
      <c r="G86" s="8"/>
      <c r="H86" s="8"/>
      <c r="I86" s="8"/>
    </row>
    <row r="87" spans="1:9" x14ac:dyDescent="0.25">
      <c r="A87" s="228">
        <v>61107</v>
      </c>
      <c r="B87" s="228" t="s">
        <v>99</v>
      </c>
      <c r="C87" s="228" t="s">
        <v>96</v>
      </c>
      <c r="D87" s="8">
        <f>'Umlage Gesamt § 2_mtlAufte_Plan'!AM87</f>
        <v>433776.09789352462</v>
      </c>
      <c r="E87" s="8">
        <f>'Umlage Gesamt § 2_mtlAufte_IST'!AM87</f>
        <v>402848.45971556136</v>
      </c>
      <c r="F87" s="8">
        <f t="shared" si="1"/>
        <v>-30927.638177963265</v>
      </c>
      <c r="G87" s="8"/>
      <c r="H87" s="8"/>
      <c r="I87" s="8"/>
    </row>
    <row r="88" spans="1:9" x14ac:dyDescent="0.25">
      <c r="A88" s="228">
        <v>61108</v>
      </c>
      <c r="B88" s="228" t="s">
        <v>96</v>
      </c>
      <c r="C88" s="228" t="s">
        <v>96</v>
      </c>
      <c r="D88" s="8">
        <f>'Umlage Gesamt § 2_mtlAufte_Plan'!AM88</f>
        <v>14420201.201092605</v>
      </c>
      <c r="E88" s="8">
        <f>'Umlage Gesamt § 2_mtlAufte_IST'!AM88</f>
        <v>13392060.721784094</v>
      </c>
      <c r="F88" s="8">
        <f t="shared" si="1"/>
        <v>-1028140.4793085102</v>
      </c>
      <c r="G88" s="8"/>
      <c r="H88" s="8"/>
      <c r="I88" s="8"/>
    </row>
    <row r="89" spans="1:9" x14ac:dyDescent="0.25">
      <c r="A89" s="228">
        <v>61109</v>
      </c>
      <c r="B89" s="228" t="s">
        <v>100</v>
      </c>
      <c r="C89" s="228" t="s">
        <v>96</v>
      </c>
      <c r="D89" s="8">
        <f>'Umlage Gesamt § 2_mtlAufte_Plan'!AM89</f>
        <v>594360.42675243958</v>
      </c>
      <c r="E89" s="8">
        <f>'Umlage Gesamt § 2_mtlAufte_IST'!AM89</f>
        <v>551983.34715961386</v>
      </c>
      <c r="F89" s="8">
        <f t="shared" si="1"/>
        <v>-42377.079592825728</v>
      </c>
      <c r="G89" s="8"/>
      <c r="H89" s="8"/>
      <c r="I89" s="8"/>
    </row>
    <row r="90" spans="1:9" x14ac:dyDescent="0.25">
      <c r="A90" s="228">
        <v>61110</v>
      </c>
      <c r="B90" s="228" t="s">
        <v>101</v>
      </c>
      <c r="C90" s="228" t="s">
        <v>96</v>
      </c>
      <c r="D90" s="8">
        <f>'Umlage Gesamt § 2_mtlAufte_Plan'!AM90</f>
        <v>1156824.425482962</v>
      </c>
      <c r="E90" s="8">
        <f>'Umlage Gesamt § 2_mtlAufte_IST'!AM90</f>
        <v>1074344.437672409</v>
      </c>
      <c r="F90" s="8">
        <f t="shared" si="1"/>
        <v>-82479.987810553052</v>
      </c>
      <c r="G90" s="8"/>
      <c r="H90" s="8"/>
      <c r="I90" s="8"/>
    </row>
    <row r="91" spans="1:9" x14ac:dyDescent="0.25">
      <c r="A91" s="228">
        <v>61111</v>
      </c>
      <c r="B91" s="228" t="s">
        <v>102</v>
      </c>
      <c r="C91" s="228" t="s">
        <v>96</v>
      </c>
      <c r="D91" s="8">
        <f>'Umlage Gesamt § 2_mtlAufte_Plan'!AM91</f>
        <v>483461.37726534763</v>
      </c>
      <c r="E91" s="8">
        <f>'Umlage Gesamt § 2_mtlAufte_IST'!AM91</f>
        <v>448991.24711826723</v>
      </c>
      <c r="F91" s="8">
        <f t="shared" si="1"/>
        <v>-34470.130147080403</v>
      </c>
      <c r="G91" s="8"/>
      <c r="H91" s="8"/>
      <c r="I91" s="8"/>
    </row>
    <row r="92" spans="1:9" x14ac:dyDescent="0.25">
      <c r="A92" s="228">
        <v>61112</v>
      </c>
      <c r="B92" s="228" t="s">
        <v>103</v>
      </c>
      <c r="C92" s="228" t="s">
        <v>96</v>
      </c>
      <c r="D92" s="8">
        <f>'Umlage Gesamt § 2_mtlAufte_Plan'!AM92</f>
        <v>183022.05724859226</v>
      </c>
      <c r="E92" s="8">
        <f>'Umlage Gesamt § 2_mtlAufte_IST'!AM92</f>
        <v>169972.83671140997</v>
      </c>
      <c r="F92" s="8">
        <f t="shared" si="1"/>
        <v>-13049.220537182293</v>
      </c>
      <c r="G92" s="8"/>
      <c r="H92" s="8"/>
      <c r="I92" s="8"/>
    </row>
    <row r="93" spans="1:9" x14ac:dyDescent="0.25">
      <c r="A93" s="228">
        <v>61113</v>
      </c>
      <c r="B93" s="228" t="s">
        <v>104</v>
      </c>
      <c r="C93" s="228" t="s">
        <v>96</v>
      </c>
      <c r="D93" s="8">
        <f>'Umlage Gesamt § 2_mtlAufte_Plan'!AM93</f>
        <v>1104815.2159389392</v>
      </c>
      <c r="E93" s="8">
        <f>'Umlage Gesamt § 2_mtlAufte_IST'!AM93</f>
        <v>1026043.4131171638</v>
      </c>
      <c r="F93" s="8">
        <f t="shared" si="1"/>
        <v>-78771.802821775433</v>
      </c>
      <c r="G93" s="8"/>
      <c r="H93" s="8"/>
      <c r="I93" s="8"/>
    </row>
    <row r="94" spans="1:9" x14ac:dyDescent="0.25">
      <c r="A94" s="228">
        <v>61114</v>
      </c>
      <c r="B94" s="228" t="s">
        <v>105</v>
      </c>
      <c r="C94" s="228" t="s">
        <v>96</v>
      </c>
      <c r="D94" s="8">
        <f>'Umlage Gesamt § 2_mtlAufte_Plan'!AM94</f>
        <v>989965.94909325766</v>
      </c>
      <c r="E94" s="8">
        <f>'Umlage Gesamt § 2_mtlAufte_IST'!AM94</f>
        <v>919382.74077278527</v>
      </c>
      <c r="F94" s="8">
        <f t="shared" si="1"/>
        <v>-70583.208320472389</v>
      </c>
      <c r="G94" s="8"/>
      <c r="H94" s="8"/>
      <c r="I94" s="8"/>
    </row>
    <row r="95" spans="1:9" x14ac:dyDescent="0.25">
      <c r="A95" s="228">
        <v>61115</v>
      </c>
      <c r="B95" s="228" t="s">
        <v>106</v>
      </c>
      <c r="C95" s="228" t="s">
        <v>96</v>
      </c>
      <c r="D95" s="8">
        <f>'Umlage Gesamt § 2_mtlAufte_Plan'!AM95</f>
        <v>623003.49647593673</v>
      </c>
      <c r="E95" s="8">
        <f>'Umlage Gesamt § 2_mtlAufte_IST'!AM95</f>
        <v>578584.20547262428</v>
      </c>
      <c r="F95" s="8">
        <f t="shared" si="1"/>
        <v>-44419.29100331245</v>
      </c>
      <c r="G95" s="8"/>
      <c r="H95" s="8"/>
      <c r="I95" s="8"/>
    </row>
    <row r="96" spans="1:9" x14ac:dyDescent="0.25">
      <c r="A96" s="228">
        <v>61116</v>
      </c>
      <c r="B96" s="228" t="s">
        <v>107</v>
      </c>
      <c r="C96" s="228" t="s">
        <v>96</v>
      </c>
      <c r="D96" s="8">
        <f>'Umlage Gesamt § 2_mtlAufte_Plan'!AM96</f>
        <v>778915.33420733875</v>
      </c>
      <c r="E96" s="8">
        <f>'Umlage Gesamt § 2_mtlAufte_IST'!AM96</f>
        <v>723379.74396938831</v>
      </c>
      <c r="F96" s="8">
        <f t="shared" si="1"/>
        <v>-55535.59023795044</v>
      </c>
      <c r="G96" s="8"/>
      <c r="H96" s="8"/>
      <c r="I96" s="8"/>
    </row>
    <row r="97" spans="1:9" x14ac:dyDescent="0.25">
      <c r="A97" s="228">
        <v>61118</v>
      </c>
      <c r="B97" s="228" t="s">
        <v>108</v>
      </c>
      <c r="C97" s="228" t="s">
        <v>96</v>
      </c>
      <c r="D97" s="8">
        <f>'Umlage Gesamt § 2_mtlAufte_Plan'!AM97</f>
        <v>351182.13113150757</v>
      </c>
      <c r="E97" s="8">
        <f>'Umlage Gesamt § 2_mtlAufte_IST'!AM97</f>
        <v>326143.328996155</v>
      </c>
      <c r="F97" s="8">
        <f t="shared" si="1"/>
        <v>-25038.802135352569</v>
      </c>
      <c r="G97" s="8"/>
      <c r="H97" s="8"/>
      <c r="I97" s="8"/>
    </row>
    <row r="98" spans="1:9" x14ac:dyDescent="0.25">
      <c r="A98" s="228">
        <v>61119</v>
      </c>
      <c r="B98" s="228" t="s">
        <v>109</v>
      </c>
      <c r="C98" s="228" t="s">
        <v>96</v>
      </c>
      <c r="D98" s="8">
        <f>'Umlage Gesamt § 2_mtlAufte_Plan'!AM98</f>
        <v>197244.31983393329</v>
      </c>
      <c r="E98" s="8">
        <f>'Umlage Gesamt § 2_mtlAufte_IST'!AM98</f>
        <v>183181.07156805083</v>
      </c>
      <c r="F98" s="8">
        <f t="shared" si="1"/>
        <v>-14063.248265882459</v>
      </c>
      <c r="G98" s="8"/>
      <c r="H98" s="8"/>
      <c r="I98" s="8"/>
    </row>
    <row r="99" spans="1:9" x14ac:dyDescent="0.25">
      <c r="A99" s="228">
        <v>61120</v>
      </c>
      <c r="B99" s="228" t="s">
        <v>110</v>
      </c>
      <c r="C99" s="228" t="s">
        <v>96</v>
      </c>
      <c r="D99" s="8">
        <f>'Umlage Gesamt § 2_mtlAufte_Plan'!AM99</f>
        <v>4109686.1104264217</v>
      </c>
      <c r="E99" s="8">
        <f>'Umlage Gesamt § 2_mtlAufte_IST'!AM99</f>
        <v>3816671.1525587607</v>
      </c>
      <c r="F99" s="8">
        <f t="shared" si="1"/>
        <v>-293014.95786766103</v>
      </c>
      <c r="G99" s="8"/>
      <c r="H99" s="8"/>
      <c r="I99" s="8"/>
    </row>
    <row r="100" spans="1:9" x14ac:dyDescent="0.25">
      <c r="A100" s="228">
        <v>61203</v>
      </c>
      <c r="B100" s="228" t="s">
        <v>112</v>
      </c>
      <c r="C100" s="228" t="s">
        <v>113</v>
      </c>
      <c r="D100" s="8">
        <f>'Umlage Gesamt § 2_mtlAufte_Plan'!AM100</f>
        <v>890790.47248523124</v>
      </c>
      <c r="E100" s="8">
        <f>'Umlage Gesamt § 2_mtlAufte_IST'!AM100</f>
        <v>798690.75671998935</v>
      </c>
      <c r="F100" s="8">
        <f t="shared" si="1"/>
        <v>-92099.715765241883</v>
      </c>
      <c r="G100" s="8"/>
      <c r="H100" s="8"/>
      <c r="I100" s="8"/>
    </row>
    <row r="101" spans="1:9" x14ac:dyDescent="0.25">
      <c r="A101" s="228">
        <v>61204</v>
      </c>
      <c r="B101" s="228" t="s">
        <v>114</v>
      </c>
      <c r="C101" s="228" t="s">
        <v>113</v>
      </c>
      <c r="D101" s="8">
        <f>'Umlage Gesamt § 2_mtlAufte_Plan'!AM101</f>
        <v>800809.69430978165</v>
      </c>
      <c r="E101" s="8">
        <f>'Umlage Gesamt § 2_mtlAufte_IST'!AM101</f>
        <v>718013.18098133011</v>
      </c>
      <c r="F101" s="8">
        <f t="shared" si="1"/>
        <v>-82796.513328451547</v>
      </c>
      <c r="G101" s="8"/>
      <c r="H101" s="8"/>
      <c r="I101" s="8"/>
    </row>
    <row r="102" spans="1:9" x14ac:dyDescent="0.25">
      <c r="A102" s="228">
        <v>61205</v>
      </c>
      <c r="B102" s="228" t="s">
        <v>115</v>
      </c>
      <c r="C102" s="228" t="s">
        <v>113</v>
      </c>
      <c r="D102" s="8">
        <f>'Umlage Gesamt § 2_mtlAufte_Plan'!AM102</f>
        <v>553293.35781785683</v>
      </c>
      <c r="E102" s="8">
        <f>'Umlage Gesamt § 2_mtlAufte_IST'!AM102</f>
        <v>496087.8054867324</v>
      </c>
      <c r="F102" s="8">
        <f t="shared" si="1"/>
        <v>-57205.552331124432</v>
      </c>
      <c r="G102" s="8"/>
      <c r="H102" s="8"/>
      <c r="I102" s="8"/>
    </row>
    <row r="103" spans="1:9" x14ac:dyDescent="0.25">
      <c r="A103" s="228">
        <v>61206</v>
      </c>
      <c r="B103" s="228" t="s">
        <v>116</v>
      </c>
      <c r="C103" s="228" t="s">
        <v>113</v>
      </c>
      <c r="D103" s="8">
        <f>'Umlage Gesamt § 2_mtlAufte_Plan'!AM103</f>
        <v>393981.09718276374</v>
      </c>
      <c r="E103" s="8">
        <f>'Umlage Gesamt § 2_mtlAufte_IST'!AM103</f>
        <v>353246.99843766046</v>
      </c>
      <c r="F103" s="8">
        <f t="shared" si="1"/>
        <v>-40734.098745103285</v>
      </c>
      <c r="G103" s="8"/>
      <c r="H103" s="8"/>
      <c r="I103" s="8"/>
    </row>
    <row r="104" spans="1:9" x14ac:dyDescent="0.25">
      <c r="A104" s="228">
        <v>61207</v>
      </c>
      <c r="B104" s="228" t="s">
        <v>117</v>
      </c>
      <c r="C104" s="228" t="s">
        <v>113</v>
      </c>
      <c r="D104" s="8">
        <f>'Umlage Gesamt § 2_mtlAufte_Plan'!AM104</f>
        <v>1839647.6953555176</v>
      </c>
      <c r="E104" s="8">
        <f>'Umlage Gesamt § 2_mtlAufte_IST'!AM104</f>
        <v>1649444.6845647455</v>
      </c>
      <c r="F104" s="8">
        <f t="shared" si="1"/>
        <v>-190203.01079077204</v>
      </c>
      <c r="G104" s="8"/>
      <c r="H104" s="8"/>
      <c r="I104" s="8"/>
    </row>
    <row r="105" spans="1:9" x14ac:dyDescent="0.25">
      <c r="A105" s="228">
        <v>61213</v>
      </c>
      <c r="B105" s="228" t="s">
        <v>118</v>
      </c>
      <c r="C105" s="228" t="s">
        <v>113</v>
      </c>
      <c r="D105" s="8">
        <f>'Umlage Gesamt § 2_mtlAufte_Plan'!AM105</f>
        <v>1253455.2225997981</v>
      </c>
      <c r="E105" s="8">
        <f>'Umlage Gesamt § 2_mtlAufte_IST'!AM105</f>
        <v>1123859.2364597311</v>
      </c>
      <c r="F105" s="8">
        <f t="shared" si="1"/>
        <v>-129595.98614006699</v>
      </c>
      <c r="G105" s="8"/>
      <c r="H105" s="8"/>
      <c r="I105" s="8"/>
    </row>
    <row r="106" spans="1:9" x14ac:dyDescent="0.25">
      <c r="A106" s="228">
        <v>61215</v>
      </c>
      <c r="B106" s="228" t="s">
        <v>119</v>
      </c>
      <c r="C106" s="228" t="s">
        <v>113</v>
      </c>
      <c r="D106" s="8">
        <f>'Umlage Gesamt § 2_mtlAufte_Plan'!AM106</f>
        <v>458244.57713455771</v>
      </c>
      <c r="E106" s="8">
        <f>'Umlage Gesamt § 2_mtlAufte_IST'!AM106</f>
        <v>410866.21307627368</v>
      </c>
      <c r="F106" s="8">
        <f t="shared" si="1"/>
        <v>-47378.364058284031</v>
      </c>
      <c r="G106" s="8"/>
      <c r="H106" s="8"/>
      <c r="I106" s="8"/>
    </row>
    <row r="107" spans="1:9" x14ac:dyDescent="0.25">
      <c r="A107" s="228">
        <v>61217</v>
      </c>
      <c r="B107" s="228" t="s">
        <v>120</v>
      </c>
      <c r="C107" s="228" t="s">
        <v>113</v>
      </c>
      <c r="D107" s="8">
        <f>'Umlage Gesamt § 2_mtlAufte_Plan'!AM107</f>
        <v>1085138.8165573268</v>
      </c>
      <c r="E107" s="8">
        <f>'Umlage Gesamt § 2_mtlAufte_IST'!AM107</f>
        <v>972945.23158112704</v>
      </c>
      <c r="F107" s="8">
        <f t="shared" si="1"/>
        <v>-112193.58497619978</v>
      </c>
      <c r="G107" s="8"/>
      <c r="H107" s="8"/>
      <c r="I107" s="8"/>
    </row>
    <row r="108" spans="1:9" x14ac:dyDescent="0.25">
      <c r="A108" s="228">
        <v>61222</v>
      </c>
      <c r="B108" s="228" t="s">
        <v>121</v>
      </c>
      <c r="C108" s="228" t="s">
        <v>113</v>
      </c>
      <c r="D108" s="8">
        <f>'Umlage Gesamt § 2_mtlAufte_Plan'!AM108</f>
        <v>557773.95876041276</v>
      </c>
      <c r="E108" s="8">
        <f>'Umlage Gesamt § 2_mtlAufte_IST'!AM108</f>
        <v>500105.15262717317</v>
      </c>
      <c r="F108" s="8">
        <f t="shared" si="1"/>
        <v>-57668.806133239588</v>
      </c>
      <c r="G108" s="8"/>
      <c r="H108" s="8"/>
      <c r="I108" s="8"/>
    </row>
    <row r="109" spans="1:9" x14ac:dyDescent="0.25">
      <c r="A109" s="228">
        <v>61236</v>
      </c>
      <c r="B109" s="228" t="s">
        <v>122</v>
      </c>
      <c r="C109" s="228" t="s">
        <v>113</v>
      </c>
      <c r="D109" s="8">
        <f>'Umlage Gesamt § 2_mtlAufte_Plan'!AM109</f>
        <v>1295234.0471457951</v>
      </c>
      <c r="E109" s="8">
        <f>'Umlage Gesamt § 2_mtlAufte_IST'!AM109</f>
        <v>1161318.5066497449</v>
      </c>
      <c r="F109" s="8">
        <f t="shared" si="1"/>
        <v>-133915.54049605015</v>
      </c>
      <c r="G109" s="8"/>
      <c r="H109" s="8"/>
      <c r="I109" s="8"/>
    </row>
    <row r="110" spans="1:9" x14ac:dyDescent="0.25">
      <c r="A110" s="228">
        <v>61243</v>
      </c>
      <c r="B110" s="228" t="s">
        <v>123</v>
      </c>
      <c r="C110" s="228" t="s">
        <v>113</v>
      </c>
      <c r="D110" s="8">
        <f>'Umlage Gesamt § 2_mtlAufte_Plan'!AM110</f>
        <v>495288.04986035771</v>
      </c>
      <c r="E110" s="8">
        <f>'Umlage Gesamt § 2_mtlAufte_IST'!AM110</f>
        <v>444079.72419563052</v>
      </c>
      <c r="F110" s="8">
        <f t="shared" si="1"/>
        <v>-51208.325664727192</v>
      </c>
      <c r="G110" s="8"/>
      <c r="H110" s="8"/>
      <c r="I110" s="8"/>
    </row>
    <row r="111" spans="1:9" x14ac:dyDescent="0.25">
      <c r="A111" s="228">
        <v>61247</v>
      </c>
      <c r="B111" s="228" t="s">
        <v>124</v>
      </c>
      <c r="C111" s="228" t="s">
        <v>113</v>
      </c>
      <c r="D111" s="8">
        <f>'Umlage Gesamt § 2_mtlAufte_Plan'!AM111</f>
        <v>1265105.7616086754</v>
      </c>
      <c r="E111" s="8">
        <f>'Umlage Gesamt § 2_mtlAufte_IST'!AM111</f>
        <v>1134305.214615779</v>
      </c>
      <c r="F111" s="8">
        <f t="shared" si="1"/>
        <v>-130800.54699289636</v>
      </c>
      <c r="G111" s="8"/>
      <c r="H111" s="8"/>
      <c r="I111" s="8"/>
    </row>
    <row r="112" spans="1:9" x14ac:dyDescent="0.25">
      <c r="A112" s="228">
        <v>61251</v>
      </c>
      <c r="B112" s="228" t="s">
        <v>125</v>
      </c>
      <c r="C112" s="228" t="s">
        <v>113</v>
      </c>
      <c r="D112" s="8">
        <f>'Umlage Gesamt § 2_mtlAufte_Plan'!AM112</f>
        <v>155061.4907050828</v>
      </c>
      <c r="E112" s="8">
        <f>'Umlage Gesamt § 2_mtlAufte_IST'!AM112</f>
        <v>139029.52846346868</v>
      </c>
      <c r="F112" s="8">
        <f t="shared" si="1"/>
        <v>-16031.962241614121</v>
      </c>
      <c r="G112" s="8"/>
      <c r="H112" s="8"/>
      <c r="I112" s="8"/>
    </row>
    <row r="113" spans="1:9" x14ac:dyDescent="0.25">
      <c r="A113" s="228">
        <v>61252</v>
      </c>
      <c r="B113" s="228" t="s">
        <v>126</v>
      </c>
      <c r="C113" s="228" t="s">
        <v>113</v>
      </c>
      <c r="D113" s="8">
        <f>'Umlage Gesamt § 2_mtlAufte_Plan'!AM113</f>
        <v>381009.85387066542</v>
      </c>
      <c r="E113" s="8">
        <f>'Umlage Gesamt § 2_mtlAufte_IST'!AM113</f>
        <v>341616.86491407716</v>
      </c>
      <c r="F113" s="8">
        <f t="shared" si="1"/>
        <v>-39392.988956588262</v>
      </c>
      <c r="G113" s="8"/>
      <c r="H113" s="8"/>
      <c r="I113" s="8"/>
    </row>
    <row r="114" spans="1:9" x14ac:dyDescent="0.25">
      <c r="A114" s="228">
        <v>61253</v>
      </c>
      <c r="B114" s="228" t="s">
        <v>127</v>
      </c>
      <c r="C114" s="228" t="s">
        <v>113</v>
      </c>
      <c r="D114" s="8">
        <f>'Umlage Gesamt § 2_mtlAufte_Plan'!AM114</f>
        <v>1711742.4443102239</v>
      </c>
      <c r="E114" s="8">
        <f>'Umlage Gesamt § 2_mtlAufte_IST'!AM114</f>
        <v>1534763.6850466242</v>
      </c>
      <c r="F114" s="8">
        <f t="shared" si="1"/>
        <v>-176978.75926359976</v>
      </c>
      <c r="G114" s="8"/>
      <c r="H114" s="8"/>
      <c r="I114" s="8"/>
    </row>
    <row r="115" spans="1:9" x14ac:dyDescent="0.25">
      <c r="A115" s="228">
        <v>61254</v>
      </c>
      <c r="B115" s="228" t="s">
        <v>128</v>
      </c>
      <c r="C115" s="228" t="s">
        <v>113</v>
      </c>
      <c r="D115" s="8">
        <f>'Umlage Gesamt § 2_mtlAufte_Plan'!AM115</f>
        <v>455292.90560402075</v>
      </c>
      <c r="E115" s="8">
        <f>'Umlage Gesamt § 2_mtlAufte_IST'!AM115</f>
        <v>408219.71781040449</v>
      </c>
      <c r="F115" s="8">
        <f t="shared" si="1"/>
        <v>-47073.187793616264</v>
      </c>
      <c r="G115" s="8"/>
      <c r="H115" s="8"/>
      <c r="I115" s="8"/>
    </row>
    <row r="116" spans="1:9" x14ac:dyDescent="0.25">
      <c r="A116" s="228">
        <v>61255</v>
      </c>
      <c r="B116" s="228" t="s">
        <v>129</v>
      </c>
      <c r="C116" s="228" t="s">
        <v>113</v>
      </c>
      <c r="D116" s="8">
        <f>'Umlage Gesamt § 2_mtlAufte_Plan'!AM116</f>
        <v>1911273.1774912772</v>
      </c>
      <c r="E116" s="8">
        <f>'Umlage Gesamt § 2_mtlAufte_IST'!AM116</f>
        <v>1713664.7366358482</v>
      </c>
      <c r="F116" s="8">
        <f t="shared" si="1"/>
        <v>-197608.44085542904</v>
      </c>
      <c r="G116" s="8"/>
      <c r="H116" s="8"/>
      <c r="I116" s="8"/>
    </row>
    <row r="117" spans="1:9" x14ac:dyDescent="0.25">
      <c r="A117" s="228">
        <v>61256</v>
      </c>
      <c r="B117" s="228" t="s">
        <v>130</v>
      </c>
      <c r="C117" s="228" t="s">
        <v>113</v>
      </c>
      <c r="D117" s="8">
        <f>'Umlage Gesamt § 2_mtlAufte_Plan'!AM117</f>
        <v>502688.06678367453</v>
      </c>
      <c r="E117" s="8">
        <f>'Umlage Gesamt § 2_mtlAufte_IST'!AM117</f>
        <v>450714.64598563942</v>
      </c>
      <c r="F117" s="8">
        <f t="shared" si="1"/>
        <v>-51973.420798035106</v>
      </c>
      <c r="G117" s="8"/>
      <c r="H117" s="8"/>
      <c r="I117" s="8"/>
    </row>
    <row r="118" spans="1:9" x14ac:dyDescent="0.25">
      <c r="A118" s="228">
        <v>61257</v>
      </c>
      <c r="B118" s="228" t="s">
        <v>131</v>
      </c>
      <c r="C118" s="228" t="s">
        <v>113</v>
      </c>
      <c r="D118" s="8">
        <f>'Umlage Gesamt § 2_mtlAufte_Plan'!AM118</f>
        <v>1418225.4600409151</v>
      </c>
      <c r="E118" s="8">
        <f>'Umlage Gesamt § 2_mtlAufte_IST'!AM118</f>
        <v>1271593.7146469799</v>
      </c>
      <c r="F118" s="8">
        <f t="shared" si="1"/>
        <v>-146631.74539393513</v>
      </c>
      <c r="G118" s="8"/>
      <c r="H118" s="8"/>
      <c r="I118" s="8"/>
    </row>
    <row r="119" spans="1:9" x14ac:dyDescent="0.25">
      <c r="A119" s="228">
        <v>61258</v>
      </c>
      <c r="B119" s="228" t="s">
        <v>132</v>
      </c>
      <c r="C119" s="228" t="s">
        <v>113</v>
      </c>
      <c r="D119" s="8">
        <f>'Umlage Gesamt § 2_mtlAufte_Plan'!AM119</f>
        <v>909472.61658634257</v>
      </c>
      <c r="E119" s="8">
        <f>'Umlage Gesamt § 2_mtlAufte_IST'!AM119</f>
        <v>815441.33530177351</v>
      </c>
      <c r="F119" s="8">
        <f t="shared" si="1"/>
        <v>-94031.281284569064</v>
      </c>
      <c r="G119" s="8"/>
      <c r="H119" s="8"/>
      <c r="I119" s="8"/>
    </row>
    <row r="120" spans="1:9" x14ac:dyDescent="0.25">
      <c r="A120" s="228">
        <v>61259</v>
      </c>
      <c r="B120" s="228" t="s">
        <v>113</v>
      </c>
      <c r="C120" s="228" t="s">
        <v>113</v>
      </c>
      <c r="D120" s="8">
        <f>'Umlage Gesamt § 2_mtlAufte_Plan'!AM120</f>
        <v>3691723.6732671913</v>
      </c>
      <c r="E120" s="8">
        <f>'Umlage Gesamt § 2_mtlAufte_IST'!AM120</f>
        <v>3310032.6791514452</v>
      </c>
      <c r="F120" s="8">
        <f t="shared" si="1"/>
        <v>-381690.99411574611</v>
      </c>
      <c r="G120" s="8"/>
      <c r="H120" s="8"/>
      <c r="I120" s="8"/>
    </row>
    <row r="121" spans="1:9" x14ac:dyDescent="0.25">
      <c r="A121" s="228">
        <v>61260</v>
      </c>
      <c r="B121" s="228" t="s">
        <v>133</v>
      </c>
      <c r="C121" s="228" t="s">
        <v>113</v>
      </c>
      <c r="D121" s="8">
        <f>'Umlage Gesamt § 2_mtlAufte_Plan'!AM121</f>
        <v>456848.98803627666</v>
      </c>
      <c r="E121" s="8">
        <f>'Umlage Gesamt § 2_mtlAufte_IST'!AM121</f>
        <v>409614.91532735788</v>
      </c>
      <c r="F121" s="8">
        <f t="shared" si="1"/>
        <v>-47234.072708918771</v>
      </c>
      <c r="G121" s="8"/>
      <c r="H121" s="8"/>
      <c r="I121" s="8"/>
    </row>
    <row r="122" spans="1:9" x14ac:dyDescent="0.25">
      <c r="A122" s="228">
        <v>61261</v>
      </c>
      <c r="B122" s="228" t="s">
        <v>134</v>
      </c>
      <c r="C122" s="228" t="s">
        <v>113</v>
      </c>
      <c r="D122" s="8">
        <f>'Umlage Gesamt § 2_mtlAufte_Plan'!AM122</f>
        <v>641152.4674174923</v>
      </c>
      <c r="E122" s="8">
        <f>'Umlage Gesamt § 2_mtlAufte_IST'!AM122</f>
        <v>574863.0740805947</v>
      </c>
      <c r="F122" s="8">
        <f t="shared" si="1"/>
        <v>-66289.3933368976</v>
      </c>
      <c r="G122" s="8"/>
      <c r="H122" s="8"/>
      <c r="I122" s="8"/>
    </row>
    <row r="123" spans="1:9" x14ac:dyDescent="0.25">
      <c r="A123" s="228">
        <v>61262</v>
      </c>
      <c r="B123" s="228" t="s">
        <v>135</v>
      </c>
      <c r="C123" s="228" t="s">
        <v>113</v>
      </c>
      <c r="D123" s="8">
        <f>'Umlage Gesamt § 2_mtlAufte_Plan'!AM123</f>
        <v>622366.51481857442</v>
      </c>
      <c r="E123" s="8">
        <f>'Umlage Gesamt § 2_mtlAufte_IST'!AM123</f>
        <v>558019.41986517038</v>
      </c>
      <c r="F123" s="8">
        <f t="shared" si="1"/>
        <v>-64347.094953404041</v>
      </c>
      <c r="G123" s="8"/>
      <c r="H123" s="8"/>
      <c r="I123" s="8"/>
    </row>
    <row r="124" spans="1:9" x14ac:dyDescent="0.25">
      <c r="A124" s="228">
        <v>61263</v>
      </c>
      <c r="B124" s="228" t="s">
        <v>136</v>
      </c>
      <c r="C124" s="228" t="s">
        <v>113</v>
      </c>
      <c r="D124" s="8">
        <f>'Umlage Gesamt § 2_mtlAufte_Plan'!AM124</f>
        <v>2072735.1795574909</v>
      </c>
      <c r="E124" s="8">
        <f>'Umlage Gesamt § 2_mtlAufte_IST'!AM124</f>
        <v>1858433.021204503</v>
      </c>
      <c r="F124" s="8">
        <f t="shared" si="1"/>
        <v>-214302.15835298784</v>
      </c>
      <c r="G124" s="8"/>
      <c r="H124" s="8"/>
      <c r="I124" s="8"/>
    </row>
    <row r="125" spans="1:9" x14ac:dyDescent="0.25">
      <c r="A125" s="228">
        <v>61264</v>
      </c>
      <c r="B125" s="228" t="s">
        <v>137</v>
      </c>
      <c r="C125" s="228" t="s">
        <v>113</v>
      </c>
      <c r="D125" s="8">
        <f>'Umlage Gesamt § 2_mtlAufte_Plan'!AM125</f>
        <v>647869.75975622656</v>
      </c>
      <c r="E125" s="8">
        <f>'Umlage Gesamt § 2_mtlAufte_IST'!AM125</f>
        <v>580885.85886203137</v>
      </c>
      <c r="F125" s="8">
        <f t="shared" si="1"/>
        <v>-66983.900894195191</v>
      </c>
      <c r="G125" s="8"/>
      <c r="H125" s="8"/>
      <c r="I125" s="8"/>
    </row>
    <row r="126" spans="1:9" x14ac:dyDescent="0.25">
      <c r="A126" s="228">
        <v>61265</v>
      </c>
      <c r="B126" s="228" t="s">
        <v>138</v>
      </c>
      <c r="C126" s="228" t="s">
        <v>113</v>
      </c>
      <c r="D126" s="8">
        <f>'Umlage Gesamt § 2_mtlAufte_Plan'!AM126</f>
        <v>3521012.8266691924</v>
      </c>
      <c r="E126" s="8">
        <f>'Umlage Gesamt § 2_mtlAufte_IST'!AM126</f>
        <v>3156971.7973154797</v>
      </c>
      <c r="F126" s="8">
        <f t="shared" si="1"/>
        <v>-364041.02935371269</v>
      </c>
      <c r="G126" s="8"/>
      <c r="H126" s="8"/>
      <c r="I126" s="8"/>
    </row>
    <row r="127" spans="1:9" x14ac:dyDescent="0.25">
      <c r="A127" s="228">
        <v>61266</v>
      </c>
      <c r="B127" s="228" t="s">
        <v>139</v>
      </c>
      <c r="C127" s="228" t="s">
        <v>113</v>
      </c>
      <c r="D127" s="8">
        <f>'Umlage Gesamt § 2_mtlAufte_Plan'!AM127</f>
        <v>450772.71853720286</v>
      </c>
      <c r="E127" s="8">
        <f>'Umlage Gesamt § 2_mtlAufte_IST'!AM127</f>
        <v>404166.87739458767</v>
      </c>
      <c r="F127" s="8">
        <f t="shared" si="1"/>
        <v>-46605.841142615187</v>
      </c>
      <c r="G127" s="8"/>
      <c r="H127" s="8"/>
      <c r="I127" s="8"/>
    </row>
    <row r="128" spans="1:9" x14ac:dyDescent="0.25">
      <c r="A128" s="228">
        <v>61267</v>
      </c>
      <c r="B128" s="228" t="s">
        <v>140</v>
      </c>
      <c r="C128" s="228" t="s">
        <v>113</v>
      </c>
      <c r="D128" s="8">
        <f>'Umlage Gesamt § 2_mtlAufte_Plan'!AM128</f>
        <v>1164169.1345301289</v>
      </c>
      <c r="E128" s="8">
        <f>'Umlage Gesamt § 2_mtlAufte_IST'!AM128</f>
        <v>1043804.5261236662</v>
      </c>
      <c r="F128" s="8">
        <f t="shared" si="1"/>
        <v>-120364.60840646271</v>
      </c>
      <c r="G128" s="8"/>
      <c r="H128" s="8"/>
      <c r="I128" s="8"/>
    </row>
    <row r="129" spans="1:9" x14ac:dyDescent="0.25">
      <c r="A129" s="228">
        <v>61410</v>
      </c>
      <c r="B129" s="228" t="s">
        <v>142</v>
      </c>
      <c r="C129" s="228" t="s">
        <v>143</v>
      </c>
      <c r="D129" s="8">
        <f>'Umlage Gesamt § 2_mtlAufte_Plan'!AM129</f>
        <v>302935.55799745029</v>
      </c>
      <c r="E129" s="8">
        <f>'Umlage Gesamt § 2_mtlAufte_IST'!AM129</f>
        <v>288796.21364716784</v>
      </c>
      <c r="F129" s="8">
        <f t="shared" si="1"/>
        <v>-14139.344350282452</v>
      </c>
      <c r="G129" s="8"/>
      <c r="H129" s="8"/>
      <c r="I129" s="8"/>
    </row>
    <row r="130" spans="1:9" x14ac:dyDescent="0.25">
      <c r="A130" s="228">
        <v>61413</v>
      </c>
      <c r="B130" s="228" t="s">
        <v>144</v>
      </c>
      <c r="C130" s="228" t="s">
        <v>143</v>
      </c>
      <c r="D130" s="8">
        <f>'Umlage Gesamt § 2_mtlAufte_Plan'!AM130</f>
        <v>233287.63057436192</v>
      </c>
      <c r="E130" s="8">
        <f>'Umlage Gesamt § 2_mtlAufte_IST'!AM130</f>
        <v>222399.06350367106</v>
      </c>
      <c r="F130" s="8">
        <f t="shared" si="1"/>
        <v>-10888.567070690857</v>
      </c>
      <c r="G130" s="8"/>
      <c r="H130" s="8"/>
      <c r="I130" s="8"/>
    </row>
    <row r="131" spans="1:9" x14ac:dyDescent="0.25">
      <c r="A131" s="228">
        <v>61425</v>
      </c>
      <c r="B131" s="228" t="s">
        <v>145</v>
      </c>
      <c r="C131" s="228" t="s">
        <v>143</v>
      </c>
      <c r="D131" s="8">
        <f>'Umlage Gesamt § 2_mtlAufte_Plan'!AM131</f>
        <v>708148.89538068243</v>
      </c>
      <c r="E131" s="8">
        <f>'Umlage Gesamt § 2_mtlAufte_IST'!AM131</f>
        <v>675096.44967490644</v>
      </c>
      <c r="F131" s="8">
        <f t="shared" si="1"/>
        <v>-33052.445705775986</v>
      </c>
      <c r="G131" s="8"/>
      <c r="H131" s="8"/>
      <c r="I131" s="8"/>
    </row>
    <row r="132" spans="1:9" x14ac:dyDescent="0.25">
      <c r="A132" s="228">
        <v>61428</v>
      </c>
      <c r="B132" s="228" t="s">
        <v>146</v>
      </c>
      <c r="C132" s="228" t="s">
        <v>143</v>
      </c>
      <c r="D132" s="8">
        <f>'Umlage Gesamt § 2_mtlAufte_Plan'!AM132</f>
        <v>317481.72981907404</v>
      </c>
      <c r="E132" s="8">
        <f>'Umlage Gesamt § 2_mtlAufte_IST'!AM132</f>
        <v>302663.45119734458</v>
      </c>
      <c r="F132" s="8">
        <f t="shared" ref="F132:F195" si="2">E132-D132</f>
        <v>-14818.278621729463</v>
      </c>
      <c r="G132" s="8"/>
      <c r="H132" s="8"/>
      <c r="I132" s="8"/>
    </row>
    <row r="133" spans="1:9" x14ac:dyDescent="0.25">
      <c r="A133" s="228">
        <v>61437</v>
      </c>
      <c r="B133" s="228" t="s">
        <v>147</v>
      </c>
      <c r="C133" s="228" t="s">
        <v>143</v>
      </c>
      <c r="D133" s="8">
        <f>'Umlage Gesamt § 2_mtlAufte_Plan'!AM133</f>
        <v>474303.34730504901</v>
      </c>
      <c r="E133" s="8">
        <f>'Umlage Gesamt § 2_mtlAufte_IST'!AM133</f>
        <v>452165.50915105391</v>
      </c>
      <c r="F133" s="8">
        <f t="shared" si="2"/>
        <v>-22137.838153995108</v>
      </c>
      <c r="G133" s="8"/>
      <c r="H133" s="8"/>
      <c r="I133" s="8"/>
    </row>
    <row r="134" spans="1:9" x14ac:dyDescent="0.25">
      <c r="A134" s="228">
        <v>61438</v>
      </c>
      <c r="B134" s="228" t="s">
        <v>143</v>
      </c>
      <c r="C134" s="228" t="s">
        <v>143</v>
      </c>
      <c r="D134" s="8">
        <f>'Umlage Gesamt § 2_mtlAufte_Plan'!AM134</f>
        <v>1746007.1401947213</v>
      </c>
      <c r="E134" s="8">
        <f>'Umlage Gesamt § 2_mtlAufte_IST'!AM134</f>
        <v>1664513.252991579</v>
      </c>
      <c r="F134" s="8">
        <f t="shared" si="2"/>
        <v>-81493.88720314228</v>
      </c>
      <c r="G134" s="8"/>
      <c r="H134" s="8"/>
      <c r="I134" s="8"/>
    </row>
    <row r="135" spans="1:9" x14ac:dyDescent="0.25">
      <c r="A135" s="228">
        <v>61439</v>
      </c>
      <c r="B135" s="228" t="s">
        <v>148</v>
      </c>
      <c r="C135" s="228" t="s">
        <v>143</v>
      </c>
      <c r="D135" s="8">
        <f>'Umlage Gesamt § 2_mtlAufte_Plan'!AM135</f>
        <v>1882785.799590288</v>
      </c>
      <c r="E135" s="8">
        <f>'Umlage Gesamt § 2_mtlAufte_IST'!AM135</f>
        <v>1794907.846489605</v>
      </c>
      <c r="F135" s="8">
        <f t="shared" si="2"/>
        <v>-87877.953100682935</v>
      </c>
      <c r="G135" s="8"/>
      <c r="H135" s="8"/>
      <c r="I135" s="8"/>
    </row>
    <row r="136" spans="1:9" x14ac:dyDescent="0.25">
      <c r="A136" s="228">
        <v>61440</v>
      </c>
      <c r="B136" s="228" t="s">
        <v>149</v>
      </c>
      <c r="C136" s="228" t="s">
        <v>143</v>
      </c>
      <c r="D136" s="8">
        <f>'Umlage Gesamt § 2_mtlAufte_Plan'!AM136</f>
        <v>1075899.3916756012</v>
      </c>
      <c r="E136" s="8">
        <f>'Umlage Gesamt § 2_mtlAufte_IST'!AM136</f>
        <v>1025682.4013502564</v>
      </c>
      <c r="F136" s="8">
        <f t="shared" si="2"/>
        <v>-50216.990325344843</v>
      </c>
      <c r="G136" s="8"/>
      <c r="H136" s="8"/>
      <c r="I136" s="8"/>
    </row>
    <row r="137" spans="1:9" x14ac:dyDescent="0.25">
      <c r="A137" s="228">
        <v>61441</v>
      </c>
      <c r="B137" s="228" t="s">
        <v>150</v>
      </c>
      <c r="C137" s="228" t="s">
        <v>143</v>
      </c>
      <c r="D137" s="8">
        <f>'Umlage Gesamt § 2_mtlAufte_Plan'!AM137</f>
        <v>381434.58338993695</v>
      </c>
      <c r="E137" s="8">
        <f>'Umlage Gesamt § 2_mtlAufte_IST'!AM137</f>
        <v>363631.34181173216</v>
      </c>
      <c r="F137" s="8">
        <f t="shared" si="2"/>
        <v>-17803.24157820479</v>
      </c>
      <c r="G137" s="8"/>
      <c r="H137" s="8"/>
      <c r="I137" s="8"/>
    </row>
    <row r="138" spans="1:9" x14ac:dyDescent="0.25">
      <c r="A138" s="228">
        <v>61442</v>
      </c>
      <c r="B138" s="228" t="s">
        <v>151</v>
      </c>
      <c r="C138" s="228" t="s">
        <v>143</v>
      </c>
      <c r="D138" s="8">
        <f>'Umlage Gesamt § 2_mtlAufte_Plan'!AM138</f>
        <v>791092.8358692805</v>
      </c>
      <c r="E138" s="8">
        <f>'Umlage Gesamt § 2_mtlAufte_IST'!AM138</f>
        <v>754169.02905921463</v>
      </c>
      <c r="F138" s="8">
        <f t="shared" si="2"/>
        <v>-36923.806810065871</v>
      </c>
      <c r="G138" s="8"/>
      <c r="H138" s="8"/>
      <c r="I138" s="8"/>
    </row>
    <row r="139" spans="1:9" x14ac:dyDescent="0.25">
      <c r="A139" s="228">
        <v>61443</v>
      </c>
      <c r="B139" s="228" t="s">
        <v>152</v>
      </c>
      <c r="C139" s="228" t="s">
        <v>143</v>
      </c>
      <c r="D139" s="8">
        <f>'Umlage Gesamt § 2_mtlAufte_Plan'!AM139</f>
        <v>727614.87491622788</v>
      </c>
      <c r="E139" s="8">
        <f>'Umlage Gesamt § 2_mtlAufte_IST'!AM139</f>
        <v>693653.8657206191</v>
      </c>
      <c r="F139" s="8">
        <f t="shared" si="2"/>
        <v>-33961.009195608785</v>
      </c>
      <c r="G139" s="8"/>
      <c r="H139" s="8"/>
      <c r="I139" s="8"/>
    </row>
    <row r="140" spans="1:9" x14ac:dyDescent="0.25">
      <c r="A140" s="228">
        <v>61444</v>
      </c>
      <c r="B140" s="228" t="s">
        <v>153</v>
      </c>
      <c r="C140" s="228" t="s">
        <v>143</v>
      </c>
      <c r="D140" s="8">
        <f>'Umlage Gesamt § 2_mtlAufte_Plan'!AM140</f>
        <v>907240.00979553943</v>
      </c>
      <c r="E140" s="8">
        <f>'Umlage Gesamt § 2_mtlAufte_IST'!AM140</f>
        <v>864895.09990232438</v>
      </c>
      <c r="F140" s="8">
        <f t="shared" si="2"/>
        <v>-42344.909893215052</v>
      </c>
      <c r="G140" s="8"/>
      <c r="H140" s="8"/>
      <c r="I140" s="8"/>
    </row>
    <row r="141" spans="1:9" x14ac:dyDescent="0.25">
      <c r="A141" s="228">
        <v>61445</v>
      </c>
      <c r="B141" s="228" t="s">
        <v>154</v>
      </c>
      <c r="C141" s="228" t="s">
        <v>143</v>
      </c>
      <c r="D141" s="8">
        <f>'Umlage Gesamt § 2_mtlAufte_Plan'!AM141</f>
        <v>817646.14423519152</v>
      </c>
      <c r="E141" s="8">
        <f>'Umlage Gesamt § 2_mtlAufte_IST'!AM141</f>
        <v>779482.97690532845</v>
      </c>
      <c r="F141" s="8">
        <f t="shared" si="2"/>
        <v>-38163.167329863063</v>
      </c>
      <c r="G141" s="8"/>
      <c r="H141" s="8"/>
      <c r="I141" s="8"/>
    </row>
    <row r="142" spans="1:9" x14ac:dyDescent="0.25">
      <c r="A142" s="228">
        <v>61446</v>
      </c>
      <c r="B142" s="228" t="s">
        <v>155</v>
      </c>
      <c r="C142" s="228" t="s">
        <v>143</v>
      </c>
      <c r="D142" s="8">
        <f>'Umlage Gesamt § 2_mtlAufte_Plan'!AM142</f>
        <v>891147.14855838614</v>
      </c>
      <c r="E142" s="8">
        <f>'Umlage Gesamt § 2_mtlAufte_IST'!AM142</f>
        <v>849553.36378272937</v>
      </c>
      <c r="F142" s="8">
        <f t="shared" si="2"/>
        <v>-41593.784775656764</v>
      </c>
      <c r="G142" s="8"/>
      <c r="H142" s="8"/>
      <c r="I142" s="8"/>
    </row>
    <row r="143" spans="1:9" x14ac:dyDescent="0.25">
      <c r="A143" s="228">
        <v>61611</v>
      </c>
      <c r="B143" s="228" t="s">
        <v>157</v>
      </c>
      <c r="C143" s="228" t="s">
        <v>158</v>
      </c>
      <c r="D143" s="8">
        <f>'Umlage Gesamt § 2_mtlAufte_Plan'!AM143</f>
        <v>988145.76442512544</v>
      </c>
      <c r="E143" s="8">
        <f>'Umlage Gesamt § 2_mtlAufte_IST'!AM143</f>
        <v>981680.58516307466</v>
      </c>
      <c r="F143" s="8">
        <f t="shared" si="2"/>
        <v>-6465.1792620507767</v>
      </c>
      <c r="G143" s="8"/>
      <c r="H143" s="8"/>
      <c r="I143" s="8"/>
    </row>
    <row r="144" spans="1:9" x14ac:dyDescent="0.25">
      <c r="A144" s="228">
        <v>61612</v>
      </c>
      <c r="B144" s="228" t="s">
        <v>159</v>
      </c>
      <c r="C144" s="228" t="s">
        <v>158</v>
      </c>
      <c r="D144" s="8">
        <f>'Umlage Gesamt § 2_mtlAufte_Plan'!AM144</f>
        <v>1360891.7266683418</v>
      </c>
      <c r="E144" s="8">
        <f>'Umlage Gesamt § 2_mtlAufte_IST'!AM144</f>
        <v>1351987.768076492</v>
      </c>
      <c r="F144" s="8">
        <f t="shared" si="2"/>
        <v>-8903.958591849776</v>
      </c>
      <c r="G144" s="8"/>
      <c r="H144" s="8"/>
      <c r="I144" s="8"/>
    </row>
    <row r="145" spans="1:9" x14ac:dyDescent="0.25">
      <c r="A145" s="228">
        <v>61615</v>
      </c>
      <c r="B145" s="228" t="s">
        <v>160</v>
      </c>
      <c r="C145" s="228" t="s">
        <v>158</v>
      </c>
      <c r="D145" s="8">
        <f>'Umlage Gesamt § 2_mtlAufte_Plan'!AM145</f>
        <v>840971.6835345783</v>
      </c>
      <c r="E145" s="8">
        <f>'Umlage Gesamt § 2_mtlAufte_IST'!AM145</f>
        <v>835469.42578668124</v>
      </c>
      <c r="F145" s="8">
        <f t="shared" si="2"/>
        <v>-5502.2577478970634</v>
      </c>
      <c r="G145" s="8"/>
      <c r="H145" s="8"/>
      <c r="I145" s="8"/>
    </row>
    <row r="146" spans="1:9" x14ac:dyDescent="0.25">
      <c r="A146" s="228">
        <v>61618</v>
      </c>
      <c r="B146" s="228" t="s">
        <v>161</v>
      </c>
      <c r="C146" s="228" t="s">
        <v>158</v>
      </c>
      <c r="D146" s="8">
        <f>'Umlage Gesamt § 2_mtlAufte_Plan'!AM146</f>
        <v>768325.13069722417</v>
      </c>
      <c r="E146" s="8">
        <f>'Umlage Gesamt § 2_mtlAufte_IST'!AM146</f>
        <v>763298.18034199392</v>
      </c>
      <c r="F146" s="8">
        <f t="shared" si="2"/>
        <v>-5026.9503552302485</v>
      </c>
      <c r="G146" s="8"/>
      <c r="H146" s="8"/>
      <c r="I146" s="8"/>
    </row>
    <row r="147" spans="1:9" x14ac:dyDescent="0.25">
      <c r="A147" s="228">
        <v>61621</v>
      </c>
      <c r="B147" s="228" t="s">
        <v>162</v>
      </c>
      <c r="C147" s="228" t="s">
        <v>158</v>
      </c>
      <c r="D147" s="8">
        <f>'Umlage Gesamt § 2_mtlAufte_Plan'!AM147</f>
        <v>280610.0584005125</v>
      </c>
      <c r="E147" s="8">
        <f>'Umlage Gesamt § 2_mtlAufte_IST'!AM147</f>
        <v>278774.10018907464</v>
      </c>
      <c r="F147" s="8">
        <f t="shared" si="2"/>
        <v>-1835.9582114378572</v>
      </c>
      <c r="G147" s="8"/>
      <c r="H147" s="8"/>
      <c r="I147" s="8"/>
    </row>
    <row r="148" spans="1:9" x14ac:dyDescent="0.25">
      <c r="A148" s="228">
        <v>61624</v>
      </c>
      <c r="B148" s="228" t="s">
        <v>163</v>
      </c>
      <c r="C148" s="228" t="s">
        <v>158</v>
      </c>
      <c r="D148" s="8">
        <f>'Umlage Gesamt § 2_mtlAufte_Plan'!AM148</f>
        <v>1179005.9136551749</v>
      </c>
      <c r="E148" s="8">
        <f>'Umlage Gesamt § 2_mtlAufte_IST'!AM148</f>
        <v>1171291.9863610237</v>
      </c>
      <c r="F148" s="8">
        <f t="shared" si="2"/>
        <v>-7713.927294151159</v>
      </c>
      <c r="G148" s="8"/>
      <c r="H148" s="8"/>
      <c r="I148" s="8"/>
    </row>
    <row r="149" spans="1:9" x14ac:dyDescent="0.25">
      <c r="A149" s="228">
        <v>61625</v>
      </c>
      <c r="B149" s="228" t="s">
        <v>158</v>
      </c>
      <c r="C149" s="228" t="s">
        <v>158</v>
      </c>
      <c r="D149" s="8">
        <f>'Umlage Gesamt § 2_mtlAufte_Plan'!AM149</f>
        <v>4642373.898479824</v>
      </c>
      <c r="E149" s="8">
        <f>'Umlage Gesamt § 2_mtlAufte_IST'!AM149</f>
        <v>4612000.060392688</v>
      </c>
      <c r="F149" s="8">
        <f t="shared" si="2"/>
        <v>-30373.838087135926</v>
      </c>
      <c r="G149" s="8"/>
      <c r="H149" s="8"/>
      <c r="I149" s="8"/>
    </row>
    <row r="150" spans="1:9" x14ac:dyDescent="0.25">
      <c r="A150" s="228">
        <v>61626</v>
      </c>
      <c r="B150" s="228" t="s">
        <v>164</v>
      </c>
      <c r="C150" s="228" t="s">
        <v>158</v>
      </c>
      <c r="D150" s="8">
        <f>'Umlage Gesamt § 2_mtlAufte_Plan'!AM150</f>
        <v>2300860.6345018302</v>
      </c>
      <c r="E150" s="8">
        <f>'Umlage Gesamt § 2_mtlAufte_IST'!AM150</f>
        <v>2285806.7052187305</v>
      </c>
      <c r="F150" s="8">
        <f t="shared" si="2"/>
        <v>-15053.929283099715</v>
      </c>
      <c r="G150" s="8"/>
      <c r="H150" s="8"/>
      <c r="I150" s="8"/>
    </row>
    <row r="151" spans="1:9" x14ac:dyDescent="0.25">
      <c r="A151" s="228">
        <v>61627</v>
      </c>
      <c r="B151" s="228" t="s">
        <v>165</v>
      </c>
      <c r="C151" s="228" t="s">
        <v>158</v>
      </c>
      <c r="D151" s="8">
        <f>'Umlage Gesamt § 2_mtlAufte_Plan'!AM151</f>
        <v>633527.12588362733</v>
      </c>
      <c r="E151" s="8">
        <f>'Umlage Gesamt § 2_mtlAufte_IST'!AM151</f>
        <v>629382.12361405592</v>
      </c>
      <c r="F151" s="8">
        <f t="shared" si="2"/>
        <v>-4145.0022695714142</v>
      </c>
      <c r="G151" s="8"/>
      <c r="H151" s="8"/>
      <c r="I151" s="8"/>
    </row>
    <row r="152" spans="1:9" x14ac:dyDescent="0.25">
      <c r="A152" s="228">
        <v>61628</v>
      </c>
      <c r="B152" s="228" t="s">
        <v>166</v>
      </c>
      <c r="C152" s="228" t="s">
        <v>158</v>
      </c>
      <c r="D152" s="8">
        <f>'Umlage Gesamt § 2_mtlAufte_Plan'!AM152</f>
        <v>533161.99546888238</v>
      </c>
      <c r="E152" s="8">
        <f>'Umlage Gesamt § 2_mtlAufte_IST'!AM152</f>
        <v>529673.65599456965</v>
      </c>
      <c r="F152" s="8">
        <f t="shared" si="2"/>
        <v>-3488.3394743127283</v>
      </c>
      <c r="G152" s="8"/>
      <c r="H152" s="8"/>
      <c r="I152" s="8"/>
    </row>
    <row r="153" spans="1:9" x14ac:dyDescent="0.25">
      <c r="A153" s="228">
        <v>61629</v>
      </c>
      <c r="B153" s="228" t="s">
        <v>167</v>
      </c>
      <c r="C153" s="228" t="s">
        <v>158</v>
      </c>
      <c r="D153" s="8">
        <f>'Umlage Gesamt § 2_mtlAufte_Plan'!AM153</f>
        <v>377901.87190457375</v>
      </c>
      <c r="E153" s="8">
        <f>'Umlage Gesamt § 2_mtlAufte_IST'!AM153</f>
        <v>375429.35880651971</v>
      </c>
      <c r="F153" s="8">
        <f t="shared" si="2"/>
        <v>-2472.5130980540416</v>
      </c>
      <c r="G153" s="8"/>
      <c r="H153" s="8"/>
      <c r="I153" s="8"/>
    </row>
    <row r="154" spans="1:9" x14ac:dyDescent="0.25">
      <c r="A154" s="228">
        <v>61630</v>
      </c>
      <c r="B154" s="228" t="s">
        <v>168</v>
      </c>
      <c r="C154" s="228" t="s">
        <v>158</v>
      </c>
      <c r="D154" s="8">
        <f>'Umlage Gesamt § 2_mtlAufte_Plan'!AM154</f>
        <v>578006.13648268231</v>
      </c>
      <c r="E154" s="8">
        <f>'Umlage Gesamt § 2_mtlAufte_IST'!AM154</f>
        <v>574224.3935238386</v>
      </c>
      <c r="F154" s="8">
        <f t="shared" si="2"/>
        <v>-3781.742958843708</v>
      </c>
      <c r="G154" s="8"/>
      <c r="H154" s="8"/>
      <c r="I154" s="8"/>
    </row>
    <row r="155" spans="1:9" x14ac:dyDescent="0.25">
      <c r="A155" s="228">
        <v>61631</v>
      </c>
      <c r="B155" s="228" t="s">
        <v>169</v>
      </c>
      <c r="C155" s="228" t="s">
        <v>158</v>
      </c>
      <c r="D155" s="8">
        <f>'Umlage Gesamt § 2_mtlAufte_Plan'!AM155</f>
        <v>4570611.6614193823</v>
      </c>
      <c r="E155" s="8">
        <f>'Umlage Gesamt § 2_mtlAufte_IST'!AM155</f>
        <v>4540707.3448780999</v>
      </c>
      <c r="F155" s="8">
        <f t="shared" si="2"/>
        <v>-29904.31654128246</v>
      </c>
      <c r="G155" s="8"/>
      <c r="H155" s="8"/>
      <c r="I155" s="8"/>
    </row>
    <row r="156" spans="1:9" x14ac:dyDescent="0.25">
      <c r="A156" s="228">
        <v>61632</v>
      </c>
      <c r="B156" s="228" t="s">
        <v>170</v>
      </c>
      <c r="C156" s="228" t="s">
        <v>158</v>
      </c>
      <c r="D156" s="8">
        <f>'Umlage Gesamt § 2_mtlAufte_Plan'!AM156</f>
        <v>1034721.3442513025</v>
      </c>
      <c r="E156" s="8">
        <f>'Umlage Gesamt § 2_mtlAufte_IST'!AM156</f>
        <v>1027951.4331534731</v>
      </c>
      <c r="F156" s="8">
        <f t="shared" si="2"/>
        <v>-6769.911097829463</v>
      </c>
      <c r="G156" s="8"/>
      <c r="H156" s="8"/>
      <c r="I156" s="8"/>
    </row>
    <row r="157" spans="1:9" x14ac:dyDescent="0.25">
      <c r="A157" s="228">
        <v>61633</v>
      </c>
      <c r="B157" s="228" t="s">
        <v>171</v>
      </c>
      <c r="C157" s="228" t="s">
        <v>158</v>
      </c>
      <c r="D157" s="8">
        <f>'Umlage Gesamt § 2_mtlAufte_Plan'!AM157</f>
        <v>1756179.8060811977</v>
      </c>
      <c r="E157" s="8">
        <f>'Umlage Gesamt § 2_mtlAufte_IST'!AM157</f>
        <v>1744689.580983371</v>
      </c>
      <c r="F157" s="8">
        <f t="shared" si="2"/>
        <v>-11490.225097826682</v>
      </c>
      <c r="G157" s="8"/>
      <c r="H157" s="8"/>
      <c r="I157" s="8"/>
    </row>
    <row r="158" spans="1:9" x14ac:dyDescent="0.25">
      <c r="A158" s="228">
        <v>61701</v>
      </c>
      <c r="B158" s="228" t="s">
        <v>173</v>
      </c>
      <c r="C158" s="228" t="s">
        <v>174</v>
      </c>
      <c r="D158" s="8">
        <f>'Umlage Gesamt § 2_mtlAufte_Plan'!AM158</f>
        <v>1256316.2998007857</v>
      </c>
      <c r="E158" s="8">
        <f>'Umlage Gesamt § 2_mtlAufte_IST'!AM158</f>
        <v>1199775.9610421199</v>
      </c>
      <c r="F158" s="8">
        <f t="shared" si="2"/>
        <v>-56540.338758665835</v>
      </c>
      <c r="G158" s="8"/>
      <c r="H158" s="8"/>
      <c r="I158" s="8"/>
    </row>
    <row r="159" spans="1:9" x14ac:dyDescent="0.25">
      <c r="A159" s="228">
        <v>61708</v>
      </c>
      <c r="B159" s="228" t="s">
        <v>175</v>
      </c>
      <c r="C159" s="228" t="s">
        <v>174</v>
      </c>
      <c r="D159" s="8">
        <f>'Umlage Gesamt § 2_mtlAufte_Plan'!AM159</f>
        <v>476156.67896103062</v>
      </c>
      <c r="E159" s="8">
        <f>'Umlage Gesamt § 2_mtlAufte_IST'!AM159</f>
        <v>454727.31444914232</v>
      </c>
      <c r="F159" s="8">
        <f t="shared" si="2"/>
        <v>-21429.3645118883</v>
      </c>
      <c r="G159" s="8"/>
      <c r="H159" s="8"/>
      <c r="I159" s="8"/>
    </row>
    <row r="160" spans="1:9" x14ac:dyDescent="0.25">
      <c r="A160" s="228">
        <v>61710</v>
      </c>
      <c r="B160" s="228" t="s">
        <v>176</v>
      </c>
      <c r="C160" s="228" t="s">
        <v>174</v>
      </c>
      <c r="D160" s="8">
        <f>'Umlage Gesamt § 2_mtlAufte_Plan'!AM160</f>
        <v>343548.09873115004</v>
      </c>
      <c r="E160" s="8">
        <f>'Umlage Gesamt § 2_mtlAufte_IST'!AM160</f>
        <v>328086.76476196182</v>
      </c>
      <c r="F160" s="8">
        <f t="shared" si="2"/>
        <v>-15461.333969188214</v>
      </c>
      <c r="G160" s="8"/>
      <c r="H160" s="8"/>
      <c r="I160" s="8"/>
    </row>
    <row r="161" spans="1:9" x14ac:dyDescent="0.25">
      <c r="A161" s="228">
        <v>61711</v>
      </c>
      <c r="B161" s="228" t="s">
        <v>177</v>
      </c>
      <c r="C161" s="228" t="s">
        <v>174</v>
      </c>
      <c r="D161" s="8">
        <f>'Umlage Gesamt § 2_mtlAufte_Plan'!AM161</f>
        <v>279982.52538906218</v>
      </c>
      <c r="E161" s="8">
        <f>'Umlage Gesamt § 2_mtlAufte_IST'!AM161</f>
        <v>267381.95112721878</v>
      </c>
      <c r="F161" s="8">
        <f t="shared" si="2"/>
        <v>-12600.574261843401</v>
      </c>
      <c r="G161" s="8"/>
      <c r="H161" s="8"/>
      <c r="I161" s="8"/>
    </row>
    <row r="162" spans="1:9" x14ac:dyDescent="0.25">
      <c r="A162" s="228">
        <v>61716</v>
      </c>
      <c r="B162" s="228" t="s">
        <v>178</v>
      </c>
      <c r="C162" s="228" t="s">
        <v>174</v>
      </c>
      <c r="D162" s="8">
        <f>'Umlage Gesamt § 2_mtlAufte_Plan'!AM162</f>
        <v>885200.77174823021</v>
      </c>
      <c r="E162" s="8">
        <f>'Umlage Gesamt § 2_mtlAufte_IST'!AM162</f>
        <v>845362.43524649634</v>
      </c>
      <c r="F162" s="8">
        <f t="shared" si="2"/>
        <v>-39838.336501733866</v>
      </c>
      <c r="G162" s="8"/>
      <c r="H162" s="8"/>
      <c r="I162" s="8"/>
    </row>
    <row r="163" spans="1:9" x14ac:dyDescent="0.25">
      <c r="A163" s="228">
        <v>61719</v>
      </c>
      <c r="B163" s="228" t="s">
        <v>179</v>
      </c>
      <c r="C163" s="228" t="s">
        <v>174</v>
      </c>
      <c r="D163" s="8">
        <f>'Umlage Gesamt § 2_mtlAufte_Plan'!AM163</f>
        <v>908967.43228215596</v>
      </c>
      <c r="E163" s="8">
        <f>'Umlage Gesamt § 2_mtlAufte_IST'!AM163</f>
        <v>868059.48055855196</v>
      </c>
      <c r="F163" s="8">
        <f t="shared" si="2"/>
        <v>-40907.951723603997</v>
      </c>
      <c r="G163" s="8"/>
      <c r="H163" s="8"/>
      <c r="I163" s="8"/>
    </row>
    <row r="164" spans="1:9" x14ac:dyDescent="0.25">
      <c r="A164" s="228">
        <v>61727</v>
      </c>
      <c r="B164" s="228" t="s">
        <v>180</v>
      </c>
      <c r="C164" s="228" t="s">
        <v>174</v>
      </c>
      <c r="D164" s="8">
        <f>'Umlage Gesamt § 2_mtlAufte_Plan'!AM164</f>
        <v>880731.38670877891</v>
      </c>
      <c r="E164" s="8">
        <f>'Umlage Gesamt § 2_mtlAufte_IST'!AM164</f>
        <v>841094.19425350334</v>
      </c>
      <c r="F164" s="8">
        <f t="shared" si="2"/>
        <v>-39637.192455275566</v>
      </c>
      <c r="G164" s="8"/>
      <c r="H164" s="8"/>
      <c r="I164" s="8"/>
    </row>
    <row r="165" spans="1:9" x14ac:dyDescent="0.25">
      <c r="A165" s="228">
        <v>61728</v>
      </c>
      <c r="B165" s="228" t="s">
        <v>181</v>
      </c>
      <c r="C165" s="228" t="s">
        <v>174</v>
      </c>
      <c r="D165" s="8">
        <f>'Umlage Gesamt § 2_mtlAufte_Plan'!AM165</f>
        <v>195048.68440418129</v>
      </c>
      <c r="E165" s="8">
        <f>'Umlage Gesamt § 2_mtlAufte_IST'!AM165</f>
        <v>186270.54573608222</v>
      </c>
      <c r="F165" s="8">
        <f t="shared" si="2"/>
        <v>-8778.138668099069</v>
      </c>
      <c r="G165" s="8"/>
      <c r="H165" s="8"/>
      <c r="I165" s="8"/>
    </row>
    <row r="166" spans="1:9" x14ac:dyDescent="0.25">
      <c r="A166" s="228">
        <v>61729</v>
      </c>
      <c r="B166" s="228" t="s">
        <v>182</v>
      </c>
      <c r="C166" s="228" t="s">
        <v>174</v>
      </c>
      <c r="D166" s="8">
        <f>'Umlage Gesamt § 2_mtlAufte_Plan'!AM166</f>
        <v>573058.78530820319</v>
      </c>
      <c r="E166" s="8">
        <f>'Umlage Gesamt § 2_mtlAufte_IST'!AM166</f>
        <v>547268.35509959026</v>
      </c>
      <c r="F166" s="8">
        <f t="shared" si="2"/>
        <v>-25790.430208612932</v>
      </c>
      <c r="G166" s="8"/>
      <c r="H166" s="8"/>
      <c r="I166" s="8"/>
    </row>
    <row r="167" spans="1:9" x14ac:dyDescent="0.25">
      <c r="A167" s="228">
        <v>61730</v>
      </c>
      <c r="B167" s="228" t="s">
        <v>183</v>
      </c>
      <c r="C167" s="228" t="s">
        <v>174</v>
      </c>
      <c r="D167" s="8">
        <f>'Umlage Gesamt § 2_mtlAufte_Plan'!AM167</f>
        <v>594577.51356477384</v>
      </c>
      <c r="E167" s="8">
        <f>'Umlage Gesamt § 2_mtlAufte_IST'!AM167</f>
        <v>567818.63601095392</v>
      </c>
      <c r="F167" s="8">
        <f t="shared" si="2"/>
        <v>-26758.877553819912</v>
      </c>
      <c r="G167" s="8"/>
      <c r="H167" s="8"/>
      <c r="I167" s="8"/>
    </row>
    <row r="168" spans="1:9" x14ac:dyDescent="0.25">
      <c r="A168" s="228">
        <v>61731</v>
      </c>
      <c r="B168" s="228" t="s">
        <v>184</v>
      </c>
      <c r="C168" s="228" t="s">
        <v>174</v>
      </c>
      <c r="D168" s="8">
        <f>'Umlage Gesamt § 2_mtlAufte_Plan'!AM168</f>
        <v>467593.29737758072</v>
      </c>
      <c r="E168" s="8">
        <f>'Umlage Gesamt § 2_mtlAufte_IST'!AM168</f>
        <v>446549.32665205392</v>
      </c>
      <c r="F168" s="8">
        <f t="shared" si="2"/>
        <v>-21043.9707255268</v>
      </c>
      <c r="G168" s="8"/>
      <c r="H168" s="8"/>
      <c r="I168" s="8"/>
    </row>
    <row r="169" spans="1:9" x14ac:dyDescent="0.25">
      <c r="A169" s="228">
        <v>61740</v>
      </c>
      <c r="B169" s="228" t="s">
        <v>185</v>
      </c>
      <c r="C169" s="228" t="s">
        <v>174</v>
      </c>
      <c r="D169" s="8">
        <f>'Umlage Gesamt § 2_mtlAufte_Plan'!AM169</f>
        <v>600782.37195420021</v>
      </c>
      <c r="E169" s="8">
        <f>'Umlage Gesamt § 2_mtlAufte_IST'!AM169</f>
        <v>573744.24561936618</v>
      </c>
      <c r="F169" s="8">
        <f t="shared" si="2"/>
        <v>-27038.126334834029</v>
      </c>
      <c r="G169" s="8"/>
      <c r="H169" s="8"/>
      <c r="I169" s="8"/>
    </row>
    <row r="170" spans="1:9" x14ac:dyDescent="0.25">
      <c r="A170" s="228">
        <v>61741</v>
      </c>
      <c r="B170" s="228" t="s">
        <v>186</v>
      </c>
      <c r="C170" s="228" t="s">
        <v>174</v>
      </c>
      <c r="D170" s="8">
        <f>'Umlage Gesamt § 2_mtlAufte_Plan'!AM170</f>
        <v>385466.75326616253</v>
      </c>
      <c r="E170" s="8">
        <f>'Umlage Gesamt § 2_mtlAufte_IST'!AM170</f>
        <v>368118.87613257155</v>
      </c>
      <c r="F170" s="8">
        <f t="shared" si="2"/>
        <v>-17347.877133590984</v>
      </c>
      <c r="G170" s="8"/>
      <c r="H170" s="8"/>
      <c r="I170" s="8"/>
    </row>
    <row r="171" spans="1:9" x14ac:dyDescent="0.25">
      <c r="A171" s="228">
        <v>61743</v>
      </c>
      <c r="B171" s="228" t="s">
        <v>187</v>
      </c>
      <c r="C171" s="228" t="s">
        <v>174</v>
      </c>
      <c r="D171" s="8">
        <f>'Umlage Gesamt § 2_mtlAufte_Plan'!AM171</f>
        <v>217337.7690623349</v>
      </c>
      <c r="E171" s="8">
        <f>'Umlage Gesamt § 2_mtlAufte_IST'!AM171</f>
        <v>207556.51326728897</v>
      </c>
      <c r="F171" s="8">
        <f t="shared" si="2"/>
        <v>-9781.2557950459304</v>
      </c>
      <c r="G171" s="8"/>
      <c r="H171" s="8"/>
      <c r="I171" s="8"/>
    </row>
    <row r="172" spans="1:9" x14ac:dyDescent="0.25">
      <c r="A172" s="228">
        <v>61744</v>
      </c>
      <c r="B172" s="228" t="s">
        <v>188</v>
      </c>
      <c r="C172" s="228" t="s">
        <v>174</v>
      </c>
      <c r="D172" s="8">
        <f>'Umlage Gesamt § 2_mtlAufte_Plan'!AM172</f>
        <v>179942.94585611945</v>
      </c>
      <c r="E172" s="8">
        <f>'Umlage Gesamt § 2_mtlAufte_IST'!AM172</f>
        <v>171844.63883140724</v>
      </c>
      <c r="F172" s="8">
        <f t="shared" si="2"/>
        <v>-8098.3070247122087</v>
      </c>
      <c r="G172" s="8"/>
      <c r="H172" s="8"/>
      <c r="I172" s="8"/>
    </row>
    <row r="173" spans="1:9" x14ac:dyDescent="0.25">
      <c r="A173" s="228">
        <v>61745</v>
      </c>
      <c r="B173" s="228" t="s">
        <v>189</v>
      </c>
      <c r="C173" s="228" t="s">
        <v>174</v>
      </c>
      <c r="D173" s="8">
        <f>'Umlage Gesamt § 2_mtlAufte_Plan'!AM173</f>
        <v>319670.148535788</v>
      </c>
      <c r="E173" s="8">
        <f>'Umlage Gesamt § 2_mtlAufte_IST'!AM173</f>
        <v>305283.43836406426</v>
      </c>
      <c r="F173" s="8">
        <f t="shared" si="2"/>
        <v>-14386.710171723738</v>
      </c>
      <c r="G173" s="8"/>
      <c r="H173" s="8"/>
      <c r="I173" s="8"/>
    </row>
    <row r="174" spans="1:9" x14ac:dyDescent="0.25">
      <c r="A174" s="228">
        <v>61746</v>
      </c>
      <c r="B174" s="228" t="s">
        <v>190</v>
      </c>
      <c r="C174" s="228" t="s">
        <v>174</v>
      </c>
      <c r="D174" s="8">
        <f>'Umlage Gesamt § 2_mtlAufte_Plan'!AM174</f>
        <v>1397196.6836716319</v>
      </c>
      <c r="E174" s="8">
        <f>'Umlage Gesamt § 2_mtlAufte_IST'!AM174</f>
        <v>1334316.0430082856</v>
      </c>
      <c r="F174" s="8">
        <f t="shared" si="2"/>
        <v>-62880.640663346276</v>
      </c>
      <c r="G174" s="8"/>
      <c r="H174" s="8"/>
      <c r="I174" s="8"/>
    </row>
    <row r="175" spans="1:9" x14ac:dyDescent="0.25">
      <c r="A175" s="228">
        <v>61748</v>
      </c>
      <c r="B175" s="228" t="s">
        <v>191</v>
      </c>
      <c r="C175" s="228" t="s">
        <v>174</v>
      </c>
      <c r="D175" s="8">
        <f>'Umlage Gesamt § 2_mtlAufte_Plan'!AM175</f>
        <v>1618136.5353877128</v>
      </c>
      <c r="E175" s="8">
        <f>'Umlage Gesamt § 2_mtlAufte_IST'!AM175</f>
        <v>1545312.5277050121</v>
      </c>
      <c r="F175" s="8">
        <f t="shared" si="2"/>
        <v>-72824.007682700641</v>
      </c>
      <c r="G175" s="8"/>
      <c r="H175" s="8"/>
      <c r="I175" s="8"/>
    </row>
    <row r="176" spans="1:9" x14ac:dyDescent="0.25">
      <c r="A176" s="228">
        <v>61750</v>
      </c>
      <c r="B176" s="228" t="s">
        <v>192</v>
      </c>
      <c r="C176" s="228" t="s">
        <v>174</v>
      </c>
      <c r="D176" s="8">
        <f>'Umlage Gesamt § 2_mtlAufte_Plan'!AM176</f>
        <v>538094.56275975564</v>
      </c>
      <c r="E176" s="8">
        <f>'Umlage Gesamt § 2_mtlAufte_IST'!AM176</f>
        <v>513877.6924799885</v>
      </c>
      <c r="F176" s="8">
        <f t="shared" si="2"/>
        <v>-24216.870279767143</v>
      </c>
      <c r="G176" s="8"/>
      <c r="H176" s="8"/>
      <c r="I176" s="8"/>
    </row>
    <row r="177" spans="1:9" x14ac:dyDescent="0.25">
      <c r="A177" s="228">
        <v>61751</v>
      </c>
      <c r="B177" s="228" t="s">
        <v>193</v>
      </c>
      <c r="C177" s="228" t="s">
        <v>174</v>
      </c>
      <c r="D177" s="8">
        <f>'Umlage Gesamt § 2_mtlAufte_Plan'!AM177</f>
        <v>707759.9556930759</v>
      </c>
      <c r="E177" s="8">
        <f>'Umlage Gesamt § 2_mtlAufte_IST'!AM177</f>
        <v>675907.31821551558</v>
      </c>
      <c r="F177" s="8">
        <f t="shared" si="2"/>
        <v>-31852.637477560318</v>
      </c>
      <c r="G177" s="8"/>
      <c r="H177" s="8"/>
      <c r="I177" s="8"/>
    </row>
    <row r="178" spans="1:9" x14ac:dyDescent="0.25">
      <c r="A178" s="228">
        <v>61756</v>
      </c>
      <c r="B178" s="228" t="s">
        <v>194</v>
      </c>
      <c r="C178" s="228" t="s">
        <v>174</v>
      </c>
      <c r="D178" s="8">
        <f>'Umlage Gesamt § 2_mtlAufte_Plan'!AM178</f>
        <v>1421929.2059964624</v>
      </c>
      <c r="E178" s="8">
        <f>'Umlage Gesamt § 2_mtlAufte_IST'!AM178</f>
        <v>1357935.4816368974</v>
      </c>
      <c r="F178" s="8">
        <f t="shared" si="2"/>
        <v>-63993.724359564949</v>
      </c>
      <c r="G178" s="8"/>
      <c r="H178" s="8"/>
      <c r="I178" s="8"/>
    </row>
    <row r="179" spans="1:9" x14ac:dyDescent="0.25">
      <c r="A179" s="228">
        <v>61757</v>
      </c>
      <c r="B179" s="228" t="s">
        <v>195</v>
      </c>
      <c r="C179" s="228" t="s">
        <v>174</v>
      </c>
      <c r="D179" s="8">
        <f>'Umlage Gesamt § 2_mtlAufte_Plan'!AM179</f>
        <v>1596247.3316848376</v>
      </c>
      <c r="E179" s="8">
        <f>'Umlage Gesamt § 2_mtlAufte_IST'!AM179</f>
        <v>1524408.4445428115</v>
      </c>
      <c r="F179" s="8">
        <f t="shared" si="2"/>
        <v>-71838.887142026098</v>
      </c>
      <c r="G179" s="8"/>
      <c r="H179" s="8"/>
      <c r="I179" s="8"/>
    </row>
    <row r="180" spans="1:9" x14ac:dyDescent="0.25">
      <c r="A180" s="228">
        <v>61758</v>
      </c>
      <c r="B180" s="228" t="s">
        <v>196</v>
      </c>
      <c r="C180" s="228" t="s">
        <v>174</v>
      </c>
      <c r="D180" s="8">
        <f>'Umlage Gesamt § 2_mtlAufte_Plan'!AM180</f>
        <v>661011.21096806962</v>
      </c>
      <c r="E180" s="8">
        <f>'Umlage Gesamt § 2_mtlAufte_IST'!AM180</f>
        <v>631262.49418604851</v>
      </c>
      <c r="F180" s="8">
        <f t="shared" si="2"/>
        <v>-29748.716782021103</v>
      </c>
      <c r="G180" s="8"/>
      <c r="H180" s="8"/>
      <c r="I180" s="8"/>
    </row>
    <row r="181" spans="1:9" x14ac:dyDescent="0.25">
      <c r="A181" s="228">
        <v>61759</v>
      </c>
      <c r="B181" s="228" t="s">
        <v>197</v>
      </c>
      <c r="C181" s="228" t="s">
        <v>174</v>
      </c>
      <c r="D181" s="8">
        <f>'Umlage Gesamt § 2_mtlAufte_Plan'!AM181</f>
        <v>599290.87213321391</v>
      </c>
      <c r="E181" s="8">
        <f>'Umlage Gesamt § 2_mtlAufte_IST'!AM181</f>
        <v>572319.87053850316</v>
      </c>
      <c r="F181" s="8">
        <f t="shared" si="2"/>
        <v>-26971.001594710746</v>
      </c>
      <c r="G181" s="8"/>
      <c r="H181" s="8"/>
      <c r="I181" s="8"/>
    </row>
    <row r="182" spans="1:9" x14ac:dyDescent="0.25">
      <c r="A182" s="228">
        <v>61760</v>
      </c>
      <c r="B182" s="228" t="s">
        <v>198</v>
      </c>
      <c r="C182" s="228" t="s">
        <v>174</v>
      </c>
      <c r="D182" s="8">
        <f>'Umlage Gesamt § 2_mtlAufte_Plan'!AM182</f>
        <v>4875726.5403274791</v>
      </c>
      <c r="E182" s="8">
        <f>'Umlage Gesamt § 2_mtlAufte_IST'!AM182</f>
        <v>4656295.1516489703</v>
      </c>
      <c r="F182" s="8">
        <f t="shared" si="2"/>
        <v>-219431.38867850881</v>
      </c>
      <c r="G182" s="8"/>
      <c r="H182" s="8"/>
      <c r="I182" s="8"/>
    </row>
    <row r="183" spans="1:9" x14ac:dyDescent="0.25">
      <c r="A183" s="228">
        <v>61761</v>
      </c>
      <c r="B183" s="228" t="s">
        <v>199</v>
      </c>
      <c r="C183" s="228" t="s">
        <v>174</v>
      </c>
      <c r="D183" s="8">
        <f>'Umlage Gesamt § 2_mtlAufte_Plan'!AM183</f>
        <v>441989.09095506469</v>
      </c>
      <c r="E183" s="8">
        <f>'Umlage Gesamt § 2_mtlAufte_IST'!AM183</f>
        <v>422097.43394623924</v>
      </c>
      <c r="F183" s="8">
        <f t="shared" si="2"/>
        <v>-19891.657008825452</v>
      </c>
      <c r="G183" s="8"/>
      <c r="H183" s="8"/>
      <c r="I183" s="8"/>
    </row>
    <row r="184" spans="1:9" x14ac:dyDescent="0.25">
      <c r="A184" s="228">
        <v>61762</v>
      </c>
      <c r="B184" s="228" t="s">
        <v>200</v>
      </c>
      <c r="C184" s="228" t="s">
        <v>174</v>
      </c>
      <c r="D184" s="8">
        <f>'Umlage Gesamt § 2_mtlAufte_Plan'!AM184</f>
        <v>642047.6249193179</v>
      </c>
      <c r="E184" s="8">
        <f>'Umlage Gesamt § 2_mtlAufte_IST'!AM184</f>
        <v>613152.36166603433</v>
      </c>
      <c r="F184" s="8">
        <f t="shared" si="2"/>
        <v>-28895.263253283571</v>
      </c>
      <c r="G184" s="8"/>
      <c r="H184" s="8"/>
      <c r="I184" s="8"/>
    </row>
    <row r="185" spans="1:9" x14ac:dyDescent="0.25">
      <c r="A185" s="228">
        <v>61763</v>
      </c>
      <c r="B185" s="228" t="s">
        <v>201</v>
      </c>
      <c r="C185" s="228" t="s">
        <v>174</v>
      </c>
      <c r="D185" s="8">
        <f>'Umlage Gesamt § 2_mtlAufte_Plan'!AM185</f>
        <v>1426640.7109503103</v>
      </c>
      <c r="E185" s="8">
        <f>'Umlage Gesamt § 2_mtlAufte_IST'!AM185</f>
        <v>1362434.9459715192</v>
      </c>
      <c r="F185" s="8">
        <f t="shared" si="2"/>
        <v>-64205.764978791121</v>
      </c>
      <c r="G185" s="8"/>
      <c r="H185" s="8"/>
      <c r="I185" s="8"/>
    </row>
    <row r="186" spans="1:9" x14ac:dyDescent="0.25">
      <c r="A186" s="228">
        <v>61764</v>
      </c>
      <c r="B186" s="228" t="s">
        <v>202</v>
      </c>
      <c r="C186" s="228" t="s">
        <v>174</v>
      </c>
      <c r="D186" s="8">
        <f>'Umlage Gesamt § 2_mtlAufte_Plan'!AM186</f>
        <v>1359953.4953585952</v>
      </c>
      <c r="E186" s="8">
        <f>'Umlage Gesamt § 2_mtlAufte_IST'!AM186</f>
        <v>1298748.9791584953</v>
      </c>
      <c r="F186" s="8">
        <f t="shared" si="2"/>
        <v>-61204.516200099839</v>
      </c>
      <c r="G186" s="8"/>
      <c r="H186" s="8"/>
      <c r="I186" s="8"/>
    </row>
    <row r="187" spans="1:9" x14ac:dyDescent="0.25">
      <c r="A187" s="228">
        <v>61765</v>
      </c>
      <c r="B187" s="228" t="s">
        <v>203</v>
      </c>
      <c r="C187" s="228" t="s">
        <v>174</v>
      </c>
      <c r="D187" s="8">
        <f>'Umlage Gesamt § 2_mtlAufte_Plan'!AM187</f>
        <v>2214545.3595145042</v>
      </c>
      <c r="E187" s="8">
        <f>'Umlage Gesamt § 2_mtlAufte_IST'!AM187</f>
        <v>2114880.0564031503</v>
      </c>
      <c r="F187" s="8">
        <f t="shared" si="2"/>
        <v>-99665.303111353889</v>
      </c>
      <c r="G187" s="8"/>
      <c r="H187" s="8"/>
      <c r="I187" s="8"/>
    </row>
    <row r="188" spans="1:9" x14ac:dyDescent="0.25">
      <c r="A188" s="228">
        <v>61766</v>
      </c>
      <c r="B188" s="228" t="s">
        <v>174</v>
      </c>
      <c r="C188" s="228" t="s">
        <v>174</v>
      </c>
      <c r="D188" s="8">
        <f>'Umlage Gesamt § 2_mtlAufte_Plan'!AM188</f>
        <v>6651906.4337448049</v>
      </c>
      <c r="E188" s="8">
        <f>'Umlage Gesamt § 2_mtlAufte_IST'!AM188</f>
        <v>6352538.3182355845</v>
      </c>
      <c r="F188" s="8">
        <f t="shared" si="2"/>
        <v>-299368.1155092204</v>
      </c>
      <c r="G188" s="8"/>
      <c r="H188" s="8"/>
      <c r="I188" s="8"/>
    </row>
    <row r="189" spans="1:9" x14ac:dyDescent="0.25">
      <c r="A189" s="228">
        <v>62007</v>
      </c>
      <c r="B189" s="228" t="s">
        <v>205</v>
      </c>
      <c r="C189" s="228" t="s">
        <v>206</v>
      </c>
      <c r="D189" s="8">
        <f>'Umlage Gesamt § 2_mtlAufte_Plan'!AM189</f>
        <v>3558907.9408606184</v>
      </c>
      <c r="E189" s="8">
        <f>'Umlage Gesamt § 2_mtlAufte_IST'!AM189</f>
        <v>3280937.1901830202</v>
      </c>
      <c r="F189" s="8">
        <f t="shared" si="2"/>
        <v>-277970.75067759817</v>
      </c>
      <c r="G189" s="8"/>
      <c r="H189" s="8"/>
      <c r="I189" s="8"/>
    </row>
    <row r="190" spans="1:9" x14ac:dyDescent="0.25">
      <c r="A190" s="228">
        <v>62008</v>
      </c>
      <c r="B190" s="228" t="s">
        <v>207</v>
      </c>
      <c r="C190" s="228" t="s">
        <v>206</v>
      </c>
      <c r="D190" s="8">
        <f>'Umlage Gesamt § 2_mtlAufte_Plan'!AM190</f>
        <v>514462.66529580258</v>
      </c>
      <c r="E190" s="8">
        <f>'Umlage Gesamt § 2_mtlAufte_IST'!AM190</f>
        <v>474280.23415562243</v>
      </c>
      <c r="F190" s="8">
        <f t="shared" si="2"/>
        <v>-40182.431140180153</v>
      </c>
      <c r="G190" s="8"/>
      <c r="H190" s="8"/>
      <c r="I190" s="8"/>
    </row>
    <row r="191" spans="1:9" x14ac:dyDescent="0.25">
      <c r="A191" s="228">
        <v>62010</v>
      </c>
      <c r="B191" s="228" t="s">
        <v>208</v>
      </c>
      <c r="C191" s="228" t="s">
        <v>206</v>
      </c>
      <c r="D191" s="8">
        <f>'Umlage Gesamt § 2_mtlAufte_Plan'!AM191</f>
        <v>203556.2576126385</v>
      </c>
      <c r="E191" s="8">
        <f>'Umlage Gesamt § 2_mtlAufte_IST'!AM191</f>
        <v>187657.36765145988</v>
      </c>
      <c r="F191" s="8">
        <f t="shared" si="2"/>
        <v>-15898.889961178618</v>
      </c>
      <c r="G191" s="8"/>
      <c r="H191" s="8"/>
      <c r="I191" s="8"/>
    </row>
    <row r="192" spans="1:9" x14ac:dyDescent="0.25">
      <c r="A192" s="228">
        <v>62014</v>
      </c>
      <c r="B192" s="228" t="s">
        <v>209</v>
      </c>
      <c r="C192" s="228" t="s">
        <v>206</v>
      </c>
      <c r="D192" s="8">
        <f>'Umlage Gesamt § 2_mtlAufte_Plan'!AM192</f>
        <v>865656.34848293243</v>
      </c>
      <c r="E192" s="8">
        <f>'Umlage Gesamt § 2_mtlAufte_IST'!AM192</f>
        <v>798043.71308600751</v>
      </c>
      <c r="F192" s="8">
        <f t="shared" si="2"/>
        <v>-67612.635396924918</v>
      </c>
      <c r="G192" s="8"/>
      <c r="H192" s="8"/>
      <c r="I192" s="8"/>
    </row>
    <row r="193" spans="1:9" x14ac:dyDescent="0.25">
      <c r="A193" s="228">
        <v>62021</v>
      </c>
      <c r="B193" s="228" t="s">
        <v>210</v>
      </c>
      <c r="C193" s="228" t="s">
        <v>206</v>
      </c>
      <c r="D193" s="8">
        <f>'Umlage Gesamt § 2_mtlAufte_Plan'!AM193</f>
        <v>168207.75501708128</v>
      </c>
      <c r="E193" s="8">
        <f>'Umlage Gesamt § 2_mtlAufte_IST'!AM193</f>
        <v>155069.78215887217</v>
      </c>
      <c r="F193" s="8">
        <f t="shared" si="2"/>
        <v>-13137.972858209105</v>
      </c>
      <c r="G193" s="8"/>
      <c r="H193" s="8"/>
      <c r="I193" s="8"/>
    </row>
    <row r="194" spans="1:9" x14ac:dyDescent="0.25">
      <c r="A194" s="228">
        <v>62026</v>
      </c>
      <c r="B194" s="228" t="s">
        <v>211</v>
      </c>
      <c r="C194" s="228" t="s">
        <v>206</v>
      </c>
      <c r="D194" s="8">
        <f>'Umlage Gesamt § 2_mtlAufte_Plan'!AM194</f>
        <v>343333.50951716834</v>
      </c>
      <c r="E194" s="8">
        <f>'Umlage Gesamt § 2_mtlAufte_IST'!AM194</f>
        <v>316517.22908531677</v>
      </c>
      <c r="F194" s="8">
        <f t="shared" si="2"/>
        <v>-26816.28043185157</v>
      </c>
      <c r="G194" s="8"/>
      <c r="H194" s="8"/>
      <c r="I194" s="8"/>
    </row>
    <row r="195" spans="1:9" x14ac:dyDescent="0.25">
      <c r="A195" s="228">
        <v>62032</v>
      </c>
      <c r="B195" s="228" t="s">
        <v>212</v>
      </c>
      <c r="C195" s="228" t="s">
        <v>206</v>
      </c>
      <c r="D195" s="8">
        <f>'Umlage Gesamt § 2_mtlAufte_Plan'!AM195</f>
        <v>466512.86405804026</v>
      </c>
      <c r="E195" s="8">
        <f>'Umlage Gesamt § 2_mtlAufte_IST'!AM195</f>
        <v>430075.58240371029</v>
      </c>
      <c r="F195" s="8">
        <f t="shared" si="2"/>
        <v>-36437.28165432997</v>
      </c>
      <c r="G195" s="8"/>
      <c r="H195" s="8"/>
      <c r="I195" s="8"/>
    </row>
    <row r="196" spans="1:9" x14ac:dyDescent="0.25">
      <c r="A196" s="228">
        <v>62034</v>
      </c>
      <c r="B196" s="228" t="s">
        <v>213</v>
      </c>
      <c r="C196" s="228" t="s">
        <v>206</v>
      </c>
      <c r="D196" s="8">
        <f>'Umlage Gesamt § 2_mtlAufte_Plan'!AM196</f>
        <v>512816.69047646114</v>
      </c>
      <c r="E196" s="8">
        <f>'Umlage Gesamt § 2_mtlAufte_IST'!AM196</f>
        <v>472762.81923828786</v>
      </c>
      <c r="F196" s="8">
        <f t="shared" ref="F196:F259" si="3">E196-D196</f>
        <v>-40053.871238173277</v>
      </c>
      <c r="G196" s="8"/>
      <c r="H196" s="8"/>
      <c r="I196" s="8"/>
    </row>
    <row r="197" spans="1:9" x14ac:dyDescent="0.25">
      <c r="A197" s="228">
        <v>62036</v>
      </c>
      <c r="B197" s="228" t="s">
        <v>214</v>
      </c>
      <c r="C197" s="228" t="s">
        <v>206</v>
      </c>
      <c r="D197" s="8">
        <f>'Umlage Gesamt § 2_mtlAufte_Plan'!AM197</f>
        <v>537733.56815163291</v>
      </c>
      <c r="E197" s="8">
        <f>'Umlage Gesamt § 2_mtlAufte_IST'!AM197</f>
        <v>495733.5484580897</v>
      </c>
      <c r="F197" s="8">
        <f t="shared" si="3"/>
        <v>-42000.019693543203</v>
      </c>
      <c r="G197" s="8"/>
      <c r="H197" s="8"/>
      <c r="I197" s="8"/>
    </row>
    <row r="198" spans="1:9" x14ac:dyDescent="0.25">
      <c r="A198" s="228">
        <v>62038</v>
      </c>
      <c r="B198" s="228" t="s">
        <v>215</v>
      </c>
      <c r="C198" s="228" t="s">
        <v>206</v>
      </c>
      <c r="D198" s="8">
        <f>'Umlage Gesamt § 2_mtlAufte_Plan'!AM198</f>
        <v>4055231.5128646423</v>
      </c>
      <c r="E198" s="8">
        <f>'Umlage Gesamt § 2_mtlAufte_IST'!AM198</f>
        <v>3738495.0963756414</v>
      </c>
      <c r="F198" s="8">
        <f t="shared" si="3"/>
        <v>-316736.4164890009</v>
      </c>
      <c r="G198" s="8"/>
      <c r="H198" s="8"/>
      <c r="I198" s="8"/>
    </row>
    <row r="199" spans="1:9" x14ac:dyDescent="0.25">
      <c r="A199" s="228">
        <v>62039</v>
      </c>
      <c r="B199" s="228" t="s">
        <v>216</v>
      </c>
      <c r="C199" s="228" t="s">
        <v>206</v>
      </c>
      <c r="D199" s="8">
        <f>'Umlage Gesamt § 2_mtlAufte_Plan'!AM199</f>
        <v>755703.2661832571</v>
      </c>
      <c r="E199" s="8">
        <f>'Umlage Gesamt § 2_mtlAufte_IST'!AM199</f>
        <v>696678.58566857222</v>
      </c>
      <c r="F199" s="8">
        <f t="shared" si="3"/>
        <v>-59024.680514684878</v>
      </c>
      <c r="G199" s="8"/>
      <c r="H199" s="8"/>
      <c r="I199" s="8"/>
    </row>
    <row r="200" spans="1:9" x14ac:dyDescent="0.25">
      <c r="A200" s="228">
        <v>62040</v>
      </c>
      <c r="B200" s="228" t="s">
        <v>217</v>
      </c>
      <c r="C200" s="228" t="s">
        <v>206</v>
      </c>
      <c r="D200" s="8">
        <f>'Umlage Gesamt § 2_mtlAufte_Plan'!AM200</f>
        <v>4930511.6132606594</v>
      </c>
      <c r="E200" s="8">
        <f>'Umlage Gesamt § 2_mtlAufte_IST'!AM200</f>
        <v>4545410.8921582038</v>
      </c>
      <c r="F200" s="8">
        <f t="shared" si="3"/>
        <v>-385100.72110245563</v>
      </c>
      <c r="G200" s="8"/>
      <c r="H200" s="8"/>
      <c r="I200" s="8"/>
    </row>
    <row r="201" spans="1:9" x14ac:dyDescent="0.25">
      <c r="A201" s="228">
        <v>62041</v>
      </c>
      <c r="B201" s="228" t="s">
        <v>218</v>
      </c>
      <c r="C201" s="228" t="s">
        <v>206</v>
      </c>
      <c r="D201" s="8">
        <f>'Umlage Gesamt § 2_mtlAufte_Plan'!AM201</f>
        <v>6341676.1110073561</v>
      </c>
      <c r="E201" s="8">
        <f>'Umlage Gesamt § 2_mtlAufte_IST'!AM201</f>
        <v>5846355.4962502858</v>
      </c>
      <c r="F201" s="8">
        <f t="shared" si="3"/>
        <v>-495320.61475707032</v>
      </c>
      <c r="G201" s="8"/>
      <c r="H201" s="8"/>
      <c r="I201" s="8"/>
    </row>
    <row r="202" spans="1:9" x14ac:dyDescent="0.25">
      <c r="A202" s="228">
        <v>62042</v>
      </c>
      <c r="B202" s="228" t="s">
        <v>219</v>
      </c>
      <c r="C202" s="228" t="s">
        <v>206</v>
      </c>
      <c r="D202" s="8">
        <f>'Umlage Gesamt § 2_mtlAufte_Plan'!AM202</f>
        <v>1754207.5817513869</v>
      </c>
      <c r="E202" s="8">
        <f>'Umlage Gesamt § 2_mtlAufte_IST'!AM202</f>
        <v>1617194.0915328532</v>
      </c>
      <c r="F202" s="8">
        <f t="shared" si="3"/>
        <v>-137013.49021853367</v>
      </c>
      <c r="G202" s="8"/>
      <c r="H202" s="8"/>
      <c r="I202" s="8"/>
    </row>
    <row r="203" spans="1:9" x14ac:dyDescent="0.25">
      <c r="A203" s="228">
        <v>62043</v>
      </c>
      <c r="B203" s="228" t="s">
        <v>220</v>
      </c>
      <c r="C203" s="228" t="s">
        <v>206</v>
      </c>
      <c r="D203" s="8">
        <f>'Umlage Gesamt § 2_mtlAufte_Plan'!AM203</f>
        <v>1442564.7822172043</v>
      </c>
      <c r="E203" s="8">
        <f>'Umlage Gesamt § 2_mtlAufte_IST'!AM203</f>
        <v>1329892.349527918</v>
      </c>
      <c r="F203" s="8">
        <f t="shared" si="3"/>
        <v>-112672.4326892863</v>
      </c>
      <c r="G203" s="8"/>
      <c r="H203" s="8"/>
      <c r="I203" s="8"/>
    </row>
    <row r="204" spans="1:9" x14ac:dyDescent="0.25">
      <c r="A204" s="228">
        <v>62044</v>
      </c>
      <c r="B204" s="228" t="s">
        <v>221</v>
      </c>
      <c r="C204" s="228" t="s">
        <v>206</v>
      </c>
      <c r="D204" s="8">
        <f>'Umlage Gesamt § 2_mtlAufte_Plan'!AM204</f>
        <v>1102170.3773723783</v>
      </c>
      <c r="E204" s="8">
        <f>'Umlage Gesamt § 2_mtlAufte_IST'!AM204</f>
        <v>1016084.6644896998</v>
      </c>
      <c r="F204" s="8">
        <f t="shared" si="3"/>
        <v>-86085.71288267849</v>
      </c>
      <c r="G204" s="8"/>
      <c r="H204" s="8"/>
      <c r="I204" s="8"/>
    </row>
    <row r="205" spans="1:9" x14ac:dyDescent="0.25">
      <c r="A205" s="228">
        <v>62045</v>
      </c>
      <c r="B205" s="228" t="s">
        <v>222</v>
      </c>
      <c r="C205" s="228" t="s">
        <v>206</v>
      </c>
      <c r="D205" s="8">
        <f>'Umlage Gesamt § 2_mtlAufte_Plan'!AM205</f>
        <v>768180.40720132121</v>
      </c>
      <c r="E205" s="8">
        <f>'Umlage Gesamt § 2_mtlAufte_IST'!AM205</f>
        <v>708181.19171334268</v>
      </c>
      <c r="F205" s="8">
        <f t="shared" si="3"/>
        <v>-59999.215487978538</v>
      </c>
      <c r="G205" s="8"/>
      <c r="H205" s="8"/>
      <c r="I205" s="8"/>
    </row>
    <row r="206" spans="1:9" x14ac:dyDescent="0.25">
      <c r="A206" s="228">
        <v>62046</v>
      </c>
      <c r="B206" s="228" t="s">
        <v>223</v>
      </c>
      <c r="C206" s="228" t="s">
        <v>206</v>
      </c>
      <c r="D206" s="8">
        <f>'Umlage Gesamt § 2_mtlAufte_Plan'!AM206</f>
        <v>1077003.6452526893</v>
      </c>
      <c r="E206" s="8">
        <f>'Umlage Gesamt § 2_mtlAufte_IST'!AM206</f>
        <v>992883.59586444788</v>
      </c>
      <c r="F206" s="8">
        <f t="shared" si="3"/>
        <v>-84120.049388241372</v>
      </c>
      <c r="G206" s="8"/>
      <c r="H206" s="8"/>
      <c r="I206" s="8"/>
    </row>
    <row r="207" spans="1:9" x14ac:dyDescent="0.25">
      <c r="A207" s="228">
        <v>62047</v>
      </c>
      <c r="B207" s="228" t="s">
        <v>224</v>
      </c>
      <c r="C207" s="228" t="s">
        <v>206</v>
      </c>
      <c r="D207" s="8">
        <f>'Umlage Gesamt § 2_mtlAufte_Plan'!AM207</f>
        <v>2667576.3924592435</v>
      </c>
      <c r="E207" s="8">
        <f>'Umlage Gesamt § 2_mtlAufte_IST'!AM207</f>
        <v>2459223.6548713124</v>
      </c>
      <c r="F207" s="8">
        <f t="shared" si="3"/>
        <v>-208352.7375879311</v>
      </c>
      <c r="G207" s="8"/>
      <c r="H207" s="8"/>
      <c r="I207" s="8"/>
    </row>
    <row r="208" spans="1:9" x14ac:dyDescent="0.25">
      <c r="A208" s="228">
        <v>62048</v>
      </c>
      <c r="B208" s="228" t="s">
        <v>225</v>
      </c>
      <c r="C208" s="228" t="s">
        <v>206</v>
      </c>
      <c r="D208" s="8">
        <f>'Umlage Gesamt § 2_mtlAufte_Plan'!AM208</f>
        <v>2044953.3669044466</v>
      </c>
      <c r="E208" s="8">
        <f>'Umlage Gesamt § 2_mtlAufte_IST'!AM208</f>
        <v>1885230.9936525968</v>
      </c>
      <c r="F208" s="8">
        <f t="shared" si="3"/>
        <v>-159722.37325184979</v>
      </c>
      <c r="G208" s="8"/>
      <c r="H208" s="8"/>
      <c r="I208" s="8"/>
    </row>
    <row r="209" spans="1:9" x14ac:dyDescent="0.25">
      <c r="A209" s="228">
        <v>62105</v>
      </c>
      <c r="B209" s="228" t="s">
        <v>227</v>
      </c>
      <c r="C209" s="228" t="s">
        <v>228</v>
      </c>
      <c r="D209" s="8">
        <f>'Umlage Gesamt § 2_mtlAufte_Plan'!AM209</f>
        <v>643761.45123496465</v>
      </c>
      <c r="E209" s="8">
        <f>'Umlage Gesamt § 2_mtlAufte_IST'!AM209</f>
        <v>577892.61298890051</v>
      </c>
      <c r="F209" s="8">
        <f t="shared" si="3"/>
        <v>-65868.838246064144</v>
      </c>
      <c r="G209" s="8"/>
      <c r="H209" s="8"/>
      <c r="I209" s="8"/>
    </row>
    <row r="210" spans="1:9" x14ac:dyDescent="0.25">
      <c r="A210" s="228">
        <v>62115</v>
      </c>
      <c r="B210" s="228" t="s">
        <v>229</v>
      </c>
      <c r="C210" s="228" t="s">
        <v>228</v>
      </c>
      <c r="D210" s="8">
        <f>'Umlage Gesamt § 2_mtlAufte_Plan'!AM210</f>
        <v>2026118.0219203155</v>
      </c>
      <c r="E210" s="8">
        <f>'Umlage Gesamt § 2_mtlAufte_IST'!AM210</f>
        <v>1818808.2490265141</v>
      </c>
      <c r="F210" s="8">
        <f t="shared" si="3"/>
        <v>-207309.77289380133</v>
      </c>
      <c r="G210" s="8"/>
      <c r="H210" s="8"/>
      <c r="I210" s="8"/>
    </row>
    <row r="211" spans="1:9" x14ac:dyDescent="0.25">
      <c r="A211" s="228">
        <v>62116</v>
      </c>
      <c r="B211" s="228" t="s">
        <v>230</v>
      </c>
      <c r="C211" s="228" t="s">
        <v>228</v>
      </c>
      <c r="D211" s="8">
        <f>'Umlage Gesamt § 2_mtlAufte_Plan'!AM211</f>
        <v>1398190.7234046764</v>
      </c>
      <c r="E211" s="8">
        <f>'Umlage Gesamt § 2_mtlAufte_IST'!AM211</f>
        <v>1255129.6587503476</v>
      </c>
      <c r="F211" s="8">
        <f t="shared" si="3"/>
        <v>-143061.06465432886</v>
      </c>
      <c r="G211" s="8"/>
      <c r="H211" s="8"/>
      <c r="I211" s="8"/>
    </row>
    <row r="212" spans="1:9" x14ac:dyDescent="0.25">
      <c r="A212" s="228">
        <v>62125</v>
      </c>
      <c r="B212" s="228" t="s">
        <v>231</v>
      </c>
      <c r="C212" s="228" t="s">
        <v>228</v>
      </c>
      <c r="D212" s="8">
        <f>'Umlage Gesamt § 2_mtlAufte_Plan'!AM212</f>
        <v>844177.21035499265</v>
      </c>
      <c r="E212" s="8">
        <f>'Umlage Gesamt § 2_mtlAufte_IST'!AM212</f>
        <v>757802.09110357368</v>
      </c>
      <c r="F212" s="8">
        <f t="shared" si="3"/>
        <v>-86375.119251418975</v>
      </c>
      <c r="G212" s="8"/>
      <c r="H212" s="8"/>
      <c r="I212" s="8"/>
    </row>
    <row r="213" spans="1:9" x14ac:dyDescent="0.25">
      <c r="A213" s="228">
        <v>62128</v>
      </c>
      <c r="B213" s="228" t="s">
        <v>232</v>
      </c>
      <c r="C213" s="228" t="s">
        <v>228</v>
      </c>
      <c r="D213" s="8">
        <f>'Umlage Gesamt § 2_mtlAufte_Plan'!AM213</f>
        <v>1355552.9489723879</v>
      </c>
      <c r="E213" s="8">
        <f>'Umlage Gesamt § 2_mtlAufte_IST'!AM213</f>
        <v>1216854.526197073</v>
      </c>
      <c r="F213" s="8">
        <f t="shared" si="3"/>
        <v>-138698.42277531489</v>
      </c>
      <c r="G213" s="8"/>
      <c r="H213" s="8"/>
      <c r="I213" s="8"/>
    </row>
    <row r="214" spans="1:9" x14ac:dyDescent="0.25">
      <c r="A214" s="228">
        <v>62131</v>
      </c>
      <c r="B214" s="228" t="s">
        <v>233</v>
      </c>
      <c r="C214" s="228" t="s">
        <v>228</v>
      </c>
      <c r="D214" s="8">
        <f>'Umlage Gesamt § 2_mtlAufte_Plan'!AM214</f>
        <v>1054294.2562339758</v>
      </c>
      <c r="E214" s="8">
        <f>'Umlage Gesamt § 2_mtlAufte_IST'!AM214</f>
        <v>946420.23287577461</v>
      </c>
      <c r="F214" s="8">
        <f t="shared" si="3"/>
        <v>-107874.02335820114</v>
      </c>
      <c r="G214" s="8"/>
      <c r="H214" s="8"/>
      <c r="I214" s="8"/>
    </row>
    <row r="215" spans="1:9" x14ac:dyDescent="0.25">
      <c r="A215" s="228">
        <v>62132</v>
      </c>
      <c r="B215" s="228" t="s">
        <v>234</v>
      </c>
      <c r="C215" s="228" t="s">
        <v>228</v>
      </c>
      <c r="D215" s="8">
        <f>'Umlage Gesamt § 2_mtlAufte_Plan'!AM215</f>
        <v>584158.06559951988</v>
      </c>
      <c r="E215" s="8">
        <f>'Umlage Gesamt § 2_mtlAufte_IST'!AM215</f>
        <v>524387.76860628696</v>
      </c>
      <c r="F215" s="8">
        <f t="shared" si="3"/>
        <v>-59770.296993232914</v>
      </c>
      <c r="G215" s="8"/>
      <c r="H215" s="8"/>
      <c r="I215" s="8"/>
    </row>
    <row r="216" spans="1:9" x14ac:dyDescent="0.25">
      <c r="A216" s="228">
        <v>62135</v>
      </c>
      <c r="B216" s="228" t="s">
        <v>235</v>
      </c>
      <c r="C216" s="228" t="s">
        <v>228</v>
      </c>
      <c r="D216" s="8">
        <f>'Umlage Gesamt § 2_mtlAufte_Plan'!AM216</f>
        <v>536925.68603716954</v>
      </c>
      <c r="E216" s="8">
        <f>'Umlage Gesamt § 2_mtlAufte_IST'!AM216</f>
        <v>481988.14497146365</v>
      </c>
      <c r="F216" s="8">
        <f t="shared" si="3"/>
        <v>-54937.541065705882</v>
      </c>
      <c r="G216" s="8"/>
      <c r="H216" s="8"/>
      <c r="I216" s="8"/>
    </row>
    <row r="217" spans="1:9" x14ac:dyDescent="0.25">
      <c r="A217" s="228">
        <v>62138</v>
      </c>
      <c r="B217" s="228" t="s">
        <v>236</v>
      </c>
      <c r="C217" s="228" t="s">
        <v>228</v>
      </c>
      <c r="D217" s="8">
        <f>'Umlage Gesamt § 2_mtlAufte_Plan'!AM217</f>
        <v>876535.24797466514</v>
      </c>
      <c r="E217" s="8">
        <f>'Umlage Gesamt § 2_mtlAufte_IST'!AM217</f>
        <v>786849.29620626091</v>
      </c>
      <c r="F217" s="8">
        <f t="shared" si="3"/>
        <v>-89685.951768404222</v>
      </c>
      <c r="G217" s="8"/>
      <c r="H217" s="8"/>
      <c r="I217" s="8"/>
    </row>
    <row r="218" spans="1:9" x14ac:dyDescent="0.25">
      <c r="A218" s="228">
        <v>62139</v>
      </c>
      <c r="B218" s="228" t="s">
        <v>237</v>
      </c>
      <c r="C218" s="228" t="s">
        <v>228</v>
      </c>
      <c r="D218" s="8">
        <f>'Umlage Gesamt § 2_mtlAufte_Plan'!AM218</f>
        <v>7312933.5491547184</v>
      </c>
      <c r="E218" s="8">
        <f>'Umlage Gesamt § 2_mtlAufte_IST'!AM218</f>
        <v>6564683.6560779819</v>
      </c>
      <c r="F218" s="8">
        <f t="shared" si="3"/>
        <v>-748249.89307673648</v>
      </c>
      <c r="G218" s="8"/>
      <c r="H218" s="8"/>
      <c r="I218" s="8"/>
    </row>
    <row r="219" spans="1:9" x14ac:dyDescent="0.25">
      <c r="A219" s="228">
        <v>62140</v>
      </c>
      <c r="B219" s="228" t="s">
        <v>238</v>
      </c>
      <c r="C219" s="228" t="s">
        <v>228</v>
      </c>
      <c r="D219" s="8">
        <f>'Umlage Gesamt § 2_mtlAufte_Plan'!AM219</f>
        <v>13281906.227694407</v>
      </c>
      <c r="E219" s="8">
        <f>'Umlage Gesamt § 2_mtlAufte_IST'!AM219</f>
        <v>11922918.77786638</v>
      </c>
      <c r="F219" s="8">
        <f t="shared" si="3"/>
        <v>-1358987.4498280268</v>
      </c>
      <c r="G219" s="8"/>
      <c r="H219" s="8"/>
      <c r="I219" s="8"/>
    </row>
    <row r="220" spans="1:9" x14ac:dyDescent="0.25">
      <c r="A220" s="228">
        <v>62141</v>
      </c>
      <c r="B220" s="228" t="s">
        <v>239</v>
      </c>
      <c r="C220" s="228" t="s">
        <v>228</v>
      </c>
      <c r="D220" s="8">
        <f>'Umlage Gesamt § 2_mtlAufte_Plan'!AM220</f>
        <v>3410884.9311272507</v>
      </c>
      <c r="E220" s="8">
        <f>'Umlage Gesamt § 2_mtlAufte_IST'!AM220</f>
        <v>3061887.6008687224</v>
      </c>
      <c r="F220" s="8">
        <f t="shared" si="3"/>
        <v>-348997.33025852824</v>
      </c>
      <c r="G220" s="8"/>
      <c r="H220" s="8"/>
      <c r="I220" s="8"/>
    </row>
    <row r="221" spans="1:9" x14ac:dyDescent="0.25">
      <c r="A221" s="228">
        <v>62142</v>
      </c>
      <c r="B221" s="228" t="s">
        <v>240</v>
      </c>
      <c r="C221" s="228" t="s">
        <v>228</v>
      </c>
      <c r="D221" s="8">
        <f>'Umlage Gesamt § 2_mtlAufte_Plan'!AM221</f>
        <v>1496125.1449840677</v>
      </c>
      <c r="E221" s="8">
        <f>'Umlage Gesamt § 2_mtlAufte_IST'!AM221</f>
        <v>1343043.5571043114</v>
      </c>
      <c r="F221" s="8">
        <f t="shared" si="3"/>
        <v>-153081.58787975623</v>
      </c>
      <c r="G221" s="8"/>
      <c r="H221" s="8"/>
      <c r="I221" s="8"/>
    </row>
    <row r="222" spans="1:9" x14ac:dyDescent="0.25">
      <c r="A222" s="228">
        <v>62143</v>
      </c>
      <c r="B222" s="228" t="s">
        <v>241</v>
      </c>
      <c r="C222" s="228" t="s">
        <v>228</v>
      </c>
      <c r="D222" s="8">
        <f>'Umlage Gesamt § 2_mtlAufte_Plan'!AM222</f>
        <v>3485481.0061003398</v>
      </c>
      <c r="E222" s="8">
        <f>'Umlage Gesamt § 2_mtlAufte_IST'!AM222</f>
        <v>3128851.1020262041</v>
      </c>
      <c r="F222" s="8">
        <f t="shared" si="3"/>
        <v>-356629.9040741357</v>
      </c>
      <c r="G222" s="8"/>
      <c r="H222" s="8"/>
      <c r="I222" s="8"/>
    </row>
    <row r="223" spans="1:9" x14ac:dyDescent="0.25">
      <c r="A223" s="228">
        <v>62144</v>
      </c>
      <c r="B223" s="228" t="s">
        <v>242</v>
      </c>
      <c r="C223" s="228" t="s">
        <v>228</v>
      </c>
      <c r="D223" s="8">
        <f>'Umlage Gesamt § 2_mtlAufte_Plan'!AM223</f>
        <v>891420.40149730816</v>
      </c>
      <c r="E223" s="8">
        <f>'Umlage Gesamt § 2_mtlAufte_IST'!AM223</f>
        <v>800211.4200914976</v>
      </c>
      <c r="F223" s="8">
        <f t="shared" si="3"/>
        <v>-91208.981405810569</v>
      </c>
      <c r="G223" s="8"/>
      <c r="H223" s="8"/>
      <c r="I223" s="8"/>
    </row>
    <row r="224" spans="1:9" x14ac:dyDescent="0.25">
      <c r="A224" s="228">
        <v>62145</v>
      </c>
      <c r="B224" s="228" t="s">
        <v>243</v>
      </c>
      <c r="C224" s="228" t="s">
        <v>228</v>
      </c>
      <c r="D224" s="8">
        <f>'Umlage Gesamt § 2_mtlAufte_Plan'!AM224</f>
        <v>2701310.9422766431</v>
      </c>
      <c r="E224" s="8">
        <f>'Umlage Gesamt § 2_mtlAufte_IST'!AM224</f>
        <v>2424916.30390896</v>
      </c>
      <c r="F224" s="8">
        <f t="shared" si="3"/>
        <v>-276394.63836768316</v>
      </c>
      <c r="G224" s="8"/>
      <c r="H224" s="8"/>
      <c r="I224" s="8"/>
    </row>
    <row r="225" spans="1:9" x14ac:dyDescent="0.25">
      <c r="A225" s="228">
        <v>62146</v>
      </c>
      <c r="B225" s="228" t="s">
        <v>244</v>
      </c>
      <c r="C225" s="228" t="s">
        <v>228</v>
      </c>
      <c r="D225" s="8">
        <f>'Umlage Gesamt § 2_mtlAufte_Plan'!AM225</f>
        <v>1000549.772898606</v>
      </c>
      <c r="E225" s="8">
        <f>'Umlage Gesamt § 2_mtlAufte_IST'!AM225</f>
        <v>898174.81549510662</v>
      </c>
      <c r="F225" s="8">
        <f t="shared" si="3"/>
        <v>-102374.9574034994</v>
      </c>
      <c r="G225" s="8"/>
      <c r="H225" s="8"/>
      <c r="I225" s="8"/>
    </row>
    <row r="226" spans="1:9" x14ac:dyDescent="0.25">
      <c r="A226" s="228">
        <v>62147</v>
      </c>
      <c r="B226" s="228" t="s">
        <v>245</v>
      </c>
      <c r="C226" s="228" t="s">
        <v>228</v>
      </c>
      <c r="D226" s="8">
        <f>'Umlage Gesamt § 2_mtlAufte_Plan'!AM226</f>
        <v>862695.8428591548</v>
      </c>
      <c r="E226" s="8">
        <f>'Umlage Gesamt § 2_mtlAufte_IST'!AM226</f>
        <v>774425.92110501532</v>
      </c>
      <c r="F226" s="8">
        <f t="shared" si="3"/>
        <v>-88269.921754139476</v>
      </c>
      <c r="G226" s="8"/>
      <c r="H226" s="8"/>
      <c r="I226" s="8"/>
    </row>
    <row r="227" spans="1:9" x14ac:dyDescent="0.25">
      <c r="A227" s="228">
        <v>62148</v>
      </c>
      <c r="B227" s="228" t="s">
        <v>246</v>
      </c>
      <c r="C227" s="228" t="s">
        <v>228</v>
      </c>
      <c r="D227" s="8">
        <f>'Umlage Gesamt § 2_mtlAufte_Plan'!AM227</f>
        <v>636487.38637862843</v>
      </c>
      <c r="E227" s="8">
        <f>'Umlage Gesamt § 2_mtlAufte_IST'!AM227</f>
        <v>571362.82103131327</v>
      </c>
      <c r="F227" s="8">
        <f t="shared" si="3"/>
        <v>-65124.565347315161</v>
      </c>
      <c r="G227" s="8"/>
      <c r="H227" s="8"/>
      <c r="I227" s="8"/>
    </row>
    <row r="228" spans="1:9" x14ac:dyDescent="0.25">
      <c r="A228" s="228">
        <v>62202</v>
      </c>
      <c r="B228" s="228" t="s">
        <v>248</v>
      </c>
      <c r="C228" s="228" t="s">
        <v>249</v>
      </c>
      <c r="D228" s="8">
        <f>'Umlage Gesamt § 2_mtlAufte_Plan'!AM228</f>
        <v>698725.5652593876</v>
      </c>
      <c r="E228" s="8">
        <f>'Umlage Gesamt § 2_mtlAufte_IST'!AM228</f>
        <v>679799.8965853788</v>
      </c>
      <c r="F228" s="8">
        <f t="shared" si="3"/>
        <v>-18925.668674008804</v>
      </c>
      <c r="G228" s="8"/>
      <c r="H228" s="8"/>
      <c r="I228" s="8"/>
    </row>
    <row r="229" spans="1:9" x14ac:dyDescent="0.25">
      <c r="A229" s="228">
        <v>62205</v>
      </c>
      <c r="B229" s="228" t="s">
        <v>250</v>
      </c>
      <c r="C229" s="228" t="s">
        <v>249</v>
      </c>
      <c r="D229" s="8">
        <f>'Umlage Gesamt § 2_mtlAufte_Plan'!AM229</f>
        <v>695961.61400953832</v>
      </c>
      <c r="E229" s="8">
        <f>'Umlage Gesamt § 2_mtlAufte_IST'!AM229</f>
        <v>677110.80967166752</v>
      </c>
      <c r="F229" s="8">
        <f t="shared" si="3"/>
        <v>-18850.804337870795</v>
      </c>
      <c r="G229" s="8"/>
      <c r="H229" s="8"/>
      <c r="I229" s="8"/>
    </row>
    <row r="230" spans="1:9" x14ac:dyDescent="0.25">
      <c r="A230" s="228">
        <v>62206</v>
      </c>
      <c r="B230" s="228" t="s">
        <v>251</v>
      </c>
      <c r="C230" s="228" t="s">
        <v>249</v>
      </c>
      <c r="D230" s="8">
        <f>'Umlage Gesamt § 2_mtlAufte_Plan'!AM230</f>
        <v>381324.61116595729</v>
      </c>
      <c r="E230" s="8">
        <f>'Umlage Gesamt § 2_mtlAufte_IST'!AM230</f>
        <v>370996.0592895234</v>
      </c>
      <c r="F230" s="8">
        <f t="shared" si="3"/>
        <v>-10328.551876433892</v>
      </c>
      <c r="G230" s="8"/>
      <c r="H230" s="8"/>
      <c r="I230" s="8"/>
    </row>
    <row r="231" spans="1:9" x14ac:dyDescent="0.25">
      <c r="A231" s="228">
        <v>62209</v>
      </c>
      <c r="B231" s="228" t="s">
        <v>252</v>
      </c>
      <c r="C231" s="228" t="s">
        <v>249</v>
      </c>
      <c r="D231" s="8">
        <f>'Umlage Gesamt § 2_mtlAufte_Plan'!AM231</f>
        <v>443356.65373915236</v>
      </c>
      <c r="E231" s="8">
        <f>'Umlage Gesamt § 2_mtlAufte_IST'!AM231</f>
        <v>431347.90302173793</v>
      </c>
      <c r="F231" s="8">
        <f t="shared" si="3"/>
        <v>-12008.750717414427</v>
      </c>
      <c r="G231" s="8"/>
      <c r="H231" s="8"/>
      <c r="I231" s="8"/>
    </row>
    <row r="232" spans="1:9" x14ac:dyDescent="0.25">
      <c r="A232" s="228">
        <v>62211</v>
      </c>
      <c r="B232" s="228" t="s">
        <v>253</v>
      </c>
      <c r="C232" s="228" t="s">
        <v>249</v>
      </c>
      <c r="D232" s="8">
        <f>'Umlage Gesamt § 2_mtlAufte_Plan'!AM232</f>
        <v>878834.40763832803</v>
      </c>
      <c r="E232" s="8">
        <f>'Umlage Gesamt § 2_mtlAufte_IST'!AM232</f>
        <v>855030.31394940242</v>
      </c>
      <c r="F232" s="8">
        <f t="shared" si="3"/>
        <v>-23804.093688925612</v>
      </c>
      <c r="G232" s="8"/>
      <c r="H232" s="8"/>
      <c r="I232" s="8"/>
    </row>
    <row r="233" spans="1:9" x14ac:dyDescent="0.25">
      <c r="A233" s="228">
        <v>62214</v>
      </c>
      <c r="B233" s="228" t="s">
        <v>254</v>
      </c>
      <c r="C233" s="228" t="s">
        <v>249</v>
      </c>
      <c r="D233" s="8">
        <f>'Umlage Gesamt § 2_mtlAufte_Plan'!AM233</f>
        <v>761292.13619611866</v>
      </c>
      <c r="E233" s="8">
        <f>'Umlage Gesamt § 2_mtlAufte_IST'!AM233</f>
        <v>740671.79045504425</v>
      </c>
      <c r="F233" s="8">
        <f t="shared" si="3"/>
        <v>-20620.345741074416</v>
      </c>
      <c r="G233" s="8"/>
      <c r="H233" s="8"/>
      <c r="I233" s="8"/>
    </row>
    <row r="234" spans="1:9" x14ac:dyDescent="0.25">
      <c r="A234" s="228">
        <v>62216</v>
      </c>
      <c r="B234" s="228" t="s">
        <v>255</v>
      </c>
      <c r="C234" s="228" t="s">
        <v>249</v>
      </c>
      <c r="D234" s="8">
        <f>'Umlage Gesamt § 2_mtlAufte_Plan'!AM234</f>
        <v>405372.57757900917</v>
      </c>
      <c r="E234" s="8">
        <f>'Umlage Gesamt § 2_mtlAufte_IST'!AM234</f>
        <v>394392.66289685323</v>
      </c>
      <c r="F234" s="8">
        <f t="shared" si="3"/>
        <v>-10979.914682155941</v>
      </c>
      <c r="G234" s="8"/>
      <c r="H234" s="8"/>
      <c r="I234" s="8"/>
    </row>
    <row r="235" spans="1:9" x14ac:dyDescent="0.25">
      <c r="A235" s="228">
        <v>62219</v>
      </c>
      <c r="B235" s="228" t="s">
        <v>256</v>
      </c>
      <c r="C235" s="228" t="s">
        <v>249</v>
      </c>
      <c r="D235" s="8">
        <f>'Umlage Gesamt § 2_mtlAufte_Plan'!AM235</f>
        <v>3376367.8835870163</v>
      </c>
      <c r="E235" s="8">
        <f>'Umlage Gesamt § 2_mtlAufte_IST'!AM235</f>
        <v>3284915.6410136232</v>
      </c>
      <c r="F235" s="8">
        <f t="shared" si="3"/>
        <v>-91452.242573393043</v>
      </c>
      <c r="G235" s="8"/>
      <c r="H235" s="8"/>
      <c r="I235" s="8"/>
    </row>
    <row r="236" spans="1:9" x14ac:dyDescent="0.25">
      <c r="A236" s="228">
        <v>62220</v>
      </c>
      <c r="B236" s="228" t="s">
        <v>257</v>
      </c>
      <c r="C236" s="228" t="s">
        <v>249</v>
      </c>
      <c r="D236" s="8">
        <f>'Umlage Gesamt § 2_mtlAufte_Plan'!AM236</f>
        <v>860692.12613995047</v>
      </c>
      <c r="E236" s="8">
        <f>'Umlage Gesamt § 2_mtlAufte_IST'!AM236</f>
        <v>837379.43397646002</v>
      </c>
      <c r="F236" s="8">
        <f t="shared" si="3"/>
        <v>-23312.692163490457</v>
      </c>
      <c r="G236" s="8"/>
      <c r="H236" s="8"/>
      <c r="I236" s="8"/>
    </row>
    <row r="237" spans="1:9" x14ac:dyDescent="0.25">
      <c r="A237" s="228">
        <v>62226</v>
      </c>
      <c r="B237" s="228" t="s">
        <v>258</v>
      </c>
      <c r="C237" s="228" t="s">
        <v>249</v>
      </c>
      <c r="D237" s="8">
        <f>'Umlage Gesamt § 2_mtlAufte_Plan'!AM237</f>
        <v>765348.97900797252</v>
      </c>
      <c r="E237" s="8">
        <f>'Umlage Gesamt § 2_mtlAufte_IST'!AM237</f>
        <v>744618.74969209125</v>
      </c>
      <c r="F237" s="8">
        <f t="shared" si="3"/>
        <v>-20730.229315881268</v>
      </c>
      <c r="G237" s="8"/>
      <c r="H237" s="8"/>
      <c r="I237" s="8"/>
    </row>
    <row r="238" spans="1:9" x14ac:dyDescent="0.25">
      <c r="A238" s="228">
        <v>62232</v>
      </c>
      <c r="B238" s="228" t="s">
        <v>259</v>
      </c>
      <c r="C238" s="228" t="s">
        <v>249</v>
      </c>
      <c r="D238" s="8">
        <f>'Umlage Gesamt § 2_mtlAufte_Plan'!AM238</f>
        <v>483211.36996031058</v>
      </c>
      <c r="E238" s="8">
        <f>'Umlage Gesamt § 2_mtlAufte_IST'!AM238</f>
        <v>470123.11508303584</v>
      </c>
      <c r="F238" s="8">
        <f t="shared" si="3"/>
        <v>-13088.25487727474</v>
      </c>
      <c r="G238" s="8"/>
      <c r="H238" s="8"/>
      <c r="I238" s="8"/>
    </row>
    <row r="239" spans="1:9" x14ac:dyDescent="0.25">
      <c r="A239" s="228">
        <v>62233</v>
      </c>
      <c r="B239" s="228" t="s">
        <v>260</v>
      </c>
      <c r="C239" s="228" t="s">
        <v>249</v>
      </c>
      <c r="D239" s="8">
        <f>'Umlage Gesamt § 2_mtlAufte_Plan'!AM239</f>
        <v>1173838.470055613</v>
      </c>
      <c r="E239" s="8">
        <f>'Umlage Gesamt § 2_mtlAufte_IST'!AM239</f>
        <v>1142043.9013928345</v>
      </c>
      <c r="F239" s="8">
        <f t="shared" si="3"/>
        <v>-31794.568662778474</v>
      </c>
      <c r="G239" s="8"/>
      <c r="H239" s="8"/>
      <c r="I239" s="8"/>
    </row>
    <row r="240" spans="1:9" x14ac:dyDescent="0.25">
      <c r="A240" s="228">
        <v>62235</v>
      </c>
      <c r="B240" s="228" t="s">
        <v>261</v>
      </c>
      <c r="C240" s="228" t="s">
        <v>249</v>
      </c>
      <c r="D240" s="8">
        <f>'Umlage Gesamt § 2_mtlAufte_Plan'!AM240</f>
        <v>681843.65828084131</v>
      </c>
      <c r="E240" s="8">
        <f>'Umlage Gesamt § 2_mtlAufte_IST'!AM240</f>
        <v>663375.25264964486</v>
      </c>
      <c r="F240" s="8">
        <f t="shared" si="3"/>
        <v>-18468.405631196452</v>
      </c>
      <c r="G240" s="8"/>
      <c r="H240" s="8"/>
      <c r="I240" s="8"/>
    </row>
    <row r="241" spans="1:9" x14ac:dyDescent="0.25">
      <c r="A241" s="228">
        <v>62242</v>
      </c>
      <c r="B241" s="228" t="s">
        <v>262</v>
      </c>
      <c r="C241" s="228" t="s">
        <v>249</v>
      </c>
      <c r="D241" s="8">
        <f>'Umlage Gesamt § 2_mtlAufte_Plan'!AM241</f>
        <v>349610.28233438957</v>
      </c>
      <c r="E241" s="8">
        <f>'Umlage Gesamt § 2_mtlAufte_IST'!AM241</f>
        <v>340140.74422462966</v>
      </c>
      <c r="F241" s="8">
        <f t="shared" si="3"/>
        <v>-9469.5381097599166</v>
      </c>
      <c r="G241" s="8"/>
      <c r="H241" s="8"/>
      <c r="I241" s="8"/>
    </row>
    <row r="242" spans="1:9" x14ac:dyDescent="0.25">
      <c r="A242" s="228">
        <v>62244</v>
      </c>
      <c r="B242" s="228" t="s">
        <v>263</v>
      </c>
      <c r="C242" s="228" t="s">
        <v>249</v>
      </c>
      <c r="D242" s="8">
        <f>'Umlage Gesamt § 2_mtlAufte_Plan'!AM242</f>
        <v>1007600.0237356341</v>
      </c>
      <c r="E242" s="8">
        <f>'Umlage Gesamt § 2_mtlAufte_IST'!AM242</f>
        <v>980308.1867780654</v>
      </c>
      <c r="F242" s="8">
        <f t="shared" si="3"/>
        <v>-27291.836957568652</v>
      </c>
      <c r="G242" s="8"/>
      <c r="H242" s="8"/>
      <c r="I242" s="8"/>
    </row>
    <row r="243" spans="1:9" x14ac:dyDescent="0.25">
      <c r="A243" s="228">
        <v>62245</v>
      </c>
      <c r="B243" s="228" t="s">
        <v>264</v>
      </c>
      <c r="C243" s="228" t="s">
        <v>249</v>
      </c>
      <c r="D243" s="8">
        <f>'Umlage Gesamt § 2_mtlAufte_Plan'!AM243</f>
        <v>460645.26493758097</v>
      </c>
      <c r="E243" s="8">
        <f>'Umlage Gesamt § 2_mtlAufte_IST'!AM243</f>
        <v>448168.23519383138</v>
      </c>
      <c r="F243" s="8">
        <f t="shared" si="3"/>
        <v>-12477.02974374959</v>
      </c>
      <c r="G243" s="8"/>
      <c r="H243" s="8"/>
      <c r="I243" s="8"/>
    </row>
    <row r="244" spans="1:9" x14ac:dyDescent="0.25">
      <c r="A244" s="228">
        <v>62247</v>
      </c>
      <c r="B244" s="228" t="s">
        <v>265</v>
      </c>
      <c r="C244" s="228" t="s">
        <v>249</v>
      </c>
      <c r="D244" s="8">
        <f>'Umlage Gesamt § 2_mtlAufte_Plan'!AM244</f>
        <v>432251.45353775192</v>
      </c>
      <c r="E244" s="8">
        <f>'Umlage Gesamt § 2_mtlAufte_IST'!AM244</f>
        <v>420543.49808248342</v>
      </c>
      <c r="F244" s="8">
        <f t="shared" si="3"/>
        <v>-11707.9554552685</v>
      </c>
      <c r="G244" s="8"/>
      <c r="H244" s="8"/>
      <c r="I244" s="8"/>
    </row>
    <row r="245" spans="1:9" x14ac:dyDescent="0.25">
      <c r="A245" s="228">
        <v>62256</v>
      </c>
      <c r="B245" s="228" t="s">
        <v>266</v>
      </c>
      <c r="C245" s="228" t="s">
        <v>249</v>
      </c>
      <c r="D245" s="8">
        <f>'Umlage Gesamt § 2_mtlAufte_Plan'!AM245</f>
        <v>807400.54777101323</v>
      </c>
      <c r="E245" s="8">
        <f>'Umlage Gesamt § 2_mtlAufte_IST'!AM245</f>
        <v>785531.31038500904</v>
      </c>
      <c r="F245" s="8">
        <f t="shared" si="3"/>
        <v>-21869.237386004184</v>
      </c>
      <c r="G245" s="8"/>
      <c r="H245" s="8"/>
      <c r="I245" s="8"/>
    </row>
    <row r="246" spans="1:9" x14ac:dyDescent="0.25">
      <c r="A246" s="228">
        <v>62262</v>
      </c>
      <c r="B246" s="228" t="s">
        <v>267</v>
      </c>
      <c r="C246" s="228" t="s">
        <v>249</v>
      </c>
      <c r="D246" s="8">
        <f>'Umlage Gesamt § 2_mtlAufte_Plan'!AM246</f>
        <v>480547.93877272279</v>
      </c>
      <c r="E246" s="8">
        <f>'Umlage Gesamt § 2_mtlAufte_IST'!AM246</f>
        <v>467531.82554690406</v>
      </c>
      <c r="F246" s="8">
        <f t="shared" si="3"/>
        <v>-13016.113225818728</v>
      </c>
      <c r="G246" s="8"/>
      <c r="H246" s="8"/>
      <c r="I246" s="8"/>
    </row>
    <row r="247" spans="1:9" x14ac:dyDescent="0.25">
      <c r="A247" s="228">
        <v>62264</v>
      </c>
      <c r="B247" s="228" t="s">
        <v>268</v>
      </c>
      <c r="C247" s="228" t="s">
        <v>249</v>
      </c>
      <c r="D247" s="8">
        <f>'Umlage Gesamt § 2_mtlAufte_Plan'!AM247</f>
        <v>1606859.0511827308</v>
      </c>
      <c r="E247" s="8">
        <f>'Umlage Gesamt § 2_mtlAufte_IST'!AM247</f>
        <v>1563335.6944879931</v>
      </c>
      <c r="F247" s="8">
        <f t="shared" si="3"/>
        <v>-43523.356694737682</v>
      </c>
      <c r="G247" s="8"/>
      <c r="H247" s="8"/>
      <c r="I247" s="8"/>
    </row>
    <row r="248" spans="1:9" x14ac:dyDescent="0.25">
      <c r="A248" s="228">
        <v>62265</v>
      </c>
      <c r="B248" s="228" t="s">
        <v>269</v>
      </c>
      <c r="C248" s="228" t="s">
        <v>249</v>
      </c>
      <c r="D248" s="8">
        <f>'Umlage Gesamt § 2_mtlAufte_Plan'!AM248</f>
        <v>647311.66817967838</v>
      </c>
      <c r="E248" s="8">
        <f>'Umlage Gesamt § 2_mtlAufte_IST'!AM248</f>
        <v>629778.59543996735</v>
      </c>
      <c r="F248" s="8">
        <f t="shared" si="3"/>
        <v>-17533.072739711031</v>
      </c>
      <c r="G248" s="8"/>
      <c r="H248" s="8"/>
      <c r="I248" s="8"/>
    </row>
    <row r="249" spans="1:9" x14ac:dyDescent="0.25">
      <c r="A249" s="228">
        <v>62266</v>
      </c>
      <c r="B249" s="228" t="s">
        <v>270</v>
      </c>
      <c r="C249" s="228" t="s">
        <v>249</v>
      </c>
      <c r="D249" s="8">
        <f>'Umlage Gesamt § 2_mtlAufte_Plan'!AM249</f>
        <v>824175.47978391778</v>
      </c>
      <c r="E249" s="8">
        <f>'Umlage Gesamt § 2_mtlAufte_IST'!AM249</f>
        <v>801851.87687718531</v>
      </c>
      <c r="F249" s="8">
        <f t="shared" si="3"/>
        <v>-22323.602906732471</v>
      </c>
      <c r="G249" s="8"/>
      <c r="H249" s="8"/>
      <c r="I249" s="8"/>
    </row>
    <row r="250" spans="1:9" x14ac:dyDescent="0.25">
      <c r="A250" s="228">
        <v>62268</v>
      </c>
      <c r="B250" s="228" t="s">
        <v>272</v>
      </c>
      <c r="C250" s="228" t="s">
        <v>249</v>
      </c>
      <c r="D250" s="8">
        <f>'Umlage Gesamt § 2_mtlAufte_Plan'!AM250</f>
        <v>1187119.2365423727</v>
      </c>
      <c r="E250" s="8">
        <f>'Umlage Gesamt § 2_mtlAufte_IST'!AM250</f>
        <v>1154964.9452663653</v>
      </c>
      <c r="F250" s="8">
        <f t="shared" si="3"/>
        <v>-32154.291276007425</v>
      </c>
      <c r="G250" s="8"/>
      <c r="H250" s="8"/>
      <c r="I250" s="8"/>
    </row>
    <row r="251" spans="1:9" x14ac:dyDescent="0.25">
      <c r="A251" s="228">
        <v>62269</v>
      </c>
      <c r="B251" s="228" t="s">
        <v>273</v>
      </c>
      <c r="C251" s="228" t="s">
        <v>249</v>
      </c>
      <c r="D251" s="8">
        <f>'Umlage Gesamt § 2_mtlAufte_Plan'!AM251</f>
        <v>937470.48876455252</v>
      </c>
      <c r="E251" s="8">
        <f>'Umlage Gesamt § 2_mtlAufte_IST'!AM251</f>
        <v>912078.1791881416</v>
      </c>
      <c r="F251" s="8">
        <f t="shared" si="3"/>
        <v>-25392.309576410917</v>
      </c>
      <c r="G251" s="8"/>
      <c r="H251" s="8"/>
      <c r="I251" s="8"/>
    </row>
    <row r="252" spans="1:9" x14ac:dyDescent="0.25">
      <c r="A252" s="228">
        <v>62270</v>
      </c>
      <c r="B252" s="228" t="s">
        <v>274</v>
      </c>
      <c r="C252" s="228" t="s">
        <v>249</v>
      </c>
      <c r="D252" s="8">
        <f>'Umlage Gesamt § 2_mtlAufte_Plan'!AM252</f>
        <v>926845.86704678345</v>
      </c>
      <c r="E252" s="8">
        <f>'Umlage Gesamt § 2_mtlAufte_IST'!AM252</f>
        <v>901741.33579195512</v>
      </c>
      <c r="F252" s="8">
        <f t="shared" si="3"/>
        <v>-25104.531254828325</v>
      </c>
      <c r="G252" s="8"/>
      <c r="H252" s="8"/>
      <c r="I252" s="8"/>
    </row>
    <row r="253" spans="1:9" x14ac:dyDescent="0.25">
      <c r="A253" s="228">
        <v>62271</v>
      </c>
      <c r="B253" s="228" t="s">
        <v>275</v>
      </c>
      <c r="C253" s="228" t="s">
        <v>249</v>
      </c>
      <c r="D253" s="8">
        <f>'Umlage Gesamt § 2_mtlAufte_Plan'!AM253</f>
        <v>1856287.8178788335</v>
      </c>
      <c r="E253" s="8">
        <f>'Umlage Gesamt § 2_mtlAufte_IST'!AM253</f>
        <v>1806008.4378883047</v>
      </c>
      <c r="F253" s="8">
        <f t="shared" si="3"/>
        <v>-50279.379990528803</v>
      </c>
      <c r="G253" s="8"/>
      <c r="H253" s="8"/>
      <c r="I253" s="8"/>
    </row>
    <row r="254" spans="1:9" x14ac:dyDescent="0.25">
      <c r="A254" s="228">
        <v>62272</v>
      </c>
      <c r="B254" s="228" t="s">
        <v>276</v>
      </c>
      <c r="C254" s="228" t="s">
        <v>249</v>
      </c>
      <c r="D254" s="8">
        <f>'Umlage Gesamt § 2_mtlAufte_Plan'!AM254</f>
        <v>1091913.547937087</v>
      </c>
      <c r="E254" s="8">
        <f>'Umlage Gesamt § 2_mtlAufte_IST'!AM254</f>
        <v>1062337.9963093926</v>
      </c>
      <c r="F254" s="8">
        <f t="shared" si="3"/>
        <v>-29575.551627694396</v>
      </c>
      <c r="G254" s="8"/>
      <c r="H254" s="8"/>
      <c r="I254" s="8"/>
    </row>
    <row r="255" spans="1:9" x14ac:dyDescent="0.25">
      <c r="A255" s="228">
        <v>62273</v>
      </c>
      <c r="B255" s="228" t="s">
        <v>277</v>
      </c>
      <c r="C255" s="228" t="s">
        <v>249</v>
      </c>
      <c r="D255" s="8">
        <f>'Umlage Gesamt § 2_mtlAufte_Plan'!AM255</f>
        <v>797131.91584025079</v>
      </c>
      <c r="E255" s="8">
        <f>'Umlage Gesamt § 2_mtlAufte_IST'!AM255</f>
        <v>775540.81444256543</v>
      </c>
      <c r="F255" s="8">
        <f t="shared" si="3"/>
        <v>-21591.101397685357</v>
      </c>
      <c r="G255" s="8"/>
      <c r="H255" s="8"/>
      <c r="I255" s="8"/>
    </row>
    <row r="256" spans="1:9" x14ac:dyDescent="0.25">
      <c r="A256" s="228">
        <v>62274</v>
      </c>
      <c r="B256" s="228" t="s">
        <v>278</v>
      </c>
      <c r="C256" s="228" t="s">
        <v>249</v>
      </c>
      <c r="D256" s="8">
        <f>'Umlage Gesamt § 2_mtlAufte_Plan'!AM256</f>
        <v>481990.73760365369</v>
      </c>
      <c r="E256" s="8">
        <f>'Umlage Gesamt § 2_mtlAufte_IST'!AM256</f>
        <v>468935.54475345131</v>
      </c>
      <c r="F256" s="8">
        <f t="shared" si="3"/>
        <v>-13055.19285020238</v>
      </c>
      <c r="G256" s="8"/>
      <c r="H256" s="8"/>
      <c r="I256" s="8"/>
    </row>
    <row r="257" spans="1:9" x14ac:dyDescent="0.25">
      <c r="A257" s="228">
        <v>62275</v>
      </c>
      <c r="B257" s="228" t="s">
        <v>279</v>
      </c>
      <c r="C257" s="228" t="s">
        <v>249</v>
      </c>
      <c r="D257" s="8">
        <f>'Umlage Gesamt § 2_mtlAufte_Plan'!AM257</f>
        <v>2133007.7934719506</v>
      </c>
      <c r="E257" s="8">
        <f>'Umlage Gesamt § 2_mtlAufte_IST'!AM257</f>
        <v>2075233.1809696259</v>
      </c>
      <c r="F257" s="8">
        <f t="shared" si="3"/>
        <v>-57774.612502324628</v>
      </c>
      <c r="G257" s="8"/>
      <c r="H257" s="8"/>
      <c r="I257" s="8"/>
    </row>
    <row r="258" spans="1:9" x14ac:dyDescent="0.25">
      <c r="A258" s="228">
        <v>62276</v>
      </c>
      <c r="B258" s="228" t="s">
        <v>280</v>
      </c>
      <c r="C258" s="228" t="s">
        <v>249</v>
      </c>
      <c r="D258" s="8">
        <f>'Umlage Gesamt § 2_mtlAufte_Plan'!AM258</f>
        <v>458664.82489127776</v>
      </c>
      <c r="E258" s="8">
        <f>'Umlage Gesamt § 2_mtlAufte_IST'!AM258</f>
        <v>446241.43731264782</v>
      </c>
      <c r="F258" s="8">
        <f t="shared" si="3"/>
        <v>-12423.387578629947</v>
      </c>
      <c r="G258" s="8"/>
      <c r="H258" s="8"/>
      <c r="I258" s="8"/>
    </row>
    <row r="259" spans="1:9" x14ac:dyDescent="0.25">
      <c r="A259" s="228">
        <v>62277</v>
      </c>
      <c r="B259" s="228" t="s">
        <v>281</v>
      </c>
      <c r="C259" s="228" t="s">
        <v>249</v>
      </c>
      <c r="D259" s="8">
        <f>'Umlage Gesamt § 2_mtlAufte_Plan'!AM259</f>
        <v>1007871.945202149</v>
      </c>
      <c r="E259" s="8">
        <f>'Umlage Gesamt § 2_mtlAufte_IST'!AM259</f>
        <v>980572.74298440316</v>
      </c>
      <c r="F259" s="8">
        <f t="shared" si="3"/>
        <v>-27299.202217745828</v>
      </c>
      <c r="G259" s="8"/>
      <c r="H259" s="8"/>
      <c r="I259" s="8"/>
    </row>
    <row r="260" spans="1:9" x14ac:dyDescent="0.25">
      <c r="A260" s="228">
        <v>62278</v>
      </c>
      <c r="B260" s="228" t="s">
        <v>282</v>
      </c>
      <c r="C260" s="228" t="s">
        <v>249</v>
      </c>
      <c r="D260" s="8">
        <f>'Umlage Gesamt § 2_mtlAufte_Plan'!AM260</f>
        <v>1567791.8464995418</v>
      </c>
      <c r="E260" s="8">
        <f>'Umlage Gesamt § 2_mtlAufte_IST'!AM260</f>
        <v>1525326.6634406566</v>
      </c>
      <c r="F260" s="8">
        <f t="shared" ref="F260:F287" si="4">E260-D260</f>
        <v>-42465.183058885159</v>
      </c>
      <c r="G260" s="8"/>
      <c r="H260" s="8"/>
      <c r="I260" s="8"/>
    </row>
    <row r="261" spans="1:9" x14ac:dyDescent="0.25">
      <c r="A261" s="228">
        <v>62279</v>
      </c>
      <c r="B261" s="228" t="s">
        <v>283</v>
      </c>
      <c r="C261" s="228" t="s">
        <v>249</v>
      </c>
      <c r="D261" s="8">
        <f>'Umlage Gesamt § 2_mtlAufte_Plan'!AM261</f>
        <v>503059.27572589577</v>
      </c>
      <c r="E261" s="8">
        <f>'Umlage Gesamt § 2_mtlAufte_IST'!AM261</f>
        <v>489433.42081354425</v>
      </c>
      <c r="F261" s="8">
        <f t="shared" si="4"/>
        <v>-13625.854912351526</v>
      </c>
      <c r="G261" s="8"/>
      <c r="H261" s="8"/>
      <c r="I261" s="8"/>
    </row>
    <row r="262" spans="1:9" x14ac:dyDescent="0.25">
      <c r="A262" s="228">
        <v>62280</v>
      </c>
      <c r="B262" s="228" t="s">
        <v>271</v>
      </c>
      <c r="C262" s="228" t="s">
        <v>249</v>
      </c>
      <c r="D262" s="8">
        <f>'Umlage Gesamt § 2_mtlAufte_Plan'!AM262</f>
        <v>4370582.0474399365</v>
      </c>
      <c r="E262" s="8">
        <f>'Umlage Gesamt § 2_mtlAufte_IST'!AM262</f>
        <v>4252200.537080125</v>
      </c>
      <c r="F262" s="8">
        <f t="shared" si="4"/>
        <v>-118381.5103598116</v>
      </c>
      <c r="G262" s="8"/>
      <c r="H262" s="8"/>
      <c r="I262" s="8"/>
    </row>
    <row r="263" spans="1:9" x14ac:dyDescent="0.25">
      <c r="A263" s="228">
        <v>62311</v>
      </c>
      <c r="B263" s="228" t="s">
        <v>285</v>
      </c>
      <c r="C263" s="228" t="s">
        <v>286</v>
      </c>
      <c r="D263" s="8">
        <f>'Umlage Gesamt § 2_mtlAufte_Plan'!AM263</f>
        <v>528944.58236695884</v>
      </c>
      <c r="E263" s="8">
        <f>'Umlage Gesamt § 2_mtlAufte_IST'!AM263</f>
        <v>497520.46304875624</v>
      </c>
      <c r="F263" s="8">
        <f t="shared" si="4"/>
        <v>-31424.119318202604</v>
      </c>
      <c r="G263" s="8"/>
      <c r="H263" s="8"/>
      <c r="I263" s="8"/>
    </row>
    <row r="264" spans="1:9" x14ac:dyDescent="0.25">
      <c r="A264" s="228">
        <v>62314</v>
      </c>
      <c r="B264" s="228" t="s">
        <v>287</v>
      </c>
      <c r="C264" s="228" t="s">
        <v>286</v>
      </c>
      <c r="D264" s="8">
        <f>'Umlage Gesamt § 2_mtlAufte_Plan'!AM264</f>
        <v>461099.36715904623</v>
      </c>
      <c r="E264" s="8">
        <f>'Umlage Gesamt § 2_mtlAufte_IST'!AM264</f>
        <v>433705.87072447757</v>
      </c>
      <c r="F264" s="8">
        <f t="shared" si="4"/>
        <v>-27393.49643456866</v>
      </c>
      <c r="G264" s="8"/>
      <c r="H264" s="8"/>
      <c r="I264" s="8"/>
    </row>
    <row r="265" spans="1:9" x14ac:dyDescent="0.25">
      <c r="A265" s="228">
        <v>62326</v>
      </c>
      <c r="B265" s="228" t="s">
        <v>288</v>
      </c>
      <c r="C265" s="228" t="s">
        <v>286</v>
      </c>
      <c r="D265" s="8">
        <f>'Umlage Gesamt § 2_mtlAufte_Plan'!AM265</f>
        <v>681945.2107769053</v>
      </c>
      <c r="E265" s="8">
        <f>'Umlage Gesamt § 2_mtlAufte_IST'!AM265</f>
        <v>641431.46248207265</v>
      </c>
      <c r="F265" s="8">
        <f t="shared" si="4"/>
        <v>-40513.748294832651</v>
      </c>
      <c r="G265" s="8"/>
      <c r="H265" s="8"/>
      <c r="I265" s="8"/>
    </row>
    <row r="266" spans="1:9" x14ac:dyDescent="0.25">
      <c r="A266" s="228">
        <v>62330</v>
      </c>
      <c r="B266" s="228" t="s">
        <v>289</v>
      </c>
      <c r="C266" s="228" t="s">
        <v>286</v>
      </c>
      <c r="D266" s="8">
        <f>'Umlage Gesamt § 2_mtlAufte_Plan'!AM266</f>
        <v>627322.29267046519</v>
      </c>
      <c r="E266" s="8">
        <f>'Umlage Gesamt § 2_mtlAufte_IST'!AM266</f>
        <v>590053.64254528226</v>
      </c>
      <c r="F266" s="8">
        <f t="shared" si="4"/>
        <v>-37268.650125182932</v>
      </c>
      <c r="G266" s="8"/>
      <c r="H266" s="8"/>
      <c r="I266" s="8"/>
    </row>
    <row r="267" spans="1:9" x14ac:dyDescent="0.25">
      <c r="A267" s="228">
        <v>62332</v>
      </c>
      <c r="B267" s="228" t="s">
        <v>290</v>
      </c>
      <c r="C267" s="228" t="s">
        <v>286</v>
      </c>
      <c r="D267" s="8">
        <f>'Umlage Gesamt § 2_mtlAufte_Plan'!AM267</f>
        <v>593412.75549666793</v>
      </c>
      <c r="E267" s="8">
        <f>'Umlage Gesamt § 2_mtlAufte_IST'!AM267</f>
        <v>558158.64031086583</v>
      </c>
      <c r="F267" s="8">
        <f t="shared" si="4"/>
        <v>-35254.115185802104</v>
      </c>
      <c r="G267" s="8"/>
      <c r="H267" s="8"/>
      <c r="I267" s="8"/>
    </row>
    <row r="268" spans="1:9" x14ac:dyDescent="0.25">
      <c r="A268" s="228">
        <v>62335</v>
      </c>
      <c r="B268" s="228" t="s">
        <v>291</v>
      </c>
      <c r="C268" s="228" t="s">
        <v>286</v>
      </c>
      <c r="D268" s="8">
        <f>'Umlage Gesamt § 2_mtlAufte_Plan'!AM268</f>
        <v>482492.41938683944</v>
      </c>
      <c r="E268" s="8">
        <f>'Umlage Gesamt § 2_mtlAufte_IST'!AM268</f>
        <v>453827.98106497817</v>
      </c>
      <c r="F268" s="8">
        <f t="shared" si="4"/>
        <v>-28664.438321861264</v>
      </c>
      <c r="G268" s="8"/>
      <c r="H268" s="8"/>
      <c r="I268" s="8"/>
    </row>
    <row r="269" spans="1:9" x14ac:dyDescent="0.25">
      <c r="A269" s="228">
        <v>62343</v>
      </c>
      <c r="B269" s="228" t="s">
        <v>292</v>
      </c>
      <c r="C269" s="228" t="s">
        <v>286</v>
      </c>
      <c r="D269" s="8">
        <f>'Umlage Gesamt § 2_mtlAufte_Plan'!AM269</f>
        <v>634472.96209511533</v>
      </c>
      <c r="E269" s="8">
        <f>'Umlage Gesamt § 2_mtlAufte_IST'!AM269</f>
        <v>596779.49716570496</v>
      </c>
      <c r="F269" s="8">
        <f t="shared" si="4"/>
        <v>-37693.464929410373</v>
      </c>
      <c r="G269" s="8"/>
      <c r="H269" s="8"/>
      <c r="I269" s="8"/>
    </row>
    <row r="270" spans="1:9" x14ac:dyDescent="0.25">
      <c r="A270" s="228">
        <v>62368</v>
      </c>
      <c r="B270" s="228" t="s">
        <v>293</v>
      </c>
      <c r="C270" s="228" t="s">
        <v>286</v>
      </c>
      <c r="D270" s="8">
        <f>'Umlage Gesamt § 2_mtlAufte_Plan'!AM270</f>
        <v>454830.61626848998</v>
      </c>
      <c r="E270" s="8">
        <f>'Umlage Gesamt § 2_mtlAufte_IST'!AM270</f>
        <v>427809.54065554973</v>
      </c>
      <c r="F270" s="8">
        <f t="shared" si="4"/>
        <v>-27021.075612940243</v>
      </c>
      <c r="G270" s="8"/>
      <c r="H270" s="8"/>
      <c r="I270" s="8"/>
    </row>
    <row r="271" spans="1:9" x14ac:dyDescent="0.25">
      <c r="A271" s="228">
        <v>62372</v>
      </c>
      <c r="B271" s="228" t="s">
        <v>294</v>
      </c>
      <c r="C271" s="228" t="s">
        <v>286</v>
      </c>
      <c r="D271" s="8">
        <f>'Umlage Gesamt § 2_mtlAufte_Plan'!AM271</f>
        <v>446077.81413220096</v>
      </c>
      <c r="E271" s="8">
        <f>'Umlage Gesamt § 2_mtlAufte_IST'!AM271</f>
        <v>419576.7345790909</v>
      </c>
      <c r="F271" s="8">
        <f t="shared" si="4"/>
        <v>-26501.079553110059</v>
      </c>
      <c r="G271" s="8"/>
      <c r="H271" s="8"/>
      <c r="I271" s="8"/>
    </row>
    <row r="272" spans="1:9" x14ac:dyDescent="0.25">
      <c r="A272" s="228">
        <v>62375</v>
      </c>
      <c r="B272" s="228" t="s">
        <v>295</v>
      </c>
      <c r="C272" s="228" t="s">
        <v>286</v>
      </c>
      <c r="D272" s="8">
        <f>'Umlage Gesamt § 2_mtlAufte_Plan'!AM272</f>
        <v>2476360.6105782986</v>
      </c>
      <c r="E272" s="8">
        <f>'Umlage Gesamt § 2_mtlAufte_IST'!AM272</f>
        <v>2329242.2660562941</v>
      </c>
      <c r="F272" s="8">
        <f t="shared" si="4"/>
        <v>-147118.34452200448</v>
      </c>
      <c r="G272" s="8"/>
      <c r="H272" s="8"/>
      <c r="I272" s="8"/>
    </row>
    <row r="273" spans="1:9" x14ac:dyDescent="0.25">
      <c r="A273" s="228">
        <v>62376</v>
      </c>
      <c r="B273" s="228" t="s">
        <v>296</v>
      </c>
      <c r="C273" s="228" t="s">
        <v>286</v>
      </c>
      <c r="D273" s="8">
        <f>'Umlage Gesamt § 2_mtlAufte_Plan'!AM273</f>
        <v>1800592.5044361788</v>
      </c>
      <c r="E273" s="8">
        <f>'Umlage Gesamt § 2_mtlAufte_IST'!AM273</f>
        <v>1693620.9320085591</v>
      </c>
      <c r="F273" s="8">
        <f t="shared" si="4"/>
        <v>-106971.57242761971</v>
      </c>
      <c r="G273" s="8"/>
      <c r="H273" s="8"/>
      <c r="I273" s="8"/>
    </row>
    <row r="274" spans="1:9" x14ac:dyDescent="0.25">
      <c r="A274" s="228">
        <v>62377</v>
      </c>
      <c r="B274" s="228" t="s">
        <v>297</v>
      </c>
      <c r="C274" s="228" t="s">
        <v>286</v>
      </c>
      <c r="D274" s="8">
        <f>'Umlage Gesamt § 2_mtlAufte_Plan'!AM274</f>
        <v>822413.48821156844</v>
      </c>
      <c r="E274" s="8">
        <f>'Umlage Gesamt § 2_mtlAufte_IST'!AM274</f>
        <v>773554.6465786458</v>
      </c>
      <c r="F274" s="8">
        <f t="shared" si="4"/>
        <v>-48858.841632922646</v>
      </c>
      <c r="G274" s="8"/>
      <c r="H274" s="8"/>
      <c r="I274" s="8"/>
    </row>
    <row r="275" spans="1:9" x14ac:dyDescent="0.25">
      <c r="A275" s="228">
        <v>62378</v>
      </c>
      <c r="B275" s="228" t="s">
        <v>298</v>
      </c>
      <c r="C275" s="228" t="s">
        <v>286</v>
      </c>
      <c r="D275" s="8">
        <f>'Umlage Gesamt § 2_mtlAufte_Plan'!AM275</f>
        <v>2923549.261004997</v>
      </c>
      <c r="E275" s="8">
        <f>'Umlage Gesamt § 2_mtlAufte_IST'!AM275</f>
        <v>2749863.8431501472</v>
      </c>
      <c r="F275" s="8">
        <f t="shared" si="4"/>
        <v>-173685.41785484971</v>
      </c>
      <c r="G275" s="8"/>
      <c r="H275" s="8"/>
      <c r="I275" s="8"/>
    </row>
    <row r="276" spans="1:9" x14ac:dyDescent="0.25">
      <c r="A276" s="228">
        <v>62379</v>
      </c>
      <c r="B276" s="228" t="s">
        <v>299</v>
      </c>
      <c r="C276" s="228" t="s">
        <v>286</v>
      </c>
      <c r="D276" s="8">
        <f>'Umlage Gesamt § 2_mtlAufte_Plan'!AM276</f>
        <v>6534971.9561972087</v>
      </c>
      <c r="E276" s="8">
        <f>'Umlage Gesamt § 2_mtlAufte_IST'!AM276</f>
        <v>6146735.1818007119</v>
      </c>
      <c r="F276" s="8">
        <f t="shared" si="4"/>
        <v>-388236.77439649682</v>
      </c>
      <c r="G276" s="8"/>
      <c r="H276" s="8"/>
      <c r="I276" s="8"/>
    </row>
    <row r="277" spans="1:9" x14ac:dyDescent="0.25">
      <c r="A277" s="228">
        <v>62380</v>
      </c>
      <c r="B277" s="228" t="s">
        <v>300</v>
      </c>
      <c r="C277" s="228" t="s">
        <v>286</v>
      </c>
      <c r="D277" s="8">
        <f>'Umlage Gesamt § 2_mtlAufte_Plan'!AM277</f>
        <v>2318156.0495410101</v>
      </c>
      <c r="E277" s="8">
        <f>'Umlage Gesamt § 2_mtlAufte_IST'!AM277</f>
        <v>2180436.4949271525</v>
      </c>
      <c r="F277" s="8">
        <f t="shared" si="4"/>
        <v>-137719.55461385753</v>
      </c>
      <c r="G277" s="8"/>
      <c r="H277" s="8"/>
      <c r="I277" s="8"/>
    </row>
    <row r="278" spans="1:9" x14ac:dyDescent="0.25">
      <c r="A278" s="228">
        <v>62381</v>
      </c>
      <c r="B278" s="228" t="s">
        <v>301</v>
      </c>
      <c r="C278" s="228" t="s">
        <v>286</v>
      </c>
      <c r="D278" s="8">
        <f>'Umlage Gesamt § 2_mtlAufte_Plan'!AM278</f>
        <v>1326073.7973037849</v>
      </c>
      <c r="E278" s="8">
        <f>'Umlage Gesamt § 2_mtlAufte_IST'!AM278</f>
        <v>1247292.9521635526</v>
      </c>
      <c r="F278" s="8">
        <f t="shared" si="4"/>
        <v>-78780.845140232239</v>
      </c>
      <c r="G278" s="8"/>
      <c r="H278" s="8"/>
      <c r="I278" s="8"/>
    </row>
    <row r="279" spans="1:9" x14ac:dyDescent="0.25">
      <c r="A279" s="228">
        <v>62382</v>
      </c>
      <c r="B279" s="228" t="s">
        <v>302</v>
      </c>
      <c r="C279" s="228" t="s">
        <v>286</v>
      </c>
      <c r="D279" s="8">
        <f>'Umlage Gesamt § 2_mtlAufte_Plan'!AM279</f>
        <v>1945572.0724562912</v>
      </c>
      <c r="E279" s="8">
        <f>'Umlage Gesamt § 2_mtlAufte_IST'!AM279</f>
        <v>1829987.394996423</v>
      </c>
      <c r="F279" s="8">
        <f t="shared" si="4"/>
        <v>-115584.67745986814</v>
      </c>
      <c r="G279" s="8"/>
      <c r="H279" s="8"/>
      <c r="I279" s="8"/>
    </row>
    <row r="280" spans="1:9" x14ac:dyDescent="0.25">
      <c r="A280" s="228">
        <v>62383</v>
      </c>
      <c r="B280" s="228" t="s">
        <v>303</v>
      </c>
      <c r="C280" s="228" t="s">
        <v>286</v>
      </c>
      <c r="D280" s="8">
        <f>'Umlage Gesamt § 2_mtlAufte_Plan'!AM280</f>
        <v>1422461.3951331628</v>
      </c>
      <c r="E280" s="8">
        <f>'Umlage Gesamt § 2_mtlAufte_IST'!AM280</f>
        <v>1337954.249968396</v>
      </c>
      <c r="F280" s="8">
        <f t="shared" si="4"/>
        <v>-84507.145164766815</v>
      </c>
      <c r="G280" s="8"/>
      <c r="H280" s="8"/>
      <c r="I280" s="8"/>
    </row>
    <row r="281" spans="1:9" x14ac:dyDescent="0.25">
      <c r="A281" s="228">
        <v>62384</v>
      </c>
      <c r="B281" s="228" t="s">
        <v>304</v>
      </c>
      <c r="C281" s="228" t="s">
        <v>286</v>
      </c>
      <c r="D281" s="8">
        <f>'Umlage Gesamt § 2_mtlAufte_Plan'!AM281</f>
        <v>1214638.8745646684</v>
      </c>
      <c r="E281" s="8">
        <f>'Umlage Gesamt § 2_mtlAufte_IST'!AM281</f>
        <v>1142478.2774146863</v>
      </c>
      <c r="F281" s="8">
        <f t="shared" si="4"/>
        <v>-72160.597149982117</v>
      </c>
      <c r="G281" s="8"/>
      <c r="H281" s="8"/>
      <c r="I281" s="8"/>
    </row>
    <row r="282" spans="1:9" x14ac:dyDescent="0.25">
      <c r="A282" s="228">
        <v>62385</v>
      </c>
      <c r="B282" s="228" t="s">
        <v>305</v>
      </c>
      <c r="C282" s="228" t="s">
        <v>286</v>
      </c>
      <c r="D282" s="8">
        <f>'Umlage Gesamt § 2_mtlAufte_Plan'!AM282</f>
        <v>897557.10664414137</v>
      </c>
      <c r="E282" s="8">
        <f>'Umlage Gesamt § 2_mtlAufte_IST'!AM282</f>
        <v>844234.05059189314</v>
      </c>
      <c r="F282" s="8">
        <f t="shared" si="4"/>
        <v>-53323.056052248226</v>
      </c>
      <c r="G282" s="8"/>
      <c r="H282" s="8"/>
      <c r="I282" s="8"/>
    </row>
    <row r="283" spans="1:9" x14ac:dyDescent="0.25">
      <c r="A283" s="228">
        <v>62386</v>
      </c>
      <c r="B283" s="228" t="s">
        <v>306</v>
      </c>
      <c r="C283" s="228" t="s">
        <v>286</v>
      </c>
      <c r="D283" s="8">
        <f>'Umlage Gesamt § 2_mtlAufte_Plan'!AM283</f>
        <v>1882956.1362443238</v>
      </c>
      <c r="E283" s="8">
        <f>'Umlage Gesamt § 2_mtlAufte_IST'!AM283</f>
        <v>1771091.4149317353</v>
      </c>
      <c r="F283" s="8">
        <f t="shared" si="4"/>
        <v>-111864.72131258855</v>
      </c>
      <c r="G283" s="8"/>
      <c r="H283" s="8"/>
      <c r="I283" s="8"/>
    </row>
    <row r="284" spans="1:9" x14ac:dyDescent="0.25">
      <c r="A284" s="228">
        <v>62387</v>
      </c>
      <c r="B284" s="228" t="s">
        <v>307</v>
      </c>
      <c r="C284" s="228" t="s">
        <v>286</v>
      </c>
      <c r="D284" s="8">
        <f>'Umlage Gesamt § 2_mtlAufte_Plan'!AM284</f>
        <v>829646.21047893679</v>
      </c>
      <c r="E284" s="8">
        <f>'Umlage Gesamt § 2_mtlAufte_IST'!AM284</f>
        <v>780357.67935660086</v>
      </c>
      <c r="F284" s="8">
        <f t="shared" si="4"/>
        <v>-49288.531122335931</v>
      </c>
      <c r="G284" s="8"/>
      <c r="H284" s="8"/>
      <c r="I284" s="8"/>
    </row>
    <row r="285" spans="1:9" x14ac:dyDescent="0.25">
      <c r="A285" s="228">
        <v>62388</v>
      </c>
      <c r="B285" s="228" t="s">
        <v>308</v>
      </c>
      <c r="C285" s="228" t="s">
        <v>286</v>
      </c>
      <c r="D285" s="8">
        <f>'Umlage Gesamt § 2_mtlAufte_Plan'!AM285</f>
        <v>1094431.4689095083</v>
      </c>
      <c r="E285" s="8">
        <f>'Umlage Gesamt § 2_mtlAufte_IST'!AM285</f>
        <v>1029412.2850269347</v>
      </c>
      <c r="F285" s="8">
        <f t="shared" si="4"/>
        <v>-65019.183882573619</v>
      </c>
      <c r="G285" s="8"/>
      <c r="H285" s="8"/>
      <c r="I285" s="8"/>
    </row>
    <row r="286" spans="1:9" x14ac:dyDescent="0.25">
      <c r="A286" s="228">
        <v>62389</v>
      </c>
      <c r="B286" s="228" t="s">
        <v>309</v>
      </c>
      <c r="C286" s="228" t="s">
        <v>286</v>
      </c>
      <c r="D286" s="8">
        <f>'Umlage Gesamt § 2_mtlAufte_Plan'!AM286</f>
        <v>1610785.9374804101</v>
      </c>
      <c r="E286" s="8">
        <f>'Umlage Gesamt § 2_mtlAufte_IST'!AM286</f>
        <v>1515090.6015551223</v>
      </c>
      <c r="F286" s="8">
        <f t="shared" si="4"/>
        <v>-95695.3359252878</v>
      </c>
      <c r="G286" s="8"/>
      <c r="H286" s="8"/>
      <c r="I286" s="8"/>
    </row>
    <row r="287" spans="1:9" ht="15.75" thickBot="1" x14ac:dyDescent="0.3">
      <c r="A287" s="231">
        <v>62390</v>
      </c>
      <c r="B287" s="231" t="s">
        <v>310</v>
      </c>
      <c r="C287" s="231" t="s">
        <v>286</v>
      </c>
      <c r="D287" s="20">
        <f>'Umlage Gesamt § 2_mtlAufte_Plan'!AM287</f>
        <v>1451698.8419547784</v>
      </c>
      <c r="E287" s="20">
        <f>'Umlage Gesamt § 2_mtlAufte_IST'!AM287</f>
        <v>1365454.726513521</v>
      </c>
      <c r="F287" s="20">
        <f t="shared" si="4"/>
        <v>-86244.115441257367</v>
      </c>
      <c r="G287" s="20"/>
      <c r="H287" s="20"/>
      <c r="I287" s="20"/>
    </row>
    <row r="288" spans="1:9" x14ac:dyDescent="0.25">
      <c r="A288" s="220"/>
      <c r="B288" s="220" t="s">
        <v>311</v>
      </c>
      <c r="C288" s="220"/>
      <c r="D288" s="192">
        <f>SUM(D3:D287)</f>
        <v>394936109.51181167</v>
      </c>
      <c r="E288" s="192">
        <f t="shared" ref="E288:I288" si="5">SUM(E3:E287)</f>
        <v>379715390.73072046</v>
      </c>
      <c r="F288" s="192">
        <f t="shared" si="5"/>
        <v>-15220718.781090818</v>
      </c>
      <c r="G288" s="192">
        <f t="shared" si="5"/>
        <v>196611324.12114498</v>
      </c>
      <c r="H288" s="192">
        <f t="shared" si="5"/>
        <v>199624060.30152041</v>
      </c>
      <c r="I288" s="192">
        <f t="shared" si="5"/>
        <v>-3012736.180375427</v>
      </c>
    </row>
    <row r="290" spans="9:11" x14ac:dyDescent="0.25">
      <c r="I290" s="222">
        <f>F288-I288</f>
        <v>-12207982.600715391</v>
      </c>
    </row>
    <row r="292" spans="9:11" x14ac:dyDescent="0.25">
      <c r="I292" s="221"/>
      <c r="J292" s="221"/>
      <c r="K292" s="221"/>
    </row>
  </sheetData>
  <mergeCells count="1">
    <mergeCell ref="A1:C1"/>
  </mergeCells>
  <pageMargins left="0.7" right="0.7" top="0.78740157499999996" bottom="0.78740157499999996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84566-DCB2-478D-82AD-77C00B517331}">
  <dimension ref="A1:P289"/>
  <sheetViews>
    <sheetView workbookViewId="0">
      <selection activeCell="A2" sqref="A2"/>
    </sheetView>
  </sheetViews>
  <sheetFormatPr baseColWidth="10" defaultRowHeight="15" x14ac:dyDescent="0.25"/>
  <cols>
    <col min="1" max="1" width="8.28515625" customWidth="1"/>
    <col min="2" max="2" width="31.5703125" bestFit="1" customWidth="1"/>
    <col min="3" max="3" width="19.85546875" bestFit="1" customWidth="1"/>
    <col min="4" max="4" width="17" style="14" customWidth="1"/>
    <col min="5" max="5" width="16.140625" style="14" customWidth="1"/>
    <col min="6" max="6" width="14.42578125" style="14" customWidth="1"/>
    <col min="7" max="7" width="13.7109375" style="14" customWidth="1"/>
    <col min="8" max="8" width="29.7109375" style="14" bestFit="1" customWidth="1"/>
    <col min="9" max="9" width="15.7109375" bestFit="1" customWidth="1"/>
    <col min="10" max="10" width="14.140625" bestFit="1" customWidth="1"/>
    <col min="12" max="12" width="16.28515625" bestFit="1" customWidth="1"/>
    <col min="13" max="13" width="29" bestFit="1" customWidth="1"/>
  </cols>
  <sheetData>
    <row r="1" spans="1:16" x14ac:dyDescent="0.25">
      <c r="D1" s="50"/>
      <c r="H1" s="51" t="s">
        <v>385</v>
      </c>
    </row>
    <row r="2" spans="1:16" s="54" customFormat="1" ht="43.5" customHeight="1" x14ac:dyDescent="0.25">
      <c r="A2" s="52" t="s">
        <v>1</v>
      </c>
      <c r="B2" s="52" t="s">
        <v>2</v>
      </c>
      <c r="C2" s="52" t="s">
        <v>3</v>
      </c>
      <c r="D2" s="6" t="s">
        <v>329</v>
      </c>
      <c r="E2" s="6" t="s">
        <v>386</v>
      </c>
      <c r="F2" s="6" t="s">
        <v>387</v>
      </c>
      <c r="G2" s="6" t="s">
        <v>388</v>
      </c>
      <c r="H2" s="53" t="s">
        <v>389</v>
      </c>
      <c r="I2" s="5" t="s">
        <v>390</v>
      </c>
      <c r="J2" s="5"/>
      <c r="K2" s="5"/>
      <c r="L2" s="5"/>
      <c r="M2" s="5"/>
      <c r="N2" s="5"/>
      <c r="O2" s="5"/>
      <c r="P2" s="5"/>
    </row>
    <row r="3" spans="1:16" x14ac:dyDescent="0.25">
      <c r="A3">
        <v>60101</v>
      </c>
      <c r="B3" t="s">
        <v>9</v>
      </c>
      <c r="C3" t="s">
        <v>9</v>
      </c>
      <c r="D3" s="14">
        <v>682481402.12</v>
      </c>
      <c r="E3" s="14">
        <v>0</v>
      </c>
      <c r="F3" s="14">
        <v>2025006</v>
      </c>
      <c r="G3" s="14">
        <v>4083785</v>
      </c>
      <c r="H3" s="14">
        <f>L23</f>
        <v>656894333.25</v>
      </c>
      <c r="I3" s="14">
        <f>D3+E3+F3+G3-M3</f>
        <v>656894333.25</v>
      </c>
      <c r="J3" s="14">
        <f>H3-I3</f>
        <v>0</v>
      </c>
      <c r="L3" s="95" t="s">
        <v>391</v>
      </c>
      <c r="M3" s="55">
        <v>31695859.870000001</v>
      </c>
    </row>
    <row r="4" spans="1:16" x14ac:dyDescent="0.25">
      <c r="A4">
        <v>60305</v>
      </c>
      <c r="B4" t="s">
        <v>11</v>
      </c>
      <c r="C4" t="s">
        <v>12</v>
      </c>
      <c r="D4" s="14">
        <v>5221466.28</v>
      </c>
      <c r="E4" s="14">
        <v>0</v>
      </c>
      <c r="F4" s="14">
        <v>14592</v>
      </c>
      <c r="G4" s="14">
        <v>0</v>
      </c>
      <c r="H4" s="97">
        <v>5236058.28</v>
      </c>
      <c r="I4" s="14">
        <f>SUM(D4:G4)</f>
        <v>5236058.28</v>
      </c>
      <c r="J4" s="14">
        <f>H4-I4</f>
        <v>0</v>
      </c>
      <c r="L4" s="14"/>
    </row>
    <row r="5" spans="1:16" x14ac:dyDescent="0.25">
      <c r="A5">
        <v>60318</v>
      </c>
      <c r="B5" t="s">
        <v>13</v>
      </c>
      <c r="C5" t="s">
        <v>12</v>
      </c>
      <c r="D5" s="14">
        <v>10829311.029999999</v>
      </c>
      <c r="E5" s="14">
        <v>0</v>
      </c>
      <c r="F5" s="14">
        <v>17493</v>
      </c>
      <c r="G5" s="14">
        <v>0</v>
      </c>
      <c r="H5" s="97">
        <v>10846804.029999999</v>
      </c>
      <c r="I5" s="14">
        <f t="shared" ref="I5:I68" si="0">SUM(D5:G5)</f>
        <v>10846804.029999999</v>
      </c>
      <c r="J5" s="14">
        <f t="shared" ref="J5:J68" si="1">H5-I5</f>
        <v>0</v>
      </c>
      <c r="L5" s="14"/>
    </row>
    <row r="6" spans="1:16" x14ac:dyDescent="0.25">
      <c r="A6">
        <v>60323</v>
      </c>
      <c r="B6" t="s">
        <v>14</v>
      </c>
      <c r="C6" t="s">
        <v>12</v>
      </c>
      <c r="D6" s="14">
        <v>2110065.37</v>
      </c>
      <c r="E6" s="14">
        <v>52281</v>
      </c>
      <c r="F6" s="14">
        <v>7644</v>
      </c>
      <c r="G6" s="14">
        <v>0</v>
      </c>
      <c r="H6" s="97">
        <v>2169990.37</v>
      </c>
      <c r="I6" s="14">
        <f t="shared" si="0"/>
        <v>2169990.37</v>
      </c>
      <c r="J6" s="14">
        <f t="shared" si="1"/>
        <v>0</v>
      </c>
      <c r="L6" s="98"/>
    </row>
    <row r="7" spans="1:16" x14ac:dyDescent="0.25">
      <c r="A7">
        <v>60324</v>
      </c>
      <c r="B7" t="s">
        <v>15</v>
      </c>
      <c r="C7" t="s">
        <v>12</v>
      </c>
      <c r="D7" s="14">
        <v>2638838.4500000002</v>
      </c>
      <c r="E7" s="14">
        <v>0</v>
      </c>
      <c r="F7" s="14">
        <v>9039</v>
      </c>
      <c r="G7" s="14">
        <v>0</v>
      </c>
      <c r="H7" s="97">
        <v>2647877.4500000002</v>
      </c>
      <c r="I7" s="14">
        <f t="shared" si="0"/>
        <v>2647877.4500000002</v>
      </c>
      <c r="J7" s="14">
        <f t="shared" si="1"/>
        <v>0</v>
      </c>
    </row>
    <row r="8" spans="1:16" x14ac:dyDescent="0.25">
      <c r="A8">
        <v>60326</v>
      </c>
      <c r="B8" t="s">
        <v>16</v>
      </c>
      <c r="C8" t="s">
        <v>12</v>
      </c>
      <c r="D8" s="14">
        <v>2006734.33</v>
      </c>
      <c r="E8" s="14">
        <v>0</v>
      </c>
      <c r="F8" s="14">
        <v>8090</v>
      </c>
      <c r="G8" s="14">
        <v>0</v>
      </c>
      <c r="H8" s="97">
        <v>2014824.33</v>
      </c>
      <c r="I8" s="14">
        <f t="shared" si="0"/>
        <v>2014824.33</v>
      </c>
      <c r="J8" s="14">
        <f t="shared" si="1"/>
        <v>0</v>
      </c>
    </row>
    <row r="9" spans="1:16" x14ac:dyDescent="0.25">
      <c r="A9">
        <v>60329</v>
      </c>
      <c r="B9" t="s">
        <v>17</v>
      </c>
      <c r="C9" t="s">
        <v>12</v>
      </c>
      <c r="D9" s="14">
        <v>1701033.19</v>
      </c>
      <c r="E9" s="14">
        <v>35590</v>
      </c>
      <c r="F9" s="14">
        <v>5951</v>
      </c>
      <c r="G9" s="14">
        <v>0</v>
      </c>
      <c r="H9" s="97">
        <v>1742574.19</v>
      </c>
      <c r="I9" s="14">
        <f t="shared" si="0"/>
        <v>1742574.19</v>
      </c>
      <c r="J9" s="14">
        <f t="shared" si="1"/>
        <v>0</v>
      </c>
    </row>
    <row r="10" spans="1:16" x14ac:dyDescent="0.25">
      <c r="A10">
        <v>60341</v>
      </c>
      <c r="B10" t="s">
        <v>18</v>
      </c>
      <c r="C10" t="s">
        <v>12</v>
      </c>
      <c r="D10" s="14">
        <v>2575922.7999999998</v>
      </c>
      <c r="E10" s="14">
        <v>0</v>
      </c>
      <c r="F10" s="14">
        <v>7931</v>
      </c>
      <c r="G10" s="14">
        <v>0</v>
      </c>
      <c r="H10" s="97">
        <v>2583853.7999999998</v>
      </c>
      <c r="I10" s="14">
        <f t="shared" si="0"/>
        <v>2583853.7999999998</v>
      </c>
      <c r="J10" s="14">
        <f t="shared" si="1"/>
        <v>0</v>
      </c>
    </row>
    <row r="11" spans="1:16" x14ac:dyDescent="0.25">
      <c r="A11">
        <v>60344</v>
      </c>
      <c r="B11" t="s">
        <v>12</v>
      </c>
      <c r="C11" t="s">
        <v>12</v>
      </c>
      <c r="D11" s="14">
        <v>20736694.02</v>
      </c>
      <c r="E11" s="14">
        <v>0</v>
      </c>
      <c r="F11" s="14">
        <v>57965</v>
      </c>
      <c r="G11" s="14">
        <v>1225</v>
      </c>
      <c r="H11" s="97">
        <v>20795884.02</v>
      </c>
      <c r="I11" s="14">
        <f t="shared" si="0"/>
        <v>20795884.02</v>
      </c>
      <c r="J11" s="14">
        <f t="shared" si="1"/>
        <v>0</v>
      </c>
    </row>
    <row r="12" spans="1:16" x14ac:dyDescent="0.25">
      <c r="A12">
        <v>60345</v>
      </c>
      <c r="B12" t="s">
        <v>19</v>
      </c>
      <c r="C12" t="s">
        <v>12</v>
      </c>
      <c r="D12" s="14">
        <v>8032794.2300000004</v>
      </c>
      <c r="E12" s="14">
        <v>284874</v>
      </c>
      <c r="F12" s="14">
        <v>30580</v>
      </c>
      <c r="G12" s="14">
        <v>0</v>
      </c>
      <c r="H12" s="97">
        <v>8348248.2300000004</v>
      </c>
      <c r="I12" s="14">
        <f t="shared" si="0"/>
        <v>8348248.2300000004</v>
      </c>
      <c r="J12" s="14">
        <f t="shared" si="1"/>
        <v>0</v>
      </c>
    </row>
    <row r="13" spans="1:16" x14ac:dyDescent="0.25">
      <c r="A13">
        <v>60346</v>
      </c>
      <c r="B13" t="s">
        <v>20</v>
      </c>
      <c r="C13" t="s">
        <v>12</v>
      </c>
      <c r="D13" s="14">
        <v>5450242.0099999998</v>
      </c>
      <c r="E13" s="14">
        <v>106407</v>
      </c>
      <c r="F13" s="14">
        <v>19738</v>
      </c>
      <c r="G13" s="14">
        <v>0</v>
      </c>
      <c r="H13" s="97">
        <v>5576387.0099999998</v>
      </c>
      <c r="I13" s="14">
        <f t="shared" si="0"/>
        <v>5576387.0099999998</v>
      </c>
      <c r="J13" s="14">
        <f t="shared" si="1"/>
        <v>0</v>
      </c>
    </row>
    <row r="14" spans="1:16" x14ac:dyDescent="0.25">
      <c r="A14">
        <v>60347</v>
      </c>
      <c r="B14" t="s">
        <v>21</v>
      </c>
      <c r="C14" t="s">
        <v>12</v>
      </c>
      <c r="D14" s="14">
        <v>4440106.4400000004</v>
      </c>
      <c r="E14" s="14">
        <v>0</v>
      </c>
      <c r="F14" s="14">
        <v>14789</v>
      </c>
      <c r="G14" s="14">
        <v>0</v>
      </c>
      <c r="H14" s="97">
        <v>4454895.4400000004</v>
      </c>
      <c r="I14" s="14">
        <f t="shared" si="0"/>
        <v>4454895.4400000004</v>
      </c>
      <c r="J14" s="14">
        <f t="shared" si="1"/>
        <v>0</v>
      </c>
    </row>
    <row r="15" spans="1:16" x14ac:dyDescent="0.25">
      <c r="A15">
        <v>60348</v>
      </c>
      <c r="B15" t="s">
        <v>22</v>
      </c>
      <c r="C15" t="s">
        <v>12</v>
      </c>
      <c r="D15" s="14">
        <v>4267952.38</v>
      </c>
      <c r="E15" s="14">
        <v>117625</v>
      </c>
      <c r="F15" s="14">
        <v>17282</v>
      </c>
      <c r="G15" s="14">
        <v>0</v>
      </c>
      <c r="H15" s="97">
        <v>4402859.38</v>
      </c>
      <c r="I15" s="14">
        <f t="shared" si="0"/>
        <v>4402859.38</v>
      </c>
      <c r="J15" s="14">
        <f t="shared" si="1"/>
        <v>0</v>
      </c>
      <c r="L15" s="98"/>
    </row>
    <row r="16" spans="1:16" x14ac:dyDescent="0.25">
      <c r="A16">
        <v>60349</v>
      </c>
      <c r="B16" t="s">
        <v>23</v>
      </c>
      <c r="C16" t="s">
        <v>12</v>
      </c>
      <c r="D16" s="14">
        <v>5573326.5999999996</v>
      </c>
      <c r="E16" s="14">
        <v>211724</v>
      </c>
      <c r="F16" s="14">
        <v>21449</v>
      </c>
      <c r="G16" s="14">
        <v>0</v>
      </c>
      <c r="H16" s="97">
        <v>5806499.5999999996</v>
      </c>
      <c r="I16" s="14">
        <f t="shared" si="0"/>
        <v>5806499.5999999996</v>
      </c>
      <c r="J16" s="14">
        <f t="shared" si="1"/>
        <v>0</v>
      </c>
      <c r="K16" s="98"/>
      <c r="L16" s="98"/>
      <c r="M16" s="98"/>
      <c r="N16" s="98"/>
    </row>
    <row r="17" spans="1:14" x14ac:dyDescent="0.25">
      <c r="A17">
        <v>60350</v>
      </c>
      <c r="B17" t="s">
        <v>24</v>
      </c>
      <c r="C17" t="s">
        <v>12</v>
      </c>
      <c r="D17" s="14">
        <v>11180113.42</v>
      </c>
      <c r="E17" s="14">
        <v>160034</v>
      </c>
      <c r="F17" s="14">
        <v>41777</v>
      </c>
      <c r="G17" s="14">
        <v>0</v>
      </c>
      <c r="H17" s="97">
        <v>11381924.42</v>
      </c>
      <c r="I17" s="14">
        <f t="shared" si="0"/>
        <v>11381924.42</v>
      </c>
      <c r="J17" s="14">
        <f t="shared" si="1"/>
        <v>0</v>
      </c>
      <c r="K17" s="98"/>
      <c r="L17" s="98"/>
      <c r="M17" s="98"/>
      <c r="N17" s="98"/>
    </row>
    <row r="18" spans="1:14" x14ac:dyDescent="0.25">
      <c r="A18">
        <v>60351</v>
      </c>
      <c r="B18" t="s">
        <v>25</v>
      </c>
      <c r="C18" t="s">
        <v>12</v>
      </c>
      <c r="D18" s="14">
        <v>5671563.04</v>
      </c>
      <c r="E18" s="14">
        <v>199722</v>
      </c>
      <c r="F18" s="14">
        <v>20457</v>
      </c>
      <c r="G18" s="14">
        <v>0</v>
      </c>
      <c r="H18" s="97">
        <v>5891742.04</v>
      </c>
      <c r="I18" s="14">
        <f t="shared" si="0"/>
        <v>5891742.04</v>
      </c>
      <c r="J18" s="14">
        <f t="shared" si="1"/>
        <v>0</v>
      </c>
      <c r="K18" s="98"/>
      <c r="L18" s="98"/>
      <c r="M18" s="98"/>
      <c r="N18" s="98"/>
    </row>
    <row r="19" spans="1:14" x14ac:dyDescent="0.25">
      <c r="A19">
        <v>60608</v>
      </c>
      <c r="B19" t="s">
        <v>27</v>
      </c>
      <c r="C19" t="s">
        <v>28</v>
      </c>
      <c r="D19" s="14">
        <v>11774332.470000001</v>
      </c>
      <c r="E19" s="14">
        <v>0</v>
      </c>
      <c r="F19" s="14">
        <v>34066</v>
      </c>
      <c r="G19" s="14">
        <v>0</v>
      </c>
      <c r="H19" s="97">
        <v>11808398.470000001</v>
      </c>
      <c r="I19" s="14">
        <f t="shared" si="0"/>
        <v>11808398.470000001</v>
      </c>
      <c r="J19" s="14">
        <f t="shared" si="1"/>
        <v>0</v>
      </c>
      <c r="L19" s="13">
        <v>682481402.12</v>
      </c>
    </row>
    <row r="20" spans="1:14" ht="15.75" thickBot="1" x14ac:dyDescent="0.3">
      <c r="A20">
        <v>60611</v>
      </c>
      <c r="B20" t="s">
        <v>29</v>
      </c>
      <c r="C20" t="s">
        <v>28</v>
      </c>
      <c r="D20" s="14">
        <v>6501090.1399999997</v>
      </c>
      <c r="E20" s="14">
        <v>0</v>
      </c>
      <c r="F20" s="14">
        <v>20308</v>
      </c>
      <c r="G20" s="14">
        <v>0</v>
      </c>
      <c r="H20" s="97">
        <v>6521398.1399999997</v>
      </c>
      <c r="I20" s="14">
        <f t="shared" si="0"/>
        <v>6521398.1399999997</v>
      </c>
      <c r="J20" s="14">
        <f t="shared" si="1"/>
        <v>0</v>
      </c>
      <c r="L20" s="57">
        <f>F3+G3</f>
        <v>6108791</v>
      </c>
      <c r="M20" t="s">
        <v>392</v>
      </c>
    </row>
    <row r="21" spans="1:14" x14ac:dyDescent="0.25">
      <c r="A21">
        <v>60613</v>
      </c>
      <c r="B21" t="s">
        <v>30</v>
      </c>
      <c r="C21" t="s">
        <v>28</v>
      </c>
      <c r="D21" s="14">
        <v>16922698.48</v>
      </c>
      <c r="E21" s="14">
        <v>0</v>
      </c>
      <c r="F21" s="14">
        <v>40190</v>
      </c>
      <c r="G21" s="14">
        <v>0</v>
      </c>
      <c r="H21" s="97">
        <v>16962888.48</v>
      </c>
      <c r="I21" s="14">
        <f t="shared" si="0"/>
        <v>16962888.48</v>
      </c>
      <c r="J21" s="14">
        <f t="shared" si="1"/>
        <v>0</v>
      </c>
      <c r="L21" s="98">
        <f>L19+L20</f>
        <v>688590193.12</v>
      </c>
      <c r="M21" s="98"/>
    </row>
    <row r="22" spans="1:14" ht="15.75" thickBot="1" x14ac:dyDescent="0.3">
      <c r="A22">
        <v>60617</v>
      </c>
      <c r="B22" t="s">
        <v>31</v>
      </c>
      <c r="C22" t="s">
        <v>28</v>
      </c>
      <c r="D22" s="14">
        <v>13109265.720000001</v>
      </c>
      <c r="E22" s="14">
        <v>0</v>
      </c>
      <c r="F22" s="14">
        <v>25636</v>
      </c>
      <c r="G22" s="14">
        <v>0</v>
      </c>
      <c r="H22" s="97">
        <v>13134901.720000001</v>
      </c>
      <c r="I22" s="14">
        <f t="shared" si="0"/>
        <v>13134901.720000001</v>
      </c>
      <c r="J22" s="14">
        <f t="shared" si="1"/>
        <v>0</v>
      </c>
      <c r="L22" s="99">
        <f>M3</f>
        <v>31695859.870000001</v>
      </c>
      <c r="M22" t="s">
        <v>393</v>
      </c>
    </row>
    <row r="23" spans="1:14" ht="15.75" thickBot="1" x14ac:dyDescent="0.3">
      <c r="A23">
        <v>60618</v>
      </c>
      <c r="B23" t="s">
        <v>32</v>
      </c>
      <c r="C23" t="s">
        <v>28</v>
      </c>
      <c r="D23" s="14">
        <v>1975190.25</v>
      </c>
      <c r="E23" s="14">
        <v>0</v>
      </c>
      <c r="F23" s="14">
        <v>7548</v>
      </c>
      <c r="G23" s="14">
        <v>0</v>
      </c>
      <c r="H23" s="97">
        <v>1982738.25</v>
      </c>
      <c r="I23" s="14">
        <f t="shared" si="0"/>
        <v>1982738.25</v>
      </c>
      <c r="J23" s="14">
        <f t="shared" si="1"/>
        <v>0</v>
      </c>
      <c r="L23" s="100">
        <f>L21-L22</f>
        <v>656894333.25</v>
      </c>
      <c r="M23" t="s">
        <v>394</v>
      </c>
    </row>
    <row r="24" spans="1:14" ht="15.75" thickTop="1" x14ac:dyDescent="0.25">
      <c r="A24">
        <v>60619</v>
      </c>
      <c r="B24" t="s">
        <v>33</v>
      </c>
      <c r="C24" t="s">
        <v>28</v>
      </c>
      <c r="D24" s="14">
        <v>4975380.6100000003</v>
      </c>
      <c r="E24" s="14">
        <v>0</v>
      </c>
      <c r="F24" s="14">
        <v>17786</v>
      </c>
      <c r="G24" s="14">
        <v>0</v>
      </c>
      <c r="H24" s="97">
        <v>4993166.6100000003</v>
      </c>
      <c r="I24" s="14">
        <f t="shared" si="0"/>
        <v>4993166.6100000003</v>
      </c>
      <c r="J24" s="14">
        <f t="shared" si="1"/>
        <v>0</v>
      </c>
    </row>
    <row r="25" spans="1:14" x14ac:dyDescent="0.25">
      <c r="A25">
        <v>60623</v>
      </c>
      <c r="B25" t="s">
        <v>34</v>
      </c>
      <c r="C25" t="s">
        <v>28</v>
      </c>
      <c r="D25" s="14">
        <v>3118875.71</v>
      </c>
      <c r="E25" s="14">
        <v>91026</v>
      </c>
      <c r="F25" s="14">
        <v>13695</v>
      </c>
      <c r="G25" s="14">
        <v>0</v>
      </c>
      <c r="H25" s="97">
        <v>3223596.71</v>
      </c>
      <c r="I25" s="14">
        <f t="shared" si="0"/>
        <v>3223596.71</v>
      </c>
      <c r="J25" s="14">
        <f t="shared" si="1"/>
        <v>0</v>
      </c>
    </row>
    <row r="26" spans="1:14" x14ac:dyDescent="0.25">
      <c r="A26">
        <v>60624</v>
      </c>
      <c r="B26" t="s">
        <v>35</v>
      </c>
      <c r="C26" t="s">
        <v>28</v>
      </c>
      <c r="D26" s="14">
        <v>16706021.75</v>
      </c>
      <c r="E26" s="14">
        <v>0</v>
      </c>
      <c r="F26" s="14">
        <v>38444</v>
      </c>
      <c r="G26" s="14">
        <v>0</v>
      </c>
      <c r="H26" s="97">
        <v>16744465.75</v>
      </c>
      <c r="I26" s="14">
        <f t="shared" si="0"/>
        <v>16744465.75</v>
      </c>
      <c r="J26" s="14">
        <f t="shared" si="1"/>
        <v>0</v>
      </c>
    </row>
    <row r="27" spans="1:14" x14ac:dyDescent="0.25">
      <c r="A27">
        <v>60626</v>
      </c>
      <c r="B27" t="s">
        <v>36</v>
      </c>
      <c r="C27" t="s">
        <v>28</v>
      </c>
      <c r="D27" s="14">
        <v>4527582.4400000004</v>
      </c>
      <c r="E27" s="14">
        <v>126771</v>
      </c>
      <c r="F27" s="14">
        <v>18702</v>
      </c>
      <c r="G27" s="14">
        <v>0</v>
      </c>
      <c r="H27" s="97">
        <v>4673055.4400000004</v>
      </c>
      <c r="I27" s="14">
        <f t="shared" si="0"/>
        <v>4673055.4400000004</v>
      </c>
      <c r="J27" s="14">
        <f t="shared" si="1"/>
        <v>0</v>
      </c>
    </row>
    <row r="28" spans="1:14" x14ac:dyDescent="0.25">
      <c r="A28">
        <v>60628</v>
      </c>
      <c r="B28" t="s">
        <v>37</v>
      </c>
      <c r="C28" t="s">
        <v>28</v>
      </c>
      <c r="D28" s="14">
        <v>4142866.06</v>
      </c>
      <c r="E28" s="14">
        <v>0</v>
      </c>
      <c r="F28" s="14">
        <v>13389</v>
      </c>
      <c r="G28" s="14">
        <v>0</v>
      </c>
      <c r="H28" s="97">
        <v>4156255.06</v>
      </c>
      <c r="I28" s="14">
        <f t="shared" si="0"/>
        <v>4156255.06</v>
      </c>
      <c r="J28" s="14">
        <f t="shared" si="1"/>
        <v>0</v>
      </c>
    </row>
    <row r="29" spans="1:14" x14ac:dyDescent="0.25">
      <c r="A29">
        <v>60629</v>
      </c>
      <c r="B29" t="s">
        <v>38</v>
      </c>
      <c r="C29" t="s">
        <v>28</v>
      </c>
      <c r="D29" s="14">
        <v>9604417.7400000002</v>
      </c>
      <c r="E29" s="14">
        <v>0</v>
      </c>
      <c r="F29" s="14">
        <v>26077</v>
      </c>
      <c r="G29" s="14">
        <v>0</v>
      </c>
      <c r="H29" s="97">
        <v>9630494.7400000002</v>
      </c>
      <c r="I29" s="14">
        <f t="shared" si="0"/>
        <v>9630494.7400000002</v>
      </c>
      <c r="J29" s="14">
        <f t="shared" si="1"/>
        <v>0</v>
      </c>
    </row>
    <row r="30" spans="1:14" x14ac:dyDescent="0.25">
      <c r="A30">
        <v>60632</v>
      </c>
      <c r="B30" t="s">
        <v>39</v>
      </c>
      <c r="C30" t="s">
        <v>28</v>
      </c>
      <c r="D30" s="14">
        <v>4668274.4400000004</v>
      </c>
      <c r="E30" s="14">
        <v>0</v>
      </c>
      <c r="F30" s="14">
        <v>11355</v>
      </c>
      <c r="G30" s="14">
        <v>0</v>
      </c>
      <c r="H30" s="97">
        <v>4679629.4400000004</v>
      </c>
      <c r="I30" s="14">
        <f t="shared" si="0"/>
        <v>4679629.4400000004</v>
      </c>
      <c r="J30" s="14">
        <f t="shared" si="1"/>
        <v>0</v>
      </c>
    </row>
    <row r="31" spans="1:14" x14ac:dyDescent="0.25">
      <c r="A31">
        <v>60639</v>
      </c>
      <c r="B31" t="s">
        <v>40</v>
      </c>
      <c r="C31" t="s">
        <v>28</v>
      </c>
      <c r="D31" s="14">
        <v>1909782.95</v>
      </c>
      <c r="E31" s="14">
        <v>0</v>
      </c>
      <c r="F31" s="14">
        <v>7073</v>
      </c>
      <c r="G31" s="14">
        <v>0</v>
      </c>
      <c r="H31" s="97">
        <v>1916855.95</v>
      </c>
      <c r="I31" s="14">
        <f t="shared" si="0"/>
        <v>1916855.95</v>
      </c>
      <c r="J31" s="14">
        <f t="shared" si="1"/>
        <v>0</v>
      </c>
    </row>
    <row r="32" spans="1:14" x14ac:dyDescent="0.25">
      <c r="A32">
        <v>60641</v>
      </c>
      <c r="B32" t="s">
        <v>41</v>
      </c>
      <c r="C32" t="s">
        <v>28</v>
      </c>
      <c r="D32" s="14">
        <v>1388026.03</v>
      </c>
      <c r="E32" s="14">
        <v>25226</v>
      </c>
      <c r="F32" s="14">
        <v>6152</v>
      </c>
      <c r="G32" s="14">
        <v>0</v>
      </c>
      <c r="H32" s="97">
        <v>1419404.03</v>
      </c>
      <c r="I32" s="14">
        <f t="shared" si="0"/>
        <v>1419404.03</v>
      </c>
      <c r="J32" s="14">
        <f t="shared" si="1"/>
        <v>0</v>
      </c>
    </row>
    <row r="33" spans="1:10" x14ac:dyDescent="0.25">
      <c r="A33">
        <v>60642</v>
      </c>
      <c r="B33" t="s">
        <v>42</v>
      </c>
      <c r="C33" t="s">
        <v>28</v>
      </c>
      <c r="D33" s="14">
        <v>2798593</v>
      </c>
      <c r="E33" s="14">
        <v>69175</v>
      </c>
      <c r="F33" s="14">
        <v>10296</v>
      </c>
      <c r="G33" s="14">
        <v>0</v>
      </c>
      <c r="H33" s="97">
        <v>2878064</v>
      </c>
      <c r="I33" s="14">
        <f t="shared" si="0"/>
        <v>2878064</v>
      </c>
      <c r="J33" s="14">
        <f t="shared" si="1"/>
        <v>0</v>
      </c>
    </row>
    <row r="34" spans="1:10" x14ac:dyDescent="0.25">
      <c r="A34">
        <v>60645</v>
      </c>
      <c r="B34" t="s">
        <v>43</v>
      </c>
      <c r="C34" t="s">
        <v>28</v>
      </c>
      <c r="D34" s="14">
        <v>3940282.82</v>
      </c>
      <c r="E34" s="14">
        <v>154337</v>
      </c>
      <c r="F34" s="14">
        <v>15705</v>
      </c>
      <c r="G34" s="14">
        <v>0</v>
      </c>
      <c r="H34" s="97">
        <v>4110324.82</v>
      </c>
      <c r="I34" s="14">
        <f t="shared" si="0"/>
        <v>4110324.82</v>
      </c>
      <c r="J34" s="14">
        <f t="shared" si="1"/>
        <v>0</v>
      </c>
    </row>
    <row r="35" spans="1:10" x14ac:dyDescent="0.25">
      <c r="A35">
        <v>60646</v>
      </c>
      <c r="B35" t="s">
        <v>44</v>
      </c>
      <c r="C35" t="s">
        <v>28</v>
      </c>
      <c r="D35" s="14">
        <v>3345429.26</v>
      </c>
      <c r="E35" s="14">
        <v>60337</v>
      </c>
      <c r="F35" s="14">
        <v>14405</v>
      </c>
      <c r="G35" s="14">
        <v>0</v>
      </c>
      <c r="H35" s="97">
        <v>3420171.26</v>
      </c>
      <c r="I35" s="14">
        <f t="shared" si="0"/>
        <v>3420171.26</v>
      </c>
      <c r="J35" s="14">
        <f t="shared" si="1"/>
        <v>0</v>
      </c>
    </row>
    <row r="36" spans="1:10" x14ac:dyDescent="0.25">
      <c r="A36">
        <v>60647</v>
      </c>
      <c r="B36" t="s">
        <v>45</v>
      </c>
      <c r="C36" t="s">
        <v>28</v>
      </c>
      <c r="D36" s="14">
        <v>730330.55</v>
      </c>
      <c r="E36" s="14">
        <v>53380</v>
      </c>
      <c r="F36" s="14">
        <v>3419</v>
      </c>
      <c r="G36" s="14">
        <v>0</v>
      </c>
      <c r="H36" s="97">
        <v>787129.55</v>
      </c>
      <c r="I36" s="14">
        <f t="shared" si="0"/>
        <v>787129.55</v>
      </c>
      <c r="J36" s="14">
        <f t="shared" si="1"/>
        <v>0</v>
      </c>
    </row>
    <row r="37" spans="1:10" x14ac:dyDescent="0.25">
      <c r="A37">
        <v>60648</v>
      </c>
      <c r="B37" t="s">
        <v>46</v>
      </c>
      <c r="C37" t="s">
        <v>28</v>
      </c>
      <c r="D37" s="14">
        <v>2795024.15</v>
      </c>
      <c r="E37" s="14">
        <v>0</v>
      </c>
      <c r="F37" s="14">
        <v>11538</v>
      </c>
      <c r="G37" s="14">
        <v>0</v>
      </c>
      <c r="H37" s="97">
        <v>2806562.15</v>
      </c>
      <c r="I37" s="14">
        <f t="shared" si="0"/>
        <v>2806562.15</v>
      </c>
      <c r="J37" s="14">
        <f t="shared" si="1"/>
        <v>0</v>
      </c>
    </row>
    <row r="38" spans="1:10" x14ac:dyDescent="0.25">
      <c r="A38">
        <v>60651</v>
      </c>
      <c r="B38" t="s">
        <v>47</v>
      </c>
      <c r="C38" t="s">
        <v>28</v>
      </c>
      <c r="D38" s="14">
        <v>2923327.19</v>
      </c>
      <c r="E38" s="14">
        <v>0</v>
      </c>
      <c r="F38" s="14">
        <v>9907</v>
      </c>
      <c r="G38" s="14">
        <v>0</v>
      </c>
      <c r="H38" s="97">
        <v>2933234.19</v>
      </c>
      <c r="I38" s="14">
        <f t="shared" si="0"/>
        <v>2933234.19</v>
      </c>
      <c r="J38" s="14">
        <f t="shared" si="1"/>
        <v>0</v>
      </c>
    </row>
    <row r="39" spans="1:10" x14ac:dyDescent="0.25">
      <c r="A39">
        <v>60653</v>
      </c>
      <c r="B39" t="s">
        <v>48</v>
      </c>
      <c r="C39" t="s">
        <v>28</v>
      </c>
      <c r="D39" s="14">
        <v>5567829.9299999997</v>
      </c>
      <c r="E39" s="14">
        <v>43102</v>
      </c>
      <c r="F39" s="14">
        <v>22663</v>
      </c>
      <c r="G39" s="14">
        <v>0</v>
      </c>
      <c r="H39" s="97">
        <v>5633594.9299999997</v>
      </c>
      <c r="I39" s="14">
        <f t="shared" si="0"/>
        <v>5633594.9299999997</v>
      </c>
      <c r="J39" s="14">
        <f t="shared" si="1"/>
        <v>0</v>
      </c>
    </row>
    <row r="40" spans="1:10" x14ac:dyDescent="0.25">
      <c r="A40">
        <v>60654</v>
      </c>
      <c r="B40" t="s">
        <v>49</v>
      </c>
      <c r="C40" t="s">
        <v>28</v>
      </c>
      <c r="D40" s="14">
        <v>3263878</v>
      </c>
      <c r="E40" s="14">
        <v>0</v>
      </c>
      <c r="F40" s="14">
        <v>13139</v>
      </c>
      <c r="G40" s="14">
        <v>0</v>
      </c>
      <c r="H40" s="97">
        <v>3277017</v>
      </c>
      <c r="I40" s="14">
        <f t="shared" si="0"/>
        <v>3277017</v>
      </c>
      <c r="J40" s="14">
        <f t="shared" si="1"/>
        <v>0</v>
      </c>
    </row>
    <row r="41" spans="1:10" x14ac:dyDescent="0.25">
      <c r="A41">
        <v>60655</v>
      </c>
      <c r="B41" t="s">
        <v>50</v>
      </c>
      <c r="C41" t="s">
        <v>28</v>
      </c>
      <c r="D41" s="14">
        <v>5274671.58</v>
      </c>
      <c r="E41" s="14">
        <v>0</v>
      </c>
      <c r="F41" s="14">
        <v>12271</v>
      </c>
      <c r="G41" s="14">
        <v>0</v>
      </c>
      <c r="H41" s="97">
        <v>5286942.58</v>
      </c>
      <c r="I41" s="14">
        <f t="shared" si="0"/>
        <v>5286942.58</v>
      </c>
      <c r="J41" s="14">
        <f t="shared" si="1"/>
        <v>0</v>
      </c>
    </row>
    <row r="42" spans="1:10" x14ac:dyDescent="0.25">
      <c r="A42">
        <v>60656</v>
      </c>
      <c r="B42" t="s">
        <v>51</v>
      </c>
      <c r="C42" t="s">
        <v>28</v>
      </c>
      <c r="D42" s="14">
        <v>4150647.03</v>
      </c>
      <c r="E42" s="14">
        <v>0</v>
      </c>
      <c r="F42" s="14">
        <v>7888</v>
      </c>
      <c r="G42" s="14">
        <v>0</v>
      </c>
      <c r="H42" s="97">
        <v>4158535.03</v>
      </c>
      <c r="I42" s="14">
        <f t="shared" si="0"/>
        <v>4158535.03</v>
      </c>
      <c r="J42" s="14">
        <f t="shared" si="1"/>
        <v>0</v>
      </c>
    </row>
    <row r="43" spans="1:10" x14ac:dyDescent="0.25">
      <c r="A43">
        <v>60659</v>
      </c>
      <c r="B43" t="s">
        <v>52</v>
      </c>
      <c r="C43" t="s">
        <v>28</v>
      </c>
      <c r="D43" s="14">
        <v>5420045.9199999999</v>
      </c>
      <c r="E43" s="14">
        <v>0</v>
      </c>
      <c r="F43" s="14">
        <v>21191</v>
      </c>
      <c r="G43" s="14">
        <v>0</v>
      </c>
      <c r="H43" s="97">
        <v>5441236.9199999999</v>
      </c>
      <c r="I43" s="14">
        <f t="shared" si="0"/>
        <v>5441236.9199999999</v>
      </c>
      <c r="J43" s="14">
        <f t="shared" si="1"/>
        <v>0</v>
      </c>
    </row>
    <row r="44" spans="1:10" x14ac:dyDescent="0.25">
      <c r="A44">
        <v>60660</v>
      </c>
      <c r="B44" t="s">
        <v>53</v>
      </c>
      <c r="C44" t="s">
        <v>28</v>
      </c>
      <c r="D44" s="14">
        <v>6551822.9500000002</v>
      </c>
      <c r="E44" s="14">
        <v>0</v>
      </c>
      <c r="F44" s="14">
        <v>17752</v>
      </c>
      <c r="G44" s="14">
        <v>0</v>
      </c>
      <c r="H44" s="97">
        <v>6569574.9500000002</v>
      </c>
      <c r="I44" s="14">
        <f t="shared" si="0"/>
        <v>6569574.9500000002</v>
      </c>
      <c r="J44" s="14">
        <f t="shared" si="1"/>
        <v>0</v>
      </c>
    </row>
    <row r="45" spans="1:10" x14ac:dyDescent="0.25">
      <c r="A45">
        <v>60661</v>
      </c>
      <c r="B45" t="s">
        <v>54</v>
      </c>
      <c r="C45" t="s">
        <v>28</v>
      </c>
      <c r="D45" s="14">
        <v>8316439.4000000004</v>
      </c>
      <c r="E45" s="14">
        <v>0</v>
      </c>
      <c r="F45" s="14">
        <v>33481</v>
      </c>
      <c r="G45" s="14">
        <v>0</v>
      </c>
      <c r="H45" s="97">
        <v>8349920.4000000004</v>
      </c>
      <c r="I45" s="14">
        <f t="shared" si="0"/>
        <v>8349920.4000000004</v>
      </c>
      <c r="J45" s="14">
        <f t="shared" si="1"/>
        <v>0</v>
      </c>
    </row>
    <row r="46" spans="1:10" x14ac:dyDescent="0.25">
      <c r="A46">
        <v>60662</v>
      </c>
      <c r="B46" t="s">
        <v>55</v>
      </c>
      <c r="C46" t="s">
        <v>28</v>
      </c>
      <c r="D46" s="14">
        <v>6773511.3700000001</v>
      </c>
      <c r="E46" s="14">
        <v>0</v>
      </c>
      <c r="F46" s="14">
        <v>23535</v>
      </c>
      <c r="G46" s="14">
        <v>0</v>
      </c>
      <c r="H46" s="97">
        <v>6797046.3700000001</v>
      </c>
      <c r="I46" s="14">
        <f t="shared" si="0"/>
        <v>6797046.3700000001</v>
      </c>
      <c r="J46" s="14">
        <f t="shared" si="1"/>
        <v>0</v>
      </c>
    </row>
    <row r="47" spans="1:10" x14ac:dyDescent="0.25">
      <c r="A47">
        <v>60663</v>
      </c>
      <c r="B47" t="s">
        <v>56</v>
      </c>
      <c r="C47" t="s">
        <v>28</v>
      </c>
      <c r="D47" s="14">
        <v>10344034.74</v>
      </c>
      <c r="E47" s="14">
        <v>0</v>
      </c>
      <c r="F47" s="14">
        <v>31237</v>
      </c>
      <c r="G47" s="14">
        <v>0</v>
      </c>
      <c r="H47" s="97">
        <v>10375271.74</v>
      </c>
      <c r="I47" s="14">
        <f t="shared" si="0"/>
        <v>10375271.74</v>
      </c>
      <c r="J47" s="14">
        <f t="shared" si="1"/>
        <v>0</v>
      </c>
    </row>
    <row r="48" spans="1:10" x14ac:dyDescent="0.25">
      <c r="A48">
        <v>60664</v>
      </c>
      <c r="B48" t="s">
        <v>57</v>
      </c>
      <c r="C48" t="s">
        <v>28</v>
      </c>
      <c r="D48" s="14">
        <v>17275084.199999999</v>
      </c>
      <c r="E48" s="14">
        <v>572770</v>
      </c>
      <c r="F48" s="14">
        <v>63276</v>
      </c>
      <c r="G48" s="14">
        <v>127573</v>
      </c>
      <c r="H48" s="97">
        <v>18038703.199999999</v>
      </c>
      <c r="I48" s="14">
        <f t="shared" si="0"/>
        <v>18038703.199999999</v>
      </c>
      <c r="J48" s="14">
        <f t="shared" si="1"/>
        <v>0</v>
      </c>
    </row>
    <row r="49" spans="1:10" x14ac:dyDescent="0.25">
      <c r="A49">
        <v>60665</v>
      </c>
      <c r="B49" t="s">
        <v>58</v>
      </c>
      <c r="C49" t="s">
        <v>28</v>
      </c>
      <c r="D49" s="14">
        <v>8304889.8399999999</v>
      </c>
      <c r="E49" s="14">
        <v>168939</v>
      </c>
      <c r="F49" s="14">
        <v>35083</v>
      </c>
      <c r="G49" s="14">
        <v>0</v>
      </c>
      <c r="H49" s="97">
        <v>8508911.8399999999</v>
      </c>
      <c r="I49" s="14">
        <f t="shared" si="0"/>
        <v>8508911.8399999999</v>
      </c>
      <c r="J49" s="14">
        <f t="shared" si="1"/>
        <v>0</v>
      </c>
    </row>
    <row r="50" spans="1:10" x14ac:dyDescent="0.25">
      <c r="A50">
        <v>60666</v>
      </c>
      <c r="B50" t="s">
        <v>59</v>
      </c>
      <c r="C50" t="s">
        <v>28</v>
      </c>
      <c r="D50" s="14">
        <v>3098232.08</v>
      </c>
      <c r="E50" s="14">
        <v>30869</v>
      </c>
      <c r="F50" s="14">
        <v>13149</v>
      </c>
      <c r="G50" s="14">
        <v>0</v>
      </c>
      <c r="H50" s="97">
        <v>3142250.08</v>
      </c>
      <c r="I50" s="14">
        <f t="shared" si="0"/>
        <v>3142250.08</v>
      </c>
      <c r="J50" s="14">
        <f t="shared" si="1"/>
        <v>0</v>
      </c>
    </row>
    <row r="51" spans="1:10" x14ac:dyDescent="0.25">
      <c r="A51">
        <v>60667</v>
      </c>
      <c r="B51" t="s">
        <v>60</v>
      </c>
      <c r="C51" t="s">
        <v>28</v>
      </c>
      <c r="D51" s="14">
        <v>17452317.530000001</v>
      </c>
      <c r="E51" s="14">
        <v>0</v>
      </c>
      <c r="F51" s="14">
        <v>22691</v>
      </c>
      <c r="G51" s="14">
        <v>0</v>
      </c>
      <c r="H51" s="97">
        <v>17475008.530000001</v>
      </c>
      <c r="I51" s="14">
        <f t="shared" si="0"/>
        <v>17475008.530000001</v>
      </c>
      <c r="J51" s="14">
        <f t="shared" si="1"/>
        <v>0</v>
      </c>
    </row>
    <row r="52" spans="1:10" x14ac:dyDescent="0.25">
      <c r="A52">
        <v>60668</v>
      </c>
      <c r="B52" t="s">
        <v>61</v>
      </c>
      <c r="C52" t="s">
        <v>28</v>
      </c>
      <c r="D52" s="14">
        <v>4094387.51</v>
      </c>
      <c r="E52" s="14">
        <v>123414</v>
      </c>
      <c r="F52" s="14">
        <v>17853</v>
      </c>
      <c r="G52" s="14">
        <v>0</v>
      </c>
      <c r="H52" s="97">
        <v>4235654.51</v>
      </c>
      <c r="I52" s="14">
        <f t="shared" si="0"/>
        <v>4235654.51</v>
      </c>
      <c r="J52" s="14">
        <f t="shared" si="1"/>
        <v>0</v>
      </c>
    </row>
    <row r="53" spans="1:10" x14ac:dyDescent="0.25">
      <c r="A53">
        <v>60669</v>
      </c>
      <c r="B53" t="s">
        <v>62</v>
      </c>
      <c r="C53" t="s">
        <v>28</v>
      </c>
      <c r="D53" s="14">
        <v>22740197.890000001</v>
      </c>
      <c r="E53" s="14">
        <v>0</v>
      </c>
      <c r="F53" s="14">
        <v>59413</v>
      </c>
      <c r="G53" s="14">
        <v>0</v>
      </c>
      <c r="H53" s="97">
        <v>22799610.890000001</v>
      </c>
      <c r="I53" s="14">
        <f t="shared" si="0"/>
        <v>22799610.890000001</v>
      </c>
      <c r="J53" s="14">
        <f t="shared" si="1"/>
        <v>0</v>
      </c>
    </row>
    <row r="54" spans="1:10" x14ac:dyDescent="0.25">
      <c r="A54">
        <v>60670</v>
      </c>
      <c r="B54" t="s">
        <v>63</v>
      </c>
      <c r="C54" t="s">
        <v>28</v>
      </c>
      <c r="D54" s="14">
        <v>17049412.390000001</v>
      </c>
      <c r="E54" s="14">
        <v>0</v>
      </c>
      <c r="F54" s="14">
        <v>31649</v>
      </c>
      <c r="G54" s="14">
        <v>0</v>
      </c>
      <c r="H54" s="97">
        <v>17081061.390000001</v>
      </c>
      <c r="I54" s="14">
        <f t="shared" si="0"/>
        <v>17081061.390000001</v>
      </c>
      <c r="J54" s="14">
        <f t="shared" si="1"/>
        <v>0</v>
      </c>
    </row>
    <row r="55" spans="1:10" x14ac:dyDescent="0.25">
      <c r="A55">
        <v>61001</v>
      </c>
      <c r="B55" t="s">
        <v>65</v>
      </c>
      <c r="C55" t="s">
        <v>66</v>
      </c>
      <c r="D55" s="14">
        <v>1900599.37</v>
      </c>
      <c r="E55" s="14">
        <v>0</v>
      </c>
      <c r="F55" s="14">
        <v>7653</v>
      </c>
      <c r="G55" s="14">
        <v>0</v>
      </c>
      <c r="H55" s="97">
        <v>1908252.37</v>
      </c>
      <c r="I55" s="14">
        <f t="shared" si="0"/>
        <v>1908252.37</v>
      </c>
      <c r="J55" s="14">
        <f t="shared" si="1"/>
        <v>0</v>
      </c>
    </row>
    <row r="56" spans="1:10" x14ac:dyDescent="0.25">
      <c r="A56">
        <v>61002</v>
      </c>
      <c r="B56" t="s">
        <v>67</v>
      </c>
      <c r="C56" t="s">
        <v>66</v>
      </c>
      <c r="D56" s="14">
        <v>1246710.58</v>
      </c>
      <c r="E56" s="14">
        <v>57290</v>
      </c>
      <c r="F56" s="14">
        <v>4671</v>
      </c>
      <c r="G56" s="14">
        <v>0</v>
      </c>
      <c r="H56" s="97">
        <v>1308671.58</v>
      </c>
      <c r="I56" s="14">
        <f t="shared" si="0"/>
        <v>1308671.58</v>
      </c>
      <c r="J56" s="14">
        <f t="shared" si="1"/>
        <v>0</v>
      </c>
    </row>
    <row r="57" spans="1:10" x14ac:dyDescent="0.25">
      <c r="A57">
        <v>61007</v>
      </c>
      <c r="B57" t="s">
        <v>68</v>
      </c>
      <c r="C57" t="s">
        <v>66</v>
      </c>
      <c r="D57" s="14">
        <v>1632277.91</v>
      </c>
      <c r="E57" s="14">
        <v>13079</v>
      </c>
      <c r="F57" s="14">
        <v>6819</v>
      </c>
      <c r="G57" s="14">
        <v>0</v>
      </c>
      <c r="H57" s="97">
        <v>1652175.91</v>
      </c>
      <c r="I57" s="14">
        <f t="shared" si="0"/>
        <v>1652175.91</v>
      </c>
      <c r="J57" s="14">
        <f t="shared" si="1"/>
        <v>0</v>
      </c>
    </row>
    <row r="58" spans="1:10" x14ac:dyDescent="0.25">
      <c r="A58">
        <v>61008</v>
      </c>
      <c r="B58" t="s">
        <v>69</v>
      </c>
      <c r="C58" t="s">
        <v>66</v>
      </c>
      <c r="D58" s="14">
        <v>2387484.83</v>
      </c>
      <c r="E58" s="14">
        <v>0</v>
      </c>
      <c r="F58" s="14">
        <v>6047</v>
      </c>
      <c r="G58" s="14">
        <v>0</v>
      </c>
      <c r="H58" s="97">
        <v>2393531.83</v>
      </c>
      <c r="I58" s="14">
        <f t="shared" si="0"/>
        <v>2393531.83</v>
      </c>
      <c r="J58" s="14">
        <f t="shared" si="1"/>
        <v>0</v>
      </c>
    </row>
    <row r="59" spans="1:10" x14ac:dyDescent="0.25">
      <c r="A59">
        <v>61012</v>
      </c>
      <c r="B59" t="s">
        <v>70</v>
      </c>
      <c r="C59" t="s">
        <v>66</v>
      </c>
      <c r="D59" s="14">
        <v>4022817.15</v>
      </c>
      <c r="E59" s="14">
        <v>0</v>
      </c>
      <c r="F59" s="14">
        <v>12986</v>
      </c>
      <c r="G59" s="14">
        <v>0</v>
      </c>
      <c r="H59" s="97">
        <v>4035803.15</v>
      </c>
      <c r="I59" s="14">
        <f t="shared" si="0"/>
        <v>4035803.15</v>
      </c>
      <c r="J59" s="14">
        <f t="shared" si="1"/>
        <v>0</v>
      </c>
    </row>
    <row r="60" spans="1:10" x14ac:dyDescent="0.25">
      <c r="A60">
        <v>61013</v>
      </c>
      <c r="B60" t="s">
        <v>71</v>
      </c>
      <c r="C60" t="s">
        <v>66</v>
      </c>
      <c r="D60" s="14">
        <v>2811144.79</v>
      </c>
      <c r="E60" s="14">
        <v>96712</v>
      </c>
      <c r="F60" s="14">
        <v>10876</v>
      </c>
      <c r="G60" s="14">
        <v>0</v>
      </c>
      <c r="H60" s="97">
        <v>2918732.79</v>
      </c>
      <c r="I60" s="14">
        <f t="shared" si="0"/>
        <v>2918732.79</v>
      </c>
      <c r="J60" s="14">
        <f t="shared" si="1"/>
        <v>0</v>
      </c>
    </row>
    <row r="61" spans="1:10" x14ac:dyDescent="0.25">
      <c r="A61">
        <v>61016</v>
      </c>
      <c r="B61" t="s">
        <v>72</v>
      </c>
      <c r="C61" t="s">
        <v>66</v>
      </c>
      <c r="D61" s="14">
        <v>2366540.71</v>
      </c>
      <c r="E61" s="14">
        <v>73005</v>
      </c>
      <c r="F61" s="14">
        <v>9447</v>
      </c>
      <c r="G61" s="14">
        <v>0</v>
      </c>
      <c r="H61" s="97">
        <v>2448992.71</v>
      </c>
      <c r="I61" s="14">
        <f t="shared" si="0"/>
        <v>2448992.71</v>
      </c>
      <c r="J61" s="14">
        <f t="shared" si="1"/>
        <v>0</v>
      </c>
    </row>
    <row r="62" spans="1:10" x14ac:dyDescent="0.25">
      <c r="A62">
        <v>61017</v>
      </c>
      <c r="B62" t="s">
        <v>73</v>
      </c>
      <c r="C62" t="s">
        <v>66</v>
      </c>
      <c r="D62" s="14">
        <v>1672913.54</v>
      </c>
      <c r="E62" s="14">
        <v>35413</v>
      </c>
      <c r="F62" s="14">
        <v>7145</v>
      </c>
      <c r="G62" s="14">
        <v>0</v>
      </c>
      <c r="H62" s="97">
        <v>1715471.54</v>
      </c>
      <c r="I62" s="14">
        <f t="shared" si="0"/>
        <v>1715471.54</v>
      </c>
      <c r="J62" s="14">
        <f t="shared" si="1"/>
        <v>0</v>
      </c>
    </row>
    <row r="63" spans="1:10" x14ac:dyDescent="0.25">
      <c r="A63">
        <v>61019</v>
      </c>
      <c r="B63" t="s">
        <v>74</v>
      </c>
      <c r="C63" t="s">
        <v>66</v>
      </c>
      <c r="D63" s="14">
        <v>2117451.08</v>
      </c>
      <c r="E63" s="14">
        <v>0</v>
      </c>
      <c r="F63" s="14">
        <v>5706</v>
      </c>
      <c r="G63" s="14">
        <v>0</v>
      </c>
      <c r="H63" s="97">
        <v>2123157.08</v>
      </c>
      <c r="I63" s="14">
        <f t="shared" si="0"/>
        <v>2123157.08</v>
      </c>
      <c r="J63" s="14">
        <f t="shared" si="1"/>
        <v>0</v>
      </c>
    </row>
    <row r="64" spans="1:10" x14ac:dyDescent="0.25">
      <c r="A64">
        <v>61020</v>
      </c>
      <c r="B64" t="s">
        <v>75</v>
      </c>
      <c r="C64" t="s">
        <v>66</v>
      </c>
      <c r="D64" s="14">
        <v>2061845.96</v>
      </c>
      <c r="E64" s="14">
        <v>0</v>
      </c>
      <c r="F64" s="14">
        <v>6464</v>
      </c>
      <c r="G64" s="14">
        <v>0</v>
      </c>
      <c r="H64" s="97">
        <v>2068309.96</v>
      </c>
      <c r="I64" s="14">
        <f t="shared" si="0"/>
        <v>2068309.96</v>
      </c>
      <c r="J64" s="14">
        <f t="shared" si="1"/>
        <v>0</v>
      </c>
    </row>
    <row r="65" spans="1:10" x14ac:dyDescent="0.25">
      <c r="A65">
        <v>61021</v>
      </c>
      <c r="B65" t="s">
        <v>76</v>
      </c>
      <c r="C65" t="s">
        <v>66</v>
      </c>
      <c r="D65" s="14">
        <v>5410596.3499999996</v>
      </c>
      <c r="E65" s="14">
        <v>0</v>
      </c>
      <c r="F65" s="14">
        <v>10478</v>
      </c>
      <c r="G65" s="14">
        <v>0</v>
      </c>
      <c r="H65" s="97">
        <v>5421074.3499999996</v>
      </c>
      <c r="I65" s="14">
        <f t="shared" si="0"/>
        <v>5421074.3499999996</v>
      </c>
      <c r="J65" s="14">
        <f t="shared" si="1"/>
        <v>0</v>
      </c>
    </row>
    <row r="66" spans="1:10" x14ac:dyDescent="0.25">
      <c r="A66">
        <v>61024</v>
      </c>
      <c r="B66" t="s">
        <v>77</v>
      </c>
      <c r="C66" t="s">
        <v>66</v>
      </c>
      <c r="D66" s="14">
        <v>2386646.4</v>
      </c>
      <c r="E66" s="14">
        <v>144840</v>
      </c>
      <c r="F66" s="14">
        <v>9898</v>
      </c>
      <c r="G66" s="14">
        <v>0</v>
      </c>
      <c r="H66" s="97">
        <v>2541384.4</v>
      </c>
      <c r="I66" s="14">
        <f t="shared" si="0"/>
        <v>2541384.4</v>
      </c>
      <c r="J66" s="14">
        <f t="shared" si="1"/>
        <v>0</v>
      </c>
    </row>
    <row r="67" spans="1:10" x14ac:dyDescent="0.25">
      <c r="A67">
        <v>61027</v>
      </c>
      <c r="B67" t="s">
        <v>78</v>
      </c>
      <c r="C67" t="s">
        <v>66</v>
      </c>
      <c r="D67" s="14">
        <v>2053856.61</v>
      </c>
      <c r="E67" s="14">
        <v>0</v>
      </c>
      <c r="F67" s="14">
        <v>7332</v>
      </c>
      <c r="G67" s="14">
        <v>0</v>
      </c>
      <c r="H67" s="97">
        <v>2061188.61</v>
      </c>
      <c r="I67" s="14">
        <f t="shared" si="0"/>
        <v>2061188.61</v>
      </c>
      <c r="J67" s="14">
        <f t="shared" si="1"/>
        <v>0</v>
      </c>
    </row>
    <row r="68" spans="1:10" x14ac:dyDescent="0.25">
      <c r="A68">
        <v>61030</v>
      </c>
      <c r="B68" t="s">
        <v>79</v>
      </c>
      <c r="C68" t="s">
        <v>66</v>
      </c>
      <c r="D68" s="14">
        <v>1912580.9</v>
      </c>
      <c r="E68" s="14">
        <v>101848</v>
      </c>
      <c r="F68" s="14">
        <v>8152</v>
      </c>
      <c r="G68" s="14">
        <v>0</v>
      </c>
      <c r="H68" s="97">
        <v>2022580.9</v>
      </c>
      <c r="I68" s="14">
        <f t="shared" si="0"/>
        <v>2022580.9</v>
      </c>
      <c r="J68" s="14">
        <f t="shared" si="1"/>
        <v>0</v>
      </c>
    </row>
    <row r="69" spans="1:10" x14ac:dyDescent="0.25">
      <c r="A69">
        <v>61032</v>
      </c>
      <c r="B69" t="s">
        <v>80</v>
      </c>
      <c r="C69" t="s">
        <v>66</v>
      </c>
      <c r="D69" s="14">
        <v>2367421.87</v>
      </c>
      <c r="E69" s="14">
        <v>95613</v>
      </c>
      <c r="F69" s="14">
        <v>9600</v>
      </c>
      <c r="G69" s="14">
        <v>0</v>
      </c>
      <c r="H69" s="97">
        <v>2472634.87</v>
      </c>
      <c r="I69" s="14">
        <f t="shared" ref="I69:I132" si="2">SUM(D69:G69)</f>
        <v>2472634.87</v>
      </c>
      <c r="J69" s="14">
        <f t="shared" ref="J69:J132" si="3">H69-I69</f>
        <v>0</v>
      </c>
    </row>
    <row r="70" spans="1:10" x14ac:dyDescent="0.25">
      <c r="A70">
        <v>61033</v>
      </c>
      <c r="B70" t="s">
        <v>81</v>
      </c>
      <c r="C70" t="s">
        <v>66</v>
      </c>
      <c r="D70" s="14">
        <v>2714310.51</v>
      </c>
      <c r="E70" s="14">
        <v>41084</v>
      </c>
      <c r="F70" s="14">
        <v>11168</v>
      </c>
      <c r="G70" s="14">
        <v>0</v>
      </c>
      <c r="H70" s="97">
        <v>2766562.51</v>
      </c>
      <c r="I70" s="14">
        <f t="shared" si="2"/>
        <v>2766562.51</v>
      </c>
      <c r="J70" s="14">
        <f t="shared" si="3"/>
        <v>0</v>
      </c>
    </row>
    <row r="71" spans="1:10" x14ac:dyDescent="0.25">
      <c r="A71">
        <v>61043</v>
      </c>
      <c r="B71" t="s">
        <v>82</v>
      </c>
      <c r="C71" t="s">
        <v>66</v>
      </c>
      <c r="D71" s="14">
        <v>5335162.54</v>
      </c>
      <c r="E71" s="14">
        <v>0</v>
      </c>
      <c r="F71" s="14">
        <v>17143</v>
      </c>
      <c r="G71" s="14">
        <v>0</v>
      </c>
      <c r="H71" s="97">
        <v>5352305.54</v>
      </c>
      <c r="I71" s="14">
        <f t="shared" si="2"/>
        <v>5352305.54</v>
      </c>
      <c r="J71" s="14">
        <f t="shared" si="3"/>
        <v>0</v>
      </c>
    </row>
    <row r="72" spans="1:10" x14ac:dyDescent="0.25">
      <c r="A72">
        <v>61045</v>
      </c>
      <c r="B72" t="s">
        <v>83</v>
      </c>
      <c r="C72" t="s">
        <v>66</v>
      </c>
      <c r="D72" s="14">
        <v>8547273.4900000002</v>
      </c>
      <c r="E72" s="14">
        <v>0</v>
      </c>
      <c r="F72" s="14">
        <v>31002</v>
      </c>
      <c r="G72" s="14">
        <v>0</v>
      </c>
      <c r="H72" s="97">
        <v>8578275.4900000002</v>
      </c>
      <c r="I72" s="14">
        <f t="shared" si="2"/>
        <v>8578275.4900000002</v>
      </c>
      <c r="J72" s="14">
        <f t="shared" si="3"/>
        <v>0</v>
      </c>
    </row>
    <row r="73" spans="1:10" x14ac:dyDescent="0.25">
      <c r="A73">
        <v>61049</v>
      </c>
      <c r="B73" t="s">
        <v>84</v>
      </c>
      <c r="C73" t="s">
        <v>66</v>
      </c>
      <c r="D73" s="14">
        <v>3544380.59</v>
      </c>
      <c r="E73" s="14">
        <v>107085</v>
      </c>
      <c r="F73" s="14">
        <v>11873</v>
      </c>
      <c r="G73" s="14">
        <v>0</v>
      </c>
      <c r="H73" s="97">
        <v>3663338.59</v>
      </c>
      <c r="I73" s="14">
        <f t="shared" si="2"/>
        <v>3663338.59</v>
      </c>
      <c r="J73" s="14">
        <f t="shared" si="3"/>
        <v>0</v>
      </c>
    </row>
    <row r="74" spans="1:10" x14ac:dyDescent="0.25">
      <c r="A74">
        <v>61050</v>
      </c>
      <c r="B74" t="s">
        <v>85</v>
      </c>
      <c r="C74" t="s">
        <v>66</v>
      </c>
      <c r="D74" s="14">
        <v>4305684.88</v>
      </c>
      <c r="E74" s="14">
        <v>120906</v>
      </c>
      <c r="F74" s="14">
        <v>15393</v>
      </c>
      <c r="G74" s="14">
        <v>0</v>
      </c>
      <c r="H74" s="97">
        <v>4441983.88</v>
      </c>
      <c r="I74" s="14">
        <f t="shared" si="2"/>
        <v>4441983.88</v>
      </c>
      <c r="J74" s="14">
        <f t="shared" si="3"/>
        <v>0</v>
      </c>
    </row>
    <row r="75" spans="1:10" x14ac:dyDescent="0.25">
      <c r="A75">
        <v>61051</v>
      </c>
      <c r="B75" t="s">
        <v>86</v>
      </c>
      <c r="C75" t="s">
        <v>66</v>
      </c>
      <c r="D75" s="14">
        <v>4059887.36</v>
      </c>
      <c r="E75" s="14">
        <v>0</v>
      </c>
      <c r="F75" s="14">
        <v>13254</v>
      </c>
      <c r="G75" s="14">
        <v>0</v>
      </c>
      <c r="H75" s="97">
        <v>4073141.36</v>
      </c>
      <c r="I75" s="14">
        <f t="shared" si="2"/>
        <v>4073141.36</v>
      </c>
      <c r="J75" s="14">
        <f t="shared" si="3"/>
        <v>0</v>
      </c>
    </row>
    <row r="76" spans="1:10" x14ac:dyDescent="0.25">
      <c r="A76">
        <v>61052</v>
      </c>
      <c r="B76" t="s">
        <v>87</v>
      </c>
      <c r="C76" t="s">
        <v>66</v>
      </c>
      <c r="D76" s="14">
        <v>3414760.68</v>
      </c>
      <c r="E76" s="14">
        <v>0</v>
      </c>
      <c r="F76" s="14">
        <v>13782</v>
      </c>
      <c r="G76" s="14">
        <v>0</v>
      </c>
      <c r="H76" s="97">
        <v>3428542.68</v>
      </c>
      <c r="I76" s="14">
        <f t="shared" si="2"/>
        <v>3428542.68</v>
      </c>
      <c r="J76" s="14">
        <f t="shared" si="3"/>
        <v>0</v>
      </c>
    </row>
    <row r="77" spans="1:10" x14ac:dyDescent="0.25">
      <c r="A77">
        <v>61053</v>
      </c>
      <c r="B77" t="s">
        <v>66</v>
      </c>
      <c r="C77" t="s">
        <v>66</v>
      </c>
      <c r="D77" s="14">
        <v>21652173.620000001</v>
      </c>
      <c r="E77" s="14">
        <v>0</v>
      </c>
      <c r="F77" s="14">
        <v>63781</v>
      </c>
      <c r="G77" s="14">
        <v>31368</v>
      </c>
      <c r="H77" s="97">
        <v>21747322.620000001</v>
      </c>
      <c r="I77" s="14">
        <f t="shared" si="2"/>
        <v>21747322.620000001</v>
      </c>
      <c r="J77" s="14">
        <f t="shared" si="3"/>
        <v>0</v>
      </c>
    </row>
    <row r="78" spans="1:10" x14ac:dyDescent="0.25">
      <c r="A78">
        <v>61054</v>
      </c>
      <c r="B78" t="s">
        <v>88</v>
      </c>
      <c r="C78" t="s">
        <v>66</v>
      </c>
      <c r="D78" s="14">
        <v>4273433.71</v>
      </c>
      <c r="E78" s="14">
        <v>275662</v>
      </c>
      <c r="F78" s="14">
        <v>17138</v>
      </c>
      <c r="G78" s="14">
        <v>0</v>
      </c>
      <c r="H78" s="97">
        <v>4566233.71</v>
      </c>
      <c r="I78" s="14">
        <f t="shared" si="2"/>
        <v>4566233.71</v>
      </c>
      <c r="J78" s="14">
        <f t="shared" si="3"/>
        <v>0</v>
      </c>
    </row>
    <row r="79" spans="1:10" x14ac:dyDescent="0.25">
      <c r="A79">
        <v>61055</v>
      </c>
      <c r="B79" t="s">
        <v>89</v>
      </c>
      <c r="C79" t="s">
        <v>66</v>
      </c>
      <c r="D79" s="14">
        <v>1864990.31</v>
      </c>
      <c r="E79" s="14">
        <v>0</v>
      </c>
      <c r="F79" s="14">
        <v>7696</v>
      </c>
      <c r="G79" s="14">
        <v>0</v>
      </c>
      <c r="H79" s="97">
        <v>1872686.31</v>
      </c>
      <c r="I79" s="14">
        <f t="shared" si="2"/>
        <v>1872686.31</v>
      </c>
      <c r="J79" s="14">
        <f t="shared" si="3"/>
        <v>0</v>
      </c>
    </row>
    <row r="80" spans="1:10" x14ac:dyDescent="0.25">
      <c r="A80">
        <v>61057</v>
      </c>
      <c r="B80" t="s">
        <v>90</v>
      </c>
      <c r="C80" t="s">
        <v>66</v>
      </c>
      <c r="D80" s="14">
        <v>3569957.62</v>
      </c>
      <c r="E80" s="14">
        <v>0</v>
      </c>
      <c r="F80" s="14">
        <v>11135</v>
      </c>
      <c r="G80" s="14">
        <v>0</v>
      </c>
      <c r="H80" s="97">
        <v>3581092.62</v>
      </c>
      <c r="I80" s="14">
        <f t="shared" si="2"/>
        <v>3581092.62</v>
      </c>
      <c r="J80" s="14">
        <f t="shared" si="3"/>
        <v>0</v>
      </c>
    </row>
    <row r="81" spans="1:10" x14ac:dyDescent="0.25">
      <c r="A81">
        <v>61059</v>
      </c>
      <c r="B81" t="s">
        <v>91</v>
      </c>
      <c r="C81" t="s">
        <v>66</v>
      </c>
      <c r="D81" s="14">
        <v>7647135.3600000003</v>
      </c>
      <c r="E81" s="14">
        <v>0</v>
      </c>
      <c r="F81" s="14">
        <v>26787</v>
      </c>
      <c r="G81" s="14">
        <v>0</v>
      </c>
      <c r="H81" s="97">
        <v>7673922.3600000003</v>
      </c>
      <c r="I81" s="14">
        <f t="shared" si="2"/>
        <v>7673922.3600000003</v>
      </c>
      <c r="J81" s="14">
        <f t="shared" si="3"/>
        <v>0</v>
      </c>
    </row>
    <row r="82" spans="1:10" x14ac:dyDescent="0.25">
      <c r="A82">
        <v>61060</v>
      </c>
      <c r="B82" t="s">
        <v>92</v>
      </c>
      <c r="C82" t="s">
        <v>66</v>
      </c>
      <c r="D82" s="14">
        <v>5657991.9000000004</v>
      </c>
      <c r="E82" s="14">
        <v>0</v>
      </c>
      <c r="F82" s="14">
        <v>21171</v>
      </c>
      <c r="G82" s="14">
        <v>0</v>
      </c>
      <c r="H82" s="97">
        <v>5679162.9000000004</v>
      </c>
      <c r="I82" s="14">
        <f t="shared" si="2"/>
        <v>5679162.9000000004</v>
      </c>
      <c r="J82" s="14">
        <f t="shared" si="3"/>
        <v>0</v>
      </c>
    </row>
    <row r="83" spans="1:10" x14ac:dyDescent="0.25">
      <c r="A83">
        <v>61061</v>
      </c>
      <c r="B83" t="s">
        <v>93</v>
      </c>
      <c r="C83" t="s">
        <v>66</v>
      </c>
      <c r="D83" s="14">
        <v>8677474.0999999996</v>
      </c>
      <c r="E83" s="14">
        <v>0</v>
      </c>
      <c r="F83" s="14">
        <v>30254</v>
      </c>
      <c r="G83" s="14">
        <v>0</v>
      </c>
      <c r="H83" s="97">
        <v>8707728.0999999996</v>
      </c>
      <c r="I83" s="14">
        <f t="shared" si="2"/>
        <v>8707728.0999999996</v>
      </c>
      <c r="J83" s="14">
        <f t="shared" si="3"/>
        <v>0</v>
      </c>
    </row>
    <row r="84" spans="1:10" x14ac:dyDescent="0.25">
      <c r="A84">
        <v>61101</v>
      </c>
      <c r="B84" t="s">
        <v>95</v>
      </c>
      <c r="C84" t="s">
        <v>96</v>
      </c>
      <c r="D84" s="14">
        <v>4896586.53</v>
      </c>
      <c r="E84" s="14">
        <v>409783</v>
      </c>
      <c r="F84" s="14">
        <v>17383</v>
      </c>
      <c r="G84" s="14">
        <v>0</v>
      </c>
      <c r="H84" s="97">
        <v>5323752.53</v>
      </c>
      <c r="I84" s="14">
        <f t="shared" si="2"/>
        <v>5323752.53</v>
      </c>
      <c r="J84" s="14">
        <f t="shared" si="3"/>
        <v>0</v>
      </c>
    </row>
    <row r="85" spans="1:10" x14ac:dyDescent="0.25">
      <c r="A85">
        <v>61105</v>
      </c>
      <c r="B85" t="s">
        <v>97</v>
      </c>
      <c r="C85" t="s">
        <v>96</v>
      </c>
      <c r="D85" s="14">
        <v>1343550.34</v>
      </c>
      <c r="E85" s="14">
        <v>42516</v>
      </c>
      <c r="F85" s="14">
        <v>4589</v>
      </c>
      <c r="G85" s="14">
        <v>0</v>
      </c>
      <c r="H85" s="97">
        <v>1390655.34</v>
      </c>
      <c r="I85" s="14">
        <f t="shared" si="2"/>
        <v>1390655.34</v>
      </c>
      <c r="J85" s="14">
        <f t="shared" si="3"/>
        <v>0</v>
      </c>
    </row>
    <row r="86" spans="1:10" x14ac:dyDescent="0.25">
      <c r="A86">
        <v>61106</v>
      </c>
      <c r="B86" t="s">
        <v>98</v>
      </c>
      <c r="C86" t="s">
        <v>96</v>
      </c>
      <c r="D86" s="14">
        <v>2180229.6800000002</v>
      </c>
      <c r="E86" s="14">
        <v>21529</v>
      </c>
      <c r="F86" s="14">
        <v>7749</v>
      </c>
      <c r="G86" s="14">
        <v>0</v>
      </c>
      <c r="H86" s="97">
        <v>2209507.6800000002</v>
      </c>
      <c r="I86" s="14">
        <f t="shared" si="2"/>
        <v>2209507.6800000002</v>
      </c>
      <c r="J86" s="14">
        <f t="shared" si="3"/>
        <v>0</v>
      </c>
    </row>
    <row r="87" spans="1:10" x14ac:dyDescent="0.25">
      <c r="A87">
        <v>61107</v>
      </c>
      <c r="B87" t="s">
        <v>99</v>
      </c>
      <c r="C87" t="s">
        <v>96</v>
      </c>
      <c r="D87" s="14">
        <v>1614898.28</v>
      </c>
      <c r="E87" s="14">
        <v>0</v>
      </c>
      <c r="F87" s="14">
        <v>6383</v>
      </c>
      <c r="G87" s="14">
        <v>0</v>
      </c>
      <c r="H87" s="97">
        <v>1621281.28</v>
      </c>
      <c r="I87" s="14">
        <f t="shared" si="2"/>
        <v>1621281.28</v>
      </c>
      <c r="J87" s="14">
        <f t="shared" si="3"/>
        <v>0</v>
      </c>
    </row>
    <row r="88" spans="1:10" x14ac:dyDescent="0.25">
      <c r="A88">
        <v>61108</v>
      </c>
      <c r="B88" t="s">
        <v>96</v>
      </c>
      <c r="C88" t="s">
        <v>96</v>
      </c>
      <c r="D88" s="14">
        <v>53753356.25</v>
      </c>
      <c r="E88" s="14">
        <v>0</v>
      </c>
      <c r="F88" s="14">
        <v>143579</v>
      </c>
      <c r="G88" s="14">
        <v>0</v>
      </c>
      <c r="H88" s="97">
        <v>53896935.25</v>
      </c>
      <c r="I88" s="14">
        <f t="shared" si="2"/>
        <v>53896935.25</v>
      </c>
      <c r="J88" s="14">
        <f t="shared" si="3"/>
        <v>0</v>
      </c>
    </row>
    <row r="89" spans="1:10" x14ac:dyDescent="0.25">
      <c r="A89">
        <v>61109</v>
      </c>
      <c r="B89" t="s">
        <v>100</v>
      </c>
      <c r="C89" t="s">
        <v>96</v>
      </c>
      <c r="D89" s="14">
        <v>2109631.17</v>
      </c>
      <c r="E89" s="14">
        <v>103655</v>
      </c>
      <c r="F89" s="14">
        <v>8195</v>
      </c>
      <c r="G89" s="14">
        <v>0</v>
      </c>
      <c r="H89" s="97">
        <v>2221481.17</v>
      </c>
      <c r="I89" s="14">
        <f t="shared" si="2"/>
        <v>2221481.17</v>
      </c>
      <c r="J89" s="14">
        <f t="shared" si="3"/>
        <v>0</v>
      </c>
    </row>
    <row r="90" spans="1:10" x14ac:dyDescent="0.25">
      <c r="A90">
        <v>61110</v>
      </c>
      <c r="B90" t="s">
        <v>101</v>
      </c>
      <c r="C90" t="s">
        <v>96</v>
      </c>
      <c r="D90" s="14">
        <v>4312439.2699999996</v>
      </c>
      <c r="E90" s="14">
        <v>0</v>
      </c>
      <c r="F90" s="14">
        <v>11307</v>
      </c>
      <c r="G90" s="14">
        <v>0</v>
      </c>
      <c r="H90" s="97">
        <v>4323746.2699999996</v>
      </c>
      <c r="I90" s="14">
        <f t="shared" si="2"/>
        <v>4323746.2699999996</v>
      </c>
      <c r="J90" s="14">
        <f t="shared" si="3"/>
        <v>0</v>
      </c>
    </row>
    <row r="91" spans="1:10" x14ac:dyDescent="0.25">
      <c r="A91">
        <v>61111</v>
      </c>
      <c r="B91" t="s">
        <v>102</v>
      </c>
      <c r="C91" t="s">
        <v>96</v>
      </c>
      <c r="D91" s="14">
        <v>1785462.95</v>
      </c>
      <c r="E91" s="14">
        <v>13873</v>
      </c>
      <c r="F91" s="14">
        <v>7649</v>
      </c>
      <c r="G91" s="14">
        <v>0</v>
      </c>
      <c r="H91" s="97">
        <v>1806984.95</v>
      </c>
      <c r="I91" s="14">
        <f t="shared" si="2"/>
        <v>1806984.95</v>
      </c>
      <c r="J91" s="14">
        <f t="shared" si="3"/>
        <v>0</v>
      </c>
    </row>
    <row r="92" spans="1:10" x14ac:dyDescent="0.25">
      <c r="A92">
        <v>61112</v>
      </c>
      <c r="B92" t="s">
        <v>103</v>
      </c>
      <c r="C92" t="s">
        <v>96</v>
      </c>
      <c r="D92" s="14">
        <v>604436.13</v>
      </c>
      <c r="E92" s="14">
        <v>77239</v>
      </c>
      <c r="F92" s="14">
        <v>2388</v>
      </c>
      <c r="G92" s="14">
        <v>0</v>
      </c>
      <c r="H92" s="97">
        <v>684063.13</v>
      </c>
      <c r="I92" s="14">
        <f t="shared" si="2"/>
        <v>684063.13</v>
      </c>
      <c r="J92" s="14">
        <f t="shared" si="3"/>
        <v>0</v>
      </c>
    </row>
    <row r="93" spans="1:10" x14ac:dyDescent="0.25">
      <c r="A93">
        <v>61113</v>
      </c>
      <c r="B93" t="s">
        <v>104</v>
      </c>
      <c r="C93" t="s">
        <v>96</v>
      </c>
      <c r="D93" s="14">
        <v>4061974.68</v>
      </c>
      <c r="E93" s="14">
        <v>52636</v>
      </c>
      <c r="F93" s="14">
        <v>14746</v>
      </c>
      <c r="G93" s="14">
        <v>0</v>
      </c>
      <c r="H93" s="97">
        <v>4129356.68</v>
      </c>
      <c r="I93" s="14">
        <f t="shared" si="2"/>
        <v>4129356.68</v>
      </c>
      <c r="J93" s="14">
        <f t="shared" si="3"/>
        <v>0</v>
      </c>
    </row>
    <row r="94" spans="1:10" x14ac:dyDescent="0.25">
      <c r="A94">
        <v>61114</v>
      </c>
      <c r="B94" t="s">
        <v>105</v>
      </c>
      <c r="C94" t="s">
        <v>96</v>
      </c>
      <c r="D94" s="14">
        <v>3688942.13</v>
      </c>
      <c r="E94" s="14">
        <v>0</v>
      </c>
      <c r="F94" s="14">
        <v>11154</v>
      </c>
      <c r="G94" s="14">
        <v>0</v>
      </c>
      <c r="H94" s="97">
        <v>3700096.13</v>
      </c>
      <c r="I94" s="14">
        <f t="shared" si="2"/>
        <v>3700096.13</v>
      </c>
      <c r="J94" s="14">
        <f t="shared" si="3"/>
        <v>0</v>
      </c>
    </row>
    <row r="95" spans="1:10" x14ac:dyDescent="0.25">
      <c r="A95">
        <v>61115</v>
      </c>
      <c r="B95" t="s">
        <v>106</v>
      </c>
      <c r="C95" t="s">
        <v>96</v>
      </c>
      <c r="D95" s="14">
        <v>2186555.4900000002</v>
      </c>
      <c r="E95" s="14">
        <v>133077</v>
      </c>
      <c r="F95" s="14">
        <v>8905</v>
      </c>
      <c r="G95" s="14">
        <v>0</v>
      </c>
      <c r="H95" s="97">
        <v>2328537.4900000002</v>
      </c>
      <c r="I95" s="14">
        <f t="shared" si="2"/>
        <v>2328537.4900000002</v>
      </c>
      <c r="J95" s="14">
        <f t="shared" si="3"/>
        <v>0</v>
      </c>
    </row>
    <row r="96" spans="1:10" x14ac:dyDescent="0.25">
      <c r="A96">
        <v>61116</v>
      </c>
      <c r="B96" t="s">
        <v>107</v>
      </c>
      <c r="C96" t="s">
        <v>96</v>
      </c>
      <c r="D96" s="14">
        <v>2904468.48</v>
      </c>
      <c r="E96" s="14">
        <v>0</v>
      </c>
      <c r="F96" s="14">
        <v>6805</v>
      </c>
      <c r="G96" s="14">
        <v>0</v>
      </c>
      <c r="H96" s="97">
        <v>2911273.48</v>
      </c>
      <c r="I96" s="14">
        <f t="shared" si="2"/>
        <v>2911273.48</v>
      </c>
      <c r="J96" s="14">
        <f t="shared" si="3"/>
        <v>0</v>
      </c>
    </row>
    <row r="97" spans="1:10" x14ac:dyDescent="0.25">
      <c r="A97">
        <v>61118</v>
      </c>
      <c r="B97" t="s">
        <v>108</v>
      </c>
      <c r="C97" t="s">
        <v>96</v>
      </c>
      <c r="D97" s="14">
        <v>1145798.1200000001</v>
      </c>
      <c r="E97" s="14">
        <v>162488</v>
      </c>
      <c r="F97" s="14">
        <v>4292</v>
      </c>
      <c r="G97" s="14">
        <v>0</v>
      </c>
      <c r="H97" s="97">
        <v>1312578.1200000001</v>
      </c>
      <c r="I97" s="14">
        <f t="shared" si="2"/>
        <v>1312578.1200000001</v>
      </c>
      <c r="J97" s="14">
        <f t="shared" si="3"/>
        <v>0</v>
      </c>
    </row>
    <row r="98" spans="1:10" x14ac:dyDescent="0.25">
      <c r="A98">
        <v>61119</v>
      </c>
      <c r="B98" t="s">
        <v>109</v>
      </c>
      <c r="C98" t="s">
        <v>96</v>
      </c>
      <c r="D98" s="14">
        <v>683959.25</v>
      </c>
      <c r="E98" s="14">
        <v>50652</v>
      </c>
      <c r="F98" s="14">
        <v>2609</v>
      </c>
      <c r="G98" s="14">
        <v>0</v>
      </c>
      <c r="H98" s="97">
        <v>737220.25</v>
      </c>
      <c r="I98" s="14">
        <f t="shared" si="2"/>
        <v>737220.25</v>
      </c>
      <c r="J98" s="14">
        <f t="shared" si="3"/>
        <v>0</v>
      </c>
    </row>
    <row r="99" spans="1:10" x14ac:dyDescent="0.25">
      <c r="A99">
        <v>61120</v>
      </c>
      <c r="B99" t="s">
        <v>110</v>
      </c>
      <c r="C99" t="s">
        <v>96</v>
      </c>
      <c r="D99" s="14">
        <v>14694029.310000001</v>
      </c>
      <c r="E99" s="14">
        <v>492959</v>
      </c>
      <c r="F99" s="14">
        <v>54559</v>
      </c>
      <c r="G99" s="14">
        <v>118813</v>
      </c>
      <c r="H99" s="97">
        <v>15360360.310000001</v>
      </c>
      <c r="I99" s="14">
        <f t="shared" si="2"/>
        <v>15360360.310000001</v>
      </c>
      <c r="J99" s="14">
        <f t="shared" si="3"/>
        <v>0</v>
      </c>
    </row>
    <row r="100" spans="1:10" x14ac:dyDescent="0.25">
      <c r="A100">
        <v>61203</v>
      </c>
      <c r="B100" t="s">
        <v>112</v>
      </c>
      <c r="C100" t="s">
        <v>113</v>
      </c>
      <c r="D100" s="14">
        <v>3382930.85</v>
      </c>
      <c r="E100" s="14">
        <v>90420</v>
      </c>
      <c r="F100" s="14">
        <v>12976</v>
      </c>
      <c r="G100" s="14">
        <v>0</v>
      </c>
      <c r="H100" s="97">
        <v>3486326.85</v>
      </c>
      <c r="I100" s="14">
        <f t="shared" si="2"/>
        <v>3486326.85</v>
      </c>
      <c r="J100" s="14">
        <f t="shared" si="3"/>
        <v>0</v>
      </c>
    </row>
    <row r="101" spans="1:10" x14ac:dyDescent="0.25">
      <c r="A101">
        <v>61204</v>
      </c>
      <c r="B101" t="s">
        <v>114</v>
      </c>
      <c r="C101" t="s">
        <v>113</v>
      </c>
      <c r="D101" s="14">
        <v>3125207.02</v>
      </c>
      <c r="E101" s="14">
        <v>0</v>
      </c>
      <c r="F101" s="14">
        <v>8958</v>
      </c>
      <c r="G101" s="14">
        <v>0</v>
      </c>
      <c r="H101" s="97">
        <v>3134165.02</v>
      </c>
      <c r="I101" s="14">
        <f t="shared" si="2"/>
        <v>3134165.02</v>
      </c>
      <c r="J101" s="14">
        <f t="shared" si="3"/>
        <v>0</v>
      </c>
    </row>
    <row r="102" spans="1:10" x14ac:dyDescent="0.25">
      <c r="A102">
        <v>61205</v>
      </c>
      <c r="B102" t="s">
        <v>115</v>
      </c>
      <c r="C102" t="s">
        <v>113</v>
      </c>
      <c r="D102" s="14">
        <v>2161550.17</v>
      </c>
      <c r="E102" s="14">
        <v>0</v>
      </c>
      <c r="F102" s="14">
        <v>3899</v>
      </c>
      <c r="G102" s="14">
        <v>0</v>
      </c>
      <c r="H102" s="97">
        <v>2165449.17</v>
      </c>
      <c r="I102" s="14">
        <f t="shared" si="2"/>
        <v>2165449.17</v>
      </c>
      <c r="J102" s="14">
        <f t="shared" si="3"/>
        <v>0</v>
      </c>
    </row>
    <row r="103" spans="1:10" x14ac:dyDescent="0.25">
      <c r="A103">
        <v>61206</v>
      </c>
      <c r="B103" t="s">
        <v>116</v>
      </c>
      <c r="C103" t="s">
        <v>113</v>
      </c>
      <c r="D103" s="14">
        <v>1535808.59</v>
      </c>
      <c r="E103" s="14">
        <v>0</v>
      </c>
      <c r="F103" s="14">
        <v>6133</v>
      </c>
      <c r="G103" s="14">
        <v>0</v>
      </c>
      <c r="H103" s="97">
        <v>1541941.59</v>
      </c>
      <c r="I103" s="14">
        <f t="shared" si="2"/>
        <v>1541941.59</v>
      </c>
      <c r="J103" s="14">
        <f t="shared" si="3"/>
        <v>0</v>
      </c>
    </row>
    <row r="104" spans="1:10" x14ac:dyDescent="0.25">
      <c r="A104">
        <v>61207</v>
      </c>
      <c r="B104" t="s">
        <v>117</v>
      </c>
      <c r="C104" t="s">
        <v>113</v>
      </c>
      <c r="D104" s="14">
        <v>7176223.1600000001</v>
      </c>
      <c r="E104" s="14">
        <v>0</v>
      </c>
      <c r="F104" s="14">
        <v>23689</v>
      </c>
      <c r="G104" s="14">
        <v>0</v>
      </c>
      <c r="H104" s="97">
        <v>7199912.1600000001</v>
      </c>
      <c r="I104" s="14">
        <f t="shared" si="2"/>
        <v>7199912.1600000001</v>
      </c>
      <c r="J104" s="14">
        <f t="shared" si="3"/>
        <v>0</v>
      </c>
    </row>
    <row r="105" spans="1:10" x14ac:dyDescent="0.25">
      <c r="A105">
        <v>61213</v>
      </c>
      <c r="B105" t="s">
        <v>118</v>
      </c>
      <c r="C105" t="s">
        <v>113</v>
      </c>
      <c r="D105" s="14">
        <v>4890800.24</v>
      </c>
      <c r="E105" s="14">
        <v>0</v>
      </c>
      <c r="F105" s="14">
        <v>14904</v>
      </c>
      <c r="G105" s="14">
        <v>0</v>
      </c>
      <c r="H105" s="97">
        <v>4905704.24</v>
      </c>
      <c r="I105" s="14">
        <f t="shared" si="2"/>
        <v>4905704.24</v>
      </c>
      <c r="J105" s="14">
        <f t="shared" si="3"/>
        <v>0</v>
      </c>
    </row>
    <row r="106" spans="1:10" x14ac:dyDescent="0.25">
      <c r="A106">
        <v>61215</v>
      </c>
      <c r="B106" t="s">
        <v>119</v>
      </c>
      <c r="C106" t="s">
        <v>113</v>
      </c>
      <c r="D106" s="14">
        <v>1764378.47</v>
      </c>
      <c r="E106" s="14">
        <v>23435</v>
      </c>
      <c r="F106" s="14">
        <v>5639</v>
      </c>
      <c r="G106" s="14">
        <v>0</v>
      </c>
      <c r="H106" s="97">
        <v>1793452.47</v>
      </c>
      <c r="I106" s="14">
        <f t="shared" si="2"/>
        <v>1793452.47</v>
      </c>
      <c r="J106" s="14">
        <f t="shared" si="3"/>
        <v>0</v>
      </c>
    </row>
    <row r="107" spans="1:10" x14ac:dyDescent="0.25">
      <c r="A107">
        <v>61217</v>
      </c>
      <c r="B107" t="s">
        <v>120</v>
      </c>
      <c r="C107" t="s">
        <v>113</v>
      </c>
      <c r="D107" s="14">
        <v>4235102.7300000004</v>
      </c>
      <c r="E107" s="14">
        <v>0</v>
      </c>
      <c r="F107" s="14">
        <v>11854</v>
      </c>
      <c r="G107" s="14">
        <v>0</v>
      </c>
      <c r="H107" s="97">
        <v>4246956.7300000004</v>
      </c>
      <c r="I107" s="14">
        <f t="shared" si="2"/>
        <v>4246956.7300000004</v>
      </c>
      <c r="J107" s="14">
        <f t="shared" si="3"/>
        <v>0</v>
      </c>
    </row>
    <row r="108" spans="1:10" x14ac:dyDescent="0.25">
      <c r="A108">
        <v>61222</v>
      </c>
      <c r="B108" t="s">
        <v>121</v>
      </c>
      <c r="C108" t="s">
        <v>113</v>
      </c>
      <c r="D108" s="14">
        <v>2102826.1</v>
      </c>
      <c r="E108" s="14">
        <v>72002</v>
      </c>
      <c r="F108" s="14">
        <v>8157</v>
      </c>
      <c r="G108" s="14">
        <v>0</v>
      </c>
      <c r="H108" s="97">
        <v>2182985.1</v>
      </c>
      <c r="I108" s="14">
        <f t="shared" si="2"/>
        <v>2182985.1</v>
      </c>
      <c r="J108" s="14">
        <f t="shared" si="3"/>
        <v>0</v>
      </c>
    </row>
    <row r="109" spans="1:10" x14ac:dyDescent="0.25">
      <c r="A109">
        <v>61236</v>
      </c>
      <c r="B109" t="s">
        <v>122</v>
      </c>
      <c r="C109" t="s">
        <v>113</v>
      </c>
      <c r="D109" s="14">
        <v>5055553.91</v>
      </c>
      <c r="E109" s="14">
        <v>0</v>
      </c>
      <c r="F109" s="14">
        <v>13662</v>
      </c>
      <c r="G109" s="14">
        <v>0</v>
      </c>
      <c r="H109" s="97">
        <v>5069215.91</v>
      </c>
      <c r="I109" s="14">
        <f t="shared" si="2"/>
        <v>5069215.91</v>
      </c>
      <c r="J109" s="14">
        <f t="shared" si="3"/>
        <v>0</v>
      </c>
    </row>
    <row r="110" spans="1:10" x14ac:dyDescent="0.25">
      <c r="A110">
        <v>61243</v>
      </c>
      <c r="B110" t="s">
        <v>123</v>
      </c>
      <c r="C110" t="s">
        <v>113</v>
      </c>
      <c r="D110" s="14">
        <v>1819520.18</v>
      </c>
      <c r="E110" s="14">
        <v>111593</v>
      </c>
      <c r="F110" s="14">
        <v>7318</v>
      </c>
      <c r="G110" s="14">
        <v>0</v>
      </c>
      <c r="H110" s="97">
        <v>1938431.18</v>
      </c>
      <c r="I110" s="14">
        <f t="shared" si="2"/>
        <v>1938431.18</v>
      </c>
      <c r="J110" s="14">
        <f t="shared" si="3"/>
        <v>0</v>
      </c>
    </row>
    <row r="111" spans="1:10" x14ac:dyDescent="0.25">
      <c r="A111">
        <v>61247</v>
      </c>
      <c r="B111" t="s">
        <v>124</v>
      </c>
      <c r="C111" t="s">
        <v>113</v>
      </c>
      <c r="D111" s="14">
        <v>4935203.4800000004</v>
      </c>
      <c r="E111" s="14">
        <v>0</v>
      </c>
      <c r="F111" s="14">
        <v>16098</v>
      </c>
      <c r="G111" s="14">
        <v>0</v>
      </c>
      <c r="H111" s="97">
        <v>4951301.4800000004</v>
      </c>
      <c r="I111" s="14">
        <f t="shared" si="2"/>
        <v>4951301.4800000004</v>
      </c>
      <c r="J111" s="14">
        <f t="shared" si="3"/>
        <v>0</v>
      </c>
    </row>
    <row r="112" spans="1:10" x14ac:dyDescent="0.25">
      <c r="A112">
        <v>61251</v>
      </c>
      <c r="B112" t="s">
        <v>125</v>
      </c>
      <c r="C112" t="s">
        <v>113</v>
      </c>
      <c r="D112" s="14">
        <v>604751.15</v>
      </c>
      <c r="E112" s="14">
        <v>0</v>
      </c>
      <c r="F112" s="14">
        <v>2120</v>
      </c>
      <c r="G112" s="14">
        <v>0</v>
      </c>
      <c r="H112" s="97">
        <v>606871.15</v>
      </c>
      <c r="I112" s="14">
        <f t="shared" si="2"/>
        <v>606871.15</v>
      </c>
      <c r="J112" s="14">
        <f t="shared" si="3"/>
        <v>0</v>
      </c>
    </row>
    <row r="113" spans="1:10" x14ac:dyDescent="0.25">
      <c r="A113">
        <v>61252</v>
      </c>
      <c r="B113" t="s">
        <v>126</v>
      </c>
      <c r="C113" t="s">
        <v>113</v>
      </c>
      <c r="D113" s="14">
        <v>1473475.45</v>
      </c>
      <c r="E113" s="14">
        <v>12181</v>
      </c>
      <c r="F113" s="14">
        <v>5519</v>
      </c>
      <c r="G113" s="14">
        <v>0</v>
      </c>
      <c r="H113" s="97">
        <v>1491175.45</v>
      </c>
      <c r="I113" s="14">
        <f t="shared" si="2"/>
        <v>1491175.45</v>
      </c>
      <c r="J113" s="14">
        <f t="shared" si="3"/>
        <v>0</v>
      </c>
    </row>
    <row r="114" spans="1:10" x14ac:dyDescent="0.25">
      <c r="A114">
        <v>61253</v>
      </c>
      <c r="B114" t="s">
        <v>127</v>
      </c>
      <c r="C114" t="s">
        <v>113</v>
      </c>
      <c r="D114" s="14">
        <v>6532987.6100000003</v>
      </c>
      <c r="E114" s="14">
        <v>142542</v>
      </c>
      <c r="F114" s="14">
        <v>23794</v>
      </c>
      <c r="G114" s="14">
        <v>0</v>
      </c>
      <c r="H114" s="97">
        <v>6699323.6100000003</v>
      </c>
      <c r="I114" s="14">
        <f t="shared" si="2"/>
        <v>6699323.6100000003</v>
      </c>
      <c r="J114" s="14">
        <f t="shared" si="3"/>
        <v>0</v>
      </c>
    </row>
    <row r="115" spans="1:10" x14ac:dyDescent="0.25">
      <c r="A115">
        <v>61254</v>
      </c>
      <c r="B115" t="s">
        <v>128</v>
      </c>
      <c r="C115" t="s">
        <v>113</v>
      </c>
      <c r="D115" s="14">
        <v>1775609.38</v>
      </c>
      <c r="E115" s="14">
        <v>0</v>
      </c>
      <c r="F115" s="14">
        <v>6291</v>
      </c>
      <c r="G115" s="14">
        <v>0</v>
      </c>
      <c r="H115" s="97">
        <v>1781900.38</v>
      </c>
      <c r="I115" s="14">
        <f t="shared" si="2"/>
        <v>1781900.38</v>
      </c>
      <c r="J115" s="14">
        <f t="shared" si="3"/>
        <v>0</v>
      </c>
    </row>
    <row r="116" spans="1:10" x14ac:dyDescent="0.25">
      <c r="A116">
        <v>61255</v>
      </c>
      <c r="B116" t="s">
        <v>129</v>
      </c>
      <c r="C116" t="s">
        <v>113</v>
      </c>
      <c r="D116" s="14">
        <v>7416234.04</v>
      </c>
      <c r="E116" s="14">
        <v>40366</v>
      </c>
      <c r="F116" s="14">
        <v>23636</v>
      </c>
      <c r="G116" s="14">
        <v>0</v>
      </c>
      <c r="H116" s="97">
        <v>7480236.04</v>
      </c>
      <c r="I116" s="14">
        <f t="shared" si="2"/>
        <v>7480236.04</v>
      </c>
      <c r="J116" s="14">
        <f t="shared" si="3"/>
        <v>0</v>
      </c>
    </row>
    <row r="117" spans="1:10" x14ac:dyDescent="0.25">
      <c r="A117">
        <v>61256</v>
      </c>
      <c r="B117" t="s">
        <v>130</v>
      </c>
      <c r="C117" t="s">
        <v>113</v>
      </c>
      <c r="D117" s="14">
        <v>1961096.96</v>
      </c>
      <c r="E117" s="14">
        <v>0</v>
      </c>
      <c r="F117" s="14">
        <v>6296</v>
      </c>
      <c r="G117" s="14">
        <v>0</v>
      </c>
      <c r="H117" s="97">
        <v>1967392.96</v>
      </c>
      <c r="I117" s="14">
        <f t="shared" si="2"/>
        <v>1967392.96</v>
      </c>
      <c r="J117" s="14">
        <f t="shared" si="3"/>
        <v>0</v>
      </c>
    </row>
    <row r="118" spans="1:10" x14ac:dyDescent="0.25">
      <c r="A118">
        <v>61257</v>
      </c>
      <c r="B118" t="s">
        <v>131</v>
      </c>
      <c r="C118" t="s">
        <v>113</v>
      </c>
      <c r="D118" s="14">
        <v>5431261.9500000002</v>
      </c>
      <c r="E118" s="14">
        <v>99468</v>
      </c>
      <c r="F118" s="14">
        <v>19843</v>
      </c>
      <c r="G118" s="14">
        <v>0</v>
      </c>
      <c r="H118" s="97">
        <v>5550572.9500000002</v>
      </c>
      <c r="I118" s="14">
        <f t="shared" si="2"/>
        <v>5550572.9500000002</v>
      </c>
      <c r="J118" s="14">
        <f t="shared" si="3"/>
        <v>0</v>
      </c>
    </row>
    <row r="119" spans="1:10" x14ac:dyDescent="0.25">
      <c r="A119">
        <v>61258</v>
      </c>
      <c r="B119" t="s">
        <v>132</v>
      </c>
      <c r="C119" t="s">
        <v>113</v>
      </c>
      <c r="D119" s="14">
        <v>3367435</v>
      </c>
      <c r="E119" s="14">
        <v>179699</v>
      </c>
      <c r="F119" s="14">
        <v>12310</v>
      </c>
      <c r="G119" s="14">
        <v>0</v>
      </c>
      <c r="H119" s="97">
        <v>3559444</v>
      </c>
      <c r="I119" s="14">
        <f t="shared" si="2"/>
        <v>3559444</v>
      </c>
      <c r="J119" s="14">
        <f t="shared" si="3"/>
        <v>0</v>
      </c>
    </row>
    <row r="120" spans="1:10" x14ac:dyDescent="0.25">
      <c r="A120">
        <v>61259</v>
      </c>
      <c r="B120" t="s">
        <v>113</v>
      </c>
      <c r="C120" t="s">
        <v>113</v>
      </c>
      <c r="D120" s="14">
        <v>14408923.449999999</v>
      </c>
      <c r="E120" s="14">
        <v>0</v>
      </c>
      <c r="F120" s="14">
        <v>39542</v>
      </c>
      <c r="G120" s="14">
        <v>0</v>
      </c>
      <c r="H120" s="97">
        <v>14448465.449999999</v>
      </c>
      <c r="I120" s="14">
        <f t="shared" si="2"/>
        <v>14448465.449999999</v>
      </c>
      <c r="J120" s="14">
        <f t="shared" si="3"/>
        <v>0</v>
      </c>
    </row>
    <row r="121" spans="1:10" x14ac:dyDescent="0.25">
      <c r="A121">
        <v>61260</v>
      </c>
      <c r="B121" t="s">
        <v>133</v>
      </c>
      <c r="C121" t="s">
        <v>113</v>
      </c>
      <c r="D121" s="14">
        <v>1782192.49</v>
      </c>
      <c r="E121" s="14">
        <v>0</v>
      </c>
      <c r="F121" s="14">
        <v>5798</v>
      </c>
      <c r="G121" s="14">
        <v>0</v>
      </c>
      <c r="H121" s="97">
        <v>1787990.49</v>
      </c>
      <c r="I121" s="14">
        <f t="shared" si="2"/>
        <v>1787990.49</v>
      </c>
      <c r="J121" s="14">
        <f t="shared" si="3"/>
        <v>0</v>
      </c>
    </row>
    <row r="122" spans="1:10" x14ac:dyDescent="0.25">
      <c r="A122">
        <v>61261</v>
      </c>
      <c r="B122" t="s">
        <v>134</v>
      </c>
      <c r="C122" t="s">
        <v>113</v>
      </c>
      <c r="D122" s="14">
        <v>2438989.33</v>
      </c>
      <c r="E122" s="14">
        <v>61049</v>
      </c>
      <c r="F122" s="14">
        <v>9269</v>
      </c>
      <c r="G122" s="14">
        <v>0</v>
      </c>
      <c r="H122" s="97">
        <v>2509307.33</v>
      </c>
      <c r="I122" s="14">
        <f t="shared" si="2"/>
        <v>2509307.33</v>
      </c>
      <c r="J122" s="14">
        <f t="shared" si="3"/>
        <v>0</v>
      </c>
    </row>
    <row r="123" spans="1:10" x14ac:dyDescent="0.25">
      <c r="A123">
        <v>61262</v>
      </c>
      <c r="B123" t="s">
        <v>135</v>
      </c>
      <c r="C123" t="s">
        <v>113</v>
      </c>
      <c r="D123" s="14">
        <v>2307213.9</v>
      </c>
      <c r="E123" s="14">
        <v>119070</v>
      </c>
      <c r="F123" s="14">
        <v>9500</v>
      </c>
      <c r="G123" s="14">
        <v>0</v>
      </c>
      <c r="H123" s="97">
        <v>2435783.9</v>
      </c>
      <c r="I123" s="14">
        <f t="shared" si="2"/>
        <v>2435783.9</v>
      </c>
      <c r="J123" s="14">
        <f t="shared" si="3"/>
        <v>0</v>
      </c>
    </row>
    <row r="124" spans="1:10" x14ac:dyDescent="0.25">
      <c r="A124">
        <v>61263</v>
      </c>
      <c r="B124" t="s">
        <v>136</v>
      </c>
      <c r="C124" t="s">
        <v>113</v>
      </c>
      <c r="D124" s="14">
        <v>8087715.1600000001</v>
      </c>
      <c r="E124" s="14">
        <v>0</v>
      </c>
      <c r="F124" s="14">
        <v>24442</v>
      </c>
      <c r="G124" s="14">
        <v>0</v>
      </c>
      <c r="H124" s="97">
        <v>8112157.1600000001</v>
      </c>
      <c r="I124" s="14">
        <f t="shared" si="2"/>
        <v>8112157.1600000001</v>
      </c>
      <c r="J124" s="14">
        <f t="shared" si="3"/>
        <v>0</v>
      </c>
    </row>
    <row r="125" spans="1:10" x14ac:dyDescent="0.25">
      <c r="A125">
        <v>61264</v>
      </c>
      <c r="B125" t="s">
        <v>137</v>
      </c>
      <c r="C125" t="s">
        <v>113</v>
      </c>
      <c r="D125" s="14">
        <v>2492410.1</v>
      </c>
      <c r="E125" s="14">
        <v>34690</v>
      </c>
      <c r="F125" s="14">
        <v>8497</v>
      </c>
      <c r="G125" s="14">
        <v>0</v>
      </c>
      <c r="H125" s="97">
        <v>2535597.1</v>
      </c>
      <c r="I125" s="14">
        <f t="shared" si="2"/>
        <v>2535597.1</v>
      </c>
      <c r="J125" s="14">
        <f t="shared" si="3"/>
        <v>0</v>
      </c>
    </row>
    <row r="126" spans="1:10" x14ac:dyDescent="0.25">
      <c r="A126">
        <v>61265</v>
      </c>
      <c r="B126" t="s">
        <v>138</v>
      </c>
      <c r="C126" t="s">
        <v>113</v>
      </c>
      <c r="D126" s="14">
        <v>13748989.710000001</v>
      </c>
      <c r="E126" s="14">
        <v>0</v>
      </c>
      <c r="F126" s="14">
        <v>31357</v>
      </c>
      <c r="G126" s="14">
        <v>0</v>
      </c>
      <c r="H126" s="97">
        <v>13780346.710000001</v>
      </c>
      <c r="I126" s="14">
        <f t="shared" si="2"/>
        <v>13780346.710000001</v>
      </c>
      <c r="J126" s="14">
        <f t="shared" si="3"/>
        <v>0</v>
      </c>
    </row>
    <row r="127" spans="1:10" x14ac:dyDescent="0.25">
      <c r="A127">
        <v>61266</v>
      </c>
      <c r="B127" t="s">
        <v>139</v>
      </c>
      <c r="C127" t="s">
        <v>113</v>
      </c>
      <c r="D127" s="14">
        <v>1684311.52</v>
      </c>
      <c r="E127" s="14">
        <v>72801</v>
      </c>
      <c r="F127" s="14">
        <v>7097</v>
      </c>
      <c r="G127" s="14">
        <v>0</v>
      </c>
      <c r="H127" s="97">
        <v>1764209.52</v>
      </c>
      <c r="I127" s="14">
        <f t="shared" si="2"/>
        <v>1764209.52</v>
      </c>
      <c r="J127" s="14">
        <f t="shared" si="3"/>
        <v>0</v>
      </c>
    </row>
    <row r="128" spans="1:10" x14ac:dyDescent="0.25">
      <c r="A128">
        <v>61267</v>
      </c>
      <c r="B128" t="s">
        <v>140</v>
      </c>
      <c r="C128" t="s">
        <v>113</v>
      </c>
      <c r="D128" s="14">
        <v>4543040.25</v>
      </c>
      <c r="E128" s="14">
        <v>0</v>
      </c>
      <c r="F128" s="14">
        <v>13221</v>
      </c>
      <c r="G128" s="14">
        <v>0</v>
      </c>
      <c r="H128" s="97">
        <v>4556261.25</v>
      </c>
      <c r="I128" s="14">
        <f t="shared" si="2"/>
        <v>4556261.25</v>
      </c>
      <c r="J128" s="14">
        <f t="shared" si="3"/>
        <v>0</v>
      </c>
    </row>
    <row r="129" spans="1:10" x14ac:dyDescent="0.25">
      <c r="A129">
        <v>61410</v>
      </c>
      <c r="B129" t="s">
        <v>142</v>
      </c>
      <c r="C129" t="s">
        <v>143</v>
      </c>
      <c r="D129" s="14">
        <v>1007497.45</v>
      </c>
      <c r="E129" s="14">
        <v>35905</v>
      </c>
      <c r="F129" s="14">
        <v>4258</v>
      </c>
      <c r="G129" s="14">
        <v>0</v>
      </c>
      <c r="H129" s="97">
        <v>1047660.45</v>
      </c>
      <c r="I129" s="14">
        <f t="shared" si="2"/>
        <v>1047660.45</v>
      </c>
      <c r="J129" s="14">
        <f t="shared" si="3"/>
        <v>0</v>
      </c>
    </row>
    <row r="130" spans="1:10" x14ac:dyDescent="0.25">
      <c r="A130">
        <v>61413</v>
      </c>
      <c r="B130" t="s">
        <v>144</v>
      </c>
      <c r="C130" t="s">
        <v>143</v>
      </c>
      <c r="D130" s="14">
        <v>798922.79</v>
      </c>
      <c r="E130" s="14">
        <v>5002</v>
      </c>
      <c r="F130" s="14">
        <v>2868</v>
      </c>
      <c r="G130" s="14">
        <v>0</v>
      </c>
      <c r="H130" s="97">
        <v>806792.79</v>
      </c>
      <c r="I130" s="14">
        <f t="shared" si="2"/>
        <v>806792.79</v>
      </c>
      <c r="J130" s="14">
        <f t="shared" si="3"/>
        <v>0</v>
      </c>
    </row>
    <row r="131" spans="1:10" x14ac:dyDescent="0.25">
      <c r="A131">
        <v>61425</v>
      </c>
      <c r="B131" t="s">
        <v>145</v>
      </c>
      <c r="C131" t="s">
        <v>143</v>
      </c>
      <c r="D131" s="14">
        <v>2314941.36</v>
      </c>
      <c r="E131" s="14">
        <v>124474</v>
      </c>
      <c r="F131" s="14">
        <v>9619</v>
      </c>
      <c r="G131" s="14">
        <v>0</v>
      </c>
      <c r="H131" s="97">
        <v>2449034.36</v>
      </c>
      <c r="I131" s="14">
        <f t="shared" si="2"/>
        <v>2449034.36</v>
      </c>
      <c r="J131" s="14">
        <f t="shared" si="3"/>
        <v>0</v>
      </c>
    </row>
    <row r="132" spans="1:10" x14ac:dyDescent="0.25">
      <c r="A132">
        <v>61428</v>
      </c>
      <c r="B132" t="s">
        <v>146</v>
      </c>
      <c r="C132" t="s">
        <v>143</v>
      </c>
      <c r="D132" s="14">
        <v>1024406.36</v>
      </c>
      <c r="E132" s="14">
        <v>69167</v>
      </c>
      <c r="F132" s="14">
        <v>4393</v>
      </c>
      <c r="G132" s="14">
        <v>0</v>
      </c>
      <c r="H132" s="97">
        <v>1097966.3600000001</v>
      </c>
      <c r="I132" s="14">
        <f t="shared" si="2"/>
        <v>1097966.3599999999</v>
      </c>
      <c r="J132" s="14">
        <f t="shared" si="3"/>
        <v>0</v>
      </c>
    </row>
    <row r="133" spans="1:10" x14ac:dyDescent="0.25">
      <c r="A133">
        <v>61437</v>
      </c>
      <c r="B133" t="s">
        <v>147</v>
      </c>
      <c r="C133" t="s">
        <v>143</v>
      </c>
      <c r="D133" s="14">
        <v>1523741.09</v>
      </c>
      <c r="E133" s="14">
        <v>109963</v>
      </c>
      <c r="F133" s="14">
        <v>6608</v>
      </c>
      <c r="G133" s="14">
        <v>0</v>
      </c>
      <c r="H133" s="97">
        <v>1640312.09</v>
      </c>
      <c r="I133" s="14">
        <f t="shared" ref="I133:I196" si="4">SUM(D133:G133)</f>
        <v>1640312.09</v>
      </c>
      <c r="J133" s="14">
        <f t="shared" ref="J133:J196" si="5">H133-I133</f>
        <v>0</v>
      </c>
    </row>
    <row r="134" spans="1:10" x14ac:dyDescent="0.25">
      <c r="A134">
        <v>61438</v>
      </c>
      <c r="B134" t="s">
        <v>143</v>
      </c>
      <c r="C134" t="s">
        <v>143</v>
      </c>
      <c r="D134" s="14">
        <v>5933756.5999999996</v>
      </c>
      <c r="E134" s="14">
        <v>88128</v>
      </c>
      <c r="F134" s="14">
        <v>16438</v>
      </c>
      <c r="G134" s="14">
        <v>0</v>
      </c>
      <c r="H134" s="97">
        <v>6038322.5999999996</v>
      </c>
      <c r="I134" s="14">
        <f t="shared" si="4"/>
        <v>6038322.5999999996</v>
      </c>
      <c r="J134" s="14">
        <f t="shared" si="5"/>
        <v>0</v>
      </c>
    </row>
    <row r="135" spans="1:10" x14ac:dyDescent="0.25">
      <c r="A135">
        <v>61439</v>
      </c>
      <c r="B135" t="s">
        <v>148</v>
      </c>
      <c r="C135" t="s">
        <v>143</v>
      </c>
      <c r="D135" s="14">
        <v>6283044.5499999998</v>
      </c>
      <c r="E135" s="14">
        <v>204950</v>
      </c>
      <c r="F135" s="14">
        <v>23358</v>
      </c>
      <c r="G135" s="14">
        <v>0</v>
      </c>
      <c r="H135" s="97">
        <v>6511352.5499999998</v>
      </c>
      <c r="I135" s="14">
        <f t="shared" si="4"/>
        <v>6511352.5499999998</v>
      </c>
      <c r="J135" s="14">
        <f t="shared" si="5"/>
        <v>0</v>
      </c>
    </row>
    <row r="136" spans="1:10" x14ac:dyDescent="0.25">
      <c r="A136">
        <v>61440</v>
      </c>
      <c r="B136" t="s">
        <v>149</v>
      </c>
      <c r="C136" t="s">
        <v>143</v>
      </c>
      <c r="D136" s="14">
        <v>3559884.25</v>
      </c>
      <c r="E136" s="14">
        <v>146899</v>
      </c>
      <c r="F136" s="14">
        <v>14065</v>
      </c>
      <c r="G136" s="14">
        <v>0</v>
      </c>
      <c r="H136" s="97">
        <v>3720848.25</v>
      </c>
      <c r="I136" s="14">
        <f t="shared" si="4"/>
        <v>3720848.25</v>
      </c>
      <c r="J136" s="14">
        <f t="shared" si="5"/>
        <v>0</v>
      </c>
    </row>
    <row r="137" spans="1:10" x14ac:dyDescent="0.25">
      <c r="A137">
        <v>61441</v>
      </c>
      <c r="B137" t="s">
        <v>150</v>
      </c>
      <c r="C137" t="s">
        <v>143</v>
      </c>
      <c r="D137" s="14">
        <v>1231643.3999999999</v>
      </c>
      <c r="E137" s="14">
        <v>82062</v>
      </c>
      <c r="F137" s="14">
        <v>5433</v>
      </c>
      <c r="G137" s="14">
        <v>0</v>
      </c>
      <c r="H137" s="97">
        <v>1319138.3999999999</v>
      </c>
      <c r="I137" s="14">
        <f t="shared" si="4"/>
        <v>1319138.3999999999</v>
      </c>
      <c r="J137" s="14">
        <f t="shared" si="5"/>
        <v>0</v>
      </c>
    </row>
    <row r="138" spans="1:10" x14ac:dyDescent="0.25">
      <c r="A138">
        <v>61442</v>
      </c>
      <c r="B138" t="s">
        <v>151</v>
      </c>
      <c r="C138" t="s">
        <v>143</v>
      </c>
      <c r="D138" s="14">
        <v>2646755.4300000002</v>
      </c>
      <c r="E138" s="14">
        <v>80905</v>
      </c>
      <c r="F138" s="14">
        <v>8224</v>
      </c>
      <c r="G138" s="14">
        <v>0</v>
      </c>
      <c r="H138" s="97">
        <v>2735884.43</v>
      </c>
      <c r="I138" s="14">
        <f t="shared" si="4"/>
        <v>2735884.43</v>
      </c>
      <c r="J138" s="14">
        <f t="shared" si="5"/>
        <v>0</v>
      </c>
    </row>
    <row r="139" spans="1:10" x14ac:dyDescent="0.25">
      <c r="A139">
        <v>61443</v>
      </c>
      <c r="B139" t="s">
        <v>152</v>
      </c>
      <c r="C139" t="s">
        <v>143</v>
      </c>
      <c r="D139" s="14">
        <v>2390000.7400000002</v>
      </c>
      <c r="E139" s="14">
        <v>117953</v>
      </c>
      <c r="F139" s="14">
        <v>8401</v>
      </c>
      <c r="G139" s="14">
        <v>0</v>
      </c>
      <c r="H139" s="97">
        <v>2516354.7400000002</v>
      </c>
      <c r="I139" s="14">
        <f t="shared" si="4"/>
        <v>2516354.7400000002</v>
      </c>
      <c r="J139" s="14">
        <f t="shared" si="5"/>
        <v>0</v>
      </c>
    </row>
    <row r="140" spans="1:10" x14ac:dyDescent="0.25">
      <c r="A140">
        <v>61444</v>
      </c>
      <c r="B140" t="s">
        <v>153</v>
      </c>
      <c r="C140" t="s">
        <v>143</v>
      </c>
      <c r="D140" s="14">
        <v>3127224.26</v>
      </c>
      <c r="E140" s="14">
        <v>0</v>
      </c>
      <c r="F140" s="14">
        <v>10339</v>
      </c>
      <c r="G140" s="14">
        <v>0</v>
      </c>
      <c r="H140" s="97">
        <v>3137563.26</v>
      </c>
      <c r="I140" s="14">
        <f t="shared" si="4"/>
        <v>3137563.26</v>
      </c>
      <c r="J140" s="14">
        <f t="shared" si="5"/>
        <v>0</v>
      </c>
    </row>
    <row r="141" spans="1:10" x14ac:dyDescent="0.25">
      <c r="A141">
        <v>61445</v>
      </c>
      <c r="B141" t="s">
        <v>154</v>
      </c>
      <c r="C141" t="s">
        <v>143</v>
      </c>
      <c r="D141" s="14">
        <v>2795625.35</v>
      </c>
      <c r="E141" s="14">
        <v>24106</v>
      </c>
      <c r="F141" s="14">
        <v>7984</v>
      </c>
      <c r="G141" s="14">
        <v>0</v>
      </c>
      <c r="H141" s="97">
        <v>2827715.35</v>
      </c>
      <c r="I141" s="14">
        <f t="shared" si="4"/>
        <v>2827715.35</v>
      </c>
      <c r="J141" s="14">
        <f t="shared" si="5"/>
        <v>0</v>
      </c>
    </row>
    <row r="142" spans="1:10" x14ac:dyDescent="0.25">
      <c r="A142">
        <v>61446</v>
      </c>
      <c r="B142" t="s">
        <v>155</v>
      </c>
      <c r="C142" t="s">
        <v>143</v>
      </c>
      <c r="D142" s="14">
        <v>3073061.34</v>
      </c>
      <c r="E142" s="14">
        <v>0</v>
      </c>
      <c r="F142" s="14">
        <v>8847</v>
      </c>
      <c r="G142" s="14">
        <v>0</v>
      </c>
      <c r="H142" s="97">
        <v>3081908.34</v>
      </c>
      <c r="I142" s="14">
        <f t="shared" si="4"/>
        <v>3081908.34</v>
      </c>
      <c r="J142" s="14">
        <f t="shared" si="5"/>
        <v>0</v>
      </c>
    </row>
    <row r="143" spans="1:10" x14ac:dyDescent="0.25">
      <c r="A143">
        <v>61611</v>
      </c>
      <c r="B143" t="s">
        <v>157</v>
      </c>
      <c r="C143" t="s">
        <v>158</v>
      </c>
      <c r="D143" s="14">
        <v>3046816.8</v>
      </c>
      <c r="E143" s="14">
        <v>91327</v>
      </c>
      <c r="F143" s="14">
        <v>11787</v>
      </c>
      <c r="G143" s="14">
        <v>0</v>
      </c>
      <c r="H143" s="97">
        <v>3149930.8</v>
      </c>
      <c r="I143" s="14">
        <f t="shared" si="4"/>
        <v>3149930.8</v>
      </c>
      <c r="J143" s="14">
        <f t="shared" si="5"/>
        <v>0</v>
      </c>
    </row>
    <row r="144" spans="1:10" x14ac:dyDescent="0.25">
      <c r="A144">
        <v>61612</v>
      </c>
      <c r="B144" t="s">
        <v>159</v>
      </c>
      <c r="C144" t="s">
        <v>158</v>
      </c>
      <c r="D144" s="14">
        <v>4174527.1</v>
      </c>
      <c r="E144" s="14">
        <v>148095</v>
      </c>
      <c r="F144" s="14">
        <v>15518</v>
      </c>
      <c r="G144" s="14">
        <v>0</v>
      </c>
      <c r="H144" s="97">
        <v>4338140.0999999996</v>
      </c>
      <c r="I144" s="14">
        <f t="shared" si="4"/>
        <v>4338140.0999999996</v>
      </c>
      <c r="J144" s="14">
        <f t="shared" si="5"/>
        <v>0</v>
      </c>
    </row>
    <row r="145" spans="1:12" x14ac:dyDescent="0.25">
      <c r="A145">
        <v>61615</v>
      </c>
      <c r="B145" t="s">
        <v>160</v>
      </c>
      <c r="C145" t="s">
        <v>158</v>
      </c>
      <c r="D145" s="14">
        <v>2566984.2200000002</v>
      </c>
      <c r="E145" s="14">
        <v>103295</v>
      </c>
      <c r="F145" s="14">
        <v>10502</v>
      </c>
      <c r="G145" s="14">
        <v>0</v>
      </c>
      <c r="H145" s="97">
        <v>2680781.2200000002</v>
      </c>
      <c r="I145" s="14">
        <f t="shared" si="4"/>
        <v>2680781.2200000002</v>
      </c>
      <c r="J145" s="14">
        <f t="shared" si="5"/>
        <v>0</v>
      </c>
    </row>
    <row r="146" spans="1:12" x14ac:dyDescent="0.25">
      <c r="A146">
        <v>61618</v>
      </c>
      <c r="B146" t="s">
        <v>161</v>
      </c>
      <c r="C146" t="s">
        <v>158</v>
      </c>
      <c r="D146" s="14">
        <v>2384574.44</v>
      </c>
      <c r="E146" s="14">
        <v>57034</v>
      </c>
      <c r="F146" s="14">
        <v>7596</v>
      </c>
      <c r="G146" s="14">
        <v>0</v>
      </c>
      <c r="H146" s="97">
        <v>2449204.44</v>
      </c>
      <c r="I146" s="14">
        <f t="shared" si="4"/>
        <v>2449204.44</v>
      </c>
      <c r="J146" s="14">
        <f t="shared" si="5"/>
        <v>0</v>
      </c>
    </row>
    <row r="147" spans="1:12" x14ac:dyDescent="0.25">
      <c r="A147">
        <v>61621</v>
      </c>
      <c r="B147" t="s">
        <v>162</v>
      </c>
      <c r="C147" t="s">
        <v>158</v>
      </c>
      <c r="D147" s="14">
        <v>852517.95</v>
      </c>
      <c r="E147" s="14">
        <v>38133</v>
      </c>
      <c r="F147" s="14">
        <v>3855</v>
      </c>
      <c r="G147" s="14">
        <v>0</v>
      </c>
      <c r="H147" s="97">
        <v>894505.95</v>
      </c>
      <c r="I147" s="14">
        <f t="shared" si="4"/>
        <v>894505.95</v>
      </c>
      <c r="J147" s="14">
        <f t="shared" si="5"/>
        <v>0</v>
      </c>
    </row>
    <row r="148" spans="1:12" x14ac:dyDescent="0.25">
      <c r="A148">
        <v>61624</v>
      </c>
      <c r="B148" t="s">
        <v>163</v>
      </c>
      <c r="C148" t="s">
        <v>158</v>
      </c>
      <c r="D148" s="14">
        <v>3650426.28</v>
      </c>
      <c r="E148" s="14">
        <v>92635</v>
      </c>
      <c r="F148" s="14">
        <v>15278</v>
      </c>
      <c r="G148" s="14">
        <v>0</v>
      </c>
      <c r="H148" s="97">
        <v>3758339.28</v>
      </c>
      <c r="I148" s="14">
        <f t="shared" si="4"/>
        <v>3758339.28</v>
      </c>
      <c r="J148" s="14">
        <f t="shared" si="5"/>
        <v>0</v>
      </c>
    </row>
    <row r="149" spans="1:12" x14ac:dyDescent="0.25">
      <c r="A149">
        <v>61625</v>
      </c>
      <c r="B149" t="s">
        <v>158</v>
      </c>
      <c r="C149" t="s">
        <v>158</v>
      </c>
      <c r="D149" s="14">
        <v>14752264.41</v>
      </c>
      <c r="E149" s="14">
        <v>0</v>
      </c>
      <c r="F149" s="14">
        <v>46318</v>
      </c>
      <c r="G149" s="14">
        <v>0</v>
      </c>
      <c r="H149" s="97">
        <v>14798582.41</v>
      </c>
      <c r="I149" s="14">
        <f t="shared" si="4"/>
        <v>14798582.41</v>
      </c>
      <c r="J149" s="14">
        <f t="shared" si="5"/>
        <v>0</v>
      </c>
    </row>
    <row r="150" spans="1:12" x14ac:dyDescent="0.25">
      <c r="A150">
        <v>61626</v>
      </c>
      <c r="B150" t="s">
        <v>164</v>
      </c>
      <c r="C150" t="s">
        <v>158</v>
      </c>
      <c r="D150" s="14">
        <v>7306933.6299999999</v>
      </c>
      <c r="E150" s="14">
        <v>0</v>
      </c>
      <c r="F150" s="14">
        <v>27563</v>
      </c>
      <c r="G150" s="14">
        <v>0</v>
      </c>
      <c r="H150" s="97">
        <v>7334496.6299999999</v>
      </c>
      <c r="I150" s="14">
        <f t="shared" si="4"/>
        <v>7334496.6299999999</v>
      </c>
      <c r="J150" s="14">
        <f t="shared" si="5"/>
        <v>0</v>
      </c>
    </row>
    <row r="151" spans="1:12" x14ac:dyDescent="0.25">
      <c r="A151">
        <v>61627</v>
      </c>
      <c r="B151" t="s">
        <v>165</v>
      </c>
      <c r="C151" t="s">
        <v>158</v>
      </c>
      <c r="D151" s="14">
        <v>1870848.31</v>
      </c>
      <c r="E151" s="14">
        <v>140679</v>
      </c>
      <c r="F151" s="14">
        <v>7979</v>
      </c>
      <c r="G151" s="14">
        <v>0</v>
      </c>
      <c r="H151" s="97">
        <v>2019506.31</v>
      </c>
      <c r="I151" s="14">
        <f t="shared" si="4"/>
        <v>2019506.31</v>
      </c>
      <c r="J151" s="14">
        <f t="shared" si="5"/>
        <v>0</v>
      </c>
    </row>
    <row r="152" spans="1:12" x14ac:dyDescent="0.25">
      <c r="A152">
        <v>61628</v>
      </c>
      <c r="B152" t="s">
        <v>166</v>
      </c>
      <c r="C152" t="s">
        <v>158</v>
      </c>
      <c r="D152" s="14">
        <v>1570904.5</v>
      </c>
      <c r="E152" s="14">
        <v>121502</v>
      </c>
      <c r="F152" s="14">
        <v>7164</v>
      </c>
      <c r="G152" s="14">
        <v>0</v>
      </c>
      <c r="H152" s="97">
        <v>1699570.5</v>
      </c>
      <c r="I152" s="14">
        <f t="shared" si="4"/>
        <v>1699570.5</v>
      </c>
      <c r="J152" s="14">
        <f t="shared" si="5"/>
        <v>0</v>
      </c>
    </row>
    <row r="153" spans="1:12" x14ac:dyDescent="0.25">
      <c r="A153">
        <v>61629</v>
      </c>
      <c r="B153" t="s">
        <v>167</v>
      </c>
      <c r="C153" t="s">
        <v>158</v>
      </c>
      <c r="D153" s="14">
        <v>1121312.8899999999</v>
      </c>
      <c r="E153" s="14">
        <v>78609</v>
      </c>
      <c r="F153" s="14">
        <v>4723</v>
      </c>
      <c r="G153" s="14">
        <v>0</v>
      </c>
      <c r="H153" s="97">
        <v>1204644.8899999999</v>
      </c>
      <c r="I153" s="14">
        <f t="shared" si="4"/>
        <v>1204644.8899999999</v>
      </c>
      <c r="J153" s="14">
        <f t="shared" si="5"/>
        <v>0</v>
      </c>
    </row>
    <row r="154" spans="1:12" x14ac:dyDescent="0.25">
      <c r="A154">
        <v>61630</v>
      </c>
      <c r="B154" t="s">
        <v>168</v>
      </c>
      <c r="C154" t="s">
        <v>158</v>
      </c>
      <c r="D154" s="14">
        <v>1736650.01</v>
      </c>
      <c r="E154" s="14">
        <v>98184</v>
      </c>
      <c r="F154" s="14">
        <v>7687</v>
      </c>
      <c r="G154" s="14">
        <v>0</v>
      </c>
      <c r="H154" s="97">
        <v>1842521.01</v>
      </c>
      <c r="I154" s="14">
        <f t="shared" si="4"/>
        <v>1842521.01</v>
      </c>
      <c r="J154" s="14">
        <f t="shared" si="5"/>
        <v>0</v>
      </c>
    </row>
    <row r="155" spans="1:12" x14ac:dyDescent="0.25">
      <c r="A155">
        <v>61631</v>
      </c>
      <c r="B155" t="s">
        <v>169</v>
      </c>
      <c r="C155" t="s">
        <v>158</v>
      </c>
      <c r="D155" s="14">
        <v>14443184.58</v>
      </c>
      <c r="E155" s="14">
        <v>79076</v>
      </c>
      <c r="F155" s="14">
        <v>47564</v>
      </c>
      <c r="G155" s="14">
        <v>0</v>
      </c>
      <c r="H155" s="97">
        <v>14569824.58</v>
      </c>
      <c r="I155" s="14">
        <f>SUM(D155:G155)</f>
        <v>14569824.58</v>
      </c>
      <c r="J155" s="14">
        <f t="shared" si="5"/>
        <v>0</v>
      </c>
      <c r="L155" s="13"/>
    </row>
    <row r="156" spans="1:12" x14ac:dyDescent="0.25">
      <c r="A156">
        <v>61632</v>
      </c>
      <c r="B156" t="s">
        <v>170</v>
      </c>
      <c r="C156" t="s">
        <v>158</v>
      </c>
      <c r="D156" s="14">
        <v>3079714.65</v>
      </c>
      <c r="E156" s="14">
        <v>205432</v>
      </c>
      <c r="F156" s="14">
        <v>13254</v>
      </c>
      <c r="G156" s="14">
        <v>0</v>
      </c>
      <c r="H156" s="97">
        <v>3298400.65</v>
      </c>
      <c r="I156" s="14">
        <f t="shared" si="4"/>
        <v>3298400.65</v>
      </c>
      <c r="J156" s="14">
        <f t="shared" si="5"/>
        <v>0</v>
      </c>
    </row>
    <row r="157" spans="1:12" x14ac:dyDescent="0.25">
      <c r="A157">
        <v>61633</v>
      </c>
      <c r="B157" t="s">
        <v>171</v>
      </c>
      <c r="C157" t="s">
        <v>158</v>
      </c>
      <c r="D157" s="14">
        <v>5578167.3300000001</v>
      </c>
      <c r="E157" s="14">
        <v>0</v>
      </c>
      <c r="F157" s="14">
        <v>20040</v>
      </c>
      <c r="G157" s="14">
        <v>0</v>
      </c>
      <c r="H157" s="97">
        <v>5598207.3300000001</v>
      </c>
      <c r="I157" s="14">
        <f t="shared" si="4"/>
        <v>5598207.3300000001</v>
      </c>
      <c r="J157" s="14">
        <f t="shared" si="5"/>
        <v>0</v>
      </c>
    </row>
    <row r="158" spans="1:12" x14ac:dyDescent="0.25">
      <c r="A158">
        <v>61701</v>
      </c>
      <c r="B158" t="s">
        <v>173</v>
      </c>
      <c r="C158" t="s">
        <v>174</v>
      </c>
      <c r="D158" s="14">
        <v>5167129.57</v>
      </c>
      <c r="E158" s="14">
        <v>0</v>
      </c>
      <c r="F158" s="14">
        <v>11000</v>
      </c>
      <c r="G158" s="14">
        <v>0</v>
      </c>
      <c r="H158" s="97">
        <v>5178129.57</v>
      </c>
      <c r="I158" s="14">
        <f t="shared" si="4"/>
        <v>5178129.57</v>
      </c>
      <c r="J158" s="14">
        <f t="shared" si="5"/>
        <v>0</v>
      </c>
    </row>
    <row r="159" spans="1:12" x14ac:dyDescent="0.25">
      <c r="A159">
        <v>61708</v>
      </c>
      <c r="B159" t="s">
        <v>175</v>
      </c>
      <c r="C159" t="s">
        <v>174</v>
      </c>
      <c r="D159" s="14">
        <v>1888829.87</v>
      </c>
      <c r="E159" s="14">
        <v>66392</v>
      </c>
      <c r="F159" s="14">
        <v>7342</v>
      </c>
      <c r="G159" s="14">
        <v>0</v>
      </c>
      <c r="H159" s="97">
        <v>1962563.87</v>
      </c>
      <c r="I159" s="14">
        <f t="shared" si="4"/>
        <v>1962563.87</v>
      </c>
      <c r="J159" s="14">
        <f t="shared" si="5"/>
        <v>0</v>
      </c>
    </row>
    <row r="160" spans="1:12" x14ac:dyDescent="0.25">
      <c r="A160">
        <v>61710</v>
      </c>
      <c r="B160" t="s">
        <v>176</v>
      </c>
      <c r="C160" t="s">
        <v>174</v>
      </c>
      <c r="D160" s="14">
        <v>1369347.18</v>
      </c>
      <c r="E160" s="14">
        <v>40859</v>
      </c>
      <c r="F160" s="14">
        <v>5788</v>
      </c>
      <c r="G160" s="14">
        <v>0</v>
      </c>
      <c r="H160" s="97">
        <v>1415994.18</v>
      </c>
      <c r="I160" s="14">
        <f t="shared" si="4"/>
        <v>1415994.18</v>
      </c>
      <c r="J160" s="14">
        <f t="shared" si="5"/>
        <v>0</v>
      </c>
    </row>
    <row r="161" spans="1:10" x14ac:dyDescent="0.25">
      <c r="A161">
        <v>61711</v>
      </c>
      <c r="B161" t="s">
        <v>177</v>
      </c>
      <c r="C161" t="s">
        <v>174</v>
      </c>
      <c r="D161" s="14">
        <v>1090038.44</v>
      </c>
      <c r="E161" s="14">
        <v>59787</v>
      </c>
      <c r="F161" s="14">
        <v>4172</v>
      </c>
      <c r="G161" s="14">
        <v>0</v>
      </c>
      <c r="H161" s="97">
        <v>1153997.44</v>
      </c>
      <c r="I161" s="14">
        <f t="shared" si="4"/>
        <v>1153997.44</v>
      </c>
      <c r="J161" s="14">
        <f t="shared" si="5"/>
        <v>0</v>
      </c>
    </row>
    <row r="162" spans="1:10" x14ac:dyDescent="0.25">
      <c r="A162">
        <v>61716</v>
      </c>
      <c r="B162" t="s">
        <v>178</v>
      </c>
      <c r="C162" t="s">
        <v>174</v>
      </c>
      <c r="D162" s="14">
        <v>3554257.36</v>
      </c>
      <c r="E162" s="14">
        <v>79988</v>
      </c>
      <c r="F162" s="14">
        <v>14266</v>
      </c>
      <c r="G162" s="14">
        <v>0</v>
      </c>
      <c r="H162" s="97">
        <v>3648511.36</v>
      </c>
      <c r="I162" s="14">
        <f t="shared" si="4"/>
        <v>3648511.36</v>
      </c>
      <c r="J162" s="14">
        <f t="shared" si="5"/>
        <v>0</v>
      </c>
    </row>
    <row r="163" spans="1:10" x14ac:dyDescent="0.25">
      <c r="A163">
        <v>61719</v>
      </c>
      <c r="B163" t="s">
        <v>179</v>
      </c>
      <c r="C163" t="s">
        <v>174</v>
      </c>
      <c r="D163" s="14">
        <v>3735310.85</v>
      </c>
      <c r="E163" s="14">
        <v>0</v>
      </c>
      <c r="F163" s="14">
        <v>11159</v>
      </c>
      <c r="G163" s="14">
        <v>0</v>
      </c>
      <c r="H163" s="97">
        <v>3746469.85</v>
      </c>
      <c r="I163" s="14">
        <f t="shared" si="4"/>
        <v>3746469.85</v>
      </c>
      <c r="J163" s="14">
        <f t="shared" si="5"/>
        <v>0</v>
      </c>
    </row>
    <row r="164" spans="1:10" x14ac:dyDescent="0.25">
      <c r="A164">
        <v>61727</v>
      </c>
      <c r="B164" t="s">
        <v>180</v>
      </c>
      <c r="C164" t="s">
        <v>174</v>
      </c>
      <c r="D164" s="14">
        <v>3618020</v>
      </c>
      <c r="E164" s="14">
        <v>0</v>
      </c>
      <c r="F164" s="14">
        <v>12070</v>
      </c>
      <c r="G164" s="14">
        <v>0</v>
      </c>
      <c r="H164" s="97">
        <v>3630090</v>
      </c>
      <c r="I164" s="14">
        <f t="shared" si="4"/>
        <v>3630090</v>
      </c>
      <c r="J164" s="14">
        <f t="shared" si="5"/>
        <v>0</v>
      </c>
    </row>
    <row r="165" spans="1:10" x14ac:dyDescent="0.25">
      <c r="A165">
        <v>61728</v>
      </c>
      <c r="B165" t="s">
        <v>181</v>
      </c>
      <c r="C165" t="s">
        <v>174</v>
      </c>
      <c r="D165" s="14">
        <v>744214.61</v>
      </c>
      <c r="E165" s="14">
        <v>56515</v>
      </c>
      <c r="F165" s="14">
        <v>3198</v>
      </c>
      <c r="G165" s="14">
        <v>0</v>
      </c>
      <c r="H165" s="97">
        <v>803927.61</v>
      </c>
      <c r="I165" s="14">
        <f t="shared" si="4"/>
        <v>803927.61</v>
      </c>
      <c r="J165" s="14">
        <f t="shared" si="5"/>
        <v>0</v>
      </c>
    </row>
    <row r="166" spans="1:10" x14ac:dyDescent="0.25">
      <c r="A166">
        <v>61729</v>
      </c>
      <c r="B166" t="s">
        <v>182</v>
      </c>
      <c r="C166" t="s">
        <v>174</v>
      </c>
      <c r="D166" s="14">
        <v>2305645.02</v>
      </c>
      <c r="E166" s="14">
        <v>46094</v>
      </c>
      <c r="F166" s="14">
        <v>10224</v>
      </c>
      <c r="G166" s="14">
        <v>0</v>
      </c>
      <c r="H166" s="97">
        <v>2361963.02</v>
      </c>
      <c r="I166" s="14">
        <f t="shared" si="4"/>
        <v>2361963.02</v>
      </c>
      <c r="J166" s="14">
        <f t="shared" si="5"/>
        <v>0</v>
      </c>
    </row>
    <row r="167" spans="1:10" x14ac:dyDescent="0.25">
      <c r="A167">
        <v>61730</v>
      </c>
      <c r="B167" t="s">
        <v>183</v>
      </c>
      <c r="C167" t="s">
        <v>174</v>
      </c>
      <c r="D167" s="14">
        <v>2380272.2599999998</v>
      </c>
      <c r="E167" s="14">
        <v>59662</v>
      </c>
      <c r="F167" s="14">
        <v>10722</v>
      </c>
      <c r="G167" s="14">
        <v>0</v>
      </c>
      <c r="H167" s="97">
        <v>2450656.2599999998</v>
      </c>
      <c r="I167" s="14">
        <f t="shared" si="4"/>
        <v>2450656.2599999998</v>
      </c>
      <c r="J167" s="14">
        <f t="shared" si="5"/>
        <v>0</v>
      </c>
    </row>
    <row r="168" spans="1:10" x14ac:dyDescent="0.25">
      <c r="A168">
        <v>61731</v>
      </c>
      <c r="B168" t="s">
        <v>184</v>
      </c>
      <c r="C168" t="s">
        <v>174</v>
      </c>
      <c r="D168" s="14">
        <v>1891315.38</v>
      </c>
      <c r="E168" s="14">
        <v>29518</v>
      </c>
      <c r="F168" s="14">
        <v>6435</v>
      </c>
      <c r="G168" s="14">
        <v>0</v>
      </c>
      <c r="H168" s="97">
        <v>1927268.38</v>
      </c>
      <c r="I168" s="14">
        <f t="shared" si="4"/>
        <v>1927268.38</v>
      </c>
      <c r="J168" s="14">
        <f t="shared" si="5"/>
        <v>0</v>
      </c>
    </row>
    <row r="169" spans="1:10" x14ac:dyDescent="0.25">
      <c r="A169">
        <v>61740</v>
      </c>
      <c r="B169" t="s">
        <v>185</v>
      </c>
      <c r="C169" t="s">
        <v>174</v>
      </c>
      <c r="D169" s="14">
        <v>2343826.6800000002</v>
      </c>
      <c r="E169" s="14">
        <v>122559</v>
      </c>
      <c r="F169" s="14">
        <v>9845</v>
      </c>
      <c r="G169" s="14">
        <v>0</v>
      </c>
      <c r="H169" s="97">
        <v>2476230.6800000002</v>
      </c>
      <c r="I169" s="14">
        <f t="shared" si="4"/>
        <v>2476230.6800000002</v>
      </c>
      <c r="J169" s="14">
        <f t="shared" si="5"/>
        <v>0</v>
      </c>
    </row>
    <row r="170" spans="1:10" x14ac:dyDescent="0.25">
      <c r="A170">
        <v>61741</v>
      </c>
      <c r="B170" t="s">
        <v>186</v>
      </c>
      <c r="C170" t="s">
        <v>174</v>
      </c>
      <c r="D170" s="14">
        <v>1545617.32</v>
      </c>
      <c r="E170" s="14">
        <v>37963</v>
      </c>
      <c r="F170" s="14">
        <v>5189</v>
      </c>
      <c r="G170" s="14">
        <v>0</v>
      </c>
      <c r="H170" s="97">
        <v>1588769.32</v>
      </c>
      <c r="I170" s="14">
        <f t="shared" si="4"/>
        <v>1588769.32</v>
      </c>
      <c r="J170" s="14">
        <f t="shared" si="5"/>
        <v>0</v>
      </c>
    </row>
    <row r="171" spans="1:10" x14ac:dyDescent="0.25">
      <c r="A171">
        <v>61743</v>
      </c>
      <c r="B171" t="s">
        <v>187</v>
      </c>
      <c r="C171" t="s">
        <v>174</v>
      </c>
      <c r="D171" s="14">
        <v>830098.01</v>
      </c>
      <c r="E171" s="14">
        <v>62308</v>
      </c>
      <c r="F171" s="14">
        <v>3390</v>
      </c>
      <c r="G171" s="14">
        <v>0</v>
      </c>
      <c r="H171" s="97">
        <v>895796.01</v>
      </c>
      <c r="I171" s="14">
        <f t="shared" si="4"/>
        <v>895796.01</v>
      </c>
      <c r="J171" s="14">
        <f t="shared" si="5"/>
        <v>0</v>
      </c>
    </row>
    <row r="172" spans="1:10" x14ac:dyDescent="0.25">
      <c r="A172">
        <v>61744</v>
      </c>
      <c r="B172" t="s">
        <v>188</v>
      </c>
      <c r="C172" t="s">
        <v>174</v>
      </c>
      <c r="D172" s="14">
        <v>696381.64</v>
      </c>
      <c r="E172" s="14">
        <v>42298</v>
      </c>
      <c r="F172" s="14">
        <v>2987</v>
      </c>
      <c r="G172" s="14">
        <v>0</v>
      </c>
      <c r="H172" s="97">
        <v>741666.64</v>
      </c>
      <c r="I172" s="14">
        <f t="shared" si="4"/>
        <v>741666.64</v>
      </c>
      <c r="J172" s="14">
        <f t="shared" si="5"/>
        <v>0</v>
      </c>
    </row>
    <row r="173" spans="1:10" x14ac:dyDescent="0.25">
      <c r="A173">
        <v>61745</v>
      </c>
      <c r="B173" t="s">
        <v>189</v>
      </c>
      <c r="C173" t="s">
        <v>174</v>
      </c>
      <c r="D173" s="14">
        <v>1242146.99</v>
      </c>
      <c r="E173" s="14">
        <v>70342</v>
      </c>
      <c r="F173" s="14">
        <v>5088</v>
      </c>
      <c r="G173" s="14">
        <v>0</v>
      </c>
      <c r="H173" s="97">
        <v>1317576.99</v>
      </c>
      <c r="I173" s="14">
        <f t="shared" si="4"/>
        <v>1317576.99</v>
      </c>
      <c r="J173" s="14">
        <f t="shared" si="5"/>
        <v>0</v>
      </c>
    </row>
    <row r="174" spans="1:10" x14ac:dyDescent="0.25">
      <c r="A174">
        <v>61746</v>
      </c>
      <c r="B174" t="s">
        <v>190</v>
      </c>
      <c r="C174" t="s">
        <v>174</v>
      </c>
      <c r="D174" s="14">
        <v>5710688.96</v>
      </c>
      <c r="E174" s="14">
        <v>28251</v>
      </c>
      <c r="F174" s="14">
        <v>19853</v>
      </c>
      <c r="G174" s="14">
        <v>0</v>
      </c>
      <c r="H174" s="97">
        <v>5758792.96</v>
      </c>
      <c r="I174" s="14">
        <f t="shared" si="4"/>
        <v>5758792.96</v>
      </c>
      <c r="J174" s="14">
        <f t="shared" si="5"/>
        <v>0</v>
      </c>
    </row>
    <row r="175" spans="1:10" x14ac:dyDescent="0.25">
      <c r="A175">
        <v>61748</v>
      </c>
      <c r="B175" t="s">
        <v>191</v>
      </c>
      <c r="C175" t="s">
        <v>174</v>
      </c>
      <c r="D175" s="14">
        <v>6648043.5899999999</v>
      </c>
      <c r="E175" s="14">
        <v>0</v>
      </c>
      <c r="F175" s="14">
        <v>21392</v>
      </c>
      <c r="G175" s="14">
        <v>0</v>
      </c>
      <c r="H175" s="97">
        <v>6669435.5899999999</v>
      </c>
      <c r="I175" s="14">
        <f t="shared" si="4"/>
        <v>6669435.5899999999</v>
      </c>
      <c r="J175" s="14">
        <f t="shared" si="5"/>
        <v>0</v>
      </c>
    </row>
    <row r="176" spans="1:10" x14ac:dyDescent="0.25">
      <c r="A176">
        <v>61750</v>
      </c>
      <c r="B176" t="s">
        <v>192</v>
      </c>
      <c r="C176" t="s">
        <v>174</v>
      </c>
      <c r="D176" s="14">
        <v>2091062.8</v>
      </c>
      <c r="E176" s="14">
        <v>117644</v>
      </c>
      <c r="F176" s="14">
        <v>9145</v>
      </c>
      <c r="G176" s="14">
        <v>0</v>
      </c>
      <c r="H176" s="97">
        <v>2217851.7999999998</v>
      </c>
      <c r="I176" s="14">
        <f t="shared" si="4"/>
        <v>2217851.7999999998</v>
      </c>
      <c r="J176" s="14">
        <f t="shared" si="5"/>
        <v>0</v>
      </c>
    </row>
    <row r="177" spans="1:10" x14ac:dyDescent="0.25">
      <c r="A177">
        <v>61751</v>
      </c>
      <c r="B177" t="s">
        <v>193</v>
      </c>
      <c r="C177" t="s">
        <v>174</v>
      </c>
      <c r="D177" s="14">
        <v>2848654.69</v>
      </c>
      <c r="E177" s="14">
        <v>56558</v>
      </c>
      <c r="F177" s="14">
        <v>11945</v>
      </c>
      <c r="G177" s="14">
        <v>0</v>
      </c>
      <c r="H177" s="97">
        <v>2917157.69</v>
      </c>
      <c r="I177" s="14">
        <f t="shared" si="4"/>
        <v>2917157.69</v>
      </c>
      <c r="J177" s="14">
        <f t="shared" si="5"/>
        <v>0</v>
      </c>
    </row>
    <row r="178" spans="1:10" x14ac:dyDescent="0.25">
      <c r="A178">
        <v>61756</v>
      </c>
      <c r="B178" t="s">
        <v>194</v>
      </c>
      <c r="C178" t="s">
        <v>174</v>
      </c>
      <c r="D178" s="14">
        <v>5700123.4199999999</v>
      </c>
      <c r="E178" s="14">
        <v>141663</v>
      </c>
      <c r="F178" s="14">
        <v>18946</v>
      </c>
      <c r="G178" s="14">
        <v>0</v>
      </c>
      <c r="H178" s="97">
        <v>5860732.4199999999</v>
      </c>
      <c r="I178" s="14">
        <f t="shared" si="4"/>
        <v>5860732.4199999999</v>
      </c>
      <c r="J178" s="14">
        <f t="shared" si="5"/>
        <v>0</v>
      </c>
    </row>
    <row r="179" spans="1:10" x14ac:dyDescent="0.25">
      <c r="A179">
        <v>61757</v>
      </c>
      <c r="B179" t="s">
        <v>195</v>
      </c>
      <c r="C179" t="s">
        <v>174</v>
      </c>
      <c r="D179" s="14">
        <v>6399216.3700000001</v>
      </c>
      <c r="E179" s="14">
        <v>156248</v>
      </c>
      <c r="F179" s="14">
        <v>23751</v>
      </c>
      <c r="G179" s="14">
        <v>0</v>
      </c>
      <c r="H179" s="97">
        <v>6579215.3700000001</v>
      </c>
      <c r="I179" s="14">
        <f t="shared" si="4"/>
        <v>6579215.3700000001</v>
      </c>
      <c r="J179" s="14">
        <f t="shared" si="5"/>
        <v>0</v>
      </c>
    </row>
    <row r="180" spans="1:10" x14ac:dyDescent="0.25">
      <c r="A180">
        <v>61758</v>
      </c>
      <c r="B180" t="s">
        <v>196</v>
      </c>
      <c r="C180" t="s">
        <v>174</v>
      </c>
      <c r="D180" s="14">
        <v>2715895.48</v>
      </c>
      <c r="E180" s="14">
        <v>0</v>
      </c>
      <c r="F180" s="14">
        <v>8579</v>
      </c>
      <c r="G180" s="14">
        <v>0</v>
      </c>
      <c r="H180" s="97">
        <v>2724474.48</v>
      </c>
      <c r="I180" s="14">
        <f t="shared" si="4"/>
        <v>2724474.48</v>
      </c>
      <c r="J180" s="14">
        <f t="shared" si="5"/>
        <v>0</v>
      </c>
    </row>
    <row r="181" spans="1:10" x14ac:dyDescent="0.25">
      <c r="A181">
        <v>61759</v>
      </c>
      <c r="B181" t="s">
        <v>197</v>
      </c>
      <c r="C181" t="s">
        <v>174</v>
      </c>
      <c r="D181" s="14">
        <v>2461739.2000000002</v>
      </c>
      <c r="E181" s="14">
        <v>0</v>
      </c>
      <c r="F181" s="14">
        <v>8344</v>
      </c>
      <c r="G181" s="14">
        <v>0</v>
      </c>
      <c r="H181" s="97">
        <v>2470083.2000000002</v>
      </c>
      <c r="I181" s="14">
        <f t="shared" si="4"/>
        <v>2470083.2000000002</v>
      </c>
      <c r="J181" s="14">
        <f t="shared" si="5"/>
        <v>0</v>
      </c>
    </row>
    <row r="182" spans="1:10" x14ac:dyDescent="0.25">
      <c r="A182">
        <v>61760</v>
      </c>
      <c r="B182" t="s">
        <v>198</v>
      </c>
      <c r="C182" t="s">
        <v>174</v>
      </c>
      <c r="D182" s="14">
        <v>20032938.280000001</v>
      </c>
      <c r="E182" s="14">
        <v>0</v>
      </c>
      <c r="F182" s="14">
        <v>55556</v>
      </c>
      <c r="G182" s="14">
        <v>7674</v>
      </c>
      <c r="H182" s="97">
        <v>20096168.280000001</v>
      </c>
      <c r="I182" s="14">
        <f t="shared" si="4"/>
        <v>20096168.280000001</v>
      </c>
      <c r="J182" s="14">
        <f t="shared" si="5"/>
        <v>0</v>
      </c>
    </row>
    <row r="183" spans="1:10" x14ac:dyDescent="0.25">
      <c r="A183">
        <v>61761</v>
      </c>
      <c r="B183" t="s">
        <v>199</v>
      </c>
      <c r="C183" t="s">
        <v>174</v>
      </c>
      <c r="D183" s="14">
        <v>1734324.12</v>
      </c>
      <c r="E183" s="14">
        <v>79615</v>
      </c>
      <c r="F183" s="14">
        <v>7797</v>
      </c>
      <c r="G183" s="14">
        <v>0</v>
      </c>
      <c r="H183" s="97">
        <v>1821736.12</v>
      </c>
      <c r="I183" s="14">
        <f t="shared" si="4"/>
        <v>1821736.12</v>
      </c>
      <c r="J183" s="14">
        <f t="shared" si="5"/>
        <v>0</v>
      </c>
    </row>
    <row r="184" spans="1:10" x14ac:dyDescent="0.25">
      <c r="A184">
        <v>61762</v>
      </c>
      <c r="B184" t="s">
        <v>200</v>
      </c>
      <c r="C184" t="s">
        <v>174</v>
      </c>
      <c r="D184" s="14">
        <v>2575508.71</v>
      </c>
      <c r="E184" s="14">
        <v>60389</v>
      </c>
      <c r="F184" s="14">
        <v>10415</v>
      </c>
      <c r="G184" s="14">
        <v>0</v>
      </c>
      <c r="H184" s="97">
        <v>2646312.71</v>
      </c>
      <c r="I184" s="14">
        <f t="shared" si="4"/>
        <v>2646312.71</v>
      </c>
      <c r="J184" s="14">
        <f t="shared" si="5"/>
        <v>0</v>
      </c>
    </row>
    <row r="185" spans="1:10" x14ac:dyDescent="0.25">
      <c r="A185">
        <v>61763</v>
      </c>
      <c r="B185" t="s">
        <v>201</v>
      </c>
      <c r="C185" t="s">
        <v>174</v>
      </c>
      <c r="D185" s="14">
        <v>5749369.7199999997</v>
      </c>
      <c r="E185" s="14">
        <v>109558</v>
      </c>
      <c r="F185" s="14">
        <v>21224</v>
      </c>
      <c r="G185" s="14">
        <v>0</v>
      </c>
      <c r="H185" s="97">
        <v>5880151.7199999997</v>
      </c>
      <c r="I185" s="14">
        <f t="shared" si="4"/>
        <v>5880151.7199999997</v>
      </c>
      <c r="J185" s="14">
        <f t="shared" si="5"/>
        <v>0</v>
      </c>
    </row>
    <row r="186" spans="1:10" x14ac:dyDescent="0.25">
      <c r="A186">
        <v>61764</v>
      </c>
      <c r="B186" t="s">
        <v>202</v>
      </c>
      <c r="C186" t="s">
        <v>174</v>
      </c>
      <c r="D186" s="14">
        <v>5587670.5800000001</v>
      </c>
      <c r="E186" s="14">
        <v>0</v>
      </c>
      <c r="F186" s="14">
        <v>17618</v>
      </c>
      <c r="G186" s="14">
        <v>0</v>
      </c>
      <c r="H186" s="97">
        <v>5605288.5800000001</v>
      </c>
      <c r="I186" s="14">
        <f t="shared" si="4"/>
        <v>5605288.5800000001</v>
      </c>
      <c r="J186" s="14">
        <f t="shared" si="5"/>
        <v>0</v>
      </c>
    </row>
    <row r="187" spans="1:10" x14ac:dyDescent="0.25">
      <c r="A187">
        <v>61765</v>
      </c>
      <c r="B187" t="s">
        <v>203</v>
      </c>
      <c r="C187" t="s">
        <v>174</v>
      </c>
      <c r="D187" s="14">
        <v>9101107.9199999999</v>
      </c>
      <c r="E187" s="14">
        <v>0</v>
      </c>
      <c r="F187" s="14">
        <v>26532</v>
      </c>
      <c r="G187" s="14">
        <v>0</v>
      </c>
      <c r="H187" s="97">
        <v>9127639.9199999999</v>
      </c>
      <c r="I187" s="14">
        <f t="shared" si="4"/>
        <v>9127639.9199999999</v>
      </c>
      <c r="J187" s="14">
        <f t="shared" si="5"/>
        <v>0</v>
      </c>
    </row>
    <row r="188" spans="1:10" x14ac:dyDescent="0.25">
      <c r="A188">
        <v>61766</v>
      </c>
      <c r="B188" t="s">
        <v>174</v>
      </c>
      <c r="C188" t="s">
        <v>174</v>
      </c>
      <c r="D188" s="14">
        <v>27358461.489999998</v>
      </c>
      <c r="E188" s="14">
        <v>0</v>
      </c>
      <c r="F188" s="14">
        <v>58546</v>
      </c>
      <c r="G188" s="14">
        <v>0</v>
      </c>
      <c r="H188" s="97">
        <v>27417007.489999998</v>
      </c>
      <c r="I188" s="14">
        <f t="shared" si="4"/>
        <v>27417007.489999998</v>
      </c>
      <c r="J188" s="14">
        <f t="shared" si="5"/>
        <v>0</v>
      </c>
    </row>
    <row r="189" spans="1:10" x14ac:dyDescent="0.25">
      <c r="A189">
        <v>62007</v>
      </c>
      <c r="B189" t="s">
        <v>205</v>
      </c>
      <c r="C189" t="s">
        <v>206</v>
      </c>
      <c r="D189" s="14">
        <v>11132833.539999999</v>
      </c>
      <c r="E189" s="14">
        <v>114353</v>
      </c>
      <c r="F189" s="14">
        <v>36281</v>
      </c>
      <c r="G189" s="14">
        <v>0</v>
      </c>
      <c r="H189" s="97">
        <v>11283467.539999999</v>
      </c>
      <c r="I189" s="14">
        <f t="shared" si="4"/>
        <v>11283467.539999999</v>
      </c>
      <c r="J189" s="14">
        <f t="shared" si="5"/>
        <v>0</v>
      </c>
    </row>
    <row r="190" spans="1:10" x14ac:dyDescent="0.25">
      <c r="A190">
        <v>62008</v>
      </c>
      <c r="B190" t="s">
        <v>207</v>
      </c>
      <c r="C190" t="s">
        <v>206</v>
      </c>
      <c r="D190" s="14">
        <v>1530299.64</v>
      </c>
      <c r="E190" s="14">
        <v>94453</v>
      </c>
      <c r="F190" s="14">
        <v>6344</v>
      </c>
      <c r="G190" s="14">
        <v>0</v>
      </c>
      <c r="H190" s="97">
        <v>1631096.64</v>
      </c>
      <c r="I190" s="14">
        <f t="shared" si="4"/>
        <v>1631096.64</v>
      </c>
      <c r="J190" s="14">
        <f t="shared" si="5"/>
        <v>0</v>
      </c>
    </row>
    <row r="191" spans="1:10" x14ac:dyDescent="0.25">
      <c r="A191">
        <v>62010</v>
      </c>
      <c r="B191" t="s">
        <v>208</v>
      </c>
      <c r="C191" t="s">
        <v>206</v>
      </c>
      <c r="D191" s="14">
        <v>595387.25</v>
      </c>
      <c r="E191" s="14">
        <v>48144</v>
      </c>
      <c r="F191" s="14">
        <v>1841</v>
      </c>
      <c r="G191" s="14">
        <v>0</v>
      </c>
      <c r="H191" s="97">
        <v>645372.25</v>
      </c>
      <c r="I191" s="14">
        <f t="shared" si="4"/>
        <v>645372.25</v>
      </c>
      <c r="J191" s="14">
        <f t="shared" si="5"/>
        <v>0</v>
      </c>
    </row>
    <row r="192" spans="1:10" x14ac:dyDescent="0.25">
      <c r="A192">
        <v>62014</v>
      </c>
      <c r="B192" t="s">
        <v>209</v>
      </c>
      <c r="C192" t="s">
        <v>206</v>
      </c>
      <c r="D192" s="14">
        <v>2735325.27</v>
      </c>
      <c r="E192" s="14">
        <v>0</v>
      </c>
      <c r="F192" s="14">
        <v>9226</v>
      </c>
      <c r="G192" s="14">
        <v>0</v>
      </c>
      <c r="H192" s="97">
        <v>2744551.27</v>
      </c>
      <c r="I192" s="14">
        <f t="shared" si="4"/>
        <v>2744551.27</v>
      </c>
      <c r="J192" s="14">
        <f t="shared" si="5"/>
        <v>0</v>
      </c>
    </row>
    <row r="193" spans="1:10" x14ac:dyDescent="0.25">
      <c r="A193">
        <v>62021</v>
      </c>
      <c r="B193" t="s">
        <v>210</v>
      </c>
      <c r="C193" t="s">
        <v>206</v>
      </c>
      <c r="D193" s="14">
        <v>498972.32</v>
      </c>
      <c r="E193" s="14">
        <v>32223</v>
      </c>
      <c r="F193" s="14">
        <v>2105</v>
      </c>
      <c r="G193" s="14">
        <v>0</v>
      </c>
      <c r="H193" s="97">
        <v>533300.31999999995</v>
      </c>
      <c r="I193" s="14">
        <f t="shared" si="4"/>
        <v>533300.32000000007</v>
      </c>
      <c r="J193" s="14">
        <f t="shared" si="5"/>
        <v>0</v>
      </c>
    </row>
    <row r="194" spans="1:10" x14ac:dyDescent="0.25">
      <c r="A194">
        <v>62026</v>
      </c>
      <c r="B194" t="s">
        <v>211</v>
      </c>
      <c r="C194" t="s">
        <v>206</v>
      </c>
      <c r="D194" s="14">
        <v>1073681.06</v>
      </c>
      <c r="E194" s="14">
        <v>10724</v>
      </c>
      <c r="F194" s="14">
        <v>4129</v>
      </c>
      <c r="G194" s="14">
        <v>0</v>
      </c>
      <c r="H194" s="97">
        <v>1088534.06</v>
      </c>
      <c r="I194" s="14">
        <f t="shared" si="4"/>
        <v>1088534.06</v>
      </c>
      <c r="J194" s="14">
        <f t="shared" si="5"/>
        <v>0</v>
      </c>
    </row>
    <row r="195" spans="1:10" x14ac:dyDescent="0.25">
      <c r="A195">
        <v>62032</v>
      </c>
      <c r="B195" t="s">
        <v>212</v>
      </c>
      <c r="C195" t="s">
        <v>206</v>
      </c>
      <c r="D195" s="14">
        <v>1411615.47</v>
      </c>
      <c r="E195" s="14">
        <v>62350</v>
      </c>
      <c r="F195" s="14">
        <v>5107</v>
      </c>
      <c r="G195" s="14">
        <v>0</v>
      </c>
      <c r="H195" s="97">
        <v>1479072.47</v>
      </c>
      <c r="I195" s="14">
        <f t="shared" si="4"/>
        <v>1479072.47</v>
      </c>
      <c r="J195" s="14">
        <f t="shared" si="5"/>
        <v>0</v>
      </c>
    </row>
    <row r="196" spans="1:10" x14ac:dyDescent="0.25">
      <c r="A196">
        <v>62034</v>
      </c>
      <c r="B196" t="s">
        <v>213</v>
      </c>
      <c r="C196" t="s">
        <v>206</v>
      </c>
      <c r="D196" s="14">
        <v>1595927.1</v>
      </c>
      <c r="E196" s="14">
        <v>23650</v>
      </c>
      <c r="F196" s="14">
        <v>6301</v>
      </c>
      <c r="G196" s="14">
        <v>0</v>
      </c>
      <c r="H196" s="97">
        <v>1625878.1</v>
      </c>
      <c r="I196" s="14">
        <f t="shared" si="4"/>
        <v>1625878.1</v>
      </c>
      <c r="J196" s="14">
        <f t="shared" si="5"/>
        <v>0</v>
      </c>
    </row>
    <row r="197" spans="1:10" x14ac:dyDescent="0.25">
      <c r="A197">
        <v>62036</v>
      </c>
      <c r="B197" t="s">
        <v>214</v>
      </c>
      <c r="C197" t="s">
        <v>206</v>
      </c>
      <c r="D197" s="14">
        <v>1587834.71</v>
      </c>
      <c r="E197" s="14">
        <v>111019</v>
      </c>
      <c r="F197" s="14">
        <v>6023</v>
      </c>
      <c r="G197" s="14">
        <v>0</v>
      </c>
      <c r="H197" s="97">
        <v>1704876.71</v>
      </c>
      <c r="I197" s="14">
        <f t="shared" ref="I197:I260" si="6">SUM(D197:G197)</f>
        <v>1704876.71</v>
      </c>
      <c r="J197" s="14">
        <f t="shared" ref="J197:J260" si="7">H197-I197</f>
        <v>0</v>
      </c>
    </row>
    <row r="198" spans="1:10" x14ac:dyDescent="0.25">
      <c r="A198">
        <v>62038</v>
      </c>
      <c r="B198" t="s">
        <v>215</v>
      </c>
      <c r="C198" t="s">
        <v>206</v>
      </c>
      <c r="D198" s="14">
        <v>12823736.439999999</v>
      </c>
      <c r="E198" s="14">
        <v>0</v>
      </c>
      <c r="F198" s="14">
        <v>33318</v>
      </c>
      <c r="G198" s="14">
        <v>0</v>
      </c>
      <c r="H198" s="97">
        <v>12857054.439999999</v>
      </c>
      <c r="I198" s="14">
        <f t="shared" si="6"/>
        <v>12857054.439999999</v>
      </c>
      <c r="J198" s="14">
        <f t="shared" si="7"/>
        <v>0</v>
      </c>
    </row>
    <row r="199" spans="1:10" x14ac:dyDescent="0.25">
      <c r="A199">
        <v>62039</v>
      </c>
      <c r="B199" t="s">
        <v>216</v>
      </c>
      <c r="C199" t="s">
        <v>206</v>
      </c>
      <c r="D199" s="14">
        <v>2334758.5699999998</v>
      </c>
      <c r="E199" s="14">
        <v>52269</v>
      </c>
      <c r="F199" s="14">
        <v>8919</v>
      </c>
      <c r="G199" s="14">
        <v>0</v>
      </c>
      <c r="H199" s="97">
        <v>2395946.5699999998</v>
      </c>
      <c r="I199" s="14">
        <f t="shared" si="6"/>
        <v>2395946.5699999998</v>
      </c>
      <c r="J199" s="14">
        <f t="shared" si="7"/>
        <v>0</v>
      </c>
    </row>
    <row r="200" spans="1:10" x14ac:dyDescent="0.25">
      <c r="A200">
        <v>62040</v>
      </c>
      <c r="B200" t="s">
        <v>217</v>
      </c>
      <c r="C200" t="s">
        <v>206</v>
      </c>
      <c r="D200" s="14">
        <v>15460059.68</v>
      </c>
      <c r="E200" s="14">
        <v>125014</v>
      </c>
      <c r="F200" s="14">
        <v>47044</v>
      </c>
      <c r="G200" s="14">
        <v>0</v>
      </c>
      <c r="H200" s="97">
        <v>15632117.68</v>
      </c>
      <c r="I200" s="14">
        <f t="shared" si="6"/>
        <v>15632117.68</v>
      </c>
      <c r="J200" s="14">
        <f t="shared" si="7"/>
        <v>0</v>
      </c>
    </row>
    <row r="201" spans="1:10" x14ac:dyDescent="0.25">
      <c r="A201">
        <v>62041</v>
      </c>
      <c r="B201" t="s">
        <v>218</v>
      </c>
      <c r="C201" t="s">
        <v>206</v>
      </c>
      <c r="D201" s="14">
        <v>19981227.859999999</v>
      </c>
      <c r="E201" s="14">
        <v>0</v>
      </c>
      <c r="F201" s="14">
        <v>62557</v>
      </c>
      <c r="G201" s="14">
        <v>62410</v>
      </c>
      <c r="H201" s="97">
        <v>20106194.859999999</v>
      </c>
      <c r="I201" s="14">
        <f t="shared" si="6"/>
        <v>20106194.859999999</v>
      </c>
      <c r="J201" s="14">
        <f t="shared" si="7"/>
        <v>0</v>
      </c>
    </row>
    <row r="202" spans="1:10" x14ac:dyDescent="0.25">
      <c r="A202">
        <v>62042</v>
      </c>
      <c r="B202" t="s">
        <v>219</v>
      </c>
      <c r="C202" t="s">
        <v>206</v>
      </c>
      <c r="D202" s="14">
        <v>5498288.4500000002</v>
      </c>
      <c r="E202" s="14">
        <v>45304</v>
      </c>
      <c r="F202" s="14">
        <v>18098</v>
      </c>
      <c r="G202" s="14">
        <v>0</v>
      </c>
      <c r="H202" s="97">
        <v>5561690.4500000002</v>
      </c>
      <c r="I202" s="14">
        <f t="shared" si="6"/>
        <v>5561690.4500000002</v>
      </c>
      <c r="J202" s="14">
        <f t="shared" si="7"/>
        <v>0</v>
      </c>
    </row>
    <row r="203" spans="1:10" x14ac:dyDescent="0.25">
      <c r="A203">
        <v>62043</v>
      </c>
      <c r="B203" t="s">
        <v>220</v>
      </c>
      <c r="C203" t="s">
        <v>206</v>
      </c>
      <c r="D203" s="14">
        <v>4559624.34</v>
      </c>
      <c r="E203" s="14">
        <v>0</v>
      </c>
      <c r="F203" s="14">
        <v>14007</v>
      </c>
      <c r="G203" s="14">
        <v>0</v>
      </c>
      <c r="H203" s="97">
        <v>4573631.34</v>
      </c>
      <c r="I203" s="14">
        <f t="shared" si="6"/>
        <v>4573631.34</v>
      </c>
      <c r="J203" s="14">
        <f t="shared" si="7"/>
        <v>0</v>
      </c>
    </row>
    <row r="204" spans="1:10" x14ac:dyDescent="0.25">
      <c r="A204">
        <v>62044</v>
      </c>
      <c r="B204" t="s">
        <v>221</v>
      </c>
      <c r="C204" t="s">
        <v>206</v>
      </c>
      <c r="D204" s="14">
        <v>3290746.67</v>
      </c>
      <c r="E204" s="14">
        <v>191546</v>
      </c>
      <c r="F204" s="14">
        <v>12123</v>
      </c>
      <c r="G204" s="14">
        <v>0</v>
      </c>
      <c r="H204" s="97">
        <v>3494415.67</v>
      </c>
      <c r="I204" s="14">
        <f t="shared" si="6"/>
        <v>3494415.67</v>
      </c>
      <c r="J204" s="14">
        <f t="shared" si="7"/>
        <v>0</v>
      </c>
    </row>
    <row r="205" spans="1:10" x14ac:dyDescent="0.25">
      <c r="A205">
        <v>62045</v>
      </c>
      <c r="B205" t="s">
        <v>222</v>
      </c>
      <c r="C205" t="s">
        <v>206</v>
      </c>
      <c r="D205" s="14">
        <v>2377042.17</v>
      </c>
      <c r="E205" s="14">
        <v>48618</v>
      </c>
      <c r="F205" s="14">
        <v>9845</v>
      </c>
      <c r="G205" s="14">
        <v>0</v>
      </c>
      <c r="H205" s="97">
        <v>2435505.17</v>
      </c>
      <c r="I205" s="14">
        <f t="shared" si="6"/>
        <v>2435505.17</v>
      </c>
      <c r="J205" s="14">
        <f t="shared" si="7"/>
        <v>0</v>
      </c>
    </row>
    <row r="206" spans="1:10" x14ac:dyDescent="0.25">
      <c r="A206">
        <v>62046</v>
      </c>
      <c r="B206" t="s">
        <v>223</v>
      </c>
      <c r="C206" t="s">
        <v>206</v>
      </c>
      <c r="D206" s="14">
        <v>3253766.9</v>
      </c>
      <c r="E206" s="14">
        <v>148131</v>
      </c>
      <c r="F206" s="14">
        <v>12727</v>
      </c>
      <c r="G206" s="14">
        <v>0</v>
      </c>
      <c r="H206" s="97">
        <v>3414624.9</v>
      </c>
      <c r="I206" s="14">
        <f t="shared" si="6"/>
        <v>3414624.9</v>
      </c>
      <c r="J206" s="14">
        <f t="shared" si="7"/>
        <v>0</v>
      </c>
    </row>
    <row r="207" spans="1:10" x14ac:dyDescent="0.25">
      <c r="A207">
        <v>62047</v>
      </c>
      <c r="B207" t="s">
        <v>224</v>
      </c>
      <c r="C207" t="s">
        <v>206</v>
      </c>
      <c r="D207" s="14">
        <v>8431824.4100000001</v>
      </c>
      <c r="E207" s="14">
        <v>0</v>
      </c>
      <c r="F207" s="14">
        <v>25689</v>
      </c>
      <c r="G207" s="14">
        <v>0</v>
      </c>
      <c r="H207" s="97">
        <v>8457513.4100000001</v>
      </c>
      <c r="I207" s="14">
        <f t="shared" si="6"/>
        <v>8457513.4100000001</v>
      </c>
      <c r="J207" s="14">
        <f t="shared" si="7"/>
        <v>0</v>
      </c>
    </row>
    <row r="208" spans="1:10" x14ac:dyDescent="0.25">
      <c r="A208">
        <v>62048</v>
      </c>
      <c r="B208" t="s">
        <v>225</v>
      </c>
      <c r="C208" t="s">
        <v>206</v>
      </c>
      <c r="D208" s="14">
        <v>6312069.8700000001</v>
      </c>
      <c r="E208" s="14">
        <v>148207</v>
      </c>
      <c r="F208" s="14">
        <v>23219</v>
      </c>
      <c r="G208" s="14">
        <v>0</v>
      </c>
      <c r="H208" s="97">
        <v>6483495.8700000001</v>
      </c>
      <c r="I208" s="14">
        <f t="shared" si="6"/>
        <v>6483495.8700000001</v>
      </c>
      <c r="J208" s="14">
        <f t="shared" si="7"/>
        <v>0</v>
      </c>
    </row>
    <row r="209" spans="1:10" x14ac:dyDescent="0.25">
      <c r="A209">
        <v>62105</v>
      </c>
      <c r="B209" t="s">
        <v>227</v>
      </c>
      <c r="C209" t="s">
        <v>228</v>
      </c>
      <c r="D209" s="14">
        <v>2223703.4700000002</v>
      </c>
      <c r="E209" s="14">
        <v>88384</v>
      </c>
      <c r="F209" s="14">
        <v>7735</v>
      </c>
      <c r="G209" s="14">
        <v>0</v>
      </c>
      <c r="H209" s="97">
        <v>2319822.4700000002</v>
      </c>
      <c r="I209" s="14">
        <f t="shared" si="6"/>
        <v>2319822.4700000002</v>
      </c>
      <c r="J209" s="14">
        <f t="shared" si="7"/>
        <v>0</v>
      </c>
    </row>
    <row r="210" spans="1:10" x14ac:dyDescent="0.25">
      <c r="A210">
        <v>62115</v>
      </c>
      <c r="B210" t="s">
        <v>229</v>
      </c>
      <c r="C210" t="s">
        <v>228</v>
      </c>
      <c r="D210" s="14">
        <v>7275520.6699999999</v>
      </c>
      <c r="E210" s="14">
        <v>0</v>
      </c>
      <c r="F210" s="14">
        <v>25684</v>
      </c>
      <c r="G210" s="14">
        <v>0</v>
      </c>
      <c r="H210" s="97">
        <v>7301204.6699999999</v>
      </c>
      <c r="I210" s="14">
        <f t="shared" si="6"/>
        <v>7301204.6699999999</v>
      </c>
      <c r="J210" s="14">
        <f t="shared" si="7"/>
        <v>0</v>
      </c>
    </row>
    <row r="211" spans="1:10" x14ac:dyDescent="0.25">
      <c r="A211">
        <v>62116</v>
      </c>
      <c r="B211" t="s">
        <v>230</v>
      </c>
      <c r="C211" t="s">
        <v>228</v>
      </c>
      <c r="D211" s="14">
        <v>4934244.26</v>
      </c>
      <c r="E211" s="14">
        <v>85606</v>
      </c>
      <c r="F211" s="14">
        <v>18591</v>
      </c>
      <c r="G211" s="14">
        <v>0</v>
      </c>
      <c r="H211" s="97">
        <v>5038441.26</v>
      </c>
      <c r="I211" s="14">
        <f t="shared" si="6"/>
        <v>5038441.26</v>
      </c>
      <c r="J211" s="14">
        <f t="shared" si="7"/>
        <v>0</v>
      </c>
    </row>
    <row r="212" spans="1:10" x14ac:dyDescent="0.25">
      <c r="A212">
        <v>62125</v>
      </c>
      <c r="B212" t="s">
        <v>231</v>
      </c>
      <c r="C212" t="s">
        <v>228</v>
      </c>
      <c r="D212" s="14">
        <v>3030093.4</v>
      </c>
      <c r="E212" s="14">
        <v>0</v>
      </c>
      <c r="F212" s="14">
        <v>11936</v>
      </c>
      <c r="G212" s="14">
        <v>0</v>
      </c>
      <c r="H212" s="97">
        <v>3042029.4</v>
      </c>
      <c r="I212" s="14">
        <f t="shared" si="6"/>
        <v>3042029.4</v>
      </c>
      <c r="J212" s="14">
        <f t="shared" si="7"/>
        <v>0</v>
      </c>
    </row>
    <row r="213" spans="1:10" x14ac:dyDescent="0.25">
      <c r="A213">
        <v>62128</v>
      </c>
      <c r="B213" t="s">
        <v>232</v>
      </c>
      <c r="C213" t="s">
        <v>228</v>
      </c>
      <c r="D213" s="14">
        <v>4866927.18</v>
      </c>
      <c r="E213" s="14">
        <v>0</v>
      </c>
      <c r="F213" s="14">
        <v>17867</v>
      </c>
      <c r="G213" s="14">
        <v>0</v>
      </c>
      <c r="H213" s="97">
        <v>4884794.18</v>
      </c>
      <c r="I213" s="14">
        <f t="shared" si="6"/>
        <v>4884794.18</v>
      </c>
      <c r="J213" s="14">
        <f t="shared" si="7"/>
        <v>0</v>
      </c>
    </row>
    <row r="214" spans="1:10" x14ac:dyDescent="0.25">
      <c r="A214">
        <v>62131</v>
      </c>
      <c r="B214" t="s">
        <v>233</v>
      </c>
      <c r="C214" t="s">
        <v>228</v>
      </c>
      <c r="D214" s="14">
        <v>3791124.34</v>
      </c>
      <c r="E214" s="14">
        <v>0</v>
      </c>
      <c r="F214" s="14">
        <v>8071</v>
      </c>
      <c r="G214" s="14">
        <v>0</v>
      </c>
      <c r="H214" s="97">
        <v>3799195.34</v>
      </c>
      <c r="I214" s="14">
        <f t="shared" si="6"/>
        <v>3799195.34</v>
      </c>
      <c r="J214" s="14">
        <f t="shared" si="7"/>
        <v>0</v>
      </c>
    </row>
    <row r="215" spans="1:10" x14ac:dyDescent="0.25">
      <c r="A215">
        <v>62132</v>
      </c>
      <c r="B215" t="s">
        <v>234</v>
      </c>
      <c r="C215" t="s">
        <v>228</v>
      </c>
      <c r="D215" s="14">
        <v>1993141.07</v>
      </c>
      <c r="E215" s="14">
        <v>103194</v>
      </c>
      <c r="F215" s="14">
        <v>8704</v>
      </c>
      <c r="G215" s="14">
        <v>0</v>
      </c>
      <c r="H215" s="97">
        <v>2105039.0699999998</v>
      </c>
      <c r="I215" s="14">
        <f t="shared" si="6"/>
        <v>2105039.0700000003</v>
      </c>
      <c r="J215" s="14">
        <f t="shared" si="7"/>
        <v>0</v>
      </c>
    </row>
    <row r="216" spans="1:10" x14ac:dyDescent="0.25">
      <c r="A216">
        <v>62135</v>
      </c>
      <c r="B216" t="s">
        <v>235</v>
      </c>
      <c r="C216" t="s">
        <v>228</v>
      </c>
      <c r="D216" s="14">
        <v>1885794.13</v>
      </c>
      <c r="E216" s="14">
        <v>41522</v>
      </c>
      <c r="F216" s="14">
        <v>7519</v>
      </c>
      <c r="G216" s="14">
        <v>0</v>
      </c>
      <c r="H216" s="97">
        <v>1934835.13</v>
      </c>
      <c r="I216" s="14">
        <f t="shared" si="6"/>
        <v>1934835.13</v>
      </c>
      <c r="J216" s="14">
        <f t="shared" si="7"/>
        <v>0</v>
      </c>
    </row>
    <row r="217" spans="1:10" x14ac:dyDescent="0.25">
      <c r="A217">
        <v>62138</v>
      </c>
      <c r="B217" t="s">
        <v>236</v>
      </c>
      <c r="C217" t="s">
        <v>228</v>
      </c>
      <c r="D217" s="14">
        <v>3113333</v>
      </c>
      <c r="E217" s="14">
        <v>33580</v>
      </c>
      <c r="F217" s="14">
        <v>11720</v>
      </c>
      <c r="G217" s="14">
        <v>0</v>
      </c>
      <c r="H217" s="97">
        <v>3158633</v>
      </c>
      <c r="I217" s="14">
        <f t="shared" si="6"/>
        <v>3158633</v>
      </c>
      <c r="J217" s="14">
        <f t="shared" si="7"/>
        <v>0</v>
      </c>
    </row>
    <row r="218" spans="1:10" x14ac:dyDescent="0.25">
      <c r="A218">
        <v>62139</v>
      </c>
      <c r="B218" t="s">
        <v>237</v>
      </c>
      <c r="C218" t="s">
        <v>228</v>
      </c>
      <c r="D218" s="14">
        <v>26215338.030000001</v>
      </c>
      <c r="E218" s="14">
        <v>0</v>
      </c>
      <c r="F218" s="14">
        <v>78115</v>
      </c>
      <c r="G218" s="14">
        <v>59022</v>
      </c>
      <c r="H218" s="97">
        <v>26352475.030000001</v>
      </c>
      <c r="I218" s="14">
        <f t="shared" si="6"/>
        <v>26352475.030000001</v>
      </c>
      <c r="J218" s="14">
        <f t="shared" si="7"/>
        <v>0</v>
      </c>
    </row>
    <row r="219" spans="1:10" x14ac:dyDescent="0.25">
      <c r="A219">
        <v>62140</v>
      </c>
      <c r="B219" t="s">
        <v>238</v>
      </c>
      <c r="C219" t="s">
        <v>228</v>
      </c>
      <c r="D219" s="14">
        <v>47730022.439999998</v>
      </c>
      <c r="E219" s="14">
        <v>0</v>
      </c>
      <c r="F219" s="14">
        <v>131906</v>
      </c>
      <c r="G219" s="14">
        <v>0</v>
      </c>
      <c r="H219" s="97">
        <v>47861928.439999998</v>
      </c>
      <c r="I219" s="14">
        <f t="shared" si="6"/>
        <v>47861928.439999998</v>
      </c>
      <c r="J219" s="14">
        <f t="shared" si="7"/>
        <v>0</v>
      </c>
    </row>
    <row r="220" spans="1:10" x14ac:dyDescent="0.25">
      <c r="A220">
        <v>62141</v>
      </c>
      <c r="B220" t="s">
        <v>239</v>
      </c>
      <c r="C220" t="s">
        <v>228</v>
      </c>
      <c r="D220" s="14">
        <v>12252056.630000001</v>
      </c>
      <c r="E220" s="14">
        <v>0</v>
      </c>
      <c r="F220" s="14">
        <v>39216</v>
      </c>
      <c r="G220" s="14">
        <v>0</v>
      </c>
      <c r="H220" s="97">
        <v>12291272.630000001</v>
      </c>
      <c r="I220" s="14">
        <f t="shared" si="6"/>
        <v>12291272.630000001</v>
      </c>
      <c r="J220" s="14">
        <f t="shared" si="7"/>
        <v>0</v>
      </c>
    </row>
    <row r="221" spans="1:10" x14ac:dyDescent="0.25">
      <c r="A221">
        <v>62142</v>
      </c>
      <c r="B221" t="s">
        <v>240</v>
      </c>
      <c r="C221" t="s">
        <v>228</v>
      </c>
      <c r="D221" s="14">
        <v>5166598.22</v>
      </c>
      <c r="E221" s="14">
        <v>207548</v>
      </c>
      <c r="F221" s="14">
        <v>17206</v>
      </c>
      <c r="G221" s="14">
        <v>0</v>
      </c>
      <c r="H221" s="97">
        <v>5391352.2199999997</v>
      </c>
      <c r="I221" s="14">
        <f t="shared" si="6"/>
        <v>5391352.2199999997</v>
      </c>
      <c r="J221" s="14">
        <f t="shared" si="7"/>
        <v>0</v>
      </c>
    </row>
    <row r="222" spans="1:10" x14ac:dyDescent="0.25">
      <c r="A222">
        <v>62143</v>
      </c>
      <c r="B222" t="s">
        <v>241</v>
      </c>
      <c r="C222" t="s">
        <v>228</v>
      </c>
      <c r="D222" s="14">
        <v>12244595.84</v>
      </c>
      <c r="E222" s="14">
        <v>276357</v>
      </c>
      <c r="F222" s="14">
        <v>39130</v>
      </c>
      <c r="G222" s="14">
        <v>0</v>
      </c>
      <c r="H222" s="97">
        <v>12560082.84</v>
      </c>
      <c r="I222" s="14">
        <f t="shared" si="6"/>
        <v>12560082.84</v>
      </c>
      <c r="J222" s="14">
        <f t="shared" si="7"/>
        <v>0</v>
      </c>
    </row>
    <row r="223" spans="1:10" x14ac:dyDescent="0.25">
      <c r="A223">
        <v>62144</v>
      </c>
      <c r="B223" t="s">
        <v>242</v>
      </c>
      <c r="C223" t="s">
        <v>228</v>
      </c>
      <c r="D223" s="14">
        <v>3011224.3</v>
      </c>
      <c r="E223" s="14">
        <v>189731</v>
      </c>
      <c r="F223" s="14">
        <v>11317</v>
      </c>
      <c r="G223" s="14">
        <v>0</v>
      </c>
      <c r="H223" s="97">
        <v>3212272.3</v>
      </c>
      <c r="I223" s="14">
        <f t="shared" si="6"/>
        <v>3212272.3</v>
      </c>
      <c r="J223" s="14">
        <f t="shared" si="7"/>
        <v>0</v>
      </c>
    </row>
    <row r="224" spans="1:10" x14ac:dyDescent="0.25">
      <c r="A224">
        <v>62145</v>
      </c>
      <c r="B224" t="s">
        <v>243</v>
      </c>
      <c r="C224" t="s">
        <v>228</v>
      </c>
      <c r="D224" s="14">
        <v>9669438.8100000005</v>
      </c>
      <c r="E224" s="14">
        <v>33415</v>
      </c>
      <c r="F224" s="14">
        <v>31438</v>
      </c>
      <c r="G224" s="14">
        <v>0</v>
      </c>
      <c r="H224" s="97">
        <v>9734291.8100000005</v>
      </c>
      <c r="I224" s="14">
        <f t="shared" si="6"/>
        <v>9734291.8100000005</v>
      </c>
      <c r="J224" s="14">
        <f t="shared" si="7"/>
        <v>0</v>
      </c>
    </row>
    <row r="225" spans="1:10" x14ac:dyDescent="0.25">
      <c r="A225">
        <v>62146</v>
      </c>
      <c r="B225" t="s">
        <v>244</v>
      </c>
      <c r="C225" t="s">
        <v>228</v>
      </c>
      <c r="D225" s="14">
        <v>3591761.75</v>
      </c>
      <c r="E225" s="14">
        <v>0</v>
      </c>
      <c r="F225" s="14">
        <v>13763</v>
      </c>
      <c r="G225" s="14">
        <v>0</v>
      </c>
      <c r="H225" s="97">
        <v>3605524.75</v>
      </c>
      <c r="I225" s="14">
        <f t="shared" si="6"/>
        <v>3605524.75</v>
      </c>
      <c r="J225" s="14">
        <f t="shared" si="7"/>
        <v>0</v>
      </c>
    </row>
    <row r="226" spans="1:10" x14ac:dyDescent="0.25">
      <c r="A226">
        <v>62147</v>
      </c>
      <c r="B226" t="s">
        <v>245</v>
      </c>
      <c r="C226" t="s">
        <v>228</v>
      </c>
      <c r="D226" s="14">
        <v>2988299.1</v>
      </c>
      <c r="E226" s="14">
        <v>109774</v>
      </c>
      <c r="F226" s="14">
        <v>10689</v>
      </c>
      <c r="G226" s="14">
        <v>0</v>
      </c>
      <c r="H226" s="97">
        <v>3108762.1</v>
      </c>
      <c r="I226" s="14">
        <f t="shared" si="6"/>
        <v>3108762.1</v>
      </c>
      <c r="J226" s="14">
        <f t="shared" si="7"/>
        <v>0</v>
      </c>
    </row>
    <row r="227" spans="1:10" x14ac:dyDescent="0.25">
      <c r="A227">
        <v>62148</v>
      </c>
      <c r="B227" t="s">
        <v>246</v>
      </c>
      <c r="C227" t="s">
        <v>228</v>
      </c>
      <c r="D227" s="14">
        <v>2152754.06</v>
      </c>
      <c r="E227" s="14">
        <v>132090</v>
      </c>
      <c r="F227" s="14">
        <v>8766</v>
      </c>
      <c r="G227" s="14">
        <v>0</v>
      </c>
      <c r="H227" s="97">
        <v>2293610.06</v>
      </c>
      <c r="I227" s="14">
        <f t="shared" si="6"/>
        <v>2293610.06</v>
      </c>
      <c r="J227" s="14">
        <f t="shared" si="7"/>
        <v>0</v>
      </c>
    </row>
    <row r="228" spans="1:10" x14ac:dyDescent="0.25">
      <c r="A228">
        <v>62202</v>
      </c>
      <c r="B228" t="s">
        <v>248</v>
      </c>
      <c r="C228" t="s">
        <v>249</v>
      </c>
      <c r="D228" s="14">
        <v>2590784.4900000002</v>
      </c>
      <c r="E228" s="14">
        <v>23335</v>
      </c>
      <c r="F228" s="14">
        <v>7629</v>
      </c>
      <c r="G228" s="14">
        <v>0</v>
      </c>
      <c r="H228" s="97">
        <v>2621748.4900000002</v>
      </c>
      <c r="I228" s="14">
        <f t="shared" si="6"/>
        <v>2621748.4900000002</v>
      </c>
      <c r="J228" s="14">
        <f t="shared" si="7"/>
        <v>0</v>
      </c>
    </row>
    <row r="229" spans="1:10" x14ac:dyDescent="0.25">
      <c r="A229">
        <v>62205</v>
      </c>
      <c r="B229" t="s">
        <v>250</v>
      </c>
      <c r="C229" t="s">
        <v>249</v>
      </c>
      <c r="D229" s="14">
        <v>2496931.63</v>
      </c>
      <c r="E229" s="14">
        <v>104083</v>
      </c>
      <c r="F229" s="14">
        <v>10363</v>
      </c>
      <c r="G229" s="14">
        <v>0</v>
      </c>
      <c r="H229" s="97">
        <v>2611377.63</v>
      </c>
      <c r="I229" s="14">
        <f t="shared" si="6"/>
        <v>2611377.63</v>
      </c>
      <c r="J229" s="14">
        <f t="shared" si="7"/>
        <v>0</v>
      </c>
    </row>
    <row r="230" spans="1:10" x14ac:dyDescent="0.25">
      <c r="A230">
        <v>62206</v>
      </c>
      <c r="B230" t="s">
        <v>251</v>
      </c>
      <c r="C230" t="s">
        <v>249</v>
      </c>
      <c r="D230" s="14">
        <v>1418444.98</v>
      </c>
      <c r="E230" s="14">
        <v>7244</v>
      </c>
      <c r="F230" s="14">
        <v>5112</v>
      </c>
      <c r="G230" s="14">
        <v>0</v>
      </c>
      <c r="H230" s="97">
        <v>1430800.98</v>
      </c>
      <c r="I230" s="14">
        <f t="shared" si="6"/>
        <v>1430800.98</v>
      </c>
      <c r="J230" s="14">
        <f t="shared" si="7"/>
        <v>0</v>
      </c>
    </row>
    <row r="231" spans="1:10" x14ac:dyDescent="0.25">
      <c r="A231">
        <v>62209</v>
      </c>
      <c r="B231" t="s">
        <v>252</v>
      </c>
      <c r="C231" t="s">
        <v>249</v>
      </c>
      <c r="D231" s="14">
        <v>1657399.76</v>
      </c>
      <c r="E231" s="14">
        <v>0</v>
      </c>
      <c r="F231" s="14">
        <v>6157</v>
      </c>
      <c r="G231" s="14">
        <v>0</v>
      </c>
      <c r="H231" s="97">
        <v>1663556.76</v>
      </c>
      <c r="I231" s="14">
        <f t="shared" si="6"/>
        <v>1663556.76</v>
      </c>
      <c r="J231" s="14">
        <f t="shared" si="7"/>
        <v>0</v>
      </c>
    </row>
    <row r="232" spans="1:10" x14ac:dyDescent="0.25">
      <c r="A232">
        <v>62211</v>
      </c>
      <c r="B232" t="s">
        <v>253</v>
      </c>
      <c r="C232" t="s">
        <v>249</v>
      </c>
      <c r="D232" s="14">
        <v>3236537.42</v>
      </c>
      <c r="E232" s="14">
        <v>48310</v>
      </c>
      <c r="F232" s="14">
        <v>12703</v>
      </c>
      <c r="G232" s="14">
        <v>0</v>
      </c>
      <c r="H232" s="97">
        <v>3297550.42</v>
      </c>
      <c r="I232" s="14">
        <f t="shared" si="6"/>
        <v>3297550.42</v>
      </c>
      <c r="J232" s="14">
        <f t="shared" si="7"/>
        <v>0</v>
      </c>
    </row>
    <row r="233" spans="1:10" x14ac:dyDescent="0.25">
      <c r="A233">
        <v>62214</v>
      </c>
      <c r="B233" t="s">
        <v>254</v>
      </c>
      <c r="C233" t="s">
        <v>249</v>
      </c>
      <c r="D233" s="14">
        <v>2847436.92</v>
      </c>
      <c r="E233" s="14">
        <v>0</v>
      </c>
      <c r="F233" s="14">
        <v>9073</v>
      </c>
      <c r="G233" s="14">
        <v>0</v>
      </c>
      <c r="H233" s="97">
        <v>2856509.92</v>
      </c>
      <c r="I233" s="14">
        <f t="shared" si="6"/>
        <v>2856509.92</v>
      </c>
      <c r="J233" s="14">
        <f t="shared" si="7"/>
        <v>0</v>
      </c>
    </row>
    <row r="234" spans="1:10" x14ac:dyDescent="0.25">
      <c r="A234">
        <v>62216</v>
      </c>
      <c r="B234" t="s">
        <v>255</v>
      </c>
      <c r="C234" t="s">
        <v>249</v>
      </c>
      <c r="D234" s="14">
        <v>1481650.43</v>
      </c>
      <c r="E234" s="14">
        <v>33303</v>
      </c>
      <c r="F234" s="14">
        <v>6080</v>
      </c>
      <c r="G234" s="14">
        <v>0</v>
      </c>
      <c r="H234" s="97">
        <v>1521033.43</v>
      </c>
      <c r="I234" s="14">
        <f t="shared" si="6"/>
        <v>1521033.43</v>
      </c>
      <c r="J234" s="14">
        <f t="shared" si="7"/>
        <v>0</v>
      </c>
    </row>
    <row r="235" spans="1:10" x14ac:dyDescent="0.25">
      <c r="A235">
        <v>62219</v>
      </c>
      <c r="B235" t="s">
        <v>256</v>
      </c>
      <c r="C235" t="s">
        <v>249</v>
      </c>
      <c r="D235" s="14">
        <v>12636215.300000001</v>
      </c>
      <c r="E235" s="14">
        <v>0</v>
      </c>
      <c r="F235" s="14">
        <v>32546</v>
      </c>
      <c r="G235" s="14">
        <v>0</v>
      </c>
      <c r="H235" s="97">
        <v>12668761.300000001</v>
      </c>
      <c r="I235" s="14">
        <f t="shared" si="6"/>
        <v>12668761.300000001</v>
      </c>
      <c r="J235" s="14">
        <f t="shared" si="7"/>
        <v>0</v>
      </c>
    </row>
    <row r="236" spans="1:10" x14ac:dyDescent="0.25">
      <c r="A236">
        <v>62220</v>
      </c>
      <c r="B236" t="s">
        <v>257</v>
      </c>
      <c r="C236" t="s">
        <v>249</v>
      </c>
      <c r="D236" s="14">
        <v>3195753.2</v>
      </c>
      <c r="E236" s="14">
        <v>23150</v>
      </c>
      <c r="F236" s="14">
        <v>10574</v>
      </c>
      <c r="G236" s="14">
        <v>0</v>
      </c>
      <c r="H236" s="97">
        <v>3229477.2</v>
      </c>
      <c r="I236" s="14">
        <f t="shared" si="6"/>
        <v>3229477.2</v>
      </c>
      <c r="J236" s="14">
        <f t="shared" si="7"/>
        <v>0</v>
      </c>
    </row>
    <row r="237" spans="1:10" x14ac:dyDescent="0.25">
      <c r="A237">
        <v>62226</v>
      </c>
      <c r="B237" t="s">
        <v>258</v>
      </c>
      <c r="C237" t="s">
        <v>249</v>
      </c>
      <c r="D237" s="14">
        <v>2864773.95</v>
      </c>
      <c r="E237" s="14">
        <v>0</v>
      </c>
      <c r="F237" s="14">
        <v>6958</v>
      </c>
      <c r="G237" s="14">
        <v>0</v>
      </c>
      <c r="H237" s="97">
        <v>2871731.95</v>
      </c>
      <c r="I237" s="14">
        <f t="shared" si="6"/>
        <v>2871731.95</v>
      </c>
      <c r="J237" s="14">
        <f t="shared" si="7"/>
        <v>0</v>
      </c>
    </row>
    <row r="238" spans="1:10" x14ac:dyDescent="0.25">
      <c r="A238">
        <v>62232</v>
      </c>
      <c r="B238" t="s">
        <v>259</v>
      </c>
      <c r="C238" t="s">
        <v>249</v>
      </c>
      <c r="D238" s="14">
        <v>1754955.08</v>
      </c>
      <c r="E238" s="14">
        <v>50548</v>
      </c>
      <c r="F238" s="14">
        <v>7596</v>
      </c>
      <c r="G238" s="14">
        <v>0</v>
      </c>
      <c r="H238" s="97">
        <v>1813099.08</v>
      </c>
      <c r="I238" s="14">
        <f t="shared" si="6"/>
        <v>1813099.08</v>
      </c>
      <c r="J238" s="14">
        <f t="shared" si="7"/>
        <v>0</v>
      </c>
    </row>
    <row r="239" spans="1:10" x14ac:dyDescent="0.25">
      <c r="A239">
        <v>62233</v>
      </c>
      <c r="B239" t="s">
        <v>260</v>
      </c>
      <c r="C239" t="s">
        <v>249</v>
      </c>
      <c r="D239" s="14">
        <v>4328728.62</v>
      </c>
      <c r="E239" s="14">
        <v>60665</v>
      </c>
      <c r="F239" s="14">
        <v>15067</v>
      </c>
      <c r="G239" s="14">
        <v>0</v>
      </c>
      <c r="H239" s="97">
        <v>4404460.62</v>
      </c>
      <c r="I239" s="14">
        <f t="shared" si="6"/>
        <v>4404460.62</v>
      </c>
      <c r="J239" s="14">
        <f t="shared" si="7"/>
        <v>0</v>
      </c>
    </row>
    <row r="240" spans="1:10" x14ac:dyDescent="0.25">
      <c r="A240">
        <v>62235</v>
      </c>
      <c r="B240" t="s">
        <v>261</v>
      </c>
      <c r="C240" t="s">
        <v>249</v>
      </c>
      <c r="D240" s="14">
        <v>2447945.4300000002</v>
      </c>
      <c r="E240" s="14">
        <v>100681</v>
      </c>
      <c r="F240" s="14">
        <v>9778</v>
      </c>
      <c r="G240" s="14">
        <v>0</v>
      </c>
      <c r="H240" s="97">
        <v>2558404.4300000002</v>
      </c>
      <c r="I240" s="14">
        <f t="shared" si="6"/>
        <v>2558404.4300000002</v>
      </c>
      <c r="J240" s="14">
        <f t="shared" si="7"/>
        <v>0</v>
      </c>
    </row>
    <row r="241" spans="1:10" x14ac:dyDescent="0.25">
      <c r="A241">
        <v>62242</v>
      </c>
      <c r="B241" t="s">
        <v>262</v>
      </c>
      <c r="C241" t="s">
        <v>249</v>
      </c>
      <c r="D241" s="14">
        <v>1232514.9099999999</v>
      </c>
      <c r="E241" s="14">
        <v>74411</v>
      </c>
      <c r="F241" s="14">
        <v>4877</v>
      </c>
      <c r="G241" s="14">
        <v>0</v>
      </c>
      <c r="H241" s="97">
        <v>1311802.9099999999</v>
      </c>
      <c r="I241" s="14">
        <f t="shared" si="6"/>
        <v>1311802.9099999999</v>
      </c>
      <c r="J241" s="14">
        <f t="shared" si="7"/>
        <v>0</v>
      </c>
    </row>
    <row r="242" spans="1:10" x14ac:dyDescent="0.25">
      <c r="A242">
        <v>62244</v>
      </c>
      <c r="B242" t="s">
        <v>263</v>
      </c>
      <c r="C242" t="s">
        <v>249</v>
      </c>
      <c r="D242" s="14">
        <v>3770043</v>
      </c>
      <c r="E242" s="14">
        <v>0</v>
      </c>
      <c r="F242" s="14">
        <v>10660</v>
      </c>
      <c r="G242" s="14">
        <v>0</v>
      </c>
      <c r="H242" s="97">
        <v>3780703</v>
      </c>
      <c r="I242" s="14">
        <f t="shared" si="6"/>
        <v>3780703</v>
      </c>
      <c r="J242" s="14">
        <f t="shared" si="7"/>
        <v>0</v>
      </c>
    </row>
    <row r="243" spans="1:10" x14ac:dyDescent="0.25">
      <c r="A243">
        <v>62245</v>
      </c>
      <c r="B243" t="s">
        <v>264</v>
      </c>
      <c r="C243" t="s">
        <v>249</v>
      </c>
      <c r="D243" s="14">
        <v>1597343.85</v>
      </c>
      <c r="E243" s="14">
        <v>124259</v>
      </c>
      <c r="F243" s="14">
        <v>6824</v>
      </c>
      <c r="G243" s="14">
        <v>0</v>
      </c>
      <c r="H243" s="97">
        <v>1728426.85</v>
      </c>
      <c r="I243" s="14">
        <f t="shared" si="6"/>
        <v>1728426.85</v>
      </c>
      <c r="J243" s="14">
        <f t="shared" si="7"/>
        <v>0</v>
      </c>
    </row>
    <row r="244" spans="1:10" x14ac:dyDescent="0.25">
      <c r="A244">
        <v>62247</v>
      </c>
      <c r="B244" t="s">
        <v>265</v>
      </c>
      <c r="C244" t="s">
        <v>249</v>
      </c>
      <c r="D244" s="14">
        <v>1527314.98</v>
      </c>
      <c r="E244" s="14">
        <v>88157</v>
      </c>
      <c r="F244" s="14">
        <v>6416</v>
      </c>
      <c r="G244" s="14">
        <v>0</v>
      </c>
      <c r="H244" s="97">
        <v>1621887.98</v>
      </c>
      <c r="I244" s="14">
        <f t="shared" si="6"/>
        <v>1621887.98</v>
      </c>
      <c r="J244" s="14">
        <f t="shared" si="7"/>
        <v>0</v>
      </c>
    </row>
    <row r="245" spans="1:10" x14ac:dyDescent="0.25">
      <c r="A245">
        <v>62256</v>
      </c>
      <c r="B245" t="s">
        <v>266</v>
      </c>
      <c r="C245" t="s">
        <v>249</v>
      </c>
      <c r="D245" s="14">
        <v>2990345.27</v>
      </c>
      <c r="E245" s="14">
        <v>28641</v>
      </c>
      <c r="F245" s="14">
        <v>10531</v>
      </c>
      <c r="G245" s="14">
        <v>0</v>
      </c>
      <c r="H245" s="97">
        <v>3029517.27</v>
      </c>
      <c r="I245" s="14">
        <f t="shared" si="6"/>
        <v>3029517.27</v>
      </c>
      <c r="J245" s="14">
        <f t="shared" si="7"/>
        <v>0</v>
      </c>
    </row>
    <row r="246" spans="1:10" x14ac:dyDescent="0.25">
      <c r="A246">
        <v>62262</v>
      </c>
      <c r="B246" t="s">
        <v>267</v>
      </c>
      <c r="C246" t="s">
        <v>249</v>
      </c>
      <c r="D246" s="14">
        <v>1752773.39</v>
      </c>
      <c r="E246" s="14">
        <v>43619</v>
      </c>
      <c r="F246" s="14">
        <v>6713</v>
      </c>
      <c r="G246" s="14">
        <v>0</v>
      </c>
      <c r="H246" s="97">
        <v>1803105.39</v>
      </c>
      <c r="I246" s="14">
        <f t="shared" si="6"/>
        <v>1803105.39</v>
      </c>
      <c r="J246" s="14">
        <f t="shared" si="7"/>
        <v>0</v>
      </c>
    </row>
    <row r="247" spans="1:10" x14ac:dyDescent="0.25">
      <c r="A247">
        <v>62264</v>
      </c>
      <c r="B247" t="s">
        <v>268</v>
      </c>
      <c r="C247" t="s">
        <v>249</v>
      </c>
      <c r="D247" s="14">
        <v>6010297.5099999998</v>
      </c>
      <c r="E247" s="14">
        <v>0</v>
      </c>
      <c r="F247" s="14">
        <v>18937</v>
      </c>
      <c r="G247" s="14">
        <v>0</v>
      </c>
      <c r="H247" s="97">
        <v>6029234.5099999998</v>
      </c>
      <c r="I247" s="14">
        <f t="shared" si="6"/>
        <v>6029234.5099999998</v>
      </c>
      <c r="J247" s="14">
        <f t="shared" si="7"/>
        <v>0</v>
      </c>
    </row>
    <row r="248" spans="1:10" x14ac:dyDescent="0.25">
      <c r="A248">
        <v>62265</v>
      </c>
      <c r="B248" t="s">
        <v>269</v>
      </c>
      <c r="C248" t="s">
        <v>249</v>
      </c>
      <c r="D248" s="14">
        <v>2308752.9700000002</v>
      </c>
      <c r="E248" s="14">
        <v>110433</v>
      </c>
      <c r="F248" s="14">
        <v>9648</v>
      </c>
      <c r="G248" s="14">
        <v>0</v>
      </c>
      <c r="H248" s="97">
        <v>2428833.9700000002</v>
      </c>
      <c r="I248" s="14">
        <f t="shared" si="6"/>
        <v>2428833.9700000002</v>
      </c>
      <c r="J248" s="14">
        <f t="shared" si="7"/>
        <v>0</v>
      </c>
    </row>
    <row r="249" spans="1:10" x14ac:dyDescent="0.25">
      <c r="A249">
        <v>62266</v>
      </c>
      <c r="B249" t="s">
        <v>270</v>
      </c>
      <c r="C249" t="s">
        <v>249</v>
      </c>
      <c r="D249" s="14">
        <v>3009399.94</v>
      </c>
      <c r="E249" s="14">
        <v>71465</v>
      </c>
      <c r="F249" s="14">
        <v>11595</v>
      </c>
      <c r="G249" s="14">
        <v>0</v>
      </c>
      <c r="H249" s="97">
        <v>3092459.94</v>
      </c>
      <c r="I249" s="14">
        <f t="shared" si="6"/>
        <v>3092459.94</v>
      </c>
      <c r="J249" s="14">
        <f t="shared" si="7"/>
        <v>0</v>
      </c>
    </row>
    <row r="250" spans="1:10" x14ac:dyDescent="0.25">
      <c r="A250">
        <v>62268</v>
      </c>
      <c r="B250" t="s">
        <v>272</v>
      </c>
      <c r="C250" t="s">
        <v>249</v>
      </c>
      <c r="D250" s="14">
        <v>4438961.53</v>
      </c>
      <c r="E250" s="14">
        <v>0</v>
      </c>
      <c r="F250" s="14">
        <v>15331</v>
      </c>
      <c r="G250" s="14">
        <v>0</v>
      </c>
      <c r="H250" s="97">
        <v>4454292.53</v>
      </c>
      <c r="I250" s="14">
        <f t="shared" si="6"/>
        <v>4454292.53</v>
      </c>
      <c r="J250" s="14">
        <f t="shared" si="7"/>
        <v>0</v>
      </c>
    </row>
    <row r="251" spans="1:10" x14ac:dyDescent="0.25">
      <c r="A251">
        <v>62269</v>
      </c>
      <c r="B251" t="s">
        <v>273</v>
      </c>
      <c r="C251" t="s">
        <v>249</v>
      </c>
      <c r="D251" s="14">
        <v>3507507.92</v>
      </c>
      <c r="E251" s="14">
        <v>0</v>
      </c>
      <c r="F251" s="14">
        <v>10056</v>
      </c>
      <c r="G251" s="14">
        <v>0</v>
      </c>
      <c r="H251" s="97">
        <v>3517563.92</v>
      </c>
      <c r="I251" s="14">
        <f t="shared" si="6"/>
        <v>3517563.92</v>
      </c>
      <c r="J251" s="14">
        <f t="shared" si="7"/>
        <v>0</v>
      </c>
    </row>
    <row r="252" spans="1:10" x14ac:dyDescent="0.25">
      <c r="A252">
        <v>62270</v>
      </c>
      <c r="B252" t="s">
        <v>274</v>
      </c>
      <c r="C252" t="s">
        <v>249</v>
      </c>
      <c r="D252" s="14">
        <v>3467503.36</v>
      </c>
      <c r="E252" s="14">
        <v>0</v>
      </c>
      <c r="F252" s="14">
        <v>10195</v>
      </c>
      <c r="G252" s="14">
        <v>0</v>
      </c>
      <c r="H252" s="97">
        <v>3477698.36</v>
      </c>
      <c r="I252" s="14">
        <f t="shared" si="6"/>
        <v>3477698.36</v>
      </c>
      <c r="J252" s="14">
        <f t="shared" si="7"/>
        <v>0</v>
      </c>
    </row>
    <row r="253" spans="1:10" x14ac:dyDescent="0.25">
      <c r="A253">
        <v>62271</v>
      </c>
      <c r="B253" t="s">
        <v>275</v>
      </c>
      <c r="C253" t="s">
        <v>249</v>
      </c>
      <c r="D253" s="14">
        <v>6947255.71</v>
      </c>
      <c r="E253" s="14">
        <v>0</v>
      </c>
      <c r="F253" s="14">
        <v>17882</v>
      </c>
      <c r="G253" s="14">
        <v>0</v>
      </c>
      <c r="H253" s="97">
        <v>6965137.71</v>
      </c>
      <c r="I253" s="14">
        <f t="shared" si="6"/>
        <v>6965137.71</v>
      </c>
      <c r="J253" s="14">
        <f t="shared" si="7"/>
        <v>0</v>
      </c>
    </row>
    <row r="254" spans="1:10" x14ac:dyDescent="0.25">
      <c r="A254">
        <v>62272</v>
      </c>
      <c r="B254" t="s">
        <v>276</v>
      </c>
      <c r="C254" t="s">
        <v>249</v>
      </c>
      <c r="D254" s="14">
        <v>4082610.05</v>
      </c>
      <c r="E254" s="14">
        <v>0</v>
      </c>
      <c r="F254" s="14">
        <v>14453</v>
      </c>
      <c r="G254" s="14">
        <v>0</v>
      </c>
      <c r="H254" s="97">
        <v>4097063.05</v>
      </c>
      <c r="I254" s="14">
        <f t="shared" si="6"/>
        <v>4097063.05</v>
      </c>
      <c r="J254" s="14">
        <f t="shared" si="7"/>
        <v>0</v>
      </c>
    </row>
    <row r="255" spans="1:10" x14ac:dyDescent="0.25">
      <c r="A255">
        <v>62273</v>
      </c>
      <c r="B255" t="s">
        <v>277</v>
      </c>
      <c r="C255" t="s">
        <v>249</v>
      </c>
      <c r="D255" s="14">
        <v>2929109.45</v>
      </c>
      <c r="E255" s="14">
        <v>53146</v>
      </c>
      <c r="F255" s="14">
        <v>8732</v>
      </c>
      <c r="G255" s="14">
        <v>0</v>
      </c>
      <c r="H255" s="97">
        <v>2990987.45</v>
      </c>
      <c r="I255" s="14">
        <f t="shared" si="6"/>
        <v>2990987.45</v>
      </c>
      <c r="J255" s="14">
        <f t="shared" si="7"/>
        <v>0</v>
      </c>
    </row>
    <row r="256" spans="1:10" x14ac:dyDescent="0.25">
      <c r="A256">
        <v>62274</v>
      </c>
      <c r="B256" t="s">
        <v>278</v>
      </c>
      <c r="C256" t="s">
        <v>249</v>
      </c>
      <c r="D256" s="14">
        <v>1750278.04</v>
      </c>
      <c r="E256" s="14">
        <v>51048</v>
      </c>
      <c r="F256" s="14">
        <v>7193</v>
      </c>
      <c r="G256" s="14">
        <v>0</v>
      </c>
      <c r="H256" s="97">
        <v>1808519.04</v>
      </c>
      <c r="I256" s="14">
        <f t="shared" si="6"/>
        <v>1808519.04</v>
      </c>
      <c r="J256" s="14">
        <f t="shared" si="7"/>
        <v>0</v>
      </c>
    </row>
    <row r="257" spans="1:10" x14ac:dyDescent="0.25">
      <c r="A257">
        <v>62275</v>
      </c>
      <c r="B257" t="s">
        <v>279</v>
      </c>
      <c r="C257" t="s">
        <v>249</v>
      </c>
      <c r="D257" s="14">
        <v>7757415.6100000003</v>
      </c>
      <c r="E257" s="14">
        <v>217495</v>
      </c>
      <c r="F257" s="14">
        <v>28532</v>
      </c>
      <c r="G257" s="14">
        <v>0</v>
      </c>
      <c r="H257" s="97">
        <v>8003442.6100000003</v>
      </c>
      <c r="I257" s="14">
        <f t="shared" si="6"/>
        <v>8003442.6100000003</v>
      </c>
      <c r="J257" s="14">
        <f t="shared" si="7"/>
        <v>0</v>
      </c>
    </row>
    <row r="258" spans="1:10" x14ac:dyDescent="0.25">
      <c r="A258">
        <v>62276</v>
      </c>
      <c r="B258" t="s">
        <v>280</v>
      </c>
      <c r="C258" t="s">
        <v>249</v>
      </c>
      <c r="D258" s="14">
        <v>1617621.87</v>
      </c>
      <c r="E258" s="14">
        <v>96641</v>
      </c>
      <c r="F258" s="14">
        <v>6733</v>
      </c>
      <c r="G258" s="14">
        <v>0</v>
      </c>
      <c r="H258" s="97">
        <v>1720995.87</v>
      </c>
      <c r="I258" s="14">
        <f t="shared" si="6"/>
        <v>1720995.87</v>
      </c>
      <c r="J258" s="14">
        <f t="shared" si="7"/>
        <v>0</v>
      </c>
    </row>
    <row r="259" spans="1:10" x14ac:dyDescent="0.25">
      <c r="A259">
        <v>62277</v>
      </c>
      <c r="B259" t="s">
        <v>281</v>
      </c>
      <c r="C259" t="s">
        <v>249</v>
      </c>
      <c r="D259" s="14">
        <v>3769020.3</v>
      </c>
      <c r="E259" s="14">
        <v>0</v>
      </c>
      <c r="F259" s="14">
        <v>12703</v>
      </c>
      <c r="G259" s="14">
        <v>0</v>
      </c>
      <c r="H259" s="97">
        <v>3781723.3</v>
      </c>
      <c r="I259" s="14">
        <f t="shared" si="6"/>
        <v>3781723.3</v>
      </c>
      <c r="J259" s="14">
        <f t="shared" si="7"/>
        <v>0</v>
      </c>
    </row>
    <row r="260" spans="1:10" x14ac:dyDescent="0.25">
      <c r="A260">
        <v>62278</v>
      </c>
      <c r="B260" t="s">
        <v>282</v>
      </c>
      <c r="C260" t="s">
        <v>249</v>
      </c>
      <c r="D260" s="14">
        <v>5645752.0800000001</v>
      </c>
      <c r="E260" s="14">
        <v>214606</v>
      </c>
      <c r="F260" s="14">
        <v>22289</v>
      </c>
      <c r="G260" s="14">
        <v>0</v>
      </c>
      <c r="H260" s="97">
        <v>5882647.0800000001</v>
      </c>
      <c r="I260" s="14">
        <f t="shared" si="6"/>
        <v>5882647.0800000001</v>
      </c>
      <c r="J260" s="14">
        <f t="shared" si="7"/>
        <v>0</v>
      </c>
    </row>
    <row r="261" spans="1:10" x14ac:dyDescent="0.25">
      <c r="A261">
        <v>62279</v>
      </c>
      <c r="B261" t="s">
        <v>283</v>
      </c>
      <c r="C261" t="s">
        <v>249</v>
      </c>
      <c r="D261" s="14">
        <v>1742897.12</v>
      </c>
      <c r="E261" s="14">
        <v>137770</v>
      </c>
      <c r="F261" s="14">
        <v>6905</v>
      </c>
      <c r="G261" s="14">
        <v>0</v>
      </c>
      <c r="H261" s="97">
        <v>1887572.12</v>
      </c>
      <c r="I261" s="14">
        <f t="shared" ref="I261:I287" si="8">SUM(D261:G261)</f>
        <v>1887572.12</v>
      </c>
      <c r="J261" s="14">
        <f t="shared" ref="J261:J287" si="9">H261-I261</f>
        <v>0</v>
      </c>
    </row>
    <row r="262" spans="1:10" x14ac:dyDescent="0.25">
      <c r="A262">
        <v>62280</v>
      </c>
      <c r="B262" t="s">
        <v>271</v>
      </c>
      <c r="C262" t="s">
        <v>249</v>
      </c>
      <c r="D262" s="14">
        <v>16325739.060000001</v>
      </c>
      <c r="E262" s="14">
        <v>24520</v>
      </c>
      <c r="F262" s="14">
        <v>48979</v>
      </c>
      <c r="G262" s="14">
        <v>0</v>
      </c>
      <c r="H262" s="97">
        <v>16399238.060000001</v>
      </c>
      <c r="I262" s="14">
        <f t="shared" si="8"/>
        <v>16399238.060000001</v>
      </c>
      <c r="J262" s="14">
        <f t="shared" si="9"/>
        <v>0</v>
      </c>
    </row>
    <row r="263" spans="1:10" x14ac:dyDescent="0.25">
      <c r="A263">
        <v>62311</v>
      </c>
      <c r="B263" t="s">
        <v>285</v>
      </c>
      <c r="C263" t="s">
        <v>286</v>
      </c>
      <c r="D263" s="14">
        <v>1749624.9</v>
      </c>
      <c r="E263" s="14">
        <v>21527</v>
      </c>
      <c r="F263" s="14">
        <v>6440</v>
      </c>
      <c r="G263" s="14">
        <v>0</v>
      </c>
      <c r="H263" s="97">
        <v>1777591.9</v>
      </c>
      <c r="I263" s="14">
        <f t="shared" si="8"/>
        <v>1777591.9</v>
      </c>
      <c r="J263" s="14">
        <f t="shared" si="9"/>
        <v>0</v>
      </c>
    </row>
    <row r="264" spans="1:10" x14ac:dyDescent="0.25">
      <c r="A264">
        <v>62314</v>
      </c>
      <c r="B264" t="s">
        <v>287</v>
      </c>
      <c r="C264" t="s">
        <v>286</v>
      </c>
      <c r="D264" s="14">
        <v>1543018.61</v>
      </c>
      <c r="E264" s="14">
        <v>0</v>
      </c>
      <c r="F264" s="14">
        <v>6570</v>
      </c>
      <c r="G264" s="14">
        <v>0</v>
      </c>
      <c r="H264" s="97">
        <v>1549588.61</v>
      </c>
      <c r="I264" s="14">
        <f t="shared" si="8"/>
        <v>1549588.61</v>
      </c>
      <c r="J264" s="14">
        <f t="shared" si="9"/>
        <v>0</v>
      </c>
    </row>
    <row r="265" spans="1:10" x14ac:dyDescent="0.25">
      <c r="A265">
        <v>62326</v>
      </c>
      <c r="B265" t="s">
        <v>288</v>
      </c>
      <c r="C265" t="s">
        <v>286</v>
      </c>
      <c r="D265" s="14">
        <v>2236501.81</v>
      </c>
      <c r="E265" s="14">
        <v>46969</v>
      </c>
      <c r="F265" s="14">
        <v>8301</v>
      </c>
      <c r="G265" s="14">
        <v>0</v>
      </c>
      <c r="H265" s="97">
        <v>2291771.81</v>
      </c>
      <c r="I265" s="14">
        <f t="shared" si="8"/>
        <v>2291771.81</v>
      </c>
      <c r="J265" s="14">
        <f t="shared" si="9"/>
        <v>0</v>
      </c>
    </row>
    <row r="266" spans="1:10" x14ac:dyDescent="0.25">
      <c r="A266">
        <v>62330</v>
      </c>
      <c r="B266" t="s">
        <v>289</v>
      </c>
      <c r="C266" t="s">
        <v>286</v>
      </c>
      <c r="D266" s="14">
        <v>2030072.89</v>
      </c>
      <c r="E266" s="14">
        <v>70324</v>
      </c>
      <c r="F266" s="14">
        <v>7807</v>
      </c>
      <c r="G266" s="14">
        <v>0</v>
      </c>
      <c r="H266" s="97">
        <v>2108203.89</v>
      </c>
      <c r="I266" s="14">
        <f t="shared" si="8"/>
        <v>2108203.8899999997</v>
      </c>
      <c r="J266" s="14">
        <f t="shared" si="9"/>
        <v>0</v>
      </c>
    </row>
    <row r="267" spans="1:10" x14ac:dyDescent="0.25">
      <c r="A267">
        <v>62332</v>
      </c>
      <c r="B267" t="s">
        <v>290</v>
      </c>
      <c r="C267" t="s">
        <v>286</v>
      </c>
      <c r="D267" s="14">
        <v>1923490.17</v>
      </c>
      <c r="E267" s="14">
        <v>63357</v>
      </c>
      <c r="F267" s="14">
        <v>7399</v>
      </c>
      <c r="G267" s="14">
        <v>0</v>
      </c>
      <c r="H267" s="97">
        <v>1994246.17</v>
      </c>
      <c r="I267" s="14">
        <f t="shared" si="8"/>
        <v>1994246.17</v>
      </c>
      <c r="J267" s="14">
        <f t="shared" si="9"/>
        <v>0</v>
      </c>
    </row>
    <row r="268" spans="1:10" x14ac:dyDescent="0.25">
      <c r="A268">
        <v>62335</v>
      </c>
      <c r="B268" t="s">
        <v>291</v>
      </c>
      <c r="C268" t="s">
        <v>286</v>
      </c>
      <c r="D268" s="14">
        <v>1567338.94</v>
      </c>
      <c r="E268" s="14">
        <v>48586</v>
      </c>
      <c r="F268" s="14">
        <v>5558</v>
      </c>
      <c r="G268" s="14">
        <v>0</v>
      </c>
      <c r="H268" s="97">
        <v>1621482.94</v>
      </c>
      <c r="I268" s="14">
        <f t="shared" si="8"/>
        <v>1621482.94</v>
      </c>
      <c r="J268" s="14">
        <f t="shared" si="9"/>
        <v>0</v>
      </c>
    </row>
    <row r="269" spans="1:10" x14ac:dyDescent="0.25">
      <c r="A269">
        <v>62343</v>
      </c>
      <c r="B269" t="s">
        <v>292</v>
      </c>
      <c r="C269" t="s">
        <v>286</v>
      </c>
      <c r="D269" s="14">
        <v>2125736.71</v>
      </c>
      <c r="E269" s="14">
        <v>0</v>
      </c>
      <c r="F269" s="14">
        <v>6498</v>
      </c>
      <c r="G269" s="14">
        <v>0</v>
      </c>
      <c r="H269" s="97">
        <v>2132234.71</v>
      </c>
      <c r="I269" s="14">
        <f t="shared" si="8"/>
        <v>2132234.71</v>
      </c>
      <c r="J269" s="14">
        <f t="shared" si="9"/>
        <v>0</v>
      </c>
    </row>
    <row r="270" spans="1:10" x14ac:dyDescent="0.25">
      <c r="A270">
        <v>62368</v>
      </c>
      <c r="B270" t="s">
        <v>293</v>
      </c>
      <c r="C270" t="s">
        <v>286</v>
      </c>
      <c r="D270" s="14">
        <v>1424625.6</v>
      </c>
      <c r="E270" s="14">
        <v>98132</v>
      </c>
      <c r="F270" s="14">
        <v>5764</v>
      </c>
      <c r="G270" s="14">
        <v>0</v>
      </c>
      <c r="H270" s="97">
        <v>1528521.6</v>
      </c>
      <c r="I270" s="14">
        <f t="shared" si="8"/>
        <v>1528521.6</v>
      </c>
      <c r="J270" s="14">
        <f t="shared" si="9"/>
        <v>0</v>
      </c>
    </row>
    <row r="271" spans="1:10" x14ac:dyDescent="0.25">
      <c r="A271">
        <v>62372</v>
      </c>
      <c r="B271" t="s">
        <v>294</v>
      </c>
      <c r="C271" t="s">
        <v>286</v>
      </c>
      <c r="D271" s="14">
        <v>1436194.59</v>
      </c>
      <c r="E271" s="14">
        <v>56899</v>
      </c>
      <c r="F271" s="14">
        <v>6013</v>
      </c>
      <c r="G271" s="14">
        <v>0</v>
      </c>
      <c r="H271" s="97">
        <v>1499106.59</v>
      </c>
      <c r="I271" s="14">
        <f t="shared" si="8"/>
        <v>1499106.59</v>
      </c>
      <c r="J271" s="14">
        <f t="shared" si="9"/>
        <v>0</v>
      </c>
    </row>
    <row r="272" spans="1:10" x14ac:dyDescent="0.25">
      <c r="A272">
        <v>62375</v>
      </c>
      <c r="B272" t="s">
        <v>295</v>
      </c>
      <c r="C272" t="s">
        <v>286</v>
      </c>
      <c r="D272" s="14">
        <v>8249950.5499999998</v>
      </c>
      <c r="E272" s="14">
        <v>47225</v>
      </c>
      <c r="F272" s="14">
        <v>24979</v>
      </c>
      <c r="G272" s="14">
        <v>0</v>
      </c>
      <c r="H272" s="97">
        <v>8322154.5499999998</v>
      </c>
      <c r="I272" s="14">
        <f t="shared" si="8"/>
        <v>8322154.5499999998</v>
      </c>
      <c r="J272" s="14">
        <f t="shared" si="9"/>
        <v>0</v>
      </c>
    </row>
    <row r="273" spans="1:10" x14ac:dyDescent="0.25">
      <c r="A273">
        <v>62376</v>
      </c>
      <c r="B273" t="s">
        <v>296</v>
      </c>
      <c r="C273" t="s">
        <v>286</v>
      </c>
      <c r="D273" s="14">
        <v>6035906.7599999998</v>
      </c>
      <c r="E273" s="14">
        <v>0</v>
      </c>
      <c r="F273" s="14">
        <v>15235</v>
      </c>
      <c r="G273" s="14">
        <v>0</v>
      </c>
      <c r="H273" s="97">
        <v>6051141.7599999998</v>
      </c>
      <c r="I273" s="14">
        <f t="shared" si="8"/>
        <v>6051141.7599999998</v>
      </c>
      <c r="J273" s="14">
        <f t="shared" si="9"/>
        <v>0</v>
      </c>
    </row>
    <row r="274" spans="1:10" x14ac:dyDescent="0.25">
      <c r="A274">
        <v>62377</v>
      </c>
      <c r="B274" t="s">
        <v>297</v>
      </c>
      <c r="C274" t="s">
        <v>286</v>
      </c>
      <c r="D274" s="14">
        <v>2755295.01</v>
      </c>
      <c r="E274" s="14">
        <v>0</v>
      </c>
      <c r="F274" s="14">
        <v>8540</v>
      </c>
      <c r="G274" s="14">
        <v>0</v>
      </c>
      <c r="H274" s="97">
        <v>2763835.01</v>
      </c>
      <c r="I274" s="14">
        <f t="shared" si="8"/>
        <v>2763835.01</v>
      </c>
      <c r="J274" s="14">
        <f t="shared" si="9"/>
        <v>0</v>
      </c>
    </row>
    <row r="275" spans="1:10" x14ac:dyDescent="0.25">
      <c r="A275">
        <v>62378</v>
      </c>
      <c r="B275" t="s">
        <v>298</v>
      </c>
      <c r="C275" t="s">
        <v>286</v>
      </c>
      <c r="D275" s="14">
        <v>9559011.2599999998</v>
      </c>
      <c r="E275" s="14">
        <v>231615</v>
      </c>
      <c r="F275" s="14">
        <v>34368</v>
      </c>
      <c r="G275" s="14">
        <v>0</v>
      </c>
      <c r="H275" s="97">
        <v>9824994.2599999998</v>
      </c>
      <c r="I275" s="14">
        <f t="shared" si="8"/>
        <v>9824994.2599999998</v>
      </c>
      <c r="J275" s="14">
        <f t="shared" si="9"/>
        <v>0</v>
      </c>
    </row>
    <row r="276" spans="1:10" x14ac:dyDescent="0.25">
      <c r="A276">
        <v>62379</v>
      </c>
      <c r="B276" t="s">
        <v>299</v>
      </c>
      <c r="C276" t="s">
        <v>286</v>
      </c>
      <c r="D276" s="14">
        <v>21857511.949999999</v>
      </c>
      <c r="E276" s="14">
        <v>0</v>
      </c>
      <c r="F276" s="14">
        <v>66166</v>
      </c>
      <c r="G276" s="14">
        <v>38005</v>
      </c>
      <c r="H276" s="97">
        <v>21961682.949999999</v>
      </c>
      <c r="I276" s="14">
        <f t="shared" si="8"/>
        <v>21961682.949999999</v>
      </c>
      <c r="J276" s="14">
        <f t="shared" si="9"/>
        <v>0</v>
      </c>
    </row>
    <row r="277" spans="1:10" x14ac:dyDescent="0.25">
      <c r="A277">
        <v>62380</v>
      </c>
      <c r="B277" t="s">
        <v>300</v>
      </c>
      <c r="C277" t="s">
        <v>286</v>
      </c>
      <c r="D277" s="14">
        <v>7555730.0999999996</v>
      </c>
      <c r="E277" s="14">
        <v>206008</v>
      </c>
      <c r="F277" s="14">
        <v>28748</v>
      </c>
      <c r="G277" s="14">
        <v>0</v>
      </c>
      <c r="H277" s="97">
        <v>7790486.0999999996</v>
      </c>
      <c r="I277" s="14">
        <f t="shared" si="8"/>
        <v>7790486.0999999996</v>
      </c>
      <c r="J277" s="14">
        <f t="shared" si="9"/>
        <v>0</v>
      </c>
    </row>
    <row r="278" spans="1:10" x14ac:dyDescent="0.25">
      <c r="A278">
        <v>62381</v>
      </c>
      <c r="B278" t="s">
        <v>301</v>
      </c>
      <c r="C278" t="s">
        <v>286</v>
      </c>
      <c r="D278" s="14">
        <v>4341206.59</v>
      </c>
      <c r="E278" s="14">
        <v>99669</v>
      </c>
      <c r="F278" s="14">
        <v>15580</v>
      </c>
      <c r="G278" s="14">
        <v>0</v>
      </c>
      <c r="H278" s="97">
        <v>4456455.59</v>
      </c>
      <c r="I278" s="14">
        <f t="shared" si="8"/>
        <v>4456455.59</v>
      </c>
      <c r="J278" s="14">
        <f t="shared" si="9"/>
        <v>0</v>
      </c>
    </row>
    <row r="279" spans="1:10" x14ac:dyDescent="0.25">
      <c r="A279">
        <v>62382</v>
      </c>
      <c r="B279" t="s">
        <v>302</v>
      </c>
      <c r="C279" t="s">
        <v>286</v>
      </c>
      <c r="D279" s="14">
        <v>6516513.7800000003</v>
      </c>
      <c r="E279" s="14">
        <v>0</v>
      </c>
      <c r="F279" s="14">
        <v>21852</v>
      </c>
      <c r="G279" s="14">
        <v>0</v>
      </c>
      <c r="H279" s="97">
        <v>6538365.7800000003</v>
      </c>
      <c r="I279" s="14">
        <f t="shared" si="8"/>
        <v>6538365.7800000003</v>
      </c>
      <c r="J279" s="14">
        <f t="shared" si="9"/>
        <v>0</v>
      </c>
    </row>
    <row r="280" spans="1:10" x14ac:dyDescent="0.25">
      <c r="A280">
        <v>62383</v>
      </c>
      <c r="B280" t="s">
        <v>303</v>
      </c>
      <c r="C280" t="s">
        <v>286</v>
      </c>
      <c r="D280" s="14">
        <v>4621884.53</v>
      </c>
      <c r="E280" s="14">
        <v>141879</v>
      </c>
      <c r="F280" s="14">
        <v>16616</v>
      </c>
      <c r="G280" s="14">
        <v>0</v>
      </c>
      <c r="H280" s="97">
        <v>4780379.53</v>
      </c>
      <c r="I280" s="14">
        <f t="shared" si="8"/>
        <v>4780379.53</v>
      </c>
      <c r="J280" s="14">
        <f t="shared" si="9"/>
        <v>0</v>
      </c>
    </row>
    <row r="281" spans="1:10" x14ac:dyDescent="0.25">
      <c r="A281">
        <v>62384</v>
      </c>
      <c r="B281" t="s">
        <v>304</v>
      </c>
      <c r="C281" t="s">
        <v>286</v>
      </c>
      <c r="D281" s="14">
        <v>4024068.02</v>
      </c>
      <c r="E281" s="14">
        <v>42780</v>
      </c>
      <c r="F281" s="14">
        <v>15115</v>
      </c>
      <c r="G281" s="14">
        <v>0</v>
      </c>
      <c r="H281" s="97">
        <v>4081963.02</v>
      </c>
      <c r="I281" s="14">
        <f t="shared" si="8"/>
        <v>4081963.02</v>
      </c>
      <c r="J281" s="14">
        <f t="shared" si="9"/>
        <v>0</v>
      </c>
    </row>
    <row r="282" spans="1:10" x14ac:dyDescent="0.25">
      <c r="A282">
        <v>62385</v>
      </c>
      <c r="B282" t="s">
        <v>305</v>
      </c>
      <c r="C282" t="s">
        <v>286</v>
      </c>
      <c r="D282" s="14">
        <v>2885082.6</v>
      </c>
      <c r="E282" s="14">
        <v>119108</v>
      </c>
      <c r="F282" s="14">
        <v>12175</v>
      </c>
      <c r="G282" s="14">
        <v>0</v>
      </c>
      <c r="H282" s="97">
        <v>3016365.6</v>
      </c>
      <c r="I282" s="14">
        <f t="shared" si="8"/>
        <v>3016365.6</v>
      </c>
      <c r="J282" s="14">
        <f t="shared" si="9"/>
        <v>0</v>
      </c>
    </row>
    <row r="283" spans="1:10" x14ac:dyDescent="0.25">
      <c r="A283">
        <v>62386</v>
      </c>
      <c r="B283" t="s">
        <v>306</v>
      </c>
      <c r="C283" t="s">
        <v>286</v>
      </c>
      <c r="D283" s="14">
        <v>6181346.21</v>
      </c>
      <c r="E283" s="14">
        <v>122829</v>
      </c>
      <c r="F283" s="14">
        <v>23761</v>
      </c>
      <c r="G283" s="14">
        <v>0</v>
      </c>
      <c r="H283" s="97">
        <v>6327936.21</v>
      </c>
      <c r="I283" s="14">
        <f t="shared" si="8"/>
        <v>6327936.21</v>
      </c>
      <c r="J283" s="14">
        <f t="shared" si="9"/>
        <v>0</v>
      </c>
    </row>
    <row r="284" spans="1:10" x14ac:dyDescent="0.25">
      <c r="A284">
        <v>62387</v>
      </c>
      <c r="B284" t="s">
        <v>307</v>
      </c>
      <c r="C284" t="s">
        <v>286</v>
      </c>
      <c r="D284" s="14">
        <v>2695913.58</v>
      </c>
      <c r="E284" s="14">
        <v>80892</v>
      </c>
      <c r="F284" s="14">
        <v>11336</v>
      </c>
      <c r="G284" s="14">
        <v>0</v>
      </c>
      <c r="H284" s="97">
        <v>2788141.58</v>
      </c>
      <c r="I284" s="14">
        <f t="shared" si="8"/>
        <v>2788141.58</v>
      </c>
      <c r="J284" s="14">
        <f t="shared" si="9"/>
        <v>0</v>
      </c>
    </row>
    <row r="285" spans="1:10" x14ac:dyDescent="0.25">
      <c r="A285">
        <v>62388</v>
      </c>
      <c r="B285" t="s">
        <v>308</v>
      </c>
      <c r="C285" t="s">
        <v>286</v>
      </c>
      <c r="D285" s="14">
        <v>3521318.3</v>
      </c>
      <c r="E285" s="14">
        <v>142712</v>
      </c>
      <c r="F285" s="14">
        <v>13959</v>
      </c>
      <c r="G285" s="14">
        <v>0</v>
      </c>
      <c r="H285" s="97">
        <v>3677989.3</v>
      </c>
      <c r="I285" s="14">
        <f t="shared" si="8"/>
        <v>3677989.3</v>
      </c>
      <c r="J285" s="14">
        <f t="shared" si="9"/>
        <v>0</v>
      </c>
    </row>
    <row r="286" spans="1:10" x14ac:dyDescent="0.25">
      <c r="A286">
        <v>62389</v>
      </c>
      <c r="B286" t="s">
        <v>309</v>
      </c>
      <c r="C286" t="s">
        <v>286</v>
      </c>
      <c r="D286" s="14">
        <v>5248297.37</v>
      </c>
      <c r="E286" s="14">
        <v>146487</v>
      </c>
      <c r="F286" s="14">
        <v>18486</v>
      </c>
      <c r="G286" s="14">
        <v>0</v>
      </c>
      <c r="H286" s="97">
        <v>5413270.3700000001</v>
      </c>
      <c r="I286" s="14">
        <f t="shared" si="8"/>
        <v>5413270.3700000001</v>
      </c>
      <c r="J286" s="14">
        <f t="shared" si="9"/>
        <v>0</v>
      </c>
    </row>
    <row r="287" spans="1:10" ht="15.75" thickBot="1" x14ac:dyDescent="0.3">
      <c r="A287" s="56">
        <v>62390</v>
      </c>
      <c r="B287" s="56" t="s">
        <v>310</v>
      </c>
      <c r="C287" s="56" t="s">
        <v>286</v>
      </c>
      <c r="D287" s="57">
        <v>4744720.04</v>
      </c>
      <c r="E287" s="57">
        <v>117166</v>
      </c>
      <c r="F287" s="57">
        <v>16750</v>
      </c>
      <c r="G287" s="57">
        <v>0</v>
      </c>
      <c r="H287" s="101">
        <v>4878636.04</v>
      </c>
      <c r="I287" s="57">
        <f t="shared" si="8"/>
        <v>4878636.04</v>
      </c>
      <c r="J287" s="57">
        <f t="shared" si="9"/>
        <v>0</v>
      </c>
    </row>
    <row r="288" spans="1:10" x14ac:dyDescent="0.25">
      <c r="B288" s="7" t="s">
        <v>324</v>
      </c>
      <c r="D288" s="24">
        <f>SUM(D3:D287)</f>
        <v>2143828281.9599993</v>
      </c>
      <c r="E288" s="24">
        <f>SUM(E3:E287)</f>
        <v>16586489</v>
      </c>
      <c r="F288" s="24">
        <f>SUM(F3:F287)</f>
        <v>6705000</v>
      </c>
      <c r="G288" s="24">
        <f>SUM(G3:G287)</f>
        <v>4529875</v>
      </c>
      <c r="H288" s="27">
        <f>SUM(H3:H287)</f>
        <v>2139953786.0899994</v>
      </c>
      <c r="I288" s="27">
        <f t="shared" ref="I288:J288" si="10">SUM(I3:I287)</f>
        <v>2139953786.0899994</v>
      </c>
      <c r="J288" s="24">
        <f t="shared" si="10"/>
        <v>0</v>
      </c>
    </row>
    <row r="289" spans="2:8" x14ac:dyDescent="0.25">
      <c r="B289" s="7"/>
      <c r="D289" s="24"/>
      <c r="E289" s="24"/>
      <c r="F289" s="24"/>
      <c r="G289" s="24"/>
      <c r="H289" s="24"/>
    </row>
  </sheetData>
  <pageMargins left="0.7" right="0.7" top="0.78740157499999996" bottom="0.78740157499999996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B6D3B-D517-4671-9EFD-0265B6D5E8C0}">
  <sheetPr>
    <tabColor rgb="FFFFC000"/>
    <pageSetUpPr fitToPage="1"/>
  </sheetPr>
  <dimension ref="A1:N22"/>
  <sheetViews>
    <sheetView workbookViewId="0"/>
  </sheetViews>
  <sheetFormatPr baseColWidth="10" defaultRowHeight="15" x14ac:dyDescent="0.25"/>
  <cols>
    <col min="1" max="1" width="33.5703125" style="14" bestFit="1" customWidth="1"/>
    <col min="2" max="2" width="26.42578125" style="14" customWidth="1"/>
    <col min="3" max="3" width="26.7109375" style="14" customWidth="1"/>
    <col min="4" max="4" width="27.7109375" style="14" customWidth="1"/>
    <col min="5" max="5" width="27.85546875" style="14" customWidth="1"/>
    <col min="6" max="6" width="27.85546875" style="14" bestFit="1" customWidth="1"/>
    <col min="7" max="7" width="26.28515625" style="14" customWidth="1"/>
    <col min="8" max="8" width="27.42578125" style="14" customWidth="1"/>
    <col min="9" max="9" width="27.28515625" style="14" customWidth="1"/>
    <col min="10" max="10" width="15.5703125" style="14" bestFit="1" customWidth="1"/>
    <col min="11" max="11" width="18.28515625" style="14" customWidth="1"/>
    <col min="12" max="12" width="13.140625" bestFit="1" customWidth="1"/>
    <col min="13" max="13" width="15.28515625" bestFit="1" customWidth="1"/>
    <col min="14" max="14" width="13.7109375" bestFit="1" customWidth="1"/>
  </cols>
  <sheetData>
    <row r="1" spans="1:14" s="106" customFormat="1" ht="63" x14ac:dyDescent="0.25">
      <c r="A1" s="104" t="s">
        <v>395</v>
      </c>
      <c r="B1" s="215" t="s">
        <v>396</v>
      </c>
      <c r="C1" s="255" t="s">
        <v>397</v>
      </c>
      <c r="D1" s="255"/>
      <c r="E1" s="256" t="s">
        <v>398</v>
      </c>
      <c r="F1" s="256"/>
      <c r="G1" s="256"/>
      <c r="H1" s="256"/>
      <c r="I1" s="256"/>
      <c r="J1" s="105"/>
      <c r="K1" s="105"/>
    </row>
    <row r="2" spans="1:14" s="76" customFormat="1" ht="78.75" x14ac:dyDescent="0.25">
      <c r="A2" s="6" t="s">
        <v>399</v>
      </c>
      <c r="B2" s="216" t="s">
        <v>400</v>
      </c>
      <c r="C2" s="107" t="s">
        <v>401</v>
      </c>
      <c r="D2" s="108" t="s">
        <v>402</v>
      </c>
      <c r="E2" s="109" t="s">
        <v>403</v>
      </c>
      <c r="F2" s="110" t="s">
        <v>404</v>
      </c>
      <c r="G2" s="111" t="s">
        <v>405</v>
      </c>
      <c r="H2" s="112" t="s">
        <v>406</v>
      </c>
      <c r="I2" s="113" t="s">
        <v>407</v>
      </c>
      <c r="J2" s="69"/>
      <c r="K2" s="69"/>
    </row>
    <row r="3" spans="1:14" s="13" customFormat="1" x14ac:dyDescent="0.25">
      <c r="A3" s="233" t="s">
        <v>9</v>
      </c>
      <c r="B3" s="114">
        <v>866821.01333333296</v>
      </c>
      <c r="C3" s="115">
        <v>72467836.909999996</v>
      </c>
      <c r="D3" s="114">
        <v>5318942.58</v>
      </c>
      <c r="E3" s="116">
        <v>133573682.20000003</v>
      </c>
      <c r="F3" s="116">
        <v>64300882.820000008</v>
      </c>
      <c r="G3" s="116">
        <v>25416976.150000002</v>
      </c>
      <c r="H3" s="117">
        <v>1338208.4700000002</v>
      </c>
      <c r="I3" s="117">
        <v>477654.81</v>
      </c>
      <c r="M3" s="13">
        <f>SUM(B3:I3)</f>
        <v>303761004.95333338</v>
      </c>
      <c r="N3" s="13">
        <f>C3+E3+F3+G3</f>
        <v>295759378.07999998</v>
      </c>
    </row>
    <row r="4" spans="1:14" s="13" customFormat="1" ht="15.75" x14ac:dyDescent="0.25">
      <c r="A4" s="233" t="s">
        <v>12</v>
      </c>
      <c r="B4" s="119">
        <v>505491.08333333296</v>
      </c>
      <c r="C4" s="118">
        <v>18890883.570000004</v>
      </c>
      <c r="D4" s="119">
        <v>2062909.78</v>
      </c>
      <c r="E4" s="120">
        <v>32615311.060000002</v>
      </c>
      <c r="F4" s="120">
        <v>2398971</v>
      </c>
      <c r="G4" s="121">
        <v>9244729.6800000016</v>
      </c>
      <c r="H4" s="120">
        <v>69718.320000000007</v>
      </c>
      <c r="I4" s="120">
        <v>60661.13</v>
      </c>
      <c r="M4" s="13">
        <f t="shared" ref="M4:M15" si="0">SUM(B4:I4)</f>
        <v>65848675.623333342</v>
      </c>
    </row>
    <row r="5" spans="1:14" s="13" customFormat="1" ht="15.75" x14ac:dyDescent="0.25">
      <c r="A5" s="233" t="s">
        <v>28</v>
      </c>
      <c r="B5" s="119">
        <v>354833.90333333297</v>
      </c>
      <c r="C5" s="118">
        <v>30340601.93999999</v>
      </c>
      <c r="D5" s="119">
        <v>5180328.72</v>
      </c>
      <c r="E5" s="120">
        <v>78443546.320000008</v>
      </c>
      <c r="F5" s="120">
        <v>3307856.3300000005</v>
      </c>
      <c r="G5" s="121">
        <v>21817472.610000003</v>
      </c>
      <c r="H5" s="120">
        <v>254031.12000000002</v>
      </c>
      <c r="I5" s="120">
        <v>193950.55</v>
      </c>
      <c r="M5" s="13">
        <f t="shared" si="0"/>
        <v>139892621.49333334</v>
      </c>
    </row>
    <row r="6" spans="1:14" s="13" customFormat="1" ht="15.75" x14ac:dyDescent="0.25">
      <c r="A6" s="233" t="s">
        <v>66</v>
      </c>
      <c r="B6" s="119">
        <v>282450.07166666701</v>
      </c>
      <c r="C6" s="118">
        <v>21449751.159999996</v>
      </c>
      <c r="D6" s="119">
        <v>2655247.41</v>
      </c>
      <c r="E6" s="120">
        <v>46034325.279999994</v>
      </c>
      <c r="F6" s="120">
        <v>3837269.93</v>
      </c>
      <c r="G6" s="121">
        <v>14191254.110000001</v>
      </c>
      <c r="H6" s="120">
        <v>146547.09</v>
      </c>
      <c r="I6" s="120">
        <v>126274.19</v>
      </c>
      <c r="M6" s="13">
        <f t="shared" si="0"/>
        <v>88723119.24166666</v>
      </c>
    </row>
    <row r="7" spans="1:14" s="13" customFormat="1" ht="15.75" x14ac:dyDescent="0.25">
      <c r="A7" s="233" t="s">
        <v>96</v>
      </c>
      <c r="B7" s="119">
        <v>197034.52000000002</v>
      </c>
      <c r="C7" s="118">
        <v>23931660.670000002</v>
      </c>
      <c r="D7" s="119">
        <v>2177587.9899999998</v>
      </c>
      <c r="E7" s="120">
        <v>26225852.139999997</v>
      </c>
      <c r="F7" s="120">
        <v>4655724.0499999989</v>
      </c>
      <c r="G7" s="121">
        <v>8223716.1199999992</v>
      </c>
      <c r="H7" s="120">
        <v>106671.33</v>
      </c>
      <c r="I7" s="120">
        <v>107704.45</v>
      </c>
      <c r="M7" s="13">
        <f t="shared" si="0"/>
        <v>65625951.269999988</v>
      </c>
    </row>
    <row r="8" spans="1:14" s="13" customFormat="1" ht="15.75" x14ac:dyDescent="0.25">
      <c r="A8" s="233" t="s">
        <v>113</v>
      </c>
      <c r="B8" s="119">
        <v>309716.66000000003</v>
      </c>
      <c r="C8" s="118">
        <v>22726163.820000004</v>
      </c>
      <c r="D8" s="119">
        <v>2407918.890000002</v>
      </c>
      <c r="E8" s="120">
        <v>33487070.980000004</v>
      </c>
      <c r="F8" s="120">
        <v>2139265.1599999997</v>
      </c>
      <c r="G8" s="121">
        <v>8740087.9800000004</v>
      </c>
      <c r="H8" s="120">
        <v>137833.92000000001</v>
      </c>
      <c r="I8" s="120">
        <v>138654.01</v>
      </c>
      <c r="M8" s="13">
        <f t="shared" si="0"/>
        <v>70086711.420000017</v>
      </c>
    </row>
    <row r="9" spans="1:14" s="13" customFormat="1" ht="15.75" x14ac:dyDescent="0.25">
      <c r="A9" s="233" t="s">
        <v>143</v>
      </c>
      <c r="B9" s="119">
        <v>122123.45666666669</v>
      </c>
      <c r="C9" s="118">
        <v>12011649.979999997</v>
      </c>
      <c r="D9" s="119">
        <v>706234.38000000035</v>
      </c>
      <c r="E9" s="120">
        <v>12740357.66</v>
      </c>
      <c r="F9" s="120">
        <v>456183.48999999993</v>
      </c>
      <c r="G9" s="121">
        <v>2025961.25</v>
      </c>
      <c r="H9" s="120">
        <v>0</v>
      </c>
      <c r="I9" s="120">
        <v>41059.74</v>
      </c>
      <c r="M9" s="13">
        <f t="shared" si="0"/>
        <v>28103569.956666663</v>
      </c>
    </row>
    <row r="10" spans="1:14" s="13" customFormat="1" ht="15.75" x14ac:dyDescent="0.25">
      <c r="A10" s="233" t="s">
        <v>158</v>
      </c>
      <c r="B10" s="119">
        <v>203102.65999999997</v>
      </c>
      <c r="C10" s="118">
        <v>16046598.280000001</v>
      </c>
      <c r="D10" s="119">
        <v>1827617.2799999984</v>
      </c>
      <c r="E10" s="120">
        <v>26671203.240000006</v>
      </c>
      <c r="F10" s="120">
        <v>2224667.0499999998</v>
      </c>
      <c r="G10" s="121">
        <v>11504748.68</v>
      </c>
      <c r="H10" s="120">
        <v>71190.540000000008</v>
      </c>
      <c r="I10" s="120">
        <v>75310.59</v>
      </c>
      <c r="M10" s="13">
        <f t="shared" si="0"/>
        <v>58624438.320000008</v>
      </c>
    </row>
    <row r="11" spans="1:14" s="13" customFormat="1" ht="15.75" x14ac:dyDescent="0.25">
      <c r="A11" s="233" t="s">
        <v>174</v>
      </c>
      <c r="B11" s="119">
        <v>565227.88833333342</v>
      </c>
      <c r="C11" s="118">
        <v>23189341.960000001</v>
      </c>
      <c r="D11" s="119">
        <v>2905121.0300000035</v>
      </c>
      <c r="E11" s="120">
        <v>41381599.979999997</v>
      </c>
      <c r="F11" s="120">
        <v>1918490.6500000001</v>
      </c>
      <c r="G11" s="121">
        <v>12205934.060000001</v>
      </c>
      <c r="H11" s="120">
        <v>25529.039999999997</v>
      </c>
      <c r="I11" s="120">
        <v>137828.69</v>
      </c>
      <c r="M11" s="13">
        <f t="shared" si="0"/>
        <v>82329073.298333347</v>
      </c>
    </row>
    <row r="12" spans="1:14" s="13" customFormat="1" ht="15.75" x14ac:dyDescent="0.25">
      <c r="A12" s="233" t="s">
        <v>206</v>
      </c>
      <c r="B12" s="119">
        <v>207200.60666666701</v>
      </c>
      <c r="C12" s="118">
        <v>26759024.350000001</v>
      </c>
      <c r="D12" s="119">
        <v>1820177.1699999995</v>
      </c>
      <c r="E12" s="120">
        <v>37410783.019999996</v>
      </c>
      <c r="F12" s="120">
        <v>4693681.6899999995</v>
      </c>
      <c r="G12" s="121">
        <v>12417096.970000001</v>
      </c>
      <c r="H12" s="120">
        <v>72236.88</v>
      </c>
      <c r="I12" s="120">
        <v>139479.32999999999</v>
      </c>
      <c r="M12" s="13">
        <f t="shared" si="0"/>
        <v>83519680.016666651</v>
      </c>
    </row>
    <row r="13" spans="1:14" s="13" customFormat="1" ht="15.75" x14ac:dyDescent="0.25">
      <c r="A13" s="233" t="s">
        <v>228</v>
      </c>
      <c r="B13" s="119">
        <v>325573.21333333297</v>
      </c>
      <c r="C13" s="118">
        <v>31250480.050000012</v>
      </c>
      <c r="D13" s="119">
        <v>3437545.45</v>
      </c>
      <c r="E13" s="120">
        <v>46214846.330000006</v>
      </c>
      <c r="F13" s="120">
        <v>6181227.8599999985</v>
      </c>
      <c r="G13" s="121">
        <v>13525303.013000002</v>
      </c>
      <c r="H13" s="120">
        <v>210038.76</v>
      </c>
      <c r="I13" s="120">
        <v>194982.2</v>
      </c>
      <c r="M13" s="13">
        <f t="shared" si="0"/>
        <v>101339996.87633336</v>
      </c>
    </row>
    <row r="14" spans="1:14" s="13" customFormat="1" ht="15.75" x14ac:dyDescent="0.25">
      <c r="A14" s="233" t="s">
        <v>249</v>
      </c>
      <c r="B14" s="119">
        <v>475025.25333333295</v>
      </c>
      <c r="C14" s="118">
        <v>24058821.399999999</v>
      </c>
      <c r="D14" s="119">
        <v>4171086.5400000024</v>
      </c>
      <c r="E14" s="120">
        <v>42593295.390000008</v>
      </c>
      <c r="F14" s="120">
        <v>2715800.92</v>
      </c>
      <c r="G14" s="121">
        <v>14811539.150000002</v>
      </c>
      <c r="H14" s="120">
        <v>73152.720000000016</v>
      </c>
      <c r="I14" s="120">
        <v>97594.27</v>
      </c>
      <c r="M14" s="13">
        <f t="shared" si="0"/>
        <v>88996315.643333346</v>
      </c>
    </row>
    <row r="15" spans="1:14" s="13" customFormat="1" ht="16.5" thickBot="1" x14ac:dyDescent="0.3">
      <c r="A15" s="234" t="s">
        <v>286</v>
      </c>
      <c r="B15" s="123">
        <v>239555.34999999998</v>
      </c>
      <c r="C15" s="124">
        <v>27083658.839999996</v>
      </c>
      <c r="D15" s="123">
        <v>2981415.5799999996</v>
      </c>
      <c r="E15" s="125">
        <v>38124898.909999996</v>
      </c>
      <c r="F15" s="125">
        <v>3132115.61</v>
      </c>
      <c r="G15" s="126">
        <v>15960594.710000001</v>
      </c>
      <c r="H15" s="125">
        <v>84568.68</v>
      </c>
      <c r="I15" s="125">
        <v>103784.18</v>
      </c>
      <c r="M15" s="122">
        <f t="shared" si="0"/>
        <v>87710591.860000014</v>
      </c>
    </row>
    <row r="16" spans="1:14" s="13" customFormat="1" x14ac:dyDescent="0.25">
      <c r="A16" s="26"/>
      <c r="B16" s="214">
        <f>SUM(B3:B15)</f>
        <v>4654155.6799999978</v>
      </c>
      <c r="C16" s="127">
        <f>SUM(C3:C15)</f>
        <v>350206472.92999995</v>
      </c>
      <c r="D16" s="128">
        <f t="shared" ref="D16:I16" si="1">SUM(D3:D15)</f>
        <v>37652132.799999997</v>
      </c>
      <c r="E16" s="26">
        <f>SUM(E3:E15)</f>
        <v>595516772.50999999</v>
      </c>
      <c r="F16" s="26">
        <f>SUM(F3:F15)</f>
        <v>101962136.56</v>
      </c>
      <c r="G16" s="26">
        <f>SUM(G3:G15)</f>
        <v>170085414.48300004</v>
      </c>
      <c r="H16" s="26">
        <f>SUM(H3:H15)</f>
        <v>2589726.870000001</v>
      </c>
      <c r="I16" s="26">
        <f t="shared" si="1"/>
        <v>1894938.14</v>
      </c>
      <c r="J16" s="129">
        <f>SUM(B16:I16)</f>
        <v>1264561749.973</v>
      </c>
      <c r="K16" s="129" t="s">
        <v>408</v>
      </c>
      <c r="M16" s="26">
        <f>SUM(M3:M15)</f>
        <v>1264561749.9730005</v>
      </c>
    </row>
    <row r="18" spans="1:12" x14ac:dyDescent="0.25">
      <c r="A18" s="207"/>
      <c r="B18" s="207"/>
      <c r="J18" s="24">
        <f>J16*0.6</f>
        <v>758737049.98380005</v>
      </c>
      <c r="K18" s="28">
        <v>0.6</v>
      </c>
    </row>
    <row r="19" spans="1:12" x14ac:dyDescent="0.25">
      <c r="A19" s="207"/>
      <c r="B19" s="207"/>
      <c r="J19" s="24">
        <f>J16*0.4</f>
        <v>505824699.98920006</v>
      </c>
      <c r="K19" s="28">
        <v>0.4</v>
      </c>
    </row>
    <row r="20" spans="1:12" x14ac:dyDescent="0.25">
      <c r="A20" s="207"/>
      <c r="B20" s="207"/>
      <c r="J20" s="25"/>
      <c r="K20" s="24"/>
    </row>
    <row r="21" spans="1:12" x14ac:dyDescent="0.25">
      <c r="A21" s="207"/>
      <c r="B21" s="207"/>
      <c r="G21" s="14">
        <f>SUM(E16:I16)</f>
        <v>872048988.56299996</v>
      </c>
      <c r="H21" s="14" t="s">
        <v>319</v>
      </c>
      <c r="J21" s="24"/>
    </row>
    <row r="22" spans="1:12" x14ac:dyDescent="0.25">
      <c r="J22" s="24"/>
      <c r="L22" s="14"/>
    </row>
  </sheetData>
  <mergeCells count="2">
    <mergeCell ref="C1:D1"/>
    <mergeCell ref="E1:I1"/>
  </mergeCells>
  <pageMargins left="0.7" right="0.7" top="0.78740157499999996" bottom="0.78740157499999996" header="0.3" footer="0.3"/>
  <pageSetup paperSize="8" scale="68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40F59-48BB-4398-B7EC-AF51695172C2}">
  <sheetPr>
    <tabColor rgb="FFFFC000"/>
    <pageSetUpPr fitToPage="1"/>
  </sheetPr>
  <dimension ref="A1:O32"/>
  <sheetViews>
    <sheetView topLeftCell="A2" workbookViewId="0">
      <selection activeCell="F27" sqref="F27"/>
    </sheetView>
  </sheetViews>
  <sheetFormatPr baseColWidth="10" defaultRowHeight="15" x14ac:dyDescent="0.25"/>
  <cols>
    <col min="1" max="1" width="29.42578125" style="14" customWidth="1"/>
    <col min="2" max="2" width="26.42578125" style="14" customWidth="1"/>
    <col min="3" max="3" width="27.140625" style="14" customWidth="1"/>
    <col min="4" max="4" width="26.85546875" style="14" customWidth="1"/>
    <col min="5" max="5" width="27.28515625" style="14" customWidth="1"/>
    <col min="6" max="6" width="27.85546875" style="14" bestFit="1" customWidth="1"/>
    <col min="7" max="7" width="27.140625" style="14" customWidth="1"/>
    <col min="8" max="8" width="27.28515625" style="14" customWidth="1"/>
    <col min="9" max="9" width="27" style="14" customWidth="1"/>
    <col min="11" max="11" width="14.140625" bestFit="1" customWidth="1"/>
    <col min="13" max="15" width="14.140625" bestFit="1" customWidth="1"/>
  </cols>
  <sheetData>
    <row r="1" spans="1:15" s="106" customFormat="1" ht="48" customHeight="1" x14ac:dyDescent="0.25">
      <c r="A1" s="104" t="s">
        <v>409</v>
      </c>
      <c r="B1" s="131" t="s">
        <v>396</v>
      </c>
      <c r="C1" s="256" t="s">
        <v>397</v>
      </c>
      <c r="D1" s="257"/>
      <c r="E1" s="258" t="s">
        <v>398</v>
      </c>
      <c r="F1" s="256"/>
      <c r="G1" s="256"/>
      <c r="H1" s="256"/>
      <c r="I1" s="256"/>
    </row>
    <row r="2" spans="1:15" s="76" customFormat="1" ht="78.75" x14ac:dyDescent="0.25">
      <c r="A2" s="58" t="s">
        <v>399</v>
      </c>
      <c r="B2" s="132" t="s">
        <v>400</v>
      </c>
      <c r="C2" s="60" t="s">
        <v>401</v>
      </c>
      <c r="D2" s="133" t="s">
        <v>402</v>
      </c>
      <c r="E2" s="62" t="s">
        <v>403</v>
      </c>
      <c r="F2" s="63" t="s">
        <v>404</v>
      </c>
      <c r="G2" s="64" t="s">
        <v>405</v>
      </c>
      <c r="H2" s="65" t="s">
        <v>406</v>
      </c>
      <c r="I2" s="134" t="s">
        <v>407</v>
      </c>
    </row>
    <row r="3" spans="1:15" x14ac:dyDescent="0.25">
      <c r="A3" s="14" t="s">
        <v>9</v>
      </c>
      <c r="B3" s="135">
        <f>'Grunddaten § 2 SPU_100%_IST'!B3*0.4</f>
        <v>346728.40533333318</v>
      </c>
      <c r="C3" s="78">
        <f>'Grunddaten § 2 SPU_100%_IST'!C3*0.4</f>
        <v>28987134.763999999</v>
      </c>
      <c r="D3" s="135">
        <f>'Grunddaten § 2 SPU_100%_IST'!D3*0.4</f>
        <v>2127577.0320000001</v>
      </c>
      <c r="E3" s="78">
        <f>'Grunddaten § 2 SPU_100%_IST'!E3*0.4</f>
        <v>53429472.880000018</v>
      </c>
      <c r="F3" s="78">
        <f>'Grunddaten § 2 SPU_100%_IST'!F3*0.4</f>
        <v>25720353.128000006</v>
      </c>
      <c r="G3" s="78">
        <f>'Grunddaten § 2 SPU_100%_IST'!G3*0.4</f>
        <v>10166790.460000001</v>
      </c>
      <c r="H3" s="135">
        <f>'Grunddaten § 2 SPU_100%_IST'!H3*0.4</f>
        <v>535283.38800000015</v>
      </c>
      <c r="I3" s="135">
        <f>'Grunddaten § 2 SPU_100%_IST'!I3*0.4</f>
        <v>191061.924</v>
      </c>
      <c r="K3" s="24">
        <f>SUM(B3:J3)</f>
        <v>121504401.98133336</v>
      </c>
      <c r="M3" s="14">
        <f>SUM(B3:I3)</f>
        <v>121504401.98133336</v>
      </c>
      <c r="N3" s="14">
        <f>B3+D3+H3+I3</f>
        <v>3200650.7493333337</v>
      </c>
      <c r="O3" s="14">
        <f>C3+E3+F3+G3</f>
        <v>118303751.23200002</v>
      </c>
    </row>
    <row r="4" spans="1:15" x14ac:dyDescent="0.25">
      <c r="A4" s="159" t="s">
        <v>12</v>
      </c>
      <c r="B4" s="235">
        <f>'Grunddaten § 2 SPU_100%_IST'!B4*0.4</f>
        <v>202196.4333333332</v>
      </c>
      <c r="C4" s="136">
        <f>'Grunddaten § 2 SPU_100%_IST'!C4*0.4</f>
        <v>7556353.4280000022</v>
      </c>
      <c r="D4" s="136">
        <f>'Grunddaten § 2 SPU_100%_IST'!D4*0.4</f>
        <v>825163.91200000001</v>
      </c>
      <c r="E4" s="136">
        <f>'Grunddaten § 2 SPU_100%_IST'!E4*0.4</f>
        <v>13046124.424000002</v>
      </c>
      <c r="F4" s="136">
        <f>'Grunddaten § 2 SPU_100%_IST'!F4*0.4</f>
        <v>959588.4</v>
      </c>
      <c r="G4" s="136">
        <f>'Grunddaten § 2 SPU_100%_IST'!G4*0.4</f>
        <v>3697891.8720000009</v>
      </c>
      <c r="H4" s="136">
        <f>'Grunddaten § 2 SPU_100%_IST'!H4*0.4</f>
        <v>27887.328000000005</v>
      </c>
      <c r="I4" s="136">
        <f>'Grunddaten § 2 SPU_100%_IST'!I4*0.4</f>
        <v>24264.452000000001</v>
      </c>
      <c r="M4" s="14">
        <f t="shared" ref="M4:M15" si="0">SUM(B4:I4)</f>
        <v>26339470.249333337</v>
      </c>
      <c r="N4" s="14">
        <f>M4</f>
        <v>26339470.249333337</v>
      </c>
    </row>
    <row r="5" spans="1:15" x14ac:dyDescent="0.25">
      <c r="A5" s="159" t="s">
        <v>28</v>
      </c>
      <c r="B5" s="235">
        <f>'Grunddaten § 2 SPU_100%_IST'!B5*0.4</f>
        <v>141933.5613333332</v>
      </c>
      <c r="C5" s="136">
        <f>'Grunddaten § 2 SPU_100%_IST'!C5*0.4</f>
        <v>12136240.775999997</v>
      </c>
      <c r="D5" s="136">
        <f>'Grunddaten § 2 SPU_100%_IST'!D5*0.4</f>
        <v>2072131.4879999999</v>
      </c>
      <c r="E5" s="136">
        <f>'Grunddaten § 2 SPU_100%_IST'!E5*0.4</f>
        <v>31377418.528000005</v>
      </c>
      <c r="F5" s="136">
        <f>'Grunddaten § 2 SPU_100%_IST'!F5*0.4</f>
        <v>1323142.5320000004</v>
      </c>
      <c r="G5" s="136">
        <f>'Grunddaten § 2 SPU_100%_IST'!G5*0.4</f>
        <v>8726989.0440000016</v>
      </c>
      <c r="H5" s="136">
        <f>'Grunddaten § 2 SPU_100%_IST'!H5*0.4</f>
        <v>101612.44800000002</v>
      </c>
      <c r="I5" s="136">
        <f>'Grunddaten § 2 SPU_100%_IST'!I5*0.4</f>
        <v>77580.22</v>
      </c>
      <c r="K5" s="14"/>
      <c r="M5" s="14">
        <f t="shared" si="0"/>
        <v>55957048.597333334</v>
      </c>
      <c r="N5" s="14">
        <f t="shared" ref="N5:N15" si="1">M5</f>
        <v>55957048.597333334</v>
      </c>
    </row>
    <row r="6" spans="1:15" x14ac:dyDescent="0.25">
      <c r="A6" s="159" t="s">
        <v>66</v>
      </c>
      <c r="B6" s="235">
        <f>'Grunddaten § 2 SPU_100%_IST'!B6*0.4</f>
        <v>112980.02866666681</v>
      </c>
      <c r="C6" s="136">
        <f>'Grunddaten § 2 SPU_100%_IST'!C6*0.4</f>
        <v>8579900.4639999997</v>
      </c>
      <c r="D6" s="136">
        <f>'Grunddaten § 2 SPU_100%_IST'!D6*0.4</f>
        <v>1062098.9640000002</v>
      </c>
      <c r="E6" s="136">
        <f>'Grunddaten § 2 SPU_100%_IST'!E6*0.4</f>
        <v>18413730.112</v>
      </c>
      <c r="F6" s="136">
        <f>'Grunddaten § 2 SPU_100%_IST'!F6*0.4</f>
        <v>1534907.9720000001</v>
      </c>
      <c r="G6" s="136">
        <f>'Grunddaten § 2 SPU_100%_IST'!G6*0.4</f>
        <v>5676501.6440000013</v>
      </c>
      <c r="H6" s="136">
        <f>'Grunddaten § 2 SPU_100%_IST'!H6*0.4</f>
        <v>58618.836000000003</v>
      </c>
      <c r="I6" s="136">
        <f>'Grunddaten § 2 SPU_100%_IST'!I6*0.4</f>
        <v>50509.676000000007</v>
      </c>
      <c r="M6" s="14">
        <f t="shared" si="0"/>
        <v>35489247.696666665</v>
      </c>
      <c r="N6" s="14">
        <f t="shared" si="1"/>
        <v>35489247.696666665</v>
      </c>
    </row>
    <row r="7" spans="1:15" x14ac:dyDescent="0.25">
      <c r="A7" s="159" t="s">
        <v>96</v>
      </c>
      <c r="B7" s="235">
        <f>'Grunddaten § 2 SPU_100%_IST'!B7*0.4</f>
        <v>78813.808000000019</v>
      </c>
      <c r="C7" s="136">
        <f>'Grunddaten § 2 SPU_100%_IST'!C7*0.4</f>
        <v>9572664.2680000011</v>
      </c>
      <c r="D7" s="136">
        <f>'Grunddaten § 2 SPU_100%_IST'!D7*0.4</f>
        <v>871035.196</v>
      </c>
      <c r="E7" s="136">
        <f>'Grunddaten § 2 SPU_100%_IST'!E7*0.4</f>
        <v>10490340.855999999</v>
      </c>
      <c r="F7" s="136">
        <f>'Grunddaten § 2 SPU_100%_IST'!F7*0.4</f>
        <v>1862289.6199999996</v>
      </c>
      <c r="G7" s="136">
        <f>'Grunddaten § 2 SPU_100%_IST'!G7*0.4</f>
        <v>3289486.4479999999</v>
      </c>
      <c r="H7" s="136">
        <f>'Grunddaten § 2 SPU_100%_IST'!H7*0.4</f>
        <v>42668.532000000007</v>
      </c>
      <c r="I7" s="136">
        <f>'Grunddaten § 2 SPU_100%_IST'!I7*0.4</f>
        <v>43081.78</v>
      </c>
      <c r="M7" s="14">
        <f t="shared" si="0"/>
        <v>26250380.508000001</v>
      </c>
      <c r="N7" s="14">
        <f t="shared" si="1"/>
        <v>26250380.508000001</v>
      </c>
    </row>
    <row r="8" spans="1:15" x14ac:dyDescent="0.25">
      <c r="A8" s="159" t="s">
        <v>113</v>
      </c>
      <c r="B8" s="235">
        <f>'Grunddaten § 2 SPU_100%_IST'!B8*0.4</f>
        <v>123886.66400000002</v>
      </c>
      <c r="C8" s="136">
        <f>'Grunddaten § 2 SPU_100%_IST'!C8*0.4</f>
        <v>9090465.5280000027</v>
      </c>
      <c r="D8" s="136">
        <f>'Grunddaten § 2 SPU_100%_IST'!D8*0.4</f>
        <v>963167.5560000008</v>
      </c>
      <c r="E8" s="136">
        <f>'Grunddaten § 2 SPU_100%_IST'!E8*0.4</f>
        <v>13394828.392000003</v>
      </c>
      <c r="F8" s="136">
        <f>'Grunddaten § 2 SPU_100%_IST'!F8*0.4</f>
        <v>855706.0639999999</v>
      </c>
      <c r="G8" s="136">
        <f>'Grunddaten § 2 SPU_100%_IST'!G8*0.4</f>
        <v>3496035.1920000003</v>
      </c>
      <c r="H8" s="136">
        <f>'Grunddaten § 2 SPU_100%_IST'!H8*0.4</f>
        <v>55133.568000000007</v>
      </c>
      <c r="I8" s="136">
        <f>'Grunddaten § 2 SPU_100%_IST'!I8*0.4</f>
        <v>55461.604000000007</v>
      </c>
      <c r="M8" s="14">
        <f t="shared" si="0"/>
        <v>28034684.568000007</v>
      </c>
      <c r="N8" s="14">
        <f t="shared" si="1"/>
        <v>28034684.568000007</v>
      </c>
    </row>
    <row r="9" spans="1:15" x14ac:dyDescent="0.25">
      <c r="A9" s="159" t="s">
        <v>143</v>
      </c>
      <c r="B9" s="235">
        <f>'Grunddaten § 2 SPU_100%_IST'!B9*0.4</f>
        <v>48849.382666666679</v>
      </c>
      <c r="C9" s="136">
        <f>'Grunddaten § 2 SPU_100%_IST'!C9*0.4</f>
        <v>4804659.9919999987</v>
      </c>
      <c r="D9" s="136">
        <f>'Grunddaten § 2 SPU_100%_IST'!D9*0.4</f>
        <v>282493.75200000015</v>
      </c>
      <c r="E9" s="136">
        <f>'Grunddaten § 2 SPU_100%_IST'!E9*0.4</f>
        <v>5096143.0640000002</v>
      </c>
      <c r="F9" s="136">
        <f>'Grunddaten § 2 SPU_100%_IST'!F9*0.4</f>
        <v>182473.39599999998</v>
      </c>
      <c r="G9" s="136">
        <f>'Grunddaten § 2 SPU_100%_IST'!G9*0.4</f>
        <v>810384.5</v>
      </c>
      <c r="H9" s="136">
        <f>'Grunddaten § 2 SPU_100%_IST'!H9*0.4</f>
        <v>0</v>
      </c>
      <c r="I9" s="136">
        <f>'Grunddaten § 2 SPU_100%_IST'!I9*0.4</f>
        <v>16423.896000000001</v>
      </c>
      <c r="M9" s="14">
        <f t="shared" si="0"/>
        <v>11241427.982666666</v>
      </c>
      <c r="N9" s="14">
        <f t="shared" si="1"/>
        <v>11241427.982666666</v>
      </c>
    </row>
    <row r="10" spans="1:15" x14ac:dyDescent="0.25">
      <c r="A10" s="159" t="s">
        <v>158</v>
      </c>
      <c r="B10" s="235">
        <f>'Grunddaten § 2 SPU_100%_IST'!B10*0.4</f>
        <v>81241.063999999998</v>
      </c>
      <c r="C10" s="136">
        <f>'Grunddaten § 2 SPU_100%_IST'!C10*0.4</f>
        <v>6418639.3120000008</v>
      </c>
      <c r="D10" s="136">
        <f>'Grunddaten § 2 SPU_100%_IST'!D10*0.4</f>
        <v>731046.91199999943</v>
      </c>
      <c r="E10" s="136">
        <f>'Grunddaten § 2 SPU_100%_IST'!E10*0.4</f>
        <v>10668481.296000004</v>
      </c>
      <c r="F10" s="136">
        <f>'Grunddaten § 2 SPU_100%_IST'!F10*0.4</f>
        <v>889866.82</v>
      </c>
      <c r="G10" s="136">
        <f>'Grunddaten § 2 SPU_100%_IST'!G10*0.4</f>
        <v>4601899.4720000001</v>
      </c>
      <c r="H10" s="136">
        <f>'Grunddaten § 2 SPU_100%_IST'!H10*0.4</f>
        <v>28476.216000000004</v>
      </c>
      <c r="I10" s="136">
        <f>'Grunddaten § 2 SPU_100%_IST'!I10*0.4</f>
        <v>30124.236000000001</v>
      </c>
      <c r="M10" s="14">
        <f t="shared" si="0"/>
        <v>23449775.328000005</v>
      </c>
      <c r="N10" s="14">
        <f t="shared" si="1"/>
        <v>23449775.328000005</v>
      </c>
    </row>
    <row r="11" spans="1:15" x14ac:dyDescent="0.25">
      <c r="A11" s="159" t="s">
        <v>174</v>
      </c>
      <c r="B11" s="235">
        <f>'Grunddaten § 2 SPU_100%_IST'!B11*0.4</f>
        <v>226091.15533333339</v>
      </c>
      <c r="C11" s="136">
        <f>'Grunddaten § 2 SPU_100%_IST'!C11*0.4</f>
        <v>9275736.784</v>
      </c>
      <c r="D11" s="136">
        <f>'Grunddaten § 2 SPU_100%_IST'!D11*0.4</f>
        <v>1162048.4120000014</v>
      </c>
      <c r="E11" s="136">
        <f>'Grunddaten § 2 SPU_100%_IST'!E11*0.4</f>
        <v>16552639.991999999</v>
      </c>
      <c r="F11" s="136">
        <f>'Grunddaten § 2 SPU_100%_IST'!F11*0.4</f>
        <v>767396.26000000013</v>
      </c>
      <c r="G11" s="136">
        <f>'Grunddaten § 2 SPU_100%_IST'!G11*0.4</f>
        <v>4882373.6240000008</v>
      </c>
      <c r="H11" s="136">
        <f>'Grunddaten § 2 SPU_100%_IST'!H11*0.4</f>
        <v>10211.616</v>
      </c>
      <c r="I11" s="136">
        <f>'Grunddaten § 2 SPU_100%_IST'!I11*0.4</f>
        <v>55131.476000000002</v>
      </c>
      <c r="M11" s="14">
        <f t="shared" si="0"/>
        <v>32931629.319333337</v>
      </c>
      <c r="N11" s="14">
        <f t="shared" si="1"/>
        <v>32931629.319333337</v>
      </c>
    </row>
    <row r="12" spans="1:15" x14ac:dyDescent="0.25">
      <c r="A12" s="159" t="s">
        <v>206</v>
      </c>
      <c r="B12" s="235">
        <f>'Grunddaten § 2 SPU_100%_IST'!B12*0.4</f>
        <v>82880.242666666803</v>
      </c>
      <c r="C12" s="136">
        <f>'Grunddaten § 2 SPU_100%_IST'!C12*0.4</f>
        <v>10703609.740000002</v>
      </c>
      <c r="D12" s="136">
        <f>'Grunddaten § 2 SPU_100%_IST'!D12*0.4</f>
        <v>728070.86799999978</v>
      </c>
      <c r="E12" s="136">
        <f>'Grunddaten § 2 SPU_100%_IST'!E12*0.4</f>
        <v>14964313.207999999</v>
      </c>
      <c r="F12" s="136">
        <f>'Grunddaten § 2 SPU_100%_IST'!F12*0.4</f>
        <v>1877472.676</v>
      </c>
      <c r="G12" s="136">
        <f>'Grunddaten § 2 SPU_100%_IST'!G12*0.4</f>
        <v>4966838.7880000006</v>
      </c>
      <c r="H12" s="136">
        <f>'Grunddaten § 2 SPU_100%_IST'!H12*0.4</f>
        <v>28894.752000000004</v>
      </c>
      <c r="I12" s="136">
        <f>'Grunddaten § 2 SPU_100%_IST'!I12*0.4</f>
        <v>55791.731999999996</v>
      </c>
      <c r="M12" s="14">
        <f t="shared" si="0"/>
        <v>33407872.006666671</v>
      </c>
      <c r="N12" s="14">
        <f t="shared" si="1"/>
        <v>33407872.006666671</v>
      </c>
    </row>
    <row r="13" spans="1:15" x14ac:dyDescent="0.25">
      <c r="A13" s="159" t="s">
        <v>228</v>
      </c>
      <c r="B13" s="235">
        <f>'Grunddaten § 2 SPU_100%_IST'!B13*0.4</f>
        <v>130229.28533333319</v>
      </c>
      <c r="C13" s="136">
        <f>'Grunddaten § 2 SPU_100%_IST'!C13*0.4</f>
        <v>12500192.020000005</v>
      </c>
      <c r="D13" s="136">
        <f>'Grunddaten § 2 SPU_100%_IST'!D13*0.4</f>
        <v>1375018.1800000002</v>
      </c>
      <c r="E13" s="136">
        <f>'Grunddaten § 2 SPU_100%_IST'!E13*0.4</f>
        <v>18485938.532000002</v>
      </c>
      <c r="F13" s="136">
        <f>'Grunddaten § 2 SPU_100%_IST'!F13*0.4</f>
        <v>2472491.1439999994</v>
      </c>
      <c r="G13" s="136">
        <f>'Grunddaten § 2 SPU_100%_IST'!G13*0.4</f>
        <v>5410121.2052000016</v>
      </c>
      <c r="H13" s="136">
        <f>'Grunddaten § 2 SPU_100%_IST'!H13*0.4</f>
        <v>84015.504000000015</v>
      </c>
      <c r="I13" s="136">
        <f>'Grunddaten § 2 SPU_100%_IST'!I13*0.4</f>
        <v>77992.88</v>
      </c>
      <c r="M13" s="14">
        <f t="shared" si="0"/>
        <v>40535998.750533342</v>
      </c>
      <c r="N13" s="14">
        <f t="shared" si="1"/>
        <v>40535998.750533342</v>
      </c>
    </row>
    <row r="14" spans="1:15" x14ac:dyDescent="0.25">
      <c r="A14" s="159" t="s">
        <v>249</v>
      </c>
      <c r="B14" s="235">
        <f>'Grunddaten § 2 SPU_100%_IST'!B14*0.4</f>
        <v>190010.10133333318</v>
      </c>
      <c r="C14" s="136">
        <f>'Grunddaten § 2 SPU_100%_IST'!C14*0.4</f>
        <v>9623528.5600000005</v>
      </c>
      <c r="D14" s="136">
        <f>'Grunddaten § 2 SPU_100%_IST'!D14*0.4</f>
        <v>1668434.6160000011</v>
      </c>
      <c r="E14" s="136">
        <f>'Grunddaten § 2 SPU_100%_IST'!E14*0.4</f>
        <v>17037318.156000003</v>
      </c>
      <c r="F14" s="136">
        <f>'Grunddaten § 2 SPU_100%_IST'!F14*0.4</f>
        <v>1086320.368</v>
      </c>
      <c r="G14" s="136">
        <f>'Grunddaten § 2 SPU_100%_IST'!G14*0.4</f>
        <v>5924615.6600000011</v>
      </c>
      <c r="H14" s="136">
        <f>'Grunddaten § 2 SPU_100%_IST'!H14*0.4</f>
        <v>29261.088000000007</v>
      </c>
      <c r="I14" s="136">
        <f>'Grunddaten § 2 SPU_100%_IST'!I14*0.4</f>
        <v>39037.708000000006</v>
      </c>
      <c r="M14" s="14">
        <f t="shared" si="0"/>
        <v>35598526.257333338</v>
      </c>
      <c r="N14" s="14">
        <f t="shared" si="1"/>
        <v>35598526.257333338</v>
      </c>
    </row>
    <row r="15" spans="1:15" ht="15.75" thickBot="1" x14ac:dyDescent="0.3">
      <c r="A15" s="57" t="s">
        <v>286</v>
      </c>
      <c r="B15" s="137">
        <f>'Grunddaten § 2 SPU_100%_IST'!B15*0.4</f>
        <v>95822.14</v>
      </c>
      <c r="C15" s="137">
        <f>'Grunddaten § 2 SPU_100%_IST'!C15*0.4</f>
        <v>10833463.535999998</v>
      </c>
      <c r="D15" s="137">
        <f>'Grunddaten § 2 SPU_100%_IST'!D15*0.4</f>
        <v>1192566.2319999998</v>
      </c>
      <c r="E15" s="137">
        <f>'Grunddaten § 2 SPU_100%_IST'!E15*0.4</f>
        <v>15249959.563999999</v>
      </c>
      <c r="F15" s="137">
        <f>'Grunddaten § 2 SPU_100%_IST'!F15*0.4</f>
        <v>1252846.2439999999</v>
      </c>
      <c r="G15" s="137">
        <f>'Grunddaten § 2 SPU_100%_IST'!G15*0.4</f>
        <v>6384237.8840000005</v>
      </c>
      <c r="H15" s="137">
        <f>'Grunddaten § 2 SPU_100%_IST'!H15*0.4</f>
        <v>33827.472000000002</v>
      </c>
      <c r="I15" s="137">
        <f>'Grunddaten § 2 SPU_100%_IST'!I15*0.4</f>
        <v>41513.671999999999</v>
      </c>
      <c r="M15" s="57">
        <f t="shared" si="0"/>
        <v>35084236.744000003</v>
      </c>
      <c r="N15" s="14">
        <f t="shared" si="1"/>
        <v>35084236.744000003</v>
      </c>
    </row>
    <row r="16" spans="1:15" x14ac:dyDescent="0.25">
      <c r="A16" s="24"/>
      <c r="B16" s="24">
        <f>SUM(B3:B15)</f>
        <v>1861662.2719999996</v>
      </c>
      <c r="C16" s="24">
        <f>SUM(C3:C15)</f>
        <v>140082589.17199999</v>
      </c>
      <c r="D16" s="138">
        <f t="shared" ref="D16:I16" si="2">SUM(D3:D15)</f>
        <v>15060853.120000005</v>
      </c>
      <c r="E16" s="24">
        <f t="shared" si="2"/>
        <v>238206709.00400007</v>
      </c>
      <c r="F16" s="24">
        <f t="shared" si="2"/>
        <v>40784854.624000013</v>
      </c>
      <c r="G16" s="24">
        <f t="shared" si="2"/>
        <v>68034165.793200016</v>
      </c>
      <c r="H16" s="24">
        <f t="shared" si="2"/>
        <v>1035890.748</v>
      </c>
      <c r="I16" s="24">
        <f t="shared" si="2"/>
        <v>757975.25599999994</v>
      </c>
      <c r="K16" s="139">
        <f>SUM(B16:I16)</f>
        <v>505824699.98920012</v>
      </c>
      <c r="M16" s="24">
        <f>SUM(M3:M15)</f>
        <v>505824699.98920006</v>
      </c>
      <c r="N16" s="24">
        <f>SUM(N3:N15)</f>
        <v>387520948.75720012</v>
      </c>
    </row>
    <row r="18" spans="1:8" x14ac:dyDescent="0.25">
      <c r="A18" s="14" t="s">
        <v>410</v>
      </c>
      <c r="B18" s="14">
        <f>1778037.88-125823.57</f>
        <v>1652214.3099999998</v>
      </c>
    </row>
    <row r="19" spans="1:8" x14ac:dyDescent="0.25">
      <c r="B19" s="14">
        <f>B16-B18</f>
        <v>209447.96199999982</v>
      </c>
    </row>
    <row r="21" spans="1:8" x14ac:dyDescent="0.25">
      <c r="H21" s="14">
        <f>SUM(E16:I16)</f>
        <v>348819595.4252001</v>
      </c>
    </row>
    <row r="32" spans="1:8" x14ac:dyDescent="0.25">
      <c r="E32" s="24"/>
      <c r="F32" s="24"/>
    </row>
  </sheetData>
  <mergeCells count="2">
    <mergeCell ref="C1:D1"/>
    <mergeCell ref="E1:I1"/>
  </mergeCells>
  <pageMargins left="0.7" right="0.7" top="0.78740157499999996" bottom="0.78740157499999996" header="0.3" footer="0.3"/>
  <pageSetup paperSize="8" scale="7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4CFA9-1726-4C86-BF88-B72BD2A2FBFF}">
  <sheetPr>
    <tabColor rgb="FFFFC000"/>
  </sheetPr>
  <dimension ref="A1:V298"/>
  <sheetViews>
    <sheetView workbookViewId="0">
      <selection activeCell="C13" sqref="C13"/>
    </sheetView>
  </sheetViews>
  <sheetFormatPr baseColWidth="10" defaultRowHeight="15" x14ac:dyDescent="0.25"/>
  <cols>
    <col min="1" max="1" width="10" customWidth="1"/>
    <col min="2" max="2" width="30" customWidth="1"/>
    <col min="3" max="3" width="19.85546875" bestFit="1" customWidth="1"/>
    <col min="4" max="4" width="20.42578125" customWidth="1"/>
    <col min="5" max="5" width="13.140625" customWidth="1"/>
    <col min="6" max="7" width="22.5703125" style="14" customWidth="1"/>
    <col min="8" max="8" width="22" style="14" customWidth="1"/>
    <col min="9" max="9" width="18.85546875" style="14" customWidth="1"/>
    <col min="10" max="10" width="22.140625" style="14" customWidth="1"/>
    <col min="11" max="11" width="19" style="14" customWidth="1"/>
    <col min="12" max="12" width="20.42578125" style="14" customWidth="1"/>
    <col min="13" max="13" width="22.5703125" style="14" customWidth="1"/>
    <col min="14" max="14" width="16.5703125" customWidth="1"/>
    <col min="15" max="15" width="13.7109375" customWidth="1"/>
    <col min="16" max="16" width="17.7109375" customWidth="1"/>
  </cols>
  <sheetData>
    <row r="1" spans="1:22" s="140" customFormat="1" ht="22.5" customHeight="1" x14ac:dyDescent="0.25">
      <c r="B1" s="259" t="s">
        <v>411</v>
      </c>
      <c r="C1" s="259"/>
      <c r="D1" s="259"/>
      <c r="F1" s="141" t="s">
        <v>396</v>
      </c>
      <c r="G1" s="142" t="s">
        <v>397</v>
      </c>
      <c r="H1" s="142"/>
      <c r="I1" s="260" t="s">
        <v>398</v>
      </c>
      <c r="J1" s="260"/>
      <c r="K1" s="260"/>
      <c r="L1" s="260"/>
      <c r="M1" s="260"/>
    </row>
    <row r="2" spans="1:22" s="146" customFormat="1" ht="63" x14ac:dyDescent="0.25">
      <c r="A2" s="5" t="s">
        <v>1</v>
      </c>
      <c r="B2" s="5" t="s">
        <v>2</v>
      </c>
      <c r="C2" s="5" t="s">
        <v>3</v>
      </c>
      <c r="D2" s="5" t="s">
        <v>412</v>
      </c>
      <c r="E2" s="5" t="s">
        <v>413</v>
      </c>
      <c r="F2" s="143" t="s">
        <v>414</v>
      </c>
      <c r="G2" s="60" t="s">
        <v>415</v>
      </c>
      <c r="H2" s="144" t="s">
        <v>416</v>
      </c>
      <c r="I2" s="145" t="s">
        <v>320</v>
      </c>
      <c r="J2" s="63" t="s">
        <v>417</v>
      </c>
      <c r="K2" s="64" t="s">
        <v>323</v>
      </c>
      <c r="L2" s="65" t="s">
        <v>418</v>
      </c>
      <c r="M2" s="134" t="s">
        <v>419</v>
      </c>
      <c r="N2" s="5"/>
      <c r="O2" s="5"/>
      <c r="P2" s="5"/>
      <c r="Q2" s="5"/>
      <c r="R2" s="5"/>
      <c r="S2" s="5"/>
      <c r="T2" s="5"/>
      <c r="U2" s="5"/>
      <c r="V2" s="5"/>
    </row>
    <row r="3" spans="1:22" x14ac:dyDescent="0.25">
      <c r="A3">
        <v>60101</v>
      </c>
      <c r="B3" t="s">
        <v>9</v>
      </c>
      <c r="C3" s="236" t="s">
        <v>9</v>
      </c>
      <c r="D3" s="14">
        <f>Finanzkraft!H3</f>
        <v>656894333.25</v>
      </c>
      <c r="E3" s="147">
        <f t="shared" ref="E3:E66" si="0">D3/$D$288</f>
        <v>0.30696659783959146</v>
      </c>
      <c r="F3" s="148">
        <f t="shared" ref="F3:F66" si="1">$F$288*E3</f>
        <v>571468.13396216405</v>
      </c>
      <c r="G3" s="149">
        <f t="shared" ref="G3:G66" si="2">$G$288*E3</f>
        <v>43000675.814690031</v>
      </c>
      <c r="H3" s="148">
        <f t="shared" ref="H3:H66" si="3">$H$288*E3</f>
        <v>4623178.8428081982</v>
      </c>
      <c r="I3" s="149">
        <f t="shared" ref="I3:I66" si="4">$I$288*E3</f>
        <v>73121503.04552348</v>
      </c>
      <c r="J3" s="149">
        <f t="shared" ref="J3:J66" si="5">$J$288*E3</f>
        <v>12519588.067311615</v>
      </c>
      <c r="K3" s="149">
        <f t="shared" ref="K3:K66" si="6">$K$288*E3</f>
        <v>20884216.41039332</v>
      </c>
      <c r="L3" s="148">
        <f t="shared" ref="L3:L66" si="7">$L$288*E3</f>
        <v>317983.8586470696</v>
      </c>
      <c r="M3" s="148">
        <f t="shared" ref="M3:M66" si="8">$M$288*E3</f>
        <v>232673.08558091335</v>
      </c>
      <c r="O3" s="148">
        <f>F3+H3+L3+M3</f>
        <v>5745303.9209983451</v>
      </c>
      <c r="P3" s="5"/>
      <c r="Q3" s="5"/>
      <c r="R3" s="5"/>
      <c r="S3" s="5"/>
      <c r="T3" s="5"/>
      <c r="U3" s="5"/>
      <c r="V3" s="5"/>
    </row>
    <row r="4" spans="1:22" x14ac:dyDescent="0.25">
      <c r="A4">
        <v>60305</v>
      </c>
      <c r="B4" t="s">
        <v>11</v>
      </c>
      <c r="C4" t="s">
        <v>12</v>
      </c>
      <c r="D4" s="14">
        <f>Finanzkraft!H4</f>
        <v>5236058.28</v>
      </c>
      <c r="E4" s="147">
        <f t="shared" si="0"/>
        <v>2.446809045146262E-3</v>
      </c>
      <c r="F4" s="149">
        <f t="shared" si="1"/>
        <v>4555.1320861371396</v>
      </c>
      <c r="G4" s="149">
        <f t="shared" si="2"/>
        <v>342755.34625355742</v>
      </c>
      <c r="H4" s="149">
        <f t="shared" si="3"/>
        <v>36851.031641635316</v>
      </c>
      <c r="I4" s="149">
        <f t="shared" si="4"/>
        <v>582846.33020551095</v>
      </c>
      <c r="J4" s="149">
        <f t="shared" si="5"/>
        <v>99792.751198978585</v>
      </c>
      <c r="K4" s="149">
        <f t="shared" si="6"/>
        <v>166466.61224178222</v>
      </c>
      <c r="L4" s="149">
        <f t="shared" si="7"/>
        <v>2534.6268519897271</v>
      </c>
      <c r="M4" s="149">
        <f t="shared" si="8"/>
        <v>1854.6207123778534</v>
      </c>
    </row>
    <row r="5" spans="1:22" x14ac:dyDescent="0.25">
      <c r="A5">
        <v>60318</v>
      </c>
      <c r="B5" t="s">
        <v>13</v>
      </c>
      <c r="C5" t="s">
        <v>12</v>
      </c>
      <c r="D5" s="14">
        <f>Finanzkraft!H5</f>
        <v>10846804.029999999</v>
      </c>
      <c r="E5" s="147">
        <f t="shared" si="0"/>
        <v>5.0687094742446082E-3</v>
      </c>
      <c r="F5" s="149">
        <f t="shared" si="1"/>
        <v>9436.2251959301411</v>
      </c>
      <c r="G5" s="149">
        <f t="shared" si="2"/>
        <v>710037.94691283151</v>
      </c>
      <c r="H5" s="149">
        <f t="shared" si="3"/>
        <v>76339.088899550494</v>
      </c>
      <c r="I5" s="149">
        <f t="shared" si="4"/>
        <v>1207400.6027572036</v>
      </c>
      <c r="J5" s="149">
        <f t="shared" si="5"/>
        <v>206726.57903835789</v>
      </c>
      <c r="K5" s="149">
        <f t="shared" si="6"/>
        <v>344845.42072832136</v>
      </c>
      <c r="L5" s="149">
        <f t="shared" si="7"/>
        <v>5250.629248669934</v>
      </c>
      <c r="M5" s="149">
        <f t="shared" si="8"/>
        <v>3841.9563613301821</v>
      </c>
    </row>
    <row r="6" spans="1:22" x14ac:dyDescent="0.25">
      <c r="A6">
        <v>60323</v>
      </c>
      <c r="B6" t="s">
        <v>14</v>
      </c>
      <c r="C6" t="s">
        <v>12</v>
      </c>
      <c r="D6" s="14">
        <f>Finanzkraft!H6</f>
        <v>2169990.37</v>
      </c>
      <c r="E6" s="147">
        <f t="shared" si="0"/>
        <v>1.0140360899871964E-3</v>
      </c>
      <c r="F6" s="149">
        <f t="shared" si="1"/>
        <v>1887.79273117556</v>
      </c>
      <c r="G6" s="149">
        <f t="shared" si="2"/>
        <v>142048.80099925766</v>
      </c>
      <c r="H6" s="149">
        <f t="shared" si="3"/>
        <v>15272.248609676271</v>
      </c>
      <c r="I6" s="149">
        <f t="shared" si="4"/>
        <v>241550.19980713411</v>
      </c>
      <c r="J6" s="149">
        <f t="shared" si="5"/>
        <v>41357.314513617195</v>
      </c>
      <c r="K6" s="149">
        <f t="shared" si="6"/>
        <v>68989.099466477201</v>
      </c>
      <c r="L6" s="149">
        <f t="shared" si="7"/>
        <v>1050.4306037558322</v>
      </c>
      <c r="M6" s="149">
        <f t="shared" si="8"/>
        <v>768.61426490128417</v>
      </c>
    </row>
    <row r="7" spans="1:22" x14ac:dyDescent="0.25">
      <c r="A7">
        <v>60324</v>
      </c>
      <c r="B7" t="s">
        <v>15</v>
      </c>
      <c r="C7" t="s">
        <v>12</v>
      </c>
      <c r="D7" s="14">
        <f>Finanzkraft!H7</f>
        <v>2647877.4500000002</v>
      </c>
      <c r="E7" s="147">
        <f t="shared" si="0"/>
        <v>1.2373526321977494E-3</v>
      </c>
      <c r="F7" s="149">
        <f t="shared" si="1"/>
        <v>2303.5327125224421</v>
      </c>
      <c r="G7" s="149">
        <f t="shared" si="2"/>
        <v>173331.56043705012</v>
      </c>
      <c r="H7" s="149">
        <f t="shared" si="3"/>
        <v>18635.586251175693</v>
      </c>
      <c r="I7" s="149">
        <f t="shared" si="4"/>
        <v>294745.69839326281</v>
      </c>
      <c r="J7" s="149">
        <f t="shared" si="5"/>
        <v>50465.247222808968</v>
      </c>
      <c r="K7" s="149">
        <f t="shared" si="6"/>
        <v>84182.254123594117</v>
      </c>
      <c r="L7" s="149">
        <f t="shared" si="7"/>
        <v>1281.7621437070954</v>
      </c>
      <c r="M7" s="149">
        <f t="shared" si="8"/>
        <v>937.88267815236281</v>
      </c>
    </row>
    <row r="8" spans="1:22" x14ac:dyDescent="0.25">
      <c r="A8">
        <v>60326</v>
      </c>
      <c r="B8" t="s">
        <v>16</v>
      </c>
      <c r="C8" t="s">
        <v>12</v>
      </c>
      <c r="D8" s="14">
        <f>Finanzkraft!H8</f>
        <v>2014824.33</v>
      </c>
      <c r="E8" s="147">
        <f t="shared" si="0"/>
        <v>9.4152702880624878E-4</v>
      </c>
      <c r="F8" s="149">
        <f t="shared" si="1"/>
        <v>1752.8053475968502</v>
      </c>
      <c r="G8" s="149">
        <f t="shared" si="2"/>
        <v>131891.54397059954</v>
      </c>
      <c r="H8" s="149">
        <f t="shared" si="3"/>
        <v>14180.200289360926</v>
      </c>
      <c r="I8" s="149">
        <f t="shared" si="4"/>
        <v>224278.0549702509</v>
      </c>
      <c r="J8" s="149">
        <f t="shared" si="5"/>
        <v>38400.042994429532</v>
      </c>
      <c r="K8" s="149">
        <f t="shared" si="6"/>
        <v>64056.005976583336</v>
      </c>
      <c r="L8" s="149">
        <f t="shared" si="7"/>
        <v>975.31913813232256</v>
      </c>
      <c r="M8" s="149">
        <f t="shared" si="8"/>
        <v>713.65419069033578</v>
      </c>
    </row>
    <row r="9" spans="1:22" x14ac:dyDescent="0.25">
      <c r="A9">
        <v>60329</v>
      </c>
      <c r="B9" t="s">
        <v>17</v>
      </c>
      <c r="C9" t="s">
        <v>12</v>
      </c>
      <c r="D9" s="14">
        <f>Finanzkraft!H9</f>
        <v>1742574.19</v>
      </c>
      <c r="E9" s="147">
        <f t="shared" si="0"/>
        <v>8.1430458981262925E-4</v>
      </c>
      <c r="F9" s="149">
        <f t="shared" si="1"/>
        <v>1515.9601327706071</v>
      </c>
      <c r="G9" s="149">
        <f t="shared" si="2"/>
        <v>114069.89531559651</v>
      </c>
      <c r="H9" s="149">
        <f t="shared" si="3"/>
        <v>12264.121822109861</v>
      </c>
      <c r="I9" s="149">
        <f t="shared" si="4"/>
        <v>193972.81646611862</v>
      </c>
      <c r="J9" s="149">
        <f t="shared" si="5"/>
        <v>33211.294315164043</v>
      </c>
      <c r="K9" s="149">
        <f t="shared" si="6"/>
        <v>55400.533469476155</v>
      </c>
      <c r="L9" s="149">
        <f t="shared" si="7"/>
        <v>843.53059064083766</v>
      </c>
      <c r="M9" s="149">
        <f t="shared" si="8"/>
        <v>617.22272992520254</v>
      </c>
    </row>
    <row r="10" spans="1:22" x14ac:dyDescent="0.25">
      <c r="A10">
        <v>60341</v>
      </c>
      <c r="B10" t="s">
        <v>18</v>
      </c>
      <c r="C10" t="s">
        <v>12</v>
      </c>
      <c r="D10" s="14">
        <f>Finanzkraft!H10</f>
        <v>2583853.7999999998</v>
      </c>
      <c r="E10" s="147">
        <f t="shared" si="0"/>
        <v>1.207434392646894E-3</v>
      </c>
      <c r="F10" s="149">
        <f t="shared" si="1"/>
        <v>2247.8350547059563</v>
      </c>
      <c r="G10" s="149">
        <f t="shared" si="2"/>
        <v>169140.53597729819</v>
      </c>
      <c r="H10" s="149">
        <f t="shared" si="3"/>
        <v>18184.992039691286</v>
      </c>
      <c r="I10" s="149">
        <f t="shared" si="4"/>
        <v>287618.97301066027</v>
      </c>
      <c r="J10" s="149">
        <f t="shared" si="5"/>
        <v>49245.036172121319</v>
      </c>
      <c r="K10" s="149">
        <f t="shared" si="6"/>
        <v>82146.791653750552</v>
      </c>
      <c r="L10" s="149">
        <f t="shared" si="7"/>
        <v>1250.7701161599168</v>
      </c>
      <c r="M10" s="149">
        <f t="shared" si="8"/>
        <v>915.20539286973394</v>
      </c>
    </row>
    <row r="11" spans="1:22" x14ac:dyDescent="0.25">
      <c r="A11">
        <v>60344</v>
      </c>
      <c r="B11" t="s">
        <v>12</v>
      </c>
      <c r="C11" t="s">
        <v>12</v>
      </c>
      <c r="D11" s="14">
        <f>Finanzkraft!H11</f>
        <v>20795884.02</v>
      </c>
      <c r="E11" s="147">
        <f t="shared" si="0"/>
        <v>9.7179126741783733E-3</v>
      </c>
      <c r="F11" s="149">
        <f t="shared" si="1"/>
        <v>18091.471388108504</v>
      </c>
      <c r="G11" s="149">
        <f t="shared" si="2"/>
        <v>1361310.3687463009</v>
      </c>
      <c r="H11" s="149">
        <f t="shared" si="3"/>
        <v>146360.05541878694</v>
      </c>
      <c r="I11" s="149">
        <f t="shared" si="4"/>
        <v>2314871.9965042919</v>
      </c>
      <c r="J11" s="149">
        <f t="shared" si="5"/>
        <v>396343.65566509217</v>
      </c>
      <c r="K11" s="149">
        <f t="shared" si="6"/>
        <v>661150.08203889115</v>
      </c>
      <c r="L11" s="149">
        <f t="shared" si="7"/>
        <v>10066.695829053315</v>
      </c>
      <c r="M11" s="149">
        <f t="shared" si="8"/>
        <v>7365.9373469959964</v>
      </c>
    </row>
    <row r="12" spans="1:22" x14ac:dyDescent="0.25">
      <c r="A12">
        <v>60345</v>
      </c>
      <c r="B12" t="s">
        <v>19</v>
      </c>
      <c r="C12" t="s">
        <v>12</v>
      </c>
      <c r="D12" s="14">
        <f>Finanzkraft!H12</f>
        <v>8348248.2300000004</v>
      </c>
      <c r="E12" s="147">
        <f t="shared" si="0"/>
        <v>3.901134820884819E-3</v>
      </c>
      <c r="F12" s="149">
        <f t="shared" si="1"/>
        <v>7262.5955140267442</v>
      </c>
      <c r="G12" s="149">
        <f t="shared" si="2"/>
        <v>546481.06641859189</v>
      </c>
      <c r="H12" s="149">
        <f t="shared" si="3"/>
        <v>58754.418538663784</v>
      </c>
      <c r="I12" s="149">
        <f t="shared" si="4"/>
        <v>929276.48706388206</v>
      </c>
      <c r="J12" s="149">
        <f t="shared" si="5"/>
        <v>159107.21653841168</v>
      </c>
      <c r="K12" s="149">
        <f t="shared" si="6"/>
        <v>265410.45318570343</v>
      </c>
      <c r="L12" s="149">
        <f t="shared" si="7"/>
        <v>4041.1494676552211</v>
      </c>
      <c r="M12" s="149">
        <f t="shared" si="8"/>
        <v>2956.9636645506844</v>
      </c>
    </row>
    <row r="13" spans="1:22" x14ac:dyDescent="0.25">
      <c r="A13">
        <v>60346</v>
      </c>
      <c r="B13" t="s">
        <v>20</v>
      </c>
      <c r="C13" t="s">
        <v>12</v>
      </c>
      <c r="D13" s="14">
        <f>Finanzkraft!H13</f>
        <v>5576387.0099999998</v>
      </c>
      <c r="E13" s="147">
        <f t="shared" si="0"/>
        <v>2.6058445963867537E-3</v>
      </c>
      <c r="F13" s="149">
        <f t="shared" si="1"/>
        <v>4851.2025717882861</v>
      </c>
      <c r="G13" s="149">
        <f t="shared" si="2"/>
        <v>365033.45804172178</v>
      </c>
      <c r="H13" s="149">
        <f t="shared" si="3"/>
        <v>39246.242719726593</v>
      </c>
      <c r="I13" s="149">
        <f t="shared" si="4"/>
        <v>620729.66548114549</v>
      </c>
      <c r="J13" s="149">
        <f t="shared" si="5"/>
        <v>106278.99303636973</v>
      </c>
      <c r="K13" s="149">
        <f t="shared" si="6"/>
        <v>177286.46330189079</v>
      </c>
      <c r="L13" s="149">
        <f t="shared" si="7"/>
        <v>2699.3703081228323</v>
      </c>
      <c r="M13" s="149">
        <f t="shared" si="8"/>
        <v>1975.1657250424662</v>
      </c>
    </row>
    <row r="14" spans="1:22" x14ac:dyDescent="0.25">
      <c r="A14">
        <v>60347</v>
      </c>
      <c r="B14" t="s">
        <v>21</v>
      </c>
      <c r="C14" t="s">
        <v>12</v>
      </c>
      <c r="D14" s="14">
        <f>Finanzkraft!H14</f>
        <v>4454895.4400000004</v>
      </c>
      <c r="E14" s="147">
        <f t="shared" si="0"/>
        <v>2.081771797576867E-3</v>
      </c>
      <c r="F14" s="149">
        <f t="shared" si="1"/>
        <v>3875.5560144624737</v>
      </c>
      <c r="G14" s="149">
        <f t="shared" si="2"/>
        <v>291619.98346981622</v>
      </c>
      <c r="H14" s="149">
        <f t="shared" si="3"/>
        <v>31353.259272663578</v>
      </c>
      <c r="I14" s="149">
        <f t="shared" si="4"/>
        <v>495892.00879812689</v>
      </c>
      <c r="J14" s="149">
        <f t="shared" si="5"/>
        <v>84904.760124515698</v>
      </c>
      <c r="K14" s="149">
        <f t="shared" si="6"/>
        <v>141631.60761995259</v>
      </c>
      <c r="L14" s="149">
        <f t="shared" si="7"/>
        <v>2156.4881445572055</v>
      </c>
      <c r="M14" s="149">
        <f t="shared" si="8"/>
        <v>1577.9315112019058</v>
      </c>
    </row>
    <row r="15" spans="1:22" x14ac:dyDescent="0.25">
      <c r="A15">
        <v>60348</v>
      </c>
      <c r="B15" t="s">
        <v>22</v>
      </c>
      <c r="C15" t="s">
        <v>12</v>
      </c>
      <c r="D15" s="14">
        <f>Finanzkraft!H15</f>
        <v>4402859.38</v>
      </c>
      <c r="E15" s="147">
        <f t="shared" si="0"/>
        <v>2.0574553565685413E-3</v>
      </c>
      <c r="F15" s="149">
        <f t="shared" si="1"/>
        <v>3830.2870136479601</v>
      </c>
      <c r="G15" s="149">
        <f t="shared" si="2"/>
        <v>288213.67345392174</v>
      </c>
      <c r="H15" s="149">
        <f t="shared" si="3"/>
        <v>30987.032926236039</v>
      </c>
      <c r="I15" s="149">
        <f t="shared" si="4"/>
        <v>490099.66941084369</v>
      </c>
      <c r="J15" s="149">
        <f t="shared" si="5"/>
        <v>83913.017613018063</v>
      </c>
      <c r="K15" s="149">
        <f t="shared" si="6"/>
        <v>139977.25884089159</v>
      </c>
      <c r="L15" s="149">
        <f t="shared" si="7"/>
        <v>2131.2989682923931</v>
      </c>
      <c r="M15" s="149">
        <f t="shared" si="8"/>
        <v>1559.5002506036112</v>
      </c>
    </row>
    <row r="16" spans="1:22" x14ac:dyDescent="0.25">
      <c r="A16">
        <v>60349</v>
      </c>
      <c r="B16" t="s">
        <v>23</v>
      </c>
      <c r="C16" t="s">
        <v>12</v>
      </c>
      <c r="D16" s="14">
        <f>Finanzkraft!H16</f>
        <v>5806499.5999999996</v>
      </c>
      <c r="E16" s="147">
        <f t="shared" si="0"/>
        <v>2.7133761662252072E-3</v>
      </c>
      <c r="F16" s="149">
        <f t="shared" si="1"/>
        <v>5051.3900384054677</v>
      </c>
      <c r="G16" s="149">
        <f t="shared" si="2"/>
        <v>380096.75876242208</v>
      </c>
      <c r="H16" s="149">
        <f t="shared" si="3"/>
        <v>40865.75989882656</v>
      </c>
      <c r="I16" s="149">
        <f t="shared" si="4"/>
        <v>646344.40684639721</v>
      </c>
      <c r="J16" s="149">
        <f t="shared" si="5"/>
        <v>110664.65247972157</v>
      </c>
      <c r="K16" s="149">
        <f t="shared" si="6"/>
        <v>184602.28395228318</v>
      </c>
      <c r="L16" s="149">
        <f t="shared" si="7"/>
        <v>2810.7612664364024</v>
      </c>
      <c r="M16" s="149">
        <f t="shared" si="8"/>
        <v>2056.6719942188497</v>
      </c>
    </row>
    <row r="17" spans="1:13" x14ac:dyDescent="0.25">
      <c r="A17">
        <v>60350</v>
      </c>
      <c r="B17" t="s">
        <v>24</v>
      </c>
      <c r="C17" t="s">
        <v>12</v>
      </c>
      <c r="D17" s="14">
        <f>Finanzkraft!H17</f>
        <v>11381924.42</v>
      </c>
      <c r="E17" s="147">
        <f t="shared" si="0"/>
        <v>5.3187711314067196E-3</v>
      </c>
      <c r="F17" s="149">
        <f t="shared" si="1"/>
        <v>9901.7555487426416</v>
      </c>
      <c r="G17" s="149">
        <f t="shared" si="2"/>
        <v>745067.23130074108</v>
      </c>
      <c r="H17" s="149">
        <f t="shared" si="3"/>
        <v>80105.230789012843</v>
      </c>
      <c r="I17" s="149">
        <f t="shared" si="4"/>
        <v>1266966.9671578766</v>
      </c>
      <c r="J17" s="149">
        <f t="shared" si="5"/>
        <v>216925.30737275112</v>
      </c>
      <c r="K17" s="149">
        <f t="shared" si="6"/>
        <v>361858.15697021078</v>
      </c>
      <c r="L17" s="149">
        <f t="shared" si="7"/>
        <v>5509.6658057537134</v>
      </c>
      <c r="M17" s="149">
        <f t="shared" si="8"/>
        <v>4031.4969099334176</v>
      </c>
    </row>
    <row r="18" spans="1:13" x14ac:dyDescent="0.25">
      <c r="A18">
        <v>60351</v>
      </c>
      <c r="B18" t="s">
        <v>25</v>
      </c>
      <c r="C18" t="s">
        <v>12</v>
      </c>
      <c r="D18" s="14">
        <f>Finanzkraft!H18</f>
        <v>5891742.04</v>
      </c>
      <c r="E18" s="147">
        <f t="shared" si="0"/>
        <v>2.7532099423348074E-3</v>
      </c>
      <c r="F18" s="149">
        <f t="shared" si="1"/>
        <v>5125.547076540005</v>
      </c>
      <c r="G18" s="149">
        <f t="shared" si="2"/>
        <v>385676.77725635259</v>
      </c>
      <c r="H18" s="149">
        <f t="shared" si="3"/>
        <v>41465.690550028216</v>
      </c>
      <c r="I18" s="149">
        <f t="shared" si="4"/>
        <v>655833.07956066728</v>
      </c>
      <c r="J18" s="149">
        <f t="shared" si="5"/>
        <v>112289.26724747657</v>
      </c>
      <c r="K18" s="149">
        <f t="shared" si="6"/>
        <v>187312.34168029294</v>
      </c>
      <c r="L18" s="149">
        <f t="shared" si="7"/>
        <v>2852.0247065662406</v>
      </c>
      <c r="M18" s="149">
        <f t="shared" si="8"/>
        <v>2086.8650108629708</v>
      </c>
    </row>
    <row r="19" spans="1:13" x14ac:dyDescent="0.25">
      <c r="A19">
        <v>60608</v>
      </c>
      <c r="B19" t="s">
        <v>27</v>
      </c>
      <c r="C19" t="s">
        <v>28</v>
      </c>
      <c r="D19" s="14">
        <f>Finanzkraft!H19</f>
        <v>11808398.470000001</v>
      </c>
      <c r="E19" s="147">
        <f t="shared" si="0"/>
        <v>5.5180623744102569E-3</v>
      </c>
      <c r="F19" s="149">
        <f t="shared" si="1"/>
        <v>10272.768536982312</v>
      </c>
      <c r="G19" s="149">
        <f t="shared" si="2"/>
        <v>772984.46461998287</v>
      </c>
      <c r="H19" s="149">
        <f t="shared" si="3"/>
        <v>83106.72692799136</v>
      </c>
      <c r="I19" s="149">
        <f t="shared" si="4"/>
        <v>1314439.4782870656</v>
      </c>
      <c r="J19" s="149">
        <f t="shared" si="5"/>
        <v>225053.37174648666</v>
      </c>
      <c r="K19" s="149">
        <f t="shared" si="6"/>
        <v>375416.77043784637</v>
      </c>
      <c r="L19" s="149">
        <f t="shared" si="7"/>
        <v>5716.1097605384975</v>
      </c>
      <c r="M19" s="149">
        <f t="shared" si="8"/>
        <v>4182.554740867582</v>
      </c>
    </row>
    <row r="20" spans="1:13" x14ac:dyDescent="0.25">
      <c r="A20">
        <v>60611</v>
      </c>
      <c r="B20" t="s">
        <v>29</v>
      </c>
      <c r="C20" t="s">
        <v>28</v>
      </c>
      <c r="D20" s="14">
        <f>Finanzkraft!H20</f>
        <v>6521398.1399999997</v>
      </c>
      <c r="E20" s="147">
        <f t="shared" si="0"/>
        <v>3.0474481189220089E-3</v>
      </c>
      <c r="F20" s="149">
        <f t="shared" si="1"/>
        <v>5673.3191888744723</v>
      </c>
      <c r="G20" s="149">
        <f t="shared" si="2"/>
        <v>426894.42286593595</v>
      </c>
      <c r="H20" s="149">
        <f t="shared" si="3"/>
        <v>45897.168509904681</v>
      </c>
      <c r="I20" s="149">
        <f t="shared" si="4"/>
        <v>725922.58726884238</v>
      </c>
      <c r="J20" s="149">
        <f t="shared" si="5"/>
        <v>124289.72850441643</v>
      </c>
      <c r="K20" s="149">
        <f t="shared" si="6"/>
        <v>207330.59056891548</v>
      </c>
      <c r="L20" s="149">
        <f t="shared" si="7"/>
        <v>3156.8233114013128</v>
      </c>
      <c r="M20" s="149">
        <f t="shared" si="8"/>
        <v>2309.8902680866281</v>
      </c>
    </row>
    <row r="21" spans="1:13" x14ac:dyDescent="0.25">
      <c r="A21">
        <v>60613</v>
      </c>
      <c r="B21" t="s">
        <v>30</v>
      </c>
      <c r="C21" t="s">
        <v>28</v>
      </c>
      <c r="D21" s="14">
        <f>Finanzkraft!H21</f>
        <v>16962888.48</v>
      </c>
      <c r="E21" s="147">
        <f t="shared" si="0"/>
        <v>7.9267545823938634E-3</v>
      </c>
      <c r="F21" s="149">
        <f t="shared" si="1"/>
        <v>14756.939945445769</v>
      </c>
      <c r="G21" s="149">
        <f t="shared" si="2"/>
        <v>1110400.3056327479</v>
      </c>
      <c r="H21" s="149">
        <f t="shared" si="3"/>
        <v>119383.68648372096</v>
      </c>
      <c r="I21" s="149">
        <f t="shared" si="4"/>
        <v>1888206.1221544191</v>
      </c>
      <c r="J21" s="149">
        <f t="shared" si="5"/>
        <v>323291.53328305966</v>
      </c>
      <c r="K21" s="149">
        <f t="shared" si="6"/>
        <v>539290.13546059211</v>
      </c>
      <c r="L21" s="149">
        <f t="shared" si="7"/>
        <v>8211.2517335684079</v>
      </c>
      <c r="M21" s="149">
        <f t="shared" si="8"/>
        <v>6008.2838338391612</v>
      </c>
    </row>
    <row r="22" spans="1:13" x14ac:dyDescent="0.25">
      <c r="A22">
        <v>60617</v>
      </c>
      <c r="B22" t="s">
        <v>31</v>
      </c>
      <c r="C22" t="s">
        <v>28</v>
      </c>
      <c r="D22" s="14">
        <f>Finanzkraft!H22</f>
        <v>13134901.720000001</v>
      </c>
      <c r="E22" s="147">
        <f t="shared" si="0"/>
        <v>6.1379370925571898E-3</v>
      </c>
      <c r="F22" s="149">
        <f t="shared" si="1"/>
        <v>11426.76591312309</v>
      </c>
      <c r="G22" s="149">
        <f t="shared" si="2"/>
        <v>859818.12010026886</v>
      </c>
      <c r="H22" s="149">
        <f t="shared" si="3"/>
        <v>92442.569010803709</v>
      </c>
      <c r="I22" s="149">
        <f t="shared" si="4"/>
        <v>1462097.7948916287</v>
      </c>
      <c r="J22" s="149">
        <f t="shared" si="5"/>
        <v>250334.8720112023</v>
      </c>
      <c r="K22" s="149">
        <f t="shared" si="6"/>
        <v>417589.4297832679</v>
      </c>
      <c r="L22" s="149">
        <f t="shared" si="7"/>
        <v>6358.2322459860125</v>
      </c>
      <c r="M22" s="149">
        <f t="shared" si="8"/>
        <v>4652.4044390429308</v>
      </c>
    </row>
    <row r="23" spans="1:13" x14ac:dyDescent="0.25">
      <c r="A23">
        <v>60618</v>
      </c>
      <c r="B23" t="s">
        <v>32</v>
      </c>
      <c r="C23" t="s">
        <v>28</v>
      </c>
      <c r="D23" s="14">
        <f>Finanzkraft!H23</f>
        <v>1982738.25</v>
      </c>
      <c r="E23" s="147">
        <f t="shared" si="0"/>
        <v>9.2653320968334805E-4</v>
      </c>
      <c r="F23" s="149">
        <f t="shared" si="1"/>
        <v>1724.8919202225538</v>
      </c>
      <c r="G23" s="149">
        <f t="shared" si="2"/>
        <v>129791.17096628697</v>
      </c>
      <c r="H23" s="149">
        <f t="shared" si="3"/>
        <v>13954.380581843072</v>
      </c>
      <c r="I23" s="149">
        <f t="shared" si="4"/>
        <v>220706.42666158348</v>
      </c>
      <c r="J23" s="149">
        <f t="shared" si="5"/>
        <v>37788.522261243474</v>
      </c>
      <c r="K23" s="149">
        <f t="shared" si="6"/>
        <v>63035.914000502657</v>
      </c>
      <c r="L23" s="149">
        <f t="shared" si="7"/>
        <v>959.78717962572432</v>
      </c>
      <c r="M23" s="149">
        <f t="shared" si="8"/>
        <v>702.28924680223736</v>
      </c>
    </row>
    <row r="24" spans="1:13" x14ac:dyDescent="0.25">
      <c r="A24">
        <v>60619</v>
      </c>
      <c r="B24" t="s">
        <v>33</v>
      </c>
      <c r="C24" t="s">
        <v>28</v>
      </c>
      <c r="D24" s="14">
        <f>Finanzkraft!H24</f>
        <v>4993166.6100000003</v>
      </c>
      <c r="E24" s="147">
        <f t="shared" si="0"/>
        <v>2.3333058136377925E-3</v>
      </c>
      <c r="F24" s="149">
        <f t="shared" si="1"/>
        <v>4343.8274022877404</v>
      </c>
      <c r="G24" s="149">
        <f t="shared" si="2"/>
        <v>326855.51970446209</v>
      </c>
      <c r="H24" s="149">
        <f t="shared" si="3"/>
        <v>35141.576143240898</v>
      </c>
      <c r="I24" s="149">
        <f t="shared" si="4"/>
        <v>555809.09896655928</v>
      </c>
      <c r="J24" s="149">
        <f t="shared" si="5"/>
        <v>95163.538402551436</v>
      </c>
      <c r="K24" s="149">
        <f t="shared" si="6"/>
        <v>158744.51457127102</v>
      </c>
      <c r="L24" s="149">
        <f t="shared" si="7"/>
        <v>2417.0499046020013</v>
      </c>
      <c r="M24" s="149">
        <f t="shared" si="8"/>
        <v>1768.5880714183938</v>
      </c>
    </row>
    <row r="25" spans="1:13" x14ac:dyDescent="0.25">
      <c r="A25">
        <v>60623</v>
      </c>
      <c r="B25" t="s">
        <v>34</v>
      </c>
      <c r="C25" t="s">
        <v>28</v>
      </c>
      <c r="D25" s="14">
        <f>Finanzkraft!H25</f>
        <v>3223596.71</v>
      </c>
      <c r="E25" s="147">
        <f t="shared" si="0"/>
        <v>1.5063861336416851E-3</v>
      </c>
      <c r="F25" s="149">
        <f t="shared" si="1"/>
        <v>2804.3822320646746</v>
      </c>
      <c r="G25" s="149">
        <f t="shared" si="2"/>
        <v>211018.46989332564</v>
      </c>
      <c r="H25" s="149">
        <f t="shared" si="3"/>
        <v>22687.460300782117</v>
      </c>
      <c r="I25" s="149">
        <f t="shared" si="4"/>
        <v>358831.28338404564</v>
      </c>
      <c r="J25" s="149">
        <f t="shared" si="5"/>
        <v>61437.73946818558</v>
      </c>
      <c r="K25" s="149">
        <f t="shared" si="6"/>
        <v>102485.72396475596</v>
      </c>
      <c r="L25" s="149">
        <f t="shared" si="7"/>
        <v>1560.4514587549131</v>
      </c>
      <c r="M25" s="149">
        <f t="shared" si="8"/>
        <v>1141.8034152819064</v>
      </c>
    </row>
    <row r="26" spans="1:13" x14ac:dyDescent="0.25">
      <c r="A26">
        <v>60624</v>
      </c>
      <c r="B26" t="s">
        <v>35</v>
      </c>
      <c r="C26" t="s">
        <v>28</v>
      </c>
      <c r="D26" s="14">
        <f>Finanzkraft!H26</f>
        <v>16744465.75</v>
      </c>
      <c r="E26" s="147">
        <f t="shared" si="0"/>
        <v>7.8246856819251809E-3</v>
      </c>
      <c r="F26" s="149">
        <f t="shared" si="1"/>
        <v>14566.922124298699</v>
      </c>
      <c r="G26" s="149">
        <f t="shared" si="2"/>
        <v>1096102.2297811557</v>
      </c>
      <c r="H26" s="149">
        <f t="shared" si="3"/>
        <v>117846.44176564223</v>
      </c>
      <c r="I26" s="149">
        <f t="shared" si="4"/>
        <v>1863892.6252821174</v>
      </c>
      <c r="J26" s="149">
        <f t="shared" si="5"/>
        <v>319128.66801581293</v>
      </c>
      <c r="K26" s="149">
        <f t="shared" si="6"/>
        <v>532345.96296377608</v>
      </c>
      <c r="L26" s="149">
        <f t="shared" si="7"/>
        <v>8105.5195039143655</v>
      </c>
      <c r="M26" s="149">
        <f t="shared" si="8"/>
        <v>5930.9181328767727</v>
      </c>
    </row>
    <row r="27" spans="1:13" x14ac:dyDescent="0.25">
      <c r="A27">
        <v>60626</v>
      </c>
      <c r="B27" t="s">
        <v>36</v>
      </c>
      <c r="C27" t="s">
        <v>28</v>
      </c>
      <c r="D27" s="14">
        <f>Finanzkraft!H27</f>
        <v>4673055.4400000004</v>
      </c>
      <c r="E27" s="147">
        <f t="shared" si="0"/>
        <v>2.1837179243661795E-3</v>
      </c>
      <c r="F27" s="149">
        <f t="shared" si="1"/>
        <v>4065.3452724826652</v>
      </c>
      <c r="G27" s="149">
        <f t="shared" si="2"/>
        <v>305900.86086652009</v>
      </c>
      <c r="H27" s="149">
        <f t="shared" si="3"/>
        <v>32888.65491439031</v>
      </c>
      <c r="I27" s="149">
        <f t="shared" si="4"/>
        <v>520176.26015631354</v>
      </c>
      <c r="J27" s="149">
        <f t="shared" si="5"/>
        <v>89062.618085097682</v>
      </c>
      <c r="K27" s="149">
        <f t="shared" si="6"/>
        <v>148567.42731191128</v>
      </c>
      <c r="L27" s="149">
        <f t="shared" si="7"/>
        <v>2262.0931940926889</v>
      </c>
      <c r="M27" s="149">
        <f t="shared" si="8"/>
        <v>1655.2041527532433</v>
      </c>
    </row>
    <row r="28" spans="1:13" x14ac:dyDescent="0.25">
      <c r="A28">
        <v>60628</v>
      </c>
      <c r="B28" t="s">
        <v>37</v>
      </c>
      <c r="C28" t="s">
        <v>28</v>
      </c>
      <c r="D28" s="14">
        <f>Finanzkraft!H28</f>
        <v>4156255.06</v>
      </c>
      <c r="E28" s="147">
        <f t="shared" si="0"/>
        <v>1.9422172044163955E-3</v>
      </c>
      <c r="F28" s="149">
        <f t="shared" si="1"/>
        <v>3615.7524934913145</v>
      </c>
      <c r="G28" s="149">
        <f t="shared" si="2"/>
        <v>272070.81472905225</v>
      </c>
      <c r="H28" s="149">
        <f t="shared" si="3"/>
        <v>29251.448042852357</v>
      </c>
      <c r="I28" s="149">
        <f t="shared" si="4"/>
        <v>462649.16843497881</v>
      </c>
      <c r="J28" s="149">
        <f t="shared" si="5"/>
        <v>79213.046330354409</v>
      </c>
      <c r="K28" s="149">
        <f t="shared" si="6"/>
        <v>132137.12729167051</v>
      </c>
      <c r="L28" s="149">
        <f t="shared" si="7"/>
        <v>2011.9248326613688</v>
      </c>
      <c r="M28" s="149">
        <f t="shared" si="8"/>
        <v>1472.1525827251216</v>
      </c>
    </row>
    <row r="29" spans="1:13" x14ac:dyDescent="0.25">
      <c r="A29">
        <v>60629</v>
      </c>
      <c r="B29" t="s">
        <v>38</v>
      </c>
      <c r="C29" t="s">
        <v>28</v>
      </c>
      <c r="D29" s="14">
        <f>Finanzkraft!H29</f>
        <v>9630494.7400000002</v>
      </c>
      <c r="E29" s="147">
        <f t="shared" si="0"/>
        <v>4.5003283727899036E-3</v>
      </c>
      <c r="F29" s="149">
        <f t="shared" si="1"/>
        <v>8378.0915432341135</v>
      </c>
      <c r="G29" s="149">
        <f t="shared" si="2"/>
        <v>630417.65058462333</v>
      </c>
      <c r="H29" s="149">
        <f t="shared" si="3"/>
        <v>67778.78461435737</v>
      </c>
      <c r="I29" s="149">
        <f t="shared" si="4"/>
        <v>1072008.4111196096</v>
      </c>
      <c r="J29" s="149">
        <f t="shared" si="5"/>
        <v>183545.23844449874</v>
      </c>
      <c r="K29" s="149">
        <f t="shared" si="6"/>
        <v>306176.08663823036</v>
      </c>
      <c r="L29" s="149">
        <f t="shared" si="7"/>
        <v>4661.848524334956</v>
      </c>
      <c r="M29" s="149">
        <f t="shared" si="8"/>
        <v>3411.1375504494904</v>
      </c>
    </row>
    <row r="30" spans="1:13" x14ac:dyDescent="0.25">
      <c r="A30">
        <v>60632</v>
      </c>
      <c r="B30" t="s">
        <v>39</v>
      </c>
      <c r="C30" t="s">
        <v>28</v>
      </c>
      <c r="D30" s="14">
        <f>Finanzkraft!H30</f>
        <v>4679629.4400000004</v>
      </c>
      <c r="E30" s="147">
        <f t="shared" si="0"/>
        <v>2.1867899533243428E-3</v>
      </c>
      <c r="F30" s="149">
        <f t="shared" si="1"/>
        <v>4071.0643528925693</v>
      </c>
      <c r="G30" s="149">
        <f t="shared" si="2"/>
        <v>306331.19863699097</v>
      </c>
      <c r="H30" s="149">
        <f t="shared" si="3"/>
        <v>32934.922291309595</v>
      </c>
      <c r="I30" s="149">
        <f t="shared" si="4"/>
        <v>520908.03806440264</v>
      </c>
      <c r="J30" s="149">
        <f t="shared" si="5"/>
        <v>89187.9103395571</v>
      </c>
      <c r="K30" s="149">
        <f t="shared" si="6"/>
        <v>148776.43023937245</v>
      </c>
      <c r="L30" s="149">
        <f t="shared" si="7"/>
        <v>2265.2754804680385</v>
      </c>
      <c r="M30" s="149">
        <f t="shared" si="8"/>
        <v>1657.5326746892467</v>
      </c>
    </row>
    <row r="31" spans="1:13" x14ac:dyDescent="0.25">
      <c r="A31">
        <v>60639</v>
      </c>
      <c r="B31" t="s">
        <v>40</v>
      </c>
      <c r="C31" t="s">
        <v>28</v>
      </c>
      <c r="D31" s="14">
        <f>Finanzkraft!H31</f>
        <v>1916855.95</v>
      </c>
      <c r="E31" s="147">
        <f t="shared" si="0"/>
        <v>8.957464233385941E-4</v>
      </c>
      <c r="F31" s="149">
        <f t="shared" si="1"/>
        <v>1667.5773216084006</v>
      </c>
      <c r="G31" s="149">
        <f t="shared" si="2"/>
        <v>125478.47822282866</v>
      </c>
      <c r="H31" s="149">
        <f t="shared" si="3"/>
        <v>13490.70531466791</v>
      </c>
      <c r="I31" s="149">
        <f t="shared" si="4"/>
        <v>213372.80760559035</v>
      </c>
      <c r="J31" s="149">
        <f t="shared" si="5"/>
        <v>36532.887655832536</v>
      </c>
      <c r="K31" s="149">
        <f t="shared" si="6"/>
        <v>60941.360674083837</v>
      </c>
      <c r="L31" s="149">
        <f t="shared" si="7"/>
        <v>927.89543249054088</v>
      </c>
      <c r="M31" s="149">
        <f t="shared" si="8"/>
        <v>678.95362454115514</v>
      </c>
    </row>
    <row r="32" spans="1:13" x14ac:dyDescent="0.25">
      <c r="A32">
        <v>60641</v>
      </c>
      <c r="B32" t="s">
        <v>41</v>
      </c>
      <c r="C32" t="s">
        <v>28</v>
      </c>
      <c r="D32" s="14">
        <f>Finanzkraft!H32</f>
        <v>1419404.03</v>
      </c>
      <c r="E32" s="147">
        <f t="shared" si="0"/>
        <v>6.6328723509186311E-4</v>
      </c>
      <c r="F32" s="149">
        <f t="shared" si="1"/>
        <v>1234.8168210697158</v>
      </c>
      <c r="G32" s="149">
        <f t="shared" si="2"/>
        <v>92914.993256405229</v>
      </c>
      <c r="H32" s="149">
        <f t="shared" si="3"/>
        <v>9989.6716240894639</v>
      </c>
      <c r="I32" s="149">
        <f t="shared" si="4"/>
        <v>157999.46939559522</v>
      </c>
      <c r="J32" s="149">
        <f t="shared" si="5"/>
        <v>27052.073457176557</v>
      </c>
      <c r="K32" s="149">
        <f t="shared" si="6"/>
        <v>45126.19372075305</v>
      </c>
      <c r="L32" s="149">
        <f t="shared" si="7"/>
        <v>687.0931100981619</v>
      </c>
      <c r="M32" s="149">
        <f t="shared" si="8"/>
        <v>502.75531182028709</v>
      </c>
    </row>
    <row r="33" spans="1:13" x14ac:dyDescent="0.25">
      <c r="A33">
        <v>60642</v>
      </c>
      <c r="B33" t="s">
        <v>42</v>
      </c>
      <c r="C33" t="s">
        <v>28</v>
      </c>
      <c r="D33" s="14">
        <f>Finanzkraft!H33</f>
        <v>2878064</v>
      </c>
      <c r="E33" s="147">
        <f t="shared" si="0"/>
        <v>1.3449187635302317E-3</v>
      </c>
      <c r="F33" s="149">
        <f t="shared" si="1"/>
        <v>2503.7845209691213</v>
      </c>
      <c r="G33" s="149">
        <f t="shared" si="2"/>
        <v>188399.70262131965</v>
      </c>
      <c r="H33" s="149">
        <f t="shared" si="3"/>
        <v>20255.623955860839</v>
      </c>
      <c r="I33" s="149">
        <f t="shared" si="4"/>
        <v>320368.67253826547</v>
      </c>
      <c r="J33" s="149">
        <f t="shared" si="5"/>
        <v>54852.316251670352</v>
      </c>
      <c r="K33" s="149">
        <f t="shared" si="6"/>
        <v>91500.426136401351</v>
      </c>
      <c r="L33" s="149">
        <f t="shared" si="7"/>
        <v>1393.188903952567</v>
      </c>
      <c r="M33" s="149">
        <f t="shared" si="8"/>
        <v>1019.4151440860308</v>
      </c>
    </row>
    <row r="34" spans="1:13" x14ac:dyDescent="0.25">
      <c r="A34">
        <v>60645</v>
      </c>
      <c r="B34" t="s">
        <v>43</v>
      </c>
      <c r="C34" t="s">
        <v>28</v>
      </c>
      <c r="D34" s="14">
        <f>Finanzkraft!H34</f>
        <v>4110324.82</v>
      </c>
      <c r="E34" s="147">
        <f t="shared" si="0"/>
        <v>1.9207540119406733E-3</v>
      </c>
      <c r="F34" s="149">
        <f t="shared" si="1"/>
        <v>3575.7952778225881</v>
      </c>
      <c r="G34" s="149">
        <f t="shared" si="2"/>
        <v>269064.19515515608</v>
      </c>
      <c r="H34" s="149">
        <f t="shared" si="3"/>
        <v>28928.194053489216</v>
      </c>
      <c r="I34" s="149">
        <f t="shared" si="4"/>
        <v>457536.49199061765</v>
      </c>
      <c r="J34" s="149">
        <f t="shared" si="5"/>
        <v>78337.673145465145</v>
      </c>
      <c r="K34" s="149">
        <f t="shared" si="6"/>
        <v>130676.89689632585</v>
      </c>
      <c r="L34" s="149">
        <f t="shared" si="7"/>
        <v>1989.691310153225</v>
      </c>
      <c r="M34" s="149">
        <f t="shared" si="8"/>
        <v>1455.8840139137587</v>
      </c>
    </row>
    <row r="35" spans="1:13" x14ac:dyDescent="0.25">
      <c r="A35">
        <v>60646</v>
      </c>
      <c r="B35" t="s">
        <v>44</v>
      </c>
      <c r="C35" t="s">
        <v>28</v>
      </c>
      <c r="D35" s="14">
        <f>Finanzkraft!H35</f>
        <v>3420171.26</v>
      </c>
      <c r="E35" s="147">
        <f t="shared" si="0"/>
        <v>1.5982453837235149E-3</v>
      </c>
      <c r="F35" s="149">
        <f t="shared" si="1"/>
        <v>2975.3931322762301</v>
      </c>
      <c r="G35" s="149">
        <f t="shared" si="2"/>
        <v>223886.35148418663</v>
      </c>
      <c r="H35" s="149">
        <f t="shared" si="3"/>
        <v>24070.938973977904</v>
      </c>
      <c r="I35" s="149">
        <f t="shared" si="4"/>
        <v>380712.77303761372</v>
      </c>
      <c r="J35" s="149">
        <f t="shared" si="5"/>
        <v>65184.205628642667</v>
      </c>
      <c r="K35" s="149">
        <f t="shared" si="6"/>
        <v>108735.29141446219</v>
      </c>
      <c r="L35" s="149">
        <f t="shared" si="7"/>
        <v>1655.607606032899</v>
      </c>
      <c r="M35" s="149">
        <f t="shared" si="8"/>
        <v>1211.4304538786494</v>
      </c>
    </row>
    <row r="36" spans="1:13" x14ac:dyDescent="0.25">
      <c r="A36">
        <v>60647</v>
      </c>
      <c r="B36" t="s">
        <v>45</v>
      </c>
      <c r="C36" t="s">
        <v>28</v>
      </c>
      <c r="D36" s="14">
        <f>Finanzkraft!H36</f>
        <v>787129.55</v>
      </c>
      <c r="E36" s="147">
        <f t="shared" si="0"/>
        <v>3.678254900252766E-4</v>
      </c>
      <c r="F36" s="149">
        <f t="shared" si="1"/>
        <v>684.76683745996968</v>
      </c>
      <c r="G36" s="149">
        <f t="shared" si="2"/>
        <v>51525.947006200404</v>
      </c>
      <c r="H36" s="149">
        <f t="shared" si="3"/>
        <v>5539.7656790627179</v>
      </c>
      <c r="I36" s="149">
        <f t="shared" si="4"/>
        <v>87618.499466704787</v>
      </c>
      <c r="J36" s="149">
        <f t="shared" si="5"/>
        <v>15001.709137682474</v>
      </c>
      <c r="K36" s="149">
        <f t="shared" si="6"/>
        <v>25024.700371344708</v>
      </c>
      <c r="L36" s="149">
        <f t="shared" si="7"/>
        <v>381.02702199575032</v>
      </c>
      <c r="M36" s="149">
        <f t="shared" si="8"/>
        <v>278.80261996523444</v>
      </c>
    </row>
    <row r="37" spans="1:13" x14ac:dyDescent="0.25">
      <c r="A37">
        <v>60648</v>
      </c>
      <c r="B37" t="s">
        <v>46</v>
      </c>
      <c r="C37" t="s">
        <v>28</v>
      </c>
      <c r="D37" s="14">
        <f>Finanzkraft!H37</f>
        <v>2806562.15</v>
      </c>
      <c r="E37" s="147">
        <f t="shared" si="0"/>
        <v>1.3115059625320176E-3</v>
      </c>
      <c r="F37" s="149">
        <f t="shared" si="1"/>
        <v>2441.5811699489022</v>
      </c>
      <c r="G37" s="149">
        <f t="shared" si="2"/>
        <v>183719.15094600103</v>
      </c>
      <c r="H37" s="149">
        <f t="shared" si="3"/>
        <v>19752.398667698944</v>
      </c>
      <c r="I37" s="149">
        <f t="shared" si="4"/>
        <v>312409.51917387533</v>
      </c>
      <c r="J37" s="149">
        <f t="shared" si="5"/>
        <v>53489.580020377543</v>
      </c>
      <c r="K37" s="149">
        <f t="shared" si="6"/>
        <v>89227.214093673654</v>
      </c>
      <c r="L37" s="149">
        <f t="shared" si="7"/>
        <v>1358.5768925337516</v>
      </c>
      <c r="M37" s="149">
        <f t="shared" si="8"/>
        <v>994.0890676957323</v>
      </c>
    </row>
    <row r="38" spans="1:13" x14ac:dyDescent="0.25">
      <c r="A38">
        <v>60651</v>
      </c>
      <c r="B38" t="s">
        <v>47</v>
      </c>
      <c r="C38" t="s">
        <v>28</v>
      </c>
      <c r="D38" s="14">
        <f>Finanzkraft!H38</f>
        <v>2933234.19</v>
      </c>
      <c r="E38" s="147">
        <f t="shared" si="0"/>
        <v>1.3706997828955162E-3</v>
      </c>
      <c r="F38" s="149">
        <f t="shared" si="1"/>
        <v>2551.7800720551727</v>
      </c>
      <c r="G38" s="149">
        <f t="shared" si="2"/>
        <v>192011.17456550218</v>
      </c>
      <c r="H38" s="149">
        <f t="shared" si="3"/>
        <v>20643.908101805264</v>
      </c>
      <c r="I38" s="149">
        <f t="shared" si="4"/>
        <v>326509.88431603828</v>
      </c>
      <c r="J38" s="149">
        <f t="shared" si="5"/>
        <v>55903.79137854201</v>
      </c>
      <c r="K38" s="149">
        <f t="shared" si="6"/>
        <v>93254.416282216815</v>
      </c>
      <c r="L38" s="149">
        <f t="shared" si="7"/>
        <v>1419.8952233870739</v>
      </c>
      <c r="M38" s="149">
        <f t="shared" si="8"/>
        <v>1038.9565188393733</v>
      </c>
    </row>
    <row r="39" spans="1:13" x14ac:dyDescent="0.25">
      <c r="A39">
        <v>60653</v>
      </c>
      <c r="B39" t="s">
        <v>48</v>
      </c>
      <c r="C39" t="s">
        <v>28</v>
      </c>
      <c r="D39" s="14">
        <f>Finanzkraft!H39</f>
        <v>5633594.9299999997</v>
      </c>
      <c r="E39" s="147">
        <f t="shared" si="0"/>
        <v>2.6325778465961084E-3</v>
      </c>
      <c r="F39" s="149">
        <f t="shared" si="1"/>
        <v>4900.9708551109779</v>
      </c>
      <c r="G39" s="149">
        <f t="shared" si="2"/>
        <v>368778.32094803109</v>
      </c>
      <c r="H39" s="149">
        <f t="shared" si="3"/>
        <v>39648.868274549895</v>
      </c>
      <c r="I39" s="149">
        <f t="shared" si="4"/>
        <v>627097.70503449638</v>
      </c>
      <c r="J39" s="149">
        <f t="shared" si="5"/>
        <v>107369.30475978529</v>
      </c>
      <c r="K39" s="149">
        <f t="shared" si="6"/>
        <v>179105.23767882513</v>
      </c>
      <c r="L39" s="149">
        <f t="shared" si="7"/>
        <v>2727.063034678672</v>
      </c>
      <c r="M39" s="149">
        <f t="shared" si="8"/>
        <v>1995.4288672136138</v>
      </c>
    </row>
    <row r="40" spans="1:13" x14ac:dyDescent="0.25">
      <c r="A40">
        <v>60654</v>
      </c>
      <c r="B40" t="s">
        <v>49</v>
      </c>
      <c r="C40" t="s">
        <v>28</v>
      </c>
      <c r="D40" s="14">
        <f>Finanzkraft!H40</f>
        <v>3277017</v>
      </c>
      <c r="E40" s="147">
        <f t="shared" si="0"/>
        <v>1.5313494250675278E-3</v>
      </c>
      <c r="F40" s="149">
        <f t="shared" si="1"/>
        <v>2850.8554498971071</v>
      </c>
      <c r="G40" s="149">
        <f t="shared" si="2"/>
        <v>214515.39239051289</v>
      </c>
      <c r="H40" s="149">
        <f t="shared" si="3"/>
        <v>23063.428766338489</v>
      </c>
      <c r="I40" s="149">
        <f t="shared" si="4"/>
        <v>364777.70688050339</v>
      </c>
      <c r="J40" s="149">
        <f t="shared" si="5"/>
        <v>62455.863679925125</v>
      </c>
      <c r="K40" s="149">
        <f t="shared" si="6"/>
        <v>104184.08067236572</v>
      </c>
      <c r="L40" s="149">
        <f t="shared" si="7"/>
        <v>1586.3107013825713</v>
      </c>
      <c r="M40" s="149">
        <f t="shared" si="8"/>
        <v>1160.7249724910121</v>
      </c>
    </row>
    <row r="41" spans="1:13" x14ac:dyDescent="0.25">
      <c r="A41">
        <v>60655</v>
      </c>
      <c r="B41" t="s">
        <v>50</v>
      </c>
      <c r="C41" t="s">
        <v>28</v>
      </c>
      <c r="D41" s="14">
        <f>Finanzkraft!H41</f>
        <v>5286942.58</v>
      </c>
      <c r="E41" s="147">
        <f t="shared" si="0"/>
        <v>2.4705872689241566E-3</v>
      </c>
      <c r="F41" s="149">
        <f t="shared" si="1"/>
        <v>4599.3991082396196</v>
      </c>
      <c r="G41" s="149">
        <f t="shared" si="2"/>
        <v>346086.26140627608</v>
      </c>
      <c r="H41" s="149">
        <f t="shared" si="3"/>
        <v>37209.151977408677</v>
      </c>
      <c r="I41" s="149">
        <f t="shared" si="4"/>
        <v>588510.46263760387</v>
      </c>
      <c r="J41" s="149">
        <f t="shared" si="5"/>
        <v>100762.54259897696</v>
      </c>
      <c r="K41" s="149">
        <f t="shared" si="6"/>
        <v>168084.34386055529</v>
      </c>
      <c r="L41" s="149">
        <f t="shared" si="7"/>
        <v>2559.258494005122</v>
      </c>
      <c r="M41" s="149">
        <f t="shared" si="8"/>
        <v>1872.6440176331282</v>
      </c>
    </row>
    <row r="42" spans="1:13" x14ac:dyDescent="0.25">
      <c r="A42">
        <v>60656</v>
      </c>
      <c r="B42" t="s">
        <v>51</v>
      </c>
      <c r="C42" t="s">
        <v>28</v>
      </c>
      <c r="D42" s="14">
        <f>Finanzkraft!H42</f>
        <v>4158535.03</v>
      </c>
      <c r="E42" s="147">
        <f t="shared" si="0"/>
        <v>1.9432826339667063E-3</v>
      </c>
      <c r="F42" s="149">
        <f t="shared" si="1"/>
        <v>3617.735963488602</v>
      </c>
      <c r="G42" s="149">
        <f t="shared" si="2"/>
        <v>272220.06285904016</v>
      </c>
      <c r="H42" s="149">
        <f t="shared" si="3"/>
        <v>29267.494320819296</v>
      </c>
      <c r="I42" s="149">
        <f t="shared" si="4"/>
        <v>462902.96090183401</v>
      </c>
      <c r="J42" s="149">
        <f t="shared" si="5"/>
        <v>79256.49971967595</v>
      </c>
      <c r="K42" s="149">
        <f t="shared" si="6"/>
        <v>132209.61290233731</v>
      </c>
      <c r="L42" s="149">
        <f t="shared" si="7"/>
        <v>2013.0285012751817</v>
      </c>
      <c r="M42" s="149">
        <f t="shared" si="8"/>
        <v>1472.9601519612684</v>
      </c>
    </row>
    <row r="43" spans="1:13" x14ac:dyDescent="0.25">
      <c r="A43">
        <v>60659</v>
      </c>
      <c r="B43" t="s">
        <v>52</v>
      </c>
      <c r="C43" t="s">
        <v>28</v>
      </c>
      <c r="D43" s="14">
        <f>Finanzkraft!H43</f>
        <v>5441236.9199999999</v>
      </c>
      <c r="E43" s="147">
        <f t="shared" si="0"/>
        <v>2.5426889848597688E-3</v>
      </c>
      <c r="F43" s="149">
        <f t="shared" si="1"/>
        <v>4733.6281525434097</v>
      </c>
      <c r="G43" s="149">
        <f t="shared" si="2"/>
        <v>356186.45645828068</v>
      </c>
      <c r="H43" s="149">
        <f t="shared" si="3"/>
        <v>38295.06533081489</v>
      </c>
      <c r="I43" s="149">
        <f t="shared" si="4"/>
        <v>605685.57510416734</v>
      </c>
      <c r="J43" s="149">
        <f t="shared" si="5"/>
        <v>103703.20060155184</v>
      </c>
      <c r="K43" s="149">
        <f t="shared" si="6"/>
        <v>172989.72395649296</v>
      </c>
      <c r="L43" s="149">
        <f t="shared" si="7"/>
        <v>2633.9479944577465</v>
      </c>
      <c r="M43" s="149">
        <f t="shared" si="8"/>
        <v>1927.2953342274632</v>
      </c>
    </row>
    <row r="44" spans="1:13" x14ac:dyDescent="0.25">
      <c r="A44">
        <v>60660</v>
      </c>
      <c r="B44" t="s">
        <v>53</v>
      </c>
      <c r="C44" t="s">
        <v>28</v>
      </c>
      <c r="D44" s="14">
        <f>Finanzkraft!H44</f>
        <v>6569574.9500000002</v>
      </c>
      <c r="E44" s="147">
        <f t="shared" si="0"/>
        <v>3.0699611331343516E-3</v>
      </c>
      <c r="F44" s="149">
        <f t="shared" si="1"/>
        <v>5715.2308180625905</v>
      </c>
      <c r="G44" s="149">
        <f t="shared" si="2"/>
        <v>430048.10418686696</v>
      </c>
      <c r="H44" s="149">
        <f t="shared" si="3"/>
        <v>46236.233710245251</v>
      </c>
      <c r="I44" s="149">
        <f t="shared" si="4"/>
        <v>731285.33829412481</v>
      </c>
      <c r="J44" s="149">
        <f t="shared" si="5"/>
        <v>125207.91851621488</v>
      </c>
      <c r="K44" s="149">
        <f t="shared" si="6"/>
        <v>208862.24471034267</v>
      </c>
      <c r="L44" s="149">
        <f t="shared" si="7"/>
        <v>3180.144334533471</v>
      </c>
      <c r="M44" s="149">
        <f t="shared" si="8"/>
        <v>2326.9545757975602</v>
      </c>
    </row>
    <row r="45" spans="1:13" x14ac:dyDescent="0.25">
      <c r="A45">
        <v>60661</v>
      </c>
      <c r="B45" t="s">
        <v>54</v>
      </c>
      <c r="C45" t="s">
        <v>28</v>
      </c>
      <c r="D45" s="14">
        <f>Finanzkraft!H45</f>
        <v>8349920.4000000004</v>
      </c>
      <c r="E45" s="147">
        <f t="shared" si="0"/>
        <v>3.901916225609944E-3</v>
      </c>
      <c r="F45" s="149">
        <f t="shared" si="1"/>
        <v>7264.0502257226717</v>
      </c>
      <c r="G45" s="149">
        <f t="shared" si="2"/>
        <v>546590.52761567861</v>
      </c>
      <c r="H45" s="149">
        <f t="shared" si="3"/>
        <v>58766.187160456167</v>
      </c>
      <c r="I45" s="149">
        <f t="shared" si="4"/>
        <v>929462.62291185418</v>
      </c>
      <c r="J45" s="149">
        <f t="shared" si="5"/>
        <v>159139.0860165284</v>
      </c>
      <c r="K45" s="149">
        <f t="shared" si="6"/>
        <v>265463.61540432414</v>
      </c>
      <c r="L45" s="149">
        <f t="shared" si="7"/>
        <v>4041.9589175804217</v>
      </c>
      <c r="M45" s="149">
        <f t="shared" si="8"/>
        <v>2957.555949997251</v>
      </c>
    </row>
    <row r="46" spans="1:13" x14ac:dyDescent="0.25">
      <c r="A46">
        <v>60662</v>
      </c>
      <c r="B46" t="s">
        <v>55</v>
      </c>
      <c r="C46" t="s">
        <v>28</v>
      </c>
      <c r="D46" s="14">
        <f>Finanzkraft!H46</f>
        <v>6797046.3700000001</v>
      </c>
      <c r="E46" s="147">
        <f t="shared" si="0"/>
        <v>3.1762584847307251E-3</v>
      </c>
      <c r="F46" s="149">
        <f t="shared" si="1"/>
        <v>5913.1205871430775</v>
      </c>
      <c r="G46" s="149">
        <f t="shared" si="2"/>
        <v>444938.51242061338</v>
      </c>
      <c r="H46" s="149">
        <f t="shared" si="3"/>
        <v>47837.162509683229</v>
      </c>
      <c r="I46" s="149">
        <f t="shared" si="4"/>
        <v>756606.08059373801</v>
      </c>
      <c r="J46" s="149">
        <f t="shared" si="5"/>
        <v>129543.24054798919</v>
      </c>
      <c r="K46" s="149">
        <f t="shared" si="6"/>
        <v>216094.0963522284</v>
      </c>
      <c r="L46" s="149">
        <f t="shared" si="7"/>
        <v>3290.2567775890575</v>
      </c>
      <c r="M46" s="149">
        <f t="shared" si="8"/>
        <v>2407.5253380859431</v>
      </c>
    </row>
    <row r="47" spans="1:13" x14ac:dyDescent="0.25">
      <c r="A47">
        <v>60663</v>
      </c>
      <c r="B47" t="s">
        <v>56</v>
      </c>
      <c r="C47" t="s">
        <v>28</v>
      </c>
      <c r="D47" s="14">
        <f>Finanzkraft!H47</f>
        <v>10375271.74</v>
      </c>
      <c r="E47" s="147">
        <f t="shared" si="0"/>
        <v>4.8483625242006275E-3</v>
      </c>
      <c r="F47" s="149">
        <f t="shared" si="1"/>
        <v>9026.0135922829941</v>
      </c>
      <c r="G47" s="149">
        <f t="shared" si="2"/>
        <v>679171.17563451733</v>
      </c>
      <c r="H47" s="149">
        <f t="shared" si="3"/>
        <v>73020.475849498122</v>
      </c>
      <c r="I47" s="149">
        <f t="shared" si="4"/>
        <v>1154912.4809481581</v>
      </c>
      <c r="J47" s="149">
        <f t="shared" si="5"/>
        <v>197739.76071397233</v>
      </c>
      <c r="K47" s="149">
        <f t="shared" si="6"/>
        <v>329854.29979700322</v>
      </c>
      <c r="L47" s="149">
        <f t="shared" si="7"/>
        <v>5022.3738817693566</v>
      </c>
      <c r="M47" s="149">
        <f t="shared" si="8"/>
        <v>3674.9388254617766</v>
      </c>
    </row>
    <row r="48" spans="1:13" x14ac:dyDescent="0.25">
      <c r="A48">
        <v>60664</v>
      </c>
      <c r="B48" t="s">
        <v>57</v>
      </c>
      <c r="C48" t="s">
        <v>28</v>
      </c>
      <c r="D48" s="14">
        <f>Finanzkraft!H48</f>
        <v>18038703.199999999</v>
      </c>
      <c r="E48" s="147">
        <f t="shared" si="0"/>
        <v>8.4294825978271613E-3</v>
      </c>
      <c r="F48" s="149">
        <f t="shared" si="1"/>
        <v>15692.849724855372</v>
      </c>
      <c r="G48" s="149">
        <f t="shared" si="2"/>
        <v>1180823.7476839456</v>
      </c>
      <c r="H48" s="149">
        <f t="shared" si="3"/>
        <v>126955.19928347095</v>
      </c>
      <c r="I48" s="149">
        <f t="shared" si="4"/>
        <v>2007959.3082348972</v>
      </c>
      <c r="J48" s="149">
        <f t="shared" si="5"/>
        <v>343795.22230791877</v>
      </c>
      <c r="K48" s="149">
        <f t="shared" si="6"/>
        <v>573492.81661146751</v>
      </c>
      <c r="L48" s="149">
        <f t="shared" si="7"/>
        <v>8732.0230335161614</v>
      </c>
      <c r="M48" s="149">
        <f t="shared" si="8"/>
        <v>6389.3392300355872</v>
      </c>
    </row>
    <row r="49" spans="1:13" x14ac:dyDescent="0.25">
      <c r="A49">
        <v>60665</v>
      </c>
      <c r="B49" t="s">
        <v>58</v>
      </c>
      <c r="C49" t="s">
        <v>28</v>
      </c>
      <c r="D49" s="14">
        <f>Finanzkraft!H49</f>
        <v>8508911.8399999999</v>
      </c>
      <c r="E49" s="147">
        <f t="shared" si="0"/>
        <v>3.9762128954882684E-3</v>
      </c>
      <c r="F49" s="149">
        <f t="shared" si="1"/>
        <v>7402.365532970387</v>
      </c>
      <c r="G49" s="149">
        <f t="shared" si="2"/>
        <v>556998.19749909162</v>
      </c>
      <c r="H49" s="149">
        <f t="shared" si="3"/>
        <v>59885.158392798738</v>
      </c>
      <c r="I49" s="149">
        <f t="shared" si="4"/>
        <v>947160.5881335265</v>
      </c>
      <c r="J49" s="149">
        <f t="shared" si="5"/>
        <v>162169.2648965632</v>
      </c>
      <c r="K49" s="149">
        <f t="shared" si="6"/>
        <v>270518.32736070873</v>
      </c>
      <c r="L49" s="149">
        <f t="shared" si="7"/>
        <v>4118.9221505145879</v>
      </c>
      <c r="M49" s="149">
        <f t="shared" si="8"/>
        <v>3013.8709873682214</v>
      </c>
    </row>
    <row r="50" spans="1:13" x14ac:dyDescent="0.25">
      <c r="A50">
        <v>60666</v>
      </c>
      <c r="B50" t="s">
        <v>59</v>
      </c>
      <c r="C50" t="s">
        <v>28</v>
      </c>
      <c r="D50" s="14">
        <f>Finanzkraft!H50</f>
        <v>3142250.08</v>
      </c>
      <c r="E50" s="147">
        <f t="shared" si="0"/>
        <v>1.4683728688091619E-3</v>
      </c>
      <c r="F50" s="149">
        <f t="shared" si="1"/>
        <v>2733.6143710904216</v>
      </c>
      <c r="G50" s="149">
        <f t="shared" si="2"/>
        <v>205693.47333270486</v>
      </c>
      <c r="H50" s="149">
        <f t="shared" si="3"/>
        <v>22114.948102527822</v>
      </c>
      <c r="I50" s="149">
        <f t="shared" si="4"/>
        <v>349776.2686697928</v>
      </c>
      <c r="J50" s="149">
        <f t="shared" si="5"/>
        <v>59887.37398820751</v>
      </c>
      <c r="K50" s="149">
        <f t="shared" si="6"/>
        <v>99899.523202799261</v>
      </c>
      <c r="L50" s="149">
        <f t="shared" si="7"/>
        <v>1521.0738694136287</v>
      </c>
      <c r="M50" s="149">
        <f t="shared" si="8"/>
        <v>1112.9903011390788</v>
      </c>
    </row>
    <row r="51" spans="1:13" x14ac:dyDescent="0.25">
      <c r="A51">
        <v>60667</v>
      </c>
      <c r="B51" t="s">
        <v>60</v>
      </c>
      <c r="C51" t="s">
        <v>28</v>
      </c>
      <c r="D51" s="14">
        <f>Finanzkraft!H51</f>
        <v>17475008.530000001</v>
      </c>
      <c r="E51" s="147">
        <f t="shared" si="0"/>
        <v>8.166068185018768E-3</v>
      </c>
      <c r="F51" s="149">
        <f t="shared" si="1"/>
        <v>15202.461050628954</v>
      </c>
      <c r="G51" s="149">
        <f t="shared" si="2"/>
        <v>1143923.9747125236</v>
      </c>
      <c r="H51" s="149">
        <f t="shared" si="3"/>
        <v>122987.95350247269</v>
      </c>
      <c r="I51" s="149">
        <f t="shared" si="4"/>
        <v>1945212.2278555885</v>
      </c>
      <c r="J51" s="149">
        <f t="shared" si="5"/>
        <v>333051.90377566207</v>
      </c>
      <c r="K51" s="149">
        <f t="shared" si="6"/>
        <v>555571.63677814277</v>
      </c>
      <c r="L51" s="149">
        <f t="shared" si="7"/>
        <v>8459.1544803980942</v>
      </c>
      <c r="M51" s="149">
        <f t="shared" si="8"/>
        <v>6189.6776230530559</v>
      </c>
    </row>
    <row r="52" spans="1:13" x14ac:dyDescent="0.25">
      <c r="A52">
        <v>60668</v>
      </c>
      <c r="B52" t="s">
        <v>61</v>
      </c>
      <c r="C52" t="s">
        <v>28</v>
      </c>
      <c r="D52" s="14">
        <f>Finanzkraft!H52</f>
        <v>4235654.51</v>
      </c>
      <c r="E52" s="147">
        <f t="shared" si="0"/>
        <v>1.9793205524027435E-3</v>
      </c>
      <c r="F52" s="149">
        <f t="shared" si="1"/>
        <v>3684.8263966023856</v>
      </c>
      <c r="G52" s="149">
        <f t="shared" si="2"/>
        <v>277268.34778192959</v>
      </c>
      <c r="H52" s="149">
        <f t="shared" si="3"/>
        <v>29810.256117134992</v>
      </c>
      <c r="I52" s="149">
        <f t="shared" si="4"/>
        <v>471487.434851837</v>
      </c>
      <c r="J52" s="149">
        <f t="shared" si="5"/>
        <v>80726.300984041285</v>
      </c>
      <c r="K52" s="149">
        <f t="shared" si="6"/>
        <v>134661.42262005649</v>
      </c>
      <c r="L52" s="149">
        <f t="shared" si="7"/>
        <v>2050.3598475602512</v>
      </c>
      <c r="M52" s="149">
        <f t="shared" si="8"/>
        <v>1500.2760024135307</v>
      </c>
    </row>
    <row r="53" spans="1:13" x14ac:dyDescent="0.25">
      <c r="A53">
        <v>60669</v>
      </c>
      <c r="B53" t="s">
        <v>62</v>
      </c>
      <c r="C53" t="s">
        <v>28</v>
      </c>
      <c r="D53" s="14">
        <f>Finanzkraft!H53</f>
        <v>22799610.890000001</v>
      </c>
      <c r="E53" s="147">
        <f t="shared" si="0"/>
        <v>1.0654253862022945E-2</v>
      </c>
      <c r="F53" s="149">
        <f t="shared" si="1"/>
        <v>19834.622451238407</v>
      </c>
      <c r="G53" s="149">
        <f t="shared" si="2"/>
        <v>1492475.4666879545</v>
      </c>
      <c r="H53" s="149">
        <f t="shared" si="3"/>
        <v>160462.15251912037</v>
      </c>
      <c r="I53" s="149">
        <f t="shared" si="4"/>
        <v>2537914.7493656436</v>
      </c>
      <c r="J53" s="149">
        <f t="shared" si="5"/>
        <v>434532.19488979649</v>
      </c>
      <c r="K53" s="149">
        <f t="shared" si="6"/>
        <v>724853.2736517106</v>
      </c>
      <c r="L53" s="149">
        <f t="shared" si="7"/>
        <v>11036.643002512837</v>
      </c>
      <c r="M53" s="149">
        <f t="shared" si="8"/>
        <v>8075.6607985558294</v>
      </c>
    </row>
    <row r="54" spans="1:13" x14ac:dyDescent="0.25">
      <c r="A54">
        <v>60670</v>
      </c>
      <c r="B54" t="s">
        <v>63</v>
      </c>
      <c r="C54" t="s">
        <v>28</v>
      </c>
      <c r="D54" s="14">
        <f>Finanzkraft!H54</f>
        <v>17081061.390000001</v>
      </c>
      <c r="E54" s="147">
        <f t="shared" si="0"/>
        <v>7.981976760913858E-3</v>
      </c>
      <c r="F54" s="149">
        <f t="shared" si="1"/>
        <v>14859.744991774091</v>
      </c>
      <c r="G54" s="149">
        <f t="shared" si="2"/>
        <v>1118135.9713795471</v>
      </c>
      <c r="H54" s="149">
        <f t="shared" si="3"/>
        <v>120215.379603377</v>
      </c>
      <c r="I54" s="149">
        <f t="shared" si="4"/>
        <v>1901360.4155636984</v>
      </c>
      <c r="J54" s="149">
        <f t="shared" si="5"/>
        <v>325543.76180601818</v>
      </c>
      <c r="K54" s="149">
        <f t="shared" si="6"/>
        <v>543047.13030948304</v>
      </c>
      <c r="L54" s="149">
        <f t="shared" si="7"/>
        <v>8268.4558773816734</v>
      </c>
      <c r="M54" s="149">
        <f t="shared" si="8"/>
        <v>6050.1408787397322</v>
      </c>
    </row>
    <row r="55" spans="1:13" x14ac:dyDescent="0.25">
      <c r="A55">
        <v>61001</v>
      </c>
      <c r="B55" t="s">
        <v>65</v>
      </c>
      <c r="C55" t="s">
        <v>66</v>
      </c>
      <c r="D55" s="14">
        <f>Finanzkraft!H55</f>
        <v>1908252.37</v>
      </c>
      <c r="E55" s="147">
        <f t="shared" si="0"/>
        <v>8.917259720298209E-4</v>
      </c>
      <c r="F55" s="149">
        <f t="shared" si="1"/>
        <v>1660.0925990904445</v>
      </c>
      <c r="G55" s="149">
        <f t="shared" si="2"/>
        <v>124915.28299385576</v>
      </c>
      <c r="H55" s="149">
        <f t="shared" si="3"/>
        <v>13430.153888030365</v>
      </c>
      <c r="I55" s="149">
        <f t="shared" si="4"/>
        <v>212415.10913061665</v>
      </c>
      <c r="J55" s="149">
        <f t="shared" si="5"/>
        <v>36368.914133681348</v>
      </c>
      <c r="K55" s="149">
        <f t="shared" si="6"/>
        <v>60667.832623179274</v>
      </c>
      <c r="L55" s="149">
        <f t="shared" si="7"/>
        <v>923.73068417699824</v>
      </c>
      <c r="M55" s="149">
        <f t="shared" si="8"/>
        <v>675.90622193115223</v>
      </c>
    </row>
    <row r="56" spans="1:13" x14ac:dyDescent="0.25">
      <c r="A56">
        <v>61002</v>
      </c>
      <c r="B56" t="s">
        <v>67</v>
      </c>
      <c r="C56" t="s">
        <v>66</v>
      </c>
      <c r="D56" s="14">
        <f>Finanzkraft!H56</f>
        <v>1308671.58</v>
      </c>
      <c r="E56" s="147">
        <f t="shared" si="0"/>
        <v>6.1154198212435684E-4</v>
      </c>
      <c r="F56" s="149">
        <f t="shared" si="1"/>
        <v>1138.4846358650134</v>
      </c>
      <c r="G56" s="149">
        <f t="shared" si="2"/>
        <v>85666.384243356835</v>
      </c>
      <c r="H56" s="149">
        <f t="shared" si="3"/>
        <v>9210.3439694886074</v>
      </c>
      <c r="I56" s="149">
        <f t="shared" si="4"/>
        <v>145673.40297962609</v>
      </c>
      <c r="J56" s="149">
        <f t="shared" si="5"/>
        <v>24941.650837414709</v>
      </c>
      <c r="K56" s="149">
        <f t="shared" si="6"/>
        <v>41605.748601350657</v>
      </c>
      <c r="L56" s="149">
        <f t="shared" si="7"/>
        <v>633.49068129620264</v>
      </c>
      <c r="M56" s="149">
        <f t="shared" si="8"/>
        <v>463.53369045545674</v>
      </c>
    </row>
    <row r="57" spans="1:13" x14ac:dyDescent="0.25">
      <c r="A57">
        <v>61007</v>
      </c>
      <c r="B57" t="s">
        <v>68</v>
      </c>
      <c r="C57" t="s">
        <v>66</v>
      </c>
      <c r="D57" s="14">
        <f>Finanzkraft!H57</f>
        <v>1652175.91</v>
      </c>
      <c r="E57" s="147">
        <f t="shared" si="0"/>
        <v>7.7206149064497364E-4</v>
      </c>
      <c r="F57" s="149">
        <f t="shared" si="1"/>
        <v>1437.317748797828</v>
      </c>
      <c r="G57" s="149">
        <f t="shared" si="2"/>
        <v>108152.37260954175</v>
      </c>
      <c r="H57" s="149">
        <f t="shared" si="3"/>
        <v>11627.904710212206</v>
      </c>
      <c r="I57" s="149">
        <f t="shared" si="4"/>
        <v>183910.22683526177</v>
      </c>
      <c r="J57" s="149">
        <f t="shared" si="5"/>
        <v>31488.415656743997</v>
      </c>
      <c r="K57" s="149">
        <f t="shared" si="6"/>
        <v>52526.559457085277</v>
      </c>
      <c r="L57" s="149">
        <f t="shared" si="7"/>
        <v>799.77135504621674</v>
      </c>
      <c r="M57" s="149">
        <f t="shared" si="8"/>
        <v>585.20350601936548</v>
      </c>
    </row>
    <row r="58" spans="1:13" x14ac:dyDescent="0.25">
      <c r="A58">
        <v>61008</v>
      </c>
      <c r="B58" t="s">
        <v>69</v>
      </c>
      <c r="C58" t="s">
        <v>66</v>
      </c>
      <c r="D58" s="14">
        <f>Finanzkraft!H58</f>
        <v>2393531.83</v>
      </c>
      <c r="E58" s="147">
        <f t="shared" si="0"/>
        <v>1.1184969720179443E-3</v>
      </c>
      <c r="F58" s="149">
        <f t="shared" si="1"/>
        <v>2082.2636141520461</v>
      </c>
      <c r="G58" s="149">
        <f t="shared" si="2"/>
        <v>156681.95182131566</v>
      </c>
      <c r="H58" s="149">
        <f t="shared" si="3"/>
        <v>16845.518610727013</v>
      </c>
      <c r="I58" s="149">
        <f t="shared" si="4"/>
        <v>266433.48273533367</v>
      </c>
      <c r="J58" s="149">
        <f t="shared" si="5"/>
        <v>45617.73640113607</v>
      </c>
      <c r="K58" s="149">
        <f t="shared" si="6"/>
        <v>76096.008433461015</v>
      </c>
      <c r="L58" s="149">
        <f t="shared" si="7"/>
        <v>1158.6406649794035</v>
      </c>
      <c r="M58" s="149">
        <f t="shared" si="8"/>
        <v>847.79302870052607</v>
      </c>
    </row>
    <row r="59" spans="1:13" x14ac:dyDescent="0.25">
      <c r="A59">
        <v>61012</v>
      </c>
      <c r="B59" t="s">
        <v>70</v>
      </c>
      <c r="C59" t="s">
        <v>66</v>
      </c>
      <c r="D59" s="14">
        <f>Finanzkraft!H59</f>
        <v>4035803.15</v>
      </c>
      <c r="E59" s="147">
        <f t="shared" si="0"/>
        <v>1.8859300496269068E-3</v>
      </c>
      <c r="F59" s="149">
        <f t="shared" si="1"/>
        <v>3510.9648210214996</v>
      </c>
      <c r="G59" s="149">
        <f t="shared" si="2"/>
        <v>264185.96434901556</v>
      </c>
      <c r="H59" s="149">
        <f t="shared" si="3"/>
        <v>28403.715472025164</v>
      </c>
      <c r="I59" s="149">
        <f t="shared" si="4"/>
        <v>449241.19053337601</v>
      </c>
      <c r="J59" s="149">
        <f t="shared" si="5"/>
        <v>76917.382905066523</v>
      </c>
      <c r="K59" s="149">
        <f t="shared" si="6"/>
        <v>128307.67767069492</v>
      </c>
      <c r="L59" s="149">
        <f t="shared" si="7"/>
        <v>1953.6174897836936</v>
      </c>
      <c r="M59" s="149">
        <f t="shared" si="8"/>
        <v>1429.4883121640473</v>
      </c>
    </row>
    <row r="60" spans="1:13" x14ac:dyDescent="0.25">
      <c r="A60">
        <v>61013</v>
      </c>
      <c r="B60" t="s">
        <v>71</v>
      </c>
      <c r="C60" t="s">
        <v>66</v>
      </c>
      <c r="D60" s="14">
        <f>Finanzkraft!H60</f>
        <v>2918732.79</v>
      </c>
      <c r="E60" s="147">
        <f t="shared" si="0"/>
        <v>1.3639232814148482E-3</v>
      </c>
      <c r="F60" s="149">
        <f t="shared" si="1"/>
        <v>2539.1645149124611</v>
      </c>
      <c r="G60" s="149">
        <f t="shared" si="2"/>
        <v>191061.9046925623</v>
      </c>
      <c r="H60" s="149">
        <f t="shared" si="3"/>
        <v>20541.848208337462</v>
      </c>
      <c r="I60" s="149">
        <f t="shared" si="4"/>
        <v>324895.67619976762</v>
      </c>
      <c r="J60" s="149">
        <f t="shared" si="5"/>
        <v>55627.412750793643</v>
      </c>
      <c r="K60" s="149">
        <f t="shared" si="6"/>
        <v>92793.382656983187</v>
      </c>
      <c r="L60" s="149">
        <f t="shared" si="7"/>
        <v>1412.8755081994416</v>
      </c>
      <c r="M60" s="149">
        <f t="shared" si="8"/>
        <v>1033.8200983947795</v>
      </c>
    </row>
    <row r="61" spans="1:13" x14ac:dyDescent="0.25">
      <c r="A61">
        <v>61016</v>
      </c>
      <c r="B61" t="s">
        <v>72</v>
      </c>
      <c r="C61" t="s">
        <v>66</v>
      </c>
      <c r="D61" s="14">
        <f>Finanzkraft!H61</f>
        <v>2448992.71</v>
      </c>
      <c r="E61" s="147">
        <f t="shared" si="0"/>
        <v>1.1444138307653169E-3</v>
      </c>
      <c r="F61" s="149">
        <f t="shared" si="1"/>
        <v>2130.5120522907832</v>
      </c>
      <c r="G61" s="149">
        <f t="shared" si="2"/>
        <v>160312.45249785262</v>
      </c>
      <c r="H61" s="149">
        <f t="shared" si="3"/>
        <v>17235.848613652983</v>
      </c>
      <c r="I61" s="149">
        <f t="shared" si="4"/>
        <v>272607.05236526683</v>
      </c>
      <c r="J61" s="149">
        <f t="shared" si="5"/>
        <v>46674.751717458406</v>
      </c>
      <c r="K61" s="149">
        <f t="shared" si="6"/>
        <v>77859.24029831872</v>
      </c>
      <c r="L61" s="149">
        <f t="shared" si="7"/>
        <v>1185.4876991730296</v>
      </c>
      <c r="M61" s="149">
        <f t="shared" si="8"/>
        <v>867.43736634428171</v>
      </c>
    </row>
    <row r="62" spans="1:13" x14ac:dyDescent="0.25">
      <c r="A62">
        <v>61017</v>
      </c>
      <c r="B62" t="s">
        <v>73</v>
      </c>
      <c r="C62" t="s">
        <v>66</v>
      </c>
      <c r="D62" s="14">
        <f>Finanzkraft!H62</f>
        <v>1715471.54</v>
      </c>
      <c r="E62" s="147">
        <f t="shared" si="0"/>
        <v>8.0163952658735265E-4</v>
      </c>
      <c r="F62" s="149">
        <f t="shared" si="1"/>
        <v>1492.3820623916151</v>
      </c>
      <c r="G62" s="149">
        <f t="shared" si="2"/>
        <v>112295.74046697268</v>
      </c>
      <c r="H62" s="149">
        <f t="shared" si="3"/>
        <v>12073.375165118458</v>
      </c>
      <c r="I62" s="149">
        <f t="shared" si="4"/>
        <v>190955.91343589788</v>
      </c>
      <c r="J62" s="149">
        <f t="shared" si="5"/>
        <v>32694.751552717371</v>
      </c>
      <c r="K62" s="149">
        <f t="shared" si="6"/>
        <v>54538.876458226325</v>
      </c>
      <c r="L62" s="149">
        <f t="shared" si="7"/>
        <v>830.41096882293868</v>
      </c>
      <c r="M62" s="149">
        <f t="shared" si="8"/>
        <v>607.62292538476743</v>
      </c>
    </row>
    <row r="63" spans="1:13" x14ac:dyDescent="0.25">
      <c r="A63">
        <v>61019</v>
      </c>
      <c r="B63" t="s">
        <v>74</v>
      </c>
      <c r="C63" t="s">
        <v>66</v>
      </c>
      <c r="D63" s="14">
        <f>Finanzkraft!H63</f>
        <v>2123157.08</v>
      </c>
      <c r="E63" s="147">
        <f t="shared" si="0"/>
        <v>9.9215090241706145E-4</v>
      </c>
      <c r="F63" s="149">
        <f t="shared" si="1"/>
        <v>1847.0499031605966</v>
      </c>
      <c r="G63" s="149">
        <f t="shared" si="2"/>
        <v>138983.06725991826</v>
      </c>
      <c r="H63" s="149">
        <f t="shared" si="3"/>
        <v>14942.63901417882</v>
      </c>
      <c r="I63" s="149">
        <f t="shared" si="4"/>
        <v>236337.00130011703</v>
      </c>
      <c r="J63" s="149">
        <f t="shared" si="5"/>
        <v>40464.730320150273</v>
      </c>
      <c r="K63" s="149">
        <f t="shared" si="6"/>
        <v>67500.158986915369</v>
      </c>
      <c r="L63" s="149">
        <f t="shared" si="7"/>
        <v>1027.7599404336847</v>
      </c>
      <c r="M63" s="149">
        <f t="shared" si="8"/>
        <v>752.02583425020316</v>
      </c>
    </row>
    <row r="64" spans="1:13" x14ac:dyDescent="0.25">
      <c r="A64">
        <v>61020</v>
      </c>
      <c r="B64" t="s">
        <v>75</v>
      </c>
      <c r="C64" t="s">
        <v>66</v>
      </c>
      <c r="D64" s="14">
        <f>Finanzkraft!H64</f>
        <v>2068309.96</v>
      </c>
      <c r="E64" s="147">
        <f t="shared" si="0"/>
        <v>9.6652085360174854E-4</v>
      </c>
      <c r="F64" s="149">
        <f t="shared" si="1"/>
        <v>1799.3354082516103</v>
      </c>
      <c r="G64" s="149">
        <f t="shared" si="2"/>
        <v>135392.74366126448</v>
      </c>
      <c r="H64" s="149">
        <f t="shared" si="3"/>
        <v>14556.628613512963</v>
      </c>
      <c r="I64" s="149">
        <f t="shared" si="4"/>
        <v>230231.75172020946</v>
      </c>
      <c r="J64" s="149">
        <f t="shared" si="5"/>
        <v>39419.412505211716</v>
      </c>
      <c r="K64" s="149">
        <f t="shared" si="6"/>
        <v>65756.439996526562</v>
      </c>
      <c r="L64" s="149">
        <f t="shared" si="7"/>
        <v>1001.2100099951139</v>
      </c>
      <c r="M64" s="149">
        <f t="shared" si="8"/>
        <v>732.59889143812381</v>
      </c>
    </row>
    <row r="65" spans="1:13" x14ac:dyDescent="0.25">
      <c r="A65">
        <v>61021</v>
      </c>
      <c r="B65" t="s">
        <v>76</v>
      </c>
      <c r="C65" t="s">
        <v>66</v>
      </c>
      <c r="D65" s="14">
        <f>Finanzkraft!H65</f>
        <v>5421074.3499999996</v>
      </c>
      <c r="E65" s="147">
        <f t="shared" si="0"/>
        <v>2.5332670197075026E-3</v>
      </c>
      <c r="F65" s="149">
        <f t="shared" si="1"/>
        <v>4716.0876354913371</v>
      </c>
      <c r="G65" s="149">
        <f t="shared" si="2"/>
        <v>354866.60318466288</v>
      </c>
      <c r="H65" s="149">
        <f t="shared" si="3"/>
        <v>38153.162497554855</v>
      </c>
      <c r="I65" s="149">
        <f t="shared" si="4"/>
        <v>603441.19979289558</v>
      </c>
      <c r="J65" s="149">
        <f t="shared" si="5"/>
        <v>103318.92712254426</v>
      </c>
      <c r="K65" s="149">
        <f t="shared" si="6"/>
        <v>172348.70841722592</v>
      </c>
      <c r="L65" s="149">
        <f t="shared" si="7"/>
        <v>2624.1878679285355</v>
      </c>
      <c r="M65" s="149">
        <f t="shared" si="8"/>
        <v>1920.1537177791513</v>
      </c>
    </row>
    <row r="66" spans="1:13" x14ac:dyDescent="0.25">
      <c r="A66">
        <v>61024</v>
      </c>
      <c r="B66" t="s">
        <v>77</v>
      </c>
      <c r="C66" t="s">
        <v>66</v>
      </c>
      <c r="D66" s="14">
        <f>Finanzkraft!H66</f>
        <v>2541384.4</v>
      </c>
      <c r="E66" s="147">
        <f t="shared" si="0"/>
        <v>1.1875884500494151E-3</v>
      </c>
      <c r="F66" s="149">
        <f t="shared" si="1"/>
        <v>2210.8886121199521</v>
      </c>
      <c r="G66" s="149">
        <f t="shared" si="2"/>
        <v>166360.46495368445</v>
      </c>
      <c r="H66" s="149">
        <f t="shared" si="3"/>
        <v>17886.095213202705</v>
      </c>
      <c r="I66" s="149">
        <f t="shared" si="4"/>
        <v>282891.53633743251</v>
      </c>
      <c r="J66" s="149">
        <f t="shared" si="5"/>
        <v>48435.622288406899</v>
      </c>
      <c r="K66" s="149">
        <f t="shared" si="6"/>
        <v>80796.589504751348</v>
      </c>
      <c r="L66" s="149">
        <f t="shared" si="7"/>
        <v>1230.2118878378492</v>
      </c>
      <c r="M66" s="149">
        <f t="shared" si="8"/>
        <v>900.16265944884856</v>
      </c>
    </row>
    <row r="67" spans="1:13" x14ac:dyDescent="0.25">
      <c r="A67">
        <v>61027</v>
      </c>
      <c r="B67" t="s">
        <v>78</v>
      </c>
      <c r="C67" t="s">
        <v>66</v>
      </c>
      <c r="D67" s="14">
        <f>Finanzkraft!H67</f>
        <v>2061188.61</v>
      </c>
      <c r="E67" s="147">
        <f t="shared" ref="E67:E130" si="9">D67/$D$288</f>
        <v>9.6319304809198026E-4</v>
      </c>
      <c r="F67" s="149">
        <f t="shared" ref="F67:F130" si="10">$F$288*E67</f>
        <v>1793.1401582855208</v>
      </c>
      <c r="G67" s="149">
        <f t="shared" ref="G67:G130" si="11">$G$288*E67</f>
        <v>134926.57604919531</v>
      </c>
      <c r="H67" s="149">
        <f t="shared" ref="H67:H130" si="12">$H$288*E67</f>
        <v>14506.509023518416</v>
      </c>
      <c r="I67" s="149">
        <f t="shared" ref="I67:I130" si="13">$I$288*E67</f>
        <v>229439.04612152217</v>
      </c>
      <c r="J67" s="149">
        <f t="shared" ref="J67:J130" si="14">$J$288*E67</f>
        <v>39283.688441278871</v>
      </c>
      <c r="K67" s="149">
        <f t="shared" ref="K67:K130" si="15">$K$288*E67</f>
        <v>65530.035524747458</v>
      </c>
      <c r="L67" s="149">
        <f t="shared" ref="L67:L130" si="16">$L$288*E67</f>
        <v>997.76276705640146</v>
      </c>
      <c r="M67" s="149">
        <f t="shared" ref="M67:M130" si="17">$M$288*E67</f>
        <v>730.07649720493896</v>
      </c>
    </row>
    <row r="68" spans="1:13" x14ac:dyDescent="0.25">
      <c r="A68">
        <v>61030</v>
      </c>
      <c r="B68" t="s">
        <v>79</v>
      </c>
      <c r="C68" t="s">
        <v>66</v>
      </c>
      <c r="D68" s="14">
        <f>Finanzkraft!H68</f>
        <v>2022580.9</v>
      </c>
      <c r="E68" s="147">
        <f t="shared" si="9"/>
        <v>9.4515167250202323E-4</v>
      </c>
      <c r="F68" s="149">
        <f t="shared" si="10"/>
        <v>1759.5532100147161</v>
      </c>
      <c r="G68" s="149">
        <f t="shared" si="11"/>
        <v>132399.29344432961</v>
      </c>
      <c r="H68" s="149">
        <f t="shared" si="12"/>
        <v>14234.790515675319</v>
      </c>
      <c r="I68" s="149">
        <f t="shared" si="13"/>
        <v>225141.46941633342</v>
      </c>
      <c r="J68" s="149">
        <f t="shared" si="14"/>
        <v>38547.873560625485</v>
      </c>
      <c r="K68" s="149">
        <f t="shared" si="15"/>
        <v>64302.60558672293</v>
      </c>
      <c r="L68" s="149">
        <f t="shared" si="16"/>
        <v>979.07387300157188</v>
      </c>
      <c r="M68" s="149">
        <f t="shared" si="17"/>
        <v>716.4015809235492</v>
      </c>
    </row>
    <row r="69" spans="1:13" x14ac:dyDescent="0.25">
      <c r="A69">
        <v>61032</v>
      </c>
      <c r="B69" t="s">
        <v>80</v>
      </c>
      <c r="C69" t="s">
        <v>66</v>
      </c>
      <c r="D69" s="14">
        <f>Finanzkraft!H69</f>
        <v>2472634.87</v>
      </c>
      <c r="E69" s="147">
        <f t="shared" si="9"/>
        <v>1.1554618076672844E-3</v>
      </c>
      <c r="F69" s="149">
        <f t="shared" si="10"/>
        <v>2151.0796540711031</v>
      </c>
      <c r="G69" s="149">
        <f t="shared" si="11"/>
        <v>161860.08170739267</v>
      </c>
      <c r="H69" s="149">
        <f t="shared" si="12"/>
        <v>17402.240571046666</v>
      </c>
      <c r="I69" s="149">
        <f t="shared" si="13"/>
        <v>275238.75458423671</v>
      </c>
      <c r="J69" s="149">
        <f t="shared" si="14"/>
        <v>47125.341849294455</v>
      </c>
      <c r="K69" s="149">
        <f t="shared" si="15"/>
        <v>78610.88019054661</v>
      </c>
      <c r="L69" s="149">
        <f t="shared" si="16"/>
        <v>1196.9321962298955</v>
      </c>
      <c r="M69" s="149">
        <f t="shared" si="17"/>
        <v>875.81145946483252</v>
      </c>
    </row>
    <row r="70" spans="1:13" x14ac:dyDescent="0.25">
      <c r="A70">
        <v>61033</v>
      </c>
      <c r="B70" t="s">
        <v>81</v>
      </c>
      <c r="C70" t="s">
        <v>66</v>
      </c>
      <c r="D70" s="14">
        <f>Finanzkraft!H70</f>
        <v>2766562.51</v>
      </c>
      <c r="E70" s="147">
        <f t="shared" si="9"/>
        <v>1.2928141383159977E-3</v>
      </c>
      <c r="F70" s="149">
        <f t="shared" si="10"/>
        <v>2406.783306011082</v>
      </c>
      <c r="G70" s="149">
        <f t="shared" si="11"/>
        <v>181100.75181347309</v>
      </c>
      <c r="H70" s="149">
        <f t="shared" si="12"/>
        <v>19470.883848636611</v>
      </c>
      <c r="I70" s="149">
        <f t="shared" si="13"/>
        <v>307957.00124209595</v>
      </c>
      <c r="J70" s="149">
        <f t="shared" si="14"/>
        <v>52727.23668706981</v>
      </c>
      <c r="K70" s="149">
        <f t="shared" si="15"/>
        <v>87955.531425983601</v>
      </c>
      <c r="L70" s="149">
        <f t="shared" si="16"/>
        <v>1339.2142047651344</v>
      </c>
      <c r="M70" s="149">
        <f t="shared" si="17"/>
        <v>979.92112745048769</v>
      </c>
    </row>
    <row r="71" spans="1:13" x14ac:dyDescent="0.25">
      <c r="A71">
        <v>61043</v>
      </c>
      <c r="B71" t="s">
        <v>82</v>
      </c>
      <c r="C71" t="s">
        <v>66</v>
      </c>
      <c r="D71" s="14">
        <f>Finanzkraft!H71</f>
        <v>5352305.54</v>
      </c>
      <c r="E71" s="147">
        <f t="shared" si="9"/>
        <v>2.5011313677850144E-3</v>
      </c>
      <c r="F71" s="149">
        <f t="shared" si="10"/>
        <v>4656.2619047211165</v>
      </c>
      <c r="G71" s="149">
        <f t="shared" si="11"/>
        <v>350364.95785863057</v>
      </c>
      <c r="H71" s="149">
        <f t="shared" si="12"/>
        <v>37669.172164034811</v>
      </c>
      <c r="I71" s="149">
        <f t="shared" si="13"/>
        <v>595786.27190674155</v>
      </c>
      <c r="J71" s="149">
        <f t="shared" si="14"/>
        <v>102008.27923063812</v>
      </c>
      <c r="K71" s="149">
        <f t="shared" si="15"/>
        <v>170162.3861464588</v>
      </c>
      <c r="L71" s="149">
        <f t="shared" si="16"/>
        <v>2590.8988434210819</v>
      </c>
      <c r="M71" s="149">
        <f t="shared" si="17"/>
        <v>1895.7956887864764</v>
      </c>
    </row>
    <row r="72" spans="1:13" x14ac:dyDescent="0.25">
      <c r="A72">
        <v>61045</v>
      </c>
      <c r="B72" t="s">
        <v>83</v>
      </c>
      <c r="C72" t="s">
        <v>66</v>
      </c>
      <c r="D72" s="14">
        <f>Finanzkraft!H72</f>
        <v>8578275.4900000002</v>
      </c>
      <c r="E72" s="147">
        <f t="shared" si="9"/>
        <v>4.0086265160303915E-3</v>
      </c>
      <c r="F72" s="149">
        <f t="shared" si="10"/>
        <v>7462.7087474325817</v>
      </c>
      <c r="G72" s="149">
        <f t="shared" si="11"/>
        <v>561538.78138907102</v>
      </c>
      <c r="H72" s="149">
        <f t="shared" si="12"/>
        <v>60373.335170871069</v>
      </c>
      <c r="I72" s="149">
        <f t="shared" si="13"/>
        <v>954881.73000977014</v>
      </c>
      <c r="J72" s="149">
        <f t="shared" si="14"/>
        <v>163491.24969821118</v>
      </c>
      <c r="K72" s="149">
        <f t="shared" si="15"/>
        <v>272723.5609946294</v>
      </c>
      <c r="L72" s="149">
        <f t="shared" si="16"/>
        <v>4152.4991201433568</v>
      </c>
      <c r="M72" s="149">
        <f t="shared" si="17"/>
        <v>3038.439709696524</v>
      </c>
    </row>
    <row r="73" spans="1:13" x14ac:dyDescent="0.25">
      <c r="A73">
        <v>61049</v>
      </c>
      <c r="B73" t="s">
        <v>84</v>
      </c>
      <c r="C73" t="s">
        <v>66</v>
      </c>
      <c r="D73" s="14">
        <f>Finanzkraft!H73</f>
        <v>3663338.59</v>
      </c>
      <c r="E73" s="147">
        <f t="shared" si="9"/>
        <v>1.7118774310979125E-3</v>
      </c>
      <c r="F73" s="149">
        <f t="shared" si="10"/>
        <v>3186.9376277632628</v>
      </c>
      <c r="G73" s="149">
        <f t="shared" si="11"/>
        <v>239804.2228933076</v>
      </c>
      <c r="H73" s="149">
        <f t="shared" si="12"/>
        <v>25782.334549208586</v>
      </c>
      <c r="I73" s="149">
        <f t="shared" si="13"/>
        <v>407780.68908005563</v>
      </c>
      <c r="J73" s="149">
        <f t="shared" si="14"/>
        <v>69818.672161434952</v>
      </c>
      <c r="K73" s="149">
        <f t="shared" si="15"/>
        <v>116466.15296495271</v>
      </c>
      <c r="L73" s="149">
        <f t="shared" si="16"/>
        <v>1773.3179925843351</v>
      </c>
      <c r="M73" s="149">
        <f t="shared" si="17"/>
        <v>1297.5607340770625</v>
      </c>
    </row>
    <row r="74" spans="1:13" x14ac:dyDescent="0.25">
      <c r="A74">
        <v>61050</v>
      </c>
      <c r="B74" t="s">
        <v>85</v>
      </c>
      <c r="C74" t="s">
        <v>66</v>
      </c>
      <c r="D74" s="14">
        <f>Finanzkraft!H74</f>
        <v>4441983.88</v>
      </c>
      <c r="E74" s="147">
        <f t="shared" si="9"/>
        <v>2.0757382280278758E-3</v>
      </c>
      <c r="F74" s="149">
        <f t="shared" si="10"/>
        <v>3864.3235456676284</v>
      </c>
      <c r="G74" s="149">
        <f t="shared" si="11"/>
        <v>290774.78542544419</v>
      </c>
      <c r="H74" s="149">
        <f t="shared" si="12"/>
        <v>31262.388567896916</v>
      </c>
      <c r="I74" s="149">
        <f t="shared" si="13"/>
        <v>494454.77205231495</v>
      </c>
      <c r="J74" s="149">
        <f t="shared" si="14"/>
        <v>84658.6818675963</v>
      </c>
      <c r="K74" s="149">
        <f t="shared" si="15"/>
        <v>141221.11874893171</v>
      </c>
      <c r="L74" s="149">
        <f t="shared" si="16"/>
        <v>2150.2380256839911</v>
      </c>
      <c r="M74" s="149">
        <f t="shared" si="17"/>
        <v>1573.3582147784155</v>
      </c>
    </row>
    <row r="75" spans="1:13" x14ac:dyDescent="0.25">
      <c r="A75">
        <v>61051</v>
      </c>
      <c r="B75" t="s">
        <v>86</v>
      </c>
      <c r="C75" t="s">
        <v>66</v>
      </c>
      <c r="D75" s="14">
        <f>Finanzkraft!H75</f>
        <v>4073141.36</v>
      </c>
      <c r="E75" s="147">
        <f t="shared" si="9"/>
        <v>1.903378188106674E-3</v>
      </c>
      <c r="F75" s="149">
        <f t="shared" si="10"/>
        <v>3543.4473621459133</v>
      </c>
      <c r="G75" s="149">
        <f t="shared" si="11"/>
        <v>266630.14476349292</v>
      </c>
      <c r="H75" s="149">
        <f t="shared" si="12"/>
        <v>28666.499322886357</v>
      </c>
      <c r="I75" s="149">
        <f t="shared" si="13"/>
        <v>453397.45417888736</v>
      </c>
      <c r="J75" s="149">
        <f t="shared" si="14"/>
        <v>77629.002696423253</v>
      </c>
      <c r="K75" s="149">
        <f t="shared" si="15"/>
        <v>129494.74721681011</v>
      </c>
      <c r="L75" s="149">
        <f t="shared" si="16"/>
        <v>1971.6918550047071</v>
      </c>
      <c r="M75" s="149">
        <f t="shared" si="17"/>
        <v>1442.7135693949722</v>
      </c>
    </row>
    <row r="76" spans="1:13" x14ac:dyDescent="0.25">
      <c r="A76">
        <v>61052</v>
      </c>
      <c r="B76" t="s">
        <v>87</v>
      </c>
      <c r="C76" t="s">
        <v>66</v>
      </c>
      <c r="D76" s="14">
        <f>Finanzkraft!H76</f>
        <v>3428542.68</v>
      </c>
      <c r="E76" s="147">
        <f t="shared" si="9"/>
        <v>1.6021573467081439E-3</v>
      </c>
      <c r="F76" s="149">
        <f t="shared" si="10"/>
        <v>2982.6758861741741</v>
      </c>
      <c r="G76" s="149">
        <f t="shared" si="11"/>
        <v>224434.34938781848</v>
      </c>
      <c r="H76" s="149">
        <f t="shared" si="12"/>
        <v>24129.856473900276</v>
      </c>
      <c r="I76" s="149">
        <f t="shared" si="13"/>
        <v>381644.62886592769</v>
      </c>
      <c r="J76" s="149">
        <f t="shared" si="14"/>
        <v>65343.75447026523</v>
      </c>
      <c r="K76" s="149">
        <f t="shared" si="15"/>
        <v>109001.4385527353</v>
      </c>
      <c r="L76" s="149">
        <f t="shared" si="16"/>
        <v>1659.6599722951946</v>
      </c>
      <c r="M76" s="149">
        <f t="shared" si="17"/>
        <v>1214.3956250233859</v>
      </c>
    </row>
    <row r="77" spans="1:13" x14ac:dyDescent="0.25">
      <c r="A77">
        <v>61053</v>
      </c>
      <c r="B77" t="s">
        <v>66</v>
      </c>
      <c r="C77" t="s">
        <v>66</v>
      </c>
      <c r="D77" s="14">
        <f>Finanzkraft!H77</f>
        <v>21747322.620000001</v>
      </c>
      <c r="E77" s="147">
        <f t="shared" si="9"/>
        <v>1.0162519752230472E-2</v>
      </c>
      <c r="F77" s="149">
        <f t="shared" si="10"/>
        <v>18919.179611182255</v>
      </c>
      <c r="G77" s="149">
        <f t="shared" si="11"/>
        <v>1423592.0794040365</v>
      </c>
      <c r="H77" s="149">
        <f t="shared" si="12"/>
        <v>153056.21731744197</v>
      </c>
      <c r="I77" s="149">
        <f t="shared" si="13"/>
        <v>2420780.3853669669</v>
      </c>
      <c r="J77" s="149">
        <f t="shared" si="14"/>
        <v>414476.89070824842</v>
      </c>
      <c r="K77" s="149">
        <f t="shared" si="15"/>
        <v>691398.55369991786</v>
      </c>
      <c r="L77" s="149">
        <f t="shared" si="16"/>
        <v>10527.260187702799</v>
      </c>
      <c r="M77" s="149">
        <f t="shared" si="17"/>
        <v>7702.9385108019478</v>
      </c>
    </row>
    <row r="78" spans="1:13" x14ac:dyDescent="0.25">
      <c r="A78">
        <v>61054</v>
      </c>
      <c r="B78" t="s">
        <v>88</v>
      </c>
      <c r="C78" t="s">
        <v>66</v>
      </c>
      <c r="D78" s="14">
        <f>Finanzkraft!H78</f>
        <v>4566233.71</v>
      </c>
      <c r="E78" s="147">
        <f t="shared" si="9"/>
        <v>2.1338001501159331E-3</v>
      </c>
      <c r="F78" s="149">
        <f t="shared" si="10"/>
        <v>3972.4152354587682</v>
      </c>
      <c r="G78" s="149">
        <f t="shared" si="11"/>
        <v>298908.24980384216</v>
      </c>
      <c r="H78" s="149">
        <f t="shared" si="12"/>
        <v>32136.85064833003</v>
      </c>
      <c r="I78" s="149">
        <f t="shared" si="13"/>
        <v>508285.51143135771</v>
      </c>
      <c r="J78" s="149">
        <f t="shared" si="14"/>
        <v>87026.728919147732</v>
      </c>
      <c r="K78" s="149">
        <f t="shared" si="15"/>
        <v>145171.31318254248</v>
      </c>
      <c r="L78" s="149">
        <f t="shared" si="16"/>
        <v>2210.3838335861064</v>
      </c>
      <c r="M78" s="149">
        <f t="shared" si="17"/>
        <v>1617.3677150369626</v>
      </c>
    </row>
    <row r="79" spans="1:13" x14ac:dyDescent="0.25">
      <c r="A79">
        <v>61055</v>
      </c>
      <c r="B79" t="s">
        <v>89</v>
      </c>
      <c r="C79" t="s">
        <v>66</v>
      </c>
      <c r="D79" s="14">
        <f>Finanzkraft!H79</f>
        <v>1872686.31</v>
      </c>
      <c r="E79" s="147">
        <f t="shared" si="9"/>
        <v>8.7510595891029258E-4</v>
      </c>
      <c r="F79" s="149">
        <f t="shared" si="10"/>
        <v>1629.1517477056736</v>
      </c>
      <c r="G79" s="149">
        <f t="shared" si="11"/>
        <v>122587.10852399962</v>
      </c>
      <c r="H79" s="149">
        <f t="shared" si="12"/>
        <v>13179.842311584676</v>
      </c>
      <c r="I79" s="149">
        <f t="shared" si="13"/>
        <v>208456.1105018105</v>
      </c>
      <c r="J79" s="149">
        <f t="shared" si="14"/>
        <v>35691.069314752414</v>
      </c>
      <c r="K79" s="149">
        <f t="shared" si="15"/>
        <v>59537.103895120126</v>
      </c>
      <c r="L79" s="149">
        <f t="shared" si="16"/>
        <v>906.51416635484031</v>
      </c>
      <c r="M79" s="149">
        <f t="shared" si="17"/>
        <v>663.30866323215446</v>
      </c>
    </row>
    <row r="80" spans="1:13" x14ac:dyDescent="0.25">
      <c r="A80">
        <v>61057</v>
      </c>
      <c r="B80" t="s">
        <v>90</v>
      </c>
      <c r="C80" t="s">
        <v>66</v>
      </c>
      <c r="D80" s="14">
        <f>Finanzkraft!H80</f>
        <v>3581092.62</v>
      </c>
      <c r="E80" s="147">
        <f t="shared" si="9"/>
        <v>1.6734439048532758E-3</v>
      </c>
      <c r="F80" s="149">
        <f t="shared" si="10"/>
        <v>3115.3873819737005</v>
      </c>
      <c r="G80" s="149">
        <f t="shared" si="11"/>
        <v>234420.35502594887</v>
      </c>
      <c r="H80" s="149">
        <f t="shared" si="12"/>
        <v>25203.49285555445</v>
      </c>
      <c r="I80" s="149">
        <f t="shared" si="13"/>
        <v>398625.56527790183</v>
      </c>
      <c r="J80" s="149">
        <f t="shared" si="14"/>
        <v>68251.166380859766</v>
      </c>
      <c r="K80" s="149">
        <f t="shared" si="15"/>
        <v>113851.3600684078</v>
      </c>
      <c r="L80" s="149">
        <f t="shared" si="16"/>
        <v>1733.5050583345007</v>
      </c>
      <c r="M80" s="149">
        <f t="shared" si="17"/>
        <v>1268.4290721828013</v>
      </c>
    </row>
    <row r="81" spans="1:13" x14ac:dyDescent="0.25">
      <c r="A81">
        <v>61059</v>
      </c>
      <c r="B81" t="s">
        <v>91</v>
      </c>
      <c r="C81" t="s">
        <v>66</v>
      </c>
      <c r="D81" s="14">
        <f>Finanzkraft!H81</f>
        <v>7673922.3600000003</v>
      </c>
      <c r="E81" s="147">
        <f t="shared" si="9"/>
        <v>3.5860224692147911E-3</v>
      </c>
      <c r="F81" s="149">
        <f t="shared" si="10"/>
        <v>6675.9627374814563</v>
      </c>
      <c r="G81" s="149">
        <f t="shared" si="11"/>
        <v>502339.31231657654</v>
      </c>
      <c r="H81" s="149">
        <f t="shared" si="12"/>
        <v>54008.55769386371</v>
      </c>
      <c r="I81" s="149">
        <f t="shared" si="13"/>
        <v>854214.6108060535</v>
      </c>
      <c r="J81" s="149">
        <f t="shared" si="14"/>
        <v>146255.40508532283</v>
      </c>
      <c r="K81" s="149">
        <f t="shared" si="15"/>
        <v>243972.0472086996</v>
      </c>
      <c r="L81" s="149">
        <f t="shared" si="16"/>
        <v>3714.7274979797171</v>
      </c>
      <c r="M81" s="149">
        <f t="shared" si="17"/>
        <v>2718.1162991248329</v>
      </c>
    </row>
    <row r="82" spans="1:13" x14ac:dyDescent="0.25">
      <c r="A82">
        <v>61060</v>
      </c>
      <c r="B82" t="s">
        <v>92</v>
      </c>
      <c r="C82" t="s">
        <v>66</v>
      </c>
      <c r="D82" s="14">
        <f>Finanzkraft!H82</f>
        <v>5679162.9000000004</v>
      </c>
      <c r="E82" s="147">
        <f t="shared" si="9"/>
        <v>2.653871750369264E-3</v>
      </c>
      <c r="F82" s="149">
        <f t="shared" si="10"/>
        <v>4940.6129123890596</v>
      </c>
      <c r="G82" s="149">
        <f t="shared" si="11"/>
        <v>371761.22612215416</v>
      </c>
      <c r="H82" s="149">
        <f t="shared" si="12"/>
        <v>39969.572631628806</v>
      </c>
      <c r="I82" s="149">
        <f t="shared" si="13"/>
        <v>632170.05577414762</v>
      </c>
      <c r="J82" s="149">
        <f t="shared" si="14"/>
        <v>108237.77352955089</v>
      </c>
      <c r="K82" s="149">
        <f t="shared" si="15"/>
        <v>180553.95065851245</v>
      </c>
      <c r="L82" s="149">
        <f t="shared" si="16"/>
        <v>2749.1211925860862</v>
      </c>
      <c r="M82" s="149">
        <f t="shared" si="17"/>
        <v>2011.5691193773109</v>
      </c>
    </row>
    <row r="83" spans="1:13" x14ac:dyDescent="0.25">
      <c r="A83">
        <v>61061</v>
      </c>
      <c r="B83" t="s">
        <v>93</v>
      </c>
      <c r="C83" t="s">
        <v>66</v>
      </c>
      <c r="D83" s="14">
        <f>Finanzkraft!H83</f>
        <v>8707728.0999999996</v>
      </c>
      <c r="E83" s="147">
        <f t="shared" si="9"/>
        <v>4.0691196962296368E-3</v>
      </c>
      <c r="F83" s="149">
        <f t="shared" si="10"/>
        <v>7575.3266187228137</v>
      </c>
      <c r="G83" s="149">
        <f t="shared" si="11"/>
        <v>570012.82269862958</v>
      </c>
      <c r="H83" s="149">
        <f t="shared" si="12"/>
        <v>61284.414072613596</v>
      </c>
      <c r="I83" s="149">
        <f t="shared" si="13"/>
        <v>969291.61138221819</v>
      </c>
      <c r="J83" s="149">
        <f t="shared" si="14"/>
        <v>165958.45525838083</v>
      </c>
      <c r="K83" s="149">
        <f t="shared" si="15"/>
        <v>276839.16404566279</v>
      </c>
      <c r="L83" s="149">
        <f t="shared" si="16"/>
        <v>4215.1634458288518</v>
      </c>
      <c r="M83" s="149">
        <f t="shared" si="17"/>
        <v>3084.2920434443008</v>
      </c>
    </row>
    <row r="84" spans="1:13" x14ac:dyDescent="0.25">
      <c r="A84">
        <v>61101</v>
      </c>
      <c r="B84" t="s">
        <v>95</v>
      </c>
      <c r="C84" t="s">
        <v>96</v>
      </c>
      <c r="D84" s="14">
        <f>Finanzkraft!H84</f>
        <v>5323752.53</v>
      </c>
      <c r="E84" s="147">
        <f t="shared" si="9"/>
        <v>2.4877885516057124E-3</v>
      </c>
      <c r="F84" s="149">
        <f t="shared" si="10"/>
        <v>4631.4220872378792</v>
      </c>
      <c r="G84" s="149">
        <f t="shared" si="11"/>
        <v>348495.86162138788</v>
      </c>
      <c r="H84" s="149">
        <f t="shared" si="12"/>
        <v>37468.217969351186</v>
      </c>
      <c r="I84" s="149">
        <f t="shared" si="13"/>
        <v>592607.92357582471</v>
      </c>
      <c r="J84" s="149">
        <f t="shared" si="14"/>
        <v>101464.09441249054</v>
      </c>
      <c r="K84" s="149">
        <f t="shared" si="15"/>
        <v>169254.61877836796</v>
      </c>
      <c r="L84" s="149">
        <f t="shared" si="16"/>
        <v>2577.0771435886782</v>
      </c>
      <c r="M84" s="149">
        <f t="shared" si="17"/>
        <v>1885.6821642772088</v>
      </c>
    </row>
    <row r="85" spans="1:13" x14ac:dyDescent="0.25">
      <c r="A85">
        <v>61105</v>
      </c>
      <c r="B85" t="s">
        <v>97</v>
      </c>
      <c r="C85" t="s">
        <v>96</v>
      </c>
      <c r="D85" s="14">
        <f>Finanzkraft!H85</f>
        <v>1390655.34</v>
      </c>
      <c r="E85" s="147">
        <f t="shared" si="9"/>
        <v>6.4985297768552545E-4</v>
      </c>
      <c r="F85" s="149">
        <f t="shared" si="10"/>
        <v>1209.8067709040004</v>
      </c>
      <c r="G85" s="149">
        <f t="shared" si="11"/>
        <v>91033.087695322334</v>
      </c>
      <c r="H85" s="149">
        <f t="shared" si="12"/>
        <v>9787.3402465163399</v>
      </c>
      <c r="I85" s="149">
        <f t="shared" si="13"/>
        <v>154799.33915091891</v>
      </c>
      <c r="J85" s="149">
        <f t="shared" si="14"/>
        <v>26504.159221877679</v>
      </c>
      <c r="K85" s="149">
        <f t="shared" si="15"/>
        <v>44212.205225061749</v>
      </c>
      <c r="L85" s="149">
        <f t="shared" si="16"/>
        <v>673.1766871446863</v>
      </c>
      <c r="M85" s="149">
        <f t="shared" si="17"/>
        <v>492.57247712354837</v>
      </c>
    </row>
    <row r="86" spans="1:13" x14ac:dyDescent="0.25">
      <c r="A86">
        <v>61106</v>
      </c>
      <c r="B86" t="s">
        <v>98</v>
      </c>
      <c r="C86" t="s">
        <v>96</v>
      </c>
      <c r="D86" s="14">
        <f>Finanzkraft!H86</f>
        <v>2209507.6800000002</v>
      </c>
      <c r="E86" s="147">
        <f t="shared" si="9"/>
        <v>1.0325025214853287E-3</v>
      </c>
      <c r="F86" s="149">
        <f t="shared" si="10"/>
        <v>1922.1709899941054</v>
      </c>
      <c r="G86" s="149">
        <f t="shared" si="11"/>
        <v>144635.62653628338</v>
      </c>
      <c r="H86" s="149">
        <f t="shared" si="12"/>
        <v>15550.368822120185</v>
      </c>
      <c r="I86" s="149">
        <f t="shared" si="13"/>
        <v>245949.02768135202</v>
      </c>
      <c r="J86" s="149">
        <f t="shared" si="14"/>
        <v>42110.465237692581</v>
      </c>
      <c r="K86" s="149">
        <f t="shared" si="15"/>
        <v>70245.447728629908</v>
      </c>
      <c r="L86" s="149">
        <f t="shared" si="16"/>
        <v>1069.5598092933233</v>
      </c>
      <c r="M86" s="149">
        <f t="shared" si="17"/>
        <v>782.61136304348747</v>
      </c>
    </row>
    <row r="87" spans="1:13" x14ac:dyDescent="0.25">
      <c r="A87">
        <v>61107</v>
      </c>
      <c r="B87" t="s">
        <v>99</v>
      </c>
      <c r="C87" t="s">
        <v>96</v>
      </c>
      <c r="D87" s="14">
        <f>Finanzkraft!H87</f>
        <v>1621281.28</v>
      </c>
      <c r="E87" s="147">
        <f t="shared" si="9"/>
        <v>7.5762443588200663E-4</v>
      </c>
      <c r="F87" s="149">
        <f t="shared" si="10"/>
        <v>1410.4408286268144</v>
      </c>
      <c r="G87" s="149">
        <f t="shared" si="11"/>
        <v>106129.99259832739</v>
      </c>
      <c r="H87" s="149">
        <f t="shared" si="12"/>
        <v>11410.470348941762</v>
      </c>
      <c r="I87" s="149">
        <f t="shared" si="13"/>
        <v>180471.22353246485</v>
      </c>
      <c r="J87" s="149">
        <f t="shared" si="14"/>
        <v>30899.602477037661</v>
      </c>
      <c r="K87" s="149">
        <f t="shared" si="15"/>
        <v>51544.346479776075</v>
      </c>
      <c r="L87" s="149">
        <f t="shared" si="16"/>
        <v>784.81614358888987</v>
      </c>
      <c r="M87" s="149">
        <f t="shared" si="17"/>
        <v>574.26057573951948</v>
      </c>
    </row>
    <row r="88" spans="1:13" x14ac:dyDescent="0.25">
      <c r="A88">
        <v>61108</v>
      </c>
      <c r="B88" t="s">
        <v>96</v>
      </c>
      <c r="C88" t="s">
        <v>96</v>
      </c>
      <c r="D88" s="14">
        <f>Finanzkraft!H88</f>
        <v>53896935.25</v>
      </c>
      <c r="E88" s="147">
        <f t="shared" si="9"/>
        <v>2.5186027661128787E-2</v>
      </c>
      <c r="F88" s="149">
        <f t="shared" si="10"/>
        <v>46887.877478271854</v>
      </c>
      <c r="G88" s="149">
        <f t="shared" si="11"/>
        <v>3528123.9657285316</v>
      </c>
      <c r="H88" s="149">
        <f t="shared" si="12"/>
        <v>379323.06328051793</v>
      </c>
      <c r="I88" s="149">
        <f t="shared" si="13"/>
        <v>5999480.7620412018</v>
      </c>
      <c r="J88" s="149">
        <f t="shared" si="14"/>
        <v>1027208.4767151807</v>
      </c>
      <c r="K88" s="149">
        <f t="shared" si="15"/>
        <v>1713510.3815693576</v>
      </c>
      <c r="L88" s="149">
        <f t="shared" si="16"/>
        <v>26089.973033035389</v>
      </c>
      <c r="M88" s="149">
        <f t="shared" si="17"/>
        <v>19090.38576406717</v>
      </c>
    </row>
    <row r="89" spans="1:13" x14ac:dyDescent="0.25">
      <c r="A89">
        <v>61109</v>
      </c>
      <c r="B89" t="s">
        <v>100</v>
      </c>
      <c r="C89" t="s">
        <v>96</v>
      </c>
      <c r="D89" s="14">
        <f>Finanzkraft!H89</f>
        <v>2221481.17</v>
      </c>
      <c r="E89" s="147">
        <f t="shared" si="9"/>
        <v>1.0380977311005219E-3</v>
      </c>
      <c r="F89" s="149">
        <f t="shared" si="10"/>
        <v>1932.5873806386423</v>
      </c>
      <c r="G89" s="149">
        <f t="shared" si="11"/>
        <v>145419.41798613971</v>
      </c>
      <c r="H89" s="149">
        <f t="shared" si="12"/>
        <v>15634.63745231022</v>
      </c>
      <c r="I89" s="149">
        <f t="shared" si="13"/>
        <v>247281.84414997473</v>
      </c>
      <c r="J89" s="149">
        <f t="shared" si="14"/>
        <v>42338.665048439041</v>
      </c>
      <c r="K89" s="149">
        <f t="shared" si="15"/>
        <v>70626.113147237673</v>
      </c>
      <c r="L89" s="149">
        <f t="shared" si="16"/>
        <v>1075.3558351668225</v>
      </c>
      <c r="M89" s="149">
        <f t="shared" si="17"/>
        <v>786.85239348393713</v>
      </c>
    </row>
    <row r="90" spans="1:13" x14ac:dyDescent="0.25">
      <c r="A90">
        <v>61110</v>
      </c>
      <c r="B90" t="s">
        <v>101</v>
      </c>
      <c r="C90" t="s">
        <v>96</v>
      </c>
      <c r="D90" s="14">
        <f>Finanzkraft!H90</f>
        <v>4323746.2699999996</v>
      </c>
      <c r="E90" s="147">
        <f t="shared" si="9"/>
        <v>2.0204858152101032E-3</v>
      </c>
      <c r="F90" s="149">
        <f t="shared" si="10"/>
        <v>3761.4622132878121</v>
      </c>
      <c r="G90" s="149">
        <f t="shared" si="11"/>
        <v>283034.88437993039</v>
      </c>
      <c r="H90" s="149">
        <f t="shared" si="12"/>
        <v>30430.240093922836</v>
      </c>
      <c r="I90" s="149">
        <f t="shared" si="13"/>
        <v>481293.2766304629</v>
      </c>
      <c r="J90" s="149">
        <f t="shared" si="14"/>
        <v>82405.220243198215</v>
      </c>
      <c r="K90" s="149">
        <f t="shared" si="15"/>
        <v>137462.06693481305</v>
      </c>
      <c r="L90" s="149">
        <f t="shared" si="16"/>
        <v>2093.0025624413838</v>
      </c>
      <c r="M90" s="149">
        <f t="shared" si="17"/>
        <v>1531.4782530282466</v>
      </c>
    </row>
    <row r="91" spans="1:13" x14ac:dyDescent="0.25">
      <c r="A91">
        <v>61111</v>
      </c>
      <c r="B91" t="s">
        <v>102</v>
      </c>
      <c r="C91" t="s">
        <v>96</v>
      </c>
      <c r="D91" s="14">
        <f>Finanzkraft!H91</f>
        <v>1806984.95</v>
      </c>
      <c r="E91" s="147">
        <f t="shared" si="9"/>
        <v>8.4440372579335887E-4</v>
      </c>
      <c r="F91" s="149">
        <f t="shared" si="10"/>
        <v>1571.9945586457293</v>
      </c>
      <c r="G91" s="149">
        <f t="shared" si="11"/>
        <v>118286.26021561722</v>
      </c>
      <c r="H91" s="149">
        <f t="shared" si="12"/>
        <v>12717.440488154538</v>
      </c>
      <c r="I91" s="149">
        <f t="shared" si="13"/>
        <v>201142.6325919521</v>
      </c>
      <c r="J91" s="149">
        <f t="shared" si="14"/>
        <v>34438.883200446115</v>
      </c>
      <c r="K91" s="149">
        <f t="shared" si="15"/>
        <v>57448.303077021184</v>
      </c>
      <c r="L91" s="149">
        <f t="shared" si="16"/>
        <v>874.7100071260694</v>
      </c>
      <c r="M91" s="149">
        <f t="shared" si="17"/>
        <v>640.03713022557497</v>
      </c>
    </row>
    <row r="92" spans="1:13" x14ac:dyDescent="0.25">
      <c r="A92">
        <v>61112</v>
      </c>
      <c r="B92" t="s">
        <v>103</v>
      </c>
      <c r="C92" t="s">
        <v>96</v>
      </c>
      <c r="D92" s="14">
        <f>Finanzkraft!H92</f>
        <v>684063.13</v>
      </c>
      <c r="E92" s="147">
        <f t="shared" si="9"/>
        <v>3.1966257142864791E-4</v>
      </c>
      <c r="F92" s="149">
        <f t="shared" si="10"/>
        <v>595.10374899921885</v>
      </c>
      <c r="G92" s="149">
        <f t="shared" si="11"/>
        <v>44779.160667104385</v>
      </c>
      <c r="H92" s="149">
        <f t="shared" si="12"/>
        <v>4814.3910362483766</v>
      </c>
      <c r="I92" s="149">
        <f t="shared" si="13"/>
        <v>76145.769131774316</v>
      </c>
      <c r="J92" s="149">
        <f t="shared" si="14"/>
        <v>13037.391504451425</v>
      </c>
      <c r="K92" s="149">
        <f t="shared" si="15"/>
        <v>21747.976382457273</v>
      </c>
      <c r="L92" s="149">
        <f t="shared" si="16"/>
        <v>331.13550022482553</v>
      </c>
      <c r="M92" s="149">
        <f t="shared" si="17"/>
        <v>242.29631941224767</v>
      </c>
    </row>
    <row r="93" spans="1:13" x14ac:dyDescent="0.25">
      <c r="A93">
        <v>61113</v>
      </c>
      <c r="B93" t="s">
        <v>104</v>
      </c>
      <c r="C93" t="s">
        <v>96</v>
      </c>
      <c r="D93" s="14">
        <f>Finanzkraft!H93</f>
        <v>4129356.68</v>
      </c>
      <c r="E93" s="147">
        <f t="shared" si="9"/>
        <v>1.929647596523532E-3</v>
      </c>
      <c r="F93" s="149">
        <f t="shared" si="10"/>
        <v>3592.3521287033373</v>
      </c>
      <c r="G93" s="149">
        <f t="shared" si="11"/>
        <v>270310.03151054314</v>
      </c>
      <c r="H93" s="149">
        <f t="shared" si="12"/>
        <v>29062.139024601947</v>
      </c>
      <c r="I93" s="149">
        <f t="shared" si="13"/>
        <v>459655.0035053491</v>
      </c>
      <c r="J93" s="149">
        <f t="shared" si="14"/>
        <v>78700.396699763282</v>
      </c>
      <c r="K93" s="149">
        <f t="shared" si="15"/>
        <v>131281.9645043319</v>
      </c>
      <c r="L93" s="149">
        <f t="shared" si="16"/>
        <v>1998.9040921391638</v>
      </c>
      <c r="M93" s="149">
        <f t="shared" si="17"/>
        <v>1462.6251309647087</v>
      </c>
    </row>
    <row r="94" spans="1:13" x14ac:dyDescent="0.25">
      <c r="A94">
        <v>61114</v>
      </c>
      <c r="B94" t="s">
        <v>105</v>
      </c>
      <c r="C94" t="s">
        <v>96</v>
      </c>
      <c r="D94" s="14">
        <f>Finanzkraft!H94</f>
        <v>3700096.13</v>
      </c>
      <c r="E94" s="147">
        <f t="shared" si="9"/>
        <v>1.7290542225963687E-3</v>
      </c>
      <c r="F94" s="149">
        <f t="shared" si="10"/>
        <v>3218.9150124499488</v>
      </c>
      <c r="G94" s="149">
        <f t="shared" si="11"/>
        <v>242210.39232007894</v>
      </c>
      <c r="H94" s="149">
        <f t="shared" si="12"/>
        <v>26041.031683039702</v>
      </c>
      <c r="I94" s="149">
        <f t="shared" si="13"/>
        <v>411872.31605415075</v>
      </c>
      <c r="J94" s="149">
        <f t="shared" si="14"/>
        <v>70519.225105606252</v>
      </c>
      <c r="K94" s="149">
        <f t="shared" si="15"/>
        <v>117634.76164555391</v>
      </c>
      <c r="L94" s="149">
        <f t="shared" si="16"/>
        <v>1791.111271977911</v>
      </c>
      <c r="M94" s="149">
        <f t="shared" si="17"/>
        <v>1310.5803170103634</v>
      </c>
    </row>
    <row r="95" spans="1:13" x14ac:dyDescent="0.25">
      <c r="A95">
        <v>61115</v>
      </c>
      <c r="B95" t="s">
        <v>106</v>
      </c>
      <c r="C95" t="s">
        <v>96</v>
      </c>
      <c r="D95" s="14">
        <f>Finanzkraft!H95</f>
        <v>2328537.4900000002</v>
      </c>
      <c r="E95" s="147">
        <f t="shared" si="9"/>
        <v>1.0881251292134539E-3</v>
      </c>
      <c r="F95" s="149">
        <f t="shared" si="10"/>
        <v>2025.7215002718117</v>
      </c>
      <c r="G95" s="149">
        <f t="shared" si="11"/>
        <v>152427.38544333767</v>
      </c>
      <c r="H95" s="149">
        <f t="shared" si="12"/>
        <v>16388.092747264855</v>
      </c>
      <c r="I95" s="149">
        <f t="shared" si="13"/>
        <v>259198.70601448917</v>
      </c>
      <c r="J95" s="149">
        <f t="shared" si="14"/>
        <v>44379.025207691942</v>
      </c>
      <c r="K95" s="149">
        <f t="shared" si="15"/>
        <v>74029.685444655304</v>
      </c>
      <c r="L95" s="149">
        <f t="shared" si="16"/>
        <v>1127.1787540185214</v>
      </c>
      <c r="M95" s="149">
        <f t="shared" si="17"/>
        <v>824.77192337560075</v>
      </c>
    </row>
    <row r="96" spans="1:13" x14ac:dyDescent="0.25">
      <c r="A96">
        <v>61116</v>
      </c>
      <c r="B96" t="s">
        <v>107</v>
      </c>
      <c r="C96" t="s">
        <v>96</v>
      </c>
      <c r="D96" s="14">
        <f>Finanzkraft!H96</f>
        <v>2911273.48</v>
      </c>
      <c r="E96" s="147">
        <f t="shared" si="9"/>
        <v>1.3604375472609208E-3</v>
      </c>
      <c r="F96" s="149">
        <f t="shared" si="10"/>
        <v>2532.6752551478726</v>
      </c>
      <c r="G96" s="149">
        <f t="shared" si="11"/>
        <v>190573.61402711488</v>
      </c>
      <c r="H96" s="149">
        <f t="shared" si="12"/>
        <v>20489.350078229792</v>
      </c>
      <c r="I96" s="149">
        <f t="shared" si="13"/>
        <v>324065.35093849775</v>
      </c>
      <c r="J96" s="149">
        <f t="shared" si="14"/>
        <v>55485.247590067796</v>
      </c>
      <c r="K96" s="149">
        <f t="shared" si="15"/>
        <v>92556.233641643863</v>
      </c>
      <c r="L96" s="149">
        <f t="shared" si="16"/>
        <v>1409.2646684394006</v>
      </c>
      <c r="M96" s="149">
        <f t="shared" si="17"/>
        <v>1031.1779981571085</v>
      </c>
    </row>
    <row r="97" spans="1:13" x14ac:dyDescent="0.25">
      <c r="A97">
        <v>61118</v>
      </c>
      <c r="B97" t="s">
        <v>108</v>
      </c>
      <c r="C97" t="s">
        <v>96</v>
      </c>
      <c r="D97" s="14">
        <f>Finanzkraft!H97</f>
        <v>1312578.1200000001</v>
      </c>
      <c r="E97" s="147">
        <f t="shared" si="9"/>
        <v>6.1336750752840664E-4</v>
      </c>
      <c r="F97" s="149">
        <f t="shared" si="10"/>
        <v>1141.8831476363105</v>
      </c>
      <c r="G97" s="149">
        <f t="shared" si="11"/>
        <v>85922.108568555399</v>
      </c>
      <c r="H97" s="149">
        <f t="shared" si="12"/>
        <v>9237.8379394658295</v>
      </c>
      <c r="I97" s="149">
        <f t="shared" si="13"/>
        <v>146108.25537832797</v>
      </c>
      <c r="J97" s="149">
        <f t="shared" si="14"/>
        <v>25016.104625631298</v>
      </c>
      <c r="K97" s="149">
        <f t="shared" si="15"/>
        <v>41729.946699349479</v>
      </c>
      <c r="L97" s="149">
        <f t="shared" si="16"/>
        <v>635.38172617249677</v>
      </c>
      <c r="M97" s="149">
        <f t="shared" si="17"/>
        <v>464.9173935409259</v>
      </c>
    </row>
    <row r="98" spans="1:13" x14ac:dyDescent="0.25">
      <c r="A98">
        <v>61119</v>
      </c>
      <c r="B98" t="s">
        <v>109</v>
      </c>
      <c r="C98" t="s">
        <v>96</v>
      </c>
      <c r="D98" s="14">
        <f>Finanzkraft!H98</f>
        <v>737220.25</v>
      </c>
      <c r="E98" s="147">
        <f t="shared" si="9"/>
        <v>3.4450288356320372E-4</v>
      </c>
      <c r="F98" s="149">
        <f t="shared" si="10"/>
        <v>641.34802092482516</v>
      </c>
      <c r="G98" s="149">
        <f t="shared" si="11"/>
        <v>48258.855906753619</v>
      </c>
      <c r="H98" s="149">
        <f t="shared" si="12"/>
        <v>5188.5073287618752</v>
      </c>
      <c r="I98" s="149">
        <f t="shared" si="13"/>
        <v>82062.89813597899</v>
      </c>
      <c r="J98" s="149">
        <f t="shared" si="14"/>
        <v>14050.500023674067</v>
      </c>
      <c r="K98" s="149">
        <f t="shared" si="15"/>
        <v>23437.966296574483</v>
      </c>
      <c r="L98" s="149">
        <f t="shared" si="16"/>
        <v>356.86734974244399</v>
      </c>
      <c r="M98" s="149">
        <f t="shared" si="17"/>
        <v>261.12466136155751</v>
      </c>
    </row>
    <row r="99" spans="1:13" x14ac:dyDescent="0.25">
      <c r="A99">
        <v>61120</v>
      </c>
      <c r="B99" t="s">
        <v>110</v>
      </c>
      <c r="C99" t="s">
        <v>96</v>
      </c>
      <c r="D99" s="14">
        <f>Finanzkraft!H99</f>
        <v>15360360.310000001</v>
      </c>
      <c r="E99" s="147">
        <f t="shared" si="9"/>
        <v>7.1778934712723721E-3</v>
      </c>
      <c r="F99" s="149">
        <f t="shared" si="10"/>
        <v>13362.813467902888</v>
      </c>
      <c r="G99" s="149">
        <f t="shared" si="11"/>
        <v>1005497.9022566286</v>
      </c>
      <c r="H99" s="149">
        <f t="shared" si="12"/>
        <v>108105.19928184016</v>
      </c>
      <c r="I99" s="149">
        <f t="shared" si="13"/>
        <v>1709822.38137309</v>
      </c>
      <c r="J99" s="149">
        <f t="shared" si="14"/>
        <v>292749.34173240251</v>
      </c>
      <c r="K99" s="149">
        <f t="shared" si="15"/>
        <v>488341.99447047256</v>
      </c>
      <c r="L99" s="149">
        <f t="shared" si="16"/>
        <v>7435.5134370206542</v>
      </c>
      <c r="M99" s="149">
        <f t="shared" si="17"/>
        <v>5440.6656414284043</v>
      </c>
    </row>
    <row r="100" spans="1:13" x14ac:dyDescent="0.25">
      <c r="A100">
        <v>61203</v>
      </c>
      <c r="B100" t="s">
        <v>112</v>
      </c>
      <c r="C100" t="s">
        <v>113</v>
      </c>
      <c r="D100" s="14">
        <f>Finanzkraft!H100</f>
        <v>3486326.85</v>
      </c>
      <c r="E100" s="147">
        <f t="shared" si="9"/>
        <v>1.6291598784336442E-3</v>
      </c>
      <c r="F100" s="149">
        <f t="shared" si="10"/>
        <v>3032.9454807360212</v>
      </c>
      <c r="G100" s="149">
        <f t="shared" si="11"/>
        <v>228216.93394612562</v>
      </c>
      <c r="H100" s="149">
        <f t="shared" si="12"/>
        <v>24536.537638086178</v>
      </c>
      <c r="I100" s="149">
        <f t="shared" si="13"/>
        <v>388076.81308303523</v>
      </c>
      <c r="J100" s="149">
        <f t="shared" si="14"/>
        <v>66445.048801169716</v>
      </c>
      <c r="K100" s="149">
        <f t="shared" si="15"/>
        <v>110838.53327298413</v>
      </c>
      <c r="L100" s="149">
        <f t="shared" si="16"/>
        <v>1687.6316450822169</v>
      </c>
      <c r="M100" s="149">
        <f t="shared" si="17"/>
        <v>1234.8628759206701</v>
      </c>
    </row>
    <row r="101" spans="1:13" x14ac:dyDescent="0.25">
      <c r="A101">
        <v>61204</v>
      </c>
      <c r="B101" t="s">
        <v>114</v>
      </c>
      <c r="C101" t="s">
        <v>113</v>
      </c>
      <c r="D101" s="14">
        <f>Finanzkraft!H101</f>
        <v>3134165.02</v>
      </c>
      <c r="E101" s="147">
        <f t="shared" si="9"/>
        <v>1.4645947217984394E-3</v>
      </c>
      <c r="F101" s="149">
        <f t="shared" si="10"/>
        <v>2726.58073734249</v>
      </c>
      <c r="G101" s="149">
        <f t="shared" si="11"/>
        <v>205164.22071717042</v>
      </c>
      <c r="H101" s="149">
        <f t="shared" si="12"/>
        <v>22058.045985333567</v>
      </c>
      <c r="I101" s="149">
        <f t="shared" si="13"/>
        <v>348876.28870423528</v>
      </c>
      <c r="J101" s="149">
        <f t="shared" si="14"/>
        <v>59733.282811627098</v>
      </c>
      <c r="K101" s="149">
        <f t="shared" si="15"/>
        <v>99642.480122680689</v>
      </c>
      <c r="L101" s="149">
        <f t="shared" si="16"/>
        <v>1517.1601218806375</v>
      </c>
      <c r="M101" s="149">
        <f t="shared" si="17"/>
        <v>1110.1265591914207</v>
      </c>
    </row>
    <row r="102" spans="1:13" x14ac:dyDescent="0.25">
      <c r="A102">
        <v>61205</v>
      </c>
      <c r="B102" t="s">
        <v>115</v>
      </c>
      <c r="C102" t="s">
        <v>113</v>
      </c>
      <c r="D102" s="14">
        <f>Finanzkraft!H102</f>
        <v>2165449.17</v>
      </c>
      <c r="E102" s="147">
        <f t="shared" si="9"/>
        <v>1.0119139880850343E-3</v>
      </c>
      <c r="F102" s="149">
        <f t="shared" si="10"/>
        <v>1883.8420941269655</v>
      </c>
      <c r="G102" s="149">
        <f t="shared" si="11"/>
        <v>141751.53147031594</v>
      </c>
      <c r="H102" s="149">
        <f t="shared" si="12"/>
        <v>15240.287944622136</v>
      </c>
      <c r="I102" s="149">
        <f t="shared" si="13"/>
        <v>241044.70089684895</v>
      </c>
      <c r="J102" s="149">
        <f t="shared" si="14"/>
        <v>41270.764896040208</v>
      </c>
      <c r="K102" s="149">
        <f t="shared" si="15"/>
        <v>68844.724033835446</v>
      </c>
      <c r="L102" s="149">
        <f t="shared" si="16"/>
        <v>1048.2323380290693</v>
      </c>
      <c r="M102" s="149">
        <f t="shared" si="17"/>
        <v>767.0057641687348</v>
      </c>
    </row>
    <row r="103" spans="1:13" x14ac:dyDescent="0.25">
      <c r="A103">
        <v>61206</v>
      </c>
      <c r="B103" t="s">
        <v>116</v>
      </c>
      <c r="C103" t="s">
        <v>113</v>
      </c>
      <c r="D103" s="14">
        <f>Finanzkraft!H103</f>
        <v>1541941.59</v>
      </c>
      <c r="E103" s="147">
        <f t="shared" si="9"/>
        <v>7.2054901373236997E-4</v>
      </c>
      <c r="F103" s="149">
        <f t="shared" si="10"/>
        <v>1341.4189139923628</v>
      </c>
      <c r="G103" s="149">
        <f t="shared" si="11"/>
        <v>100936.37146896136</v>
      </c>
      <c r="H103" s="149">
        <f t="shared" si="12"/>
        <v>10852.082861584091</v>
      </c>
      <c r="I103" s="149">
        <f t="shared" si="13"/>
        <v>171639.60923726589</v>
      </c>
      <c r="J103" s="149">
        <f t="shared" si="14"/>
        <v>29387.486774541299</v>
      </c>
      <c r="K103" s="149">
        <f t="shared" si="15"/>
        <v>49021.951062394815</v>
      </c>
      <c r="L103" s="149">
        <f t="shared" si="16"/>
        <v>746.41005680588705</v>
      </c>
      <c r="M103" s="149">
        <f t="shared" si="17"/>
        <v>546.15832314434056</v>
      </c>
    </row>
    <row r="104" spans="1:13" x14ac:dyDescent="0.25">
      <c r="A104">
        <v>61207</v>
      </c>
      <c r="B104" t="s">
        <v>117</v>
      </c>
      <c r="C104" t="s">
        <v>113</v>
      </c>
      <c r="D104" s="14">
        <f>Finanzkraft!H104</f>
        <v>7199912.1600000001</v>
      </c>
      <c r="E104" s="147">
        <f t="shared" si="9"/>
        <v>3.3645175922958907E-3</v>
      </c>
      <c r="F104" s="149">
        <f t="shared" si="10"/>
        <v>6263.5954650575368</v>
      </c>
      <c r="G104" s="149">
        <f t="shared" si="11"/>
        <v>471310.33564355184</v>
      </c>
      <c r="H104" s="149">
        <f t="shared" si="12"/>
        <v>50672.505277224467</v>
      </c>
      <c r="I104" s="149">
        <f t="shared" si="13"/>
        <v>801450.66304686619</v>
      </c>
      <c r="J104" s="149">
        <f t="shared" si="14"/>
        <v>137221.36088167844</v>
      </c>
      <c r="K104" s="149">
        <f t="shared" si="15"/>
        <v>228902.14768839677</v>
      </c>
      <c r="L104" s="149">
        <f t="shared" si="16"/>
        <v>3485.2726453425494</v>
      </c>
      <c r="M104" s="149">
        <f t="shared" si="17"/>
        <v>2550.2210833369813</v>
      </c>
    </row>
    <row r="105" spans="1:13" x14ac:dyDescent="0.25">
      <c r="A105">
        <v>61213</v>
      </c>
      <c r="B105" t="s">
        <v>118</v>
      </c>
      <c r="C105" t="s">
        <v>113</v>
      </c>
      <c r="D105" s="14">
        <f>Finanzkraft!H105</f>
        <v>4905704.24</v>
      </c>
      <c r="E105" s="147">
        <f t="shared" si="9"/>
        <v>2.2924346646585399E-3</v>
      </c>
      <c r="F105" s="149">
        <f t="shared" si="10"/>
        <v>4267.7391262197743</v>
      </c>
      <c r="G105" s="149">
        <f t="shared" si="11"/>
        <v>321130.18333301379</v>
      </c>
      <c r="H105" s="149">
        <f t="shared" si="12"/>
        <v>34526.021771618733</v>
      </c>
      <c r="I105" s="149">
        <f t="shared" si="13"/>
        <v>546073.31707499933</v>
      </c>
      <c r="J105" s="149">
        <f t="shared" si="14"/>
        <v>93496.614533116765</v>
      </c>
      <c r="K105" s="149">
        <f t="shared" si="15"/>
        <v>155963.88004545798</v>
      </c>
      <c r="L105" s="149">
        <f t="shared" si="16"/>
        <v>2374.7118595142642</v>
      </c>
      <c r="M105" s="149">
        <f t="shared" si="17"/>
        <v>1737.6087518078307</v>
      </c>
    </row>
    <row r="106" spans="1:13" x14ac:dyDescent="0.25">
      <c r="A106">
        <v>61215</v>
      </c>
      <c r="B106" t="s">
        <v>119</v>
      </c>
      <c r="C106" t="s">
        <v>113</v>
      </c>
      <c r="D106" s="14">
        <f>Finanzkraft!H106</f>
        <v>1793452.47</v>
      </c>
      <c r="E106" s="147">
        <f t="shared" si="9"/>
        <v>8.3808000044566071E-4</v>
      </c>
      <c r="F106" s="149">
        <f t="shared" si="10"/>
        <v>1560.2219177474294</v>
      </c>
      <c r="G106" s="149">
        <f t="shared" si="11"/>
        <v>117400.41639569905</v>
      </c>
      <c r="H106" s="149">
        <f t="shared" si="12"/>
        <v>12622.199789521634</v>
      </c>
      <c r="I106" s="149">
        <f t="shared" si="13"/>
        <v>199636.27878823175</v>
      </c>
      <c r="J106" s="149">
        <f t="shared" si="14"/>
        <v>34180.970981458137</v>
      </c>
      <c r="K106" s="149">
        <f t="shared" si="15"/>
        <v>57018.073698285225</v>
      </c>
      <c r="L106" s="149">
        <f t="shared" si="16"/>
        <v>868.15931854549581</v>
      </c>
      <c r="M106" s="149">
        <f t="shared" si="17"/>
        <v>635.24390288627978</v>
      </c>
    </row>
    <row r="107" spans="1:13" x14ac:dyDescent="0.25">
      <c r="A107">
        <v>61217</v>
      </c>
      <c r="B107" t="s">
        <v>120</v>
      </c>
      <c r="C107" t="s">
        <v>113</v>
      </c>
      <c r="D107" s="14">
        <f>Finanzkraft!H107</f>
        <v>4246956.7300000004</v>
      </c>
      <c r="E107" s="147">
        <f t="shared" si="9"/>
        <v>1.9846020776737405E-3</v>
      </c>
      <c r="F107" s="149">
        <f t="shared" si="10"/>
        <v>3694.6588129380157</v>
      </c>
      <c r="G107" s="149">
        <f t="shared" si="11"/>
        <v>278008.19751666818</v>
      </c>
      <c r="H107" s="149">
        <f t="shared" si="12"/>
        <v>29889.800393491045</v>
      </c>
      <c r="I107" s="149">
        <f t="shared" si="13"/>
        <v>472745.52960516262</v>
      </c>
      <c r="J107" s="149">
        <f t="shared" si="14"/>
        <v>80941.70722441189</v>
      </c>
      <c r="K107" s="149">
        <f t="shared" si="15"/>
        <v>135020.74678598449</v>
      </c>
      <c r="L107" s="149">
        <f t="shared" si="16"/>
        <v>2055.8309307238051</v>
      </c>
      <c r="M107" s="149">
        <f t="shared" si="17"/>
        <v>1504.2792678828853</v>
      </c>
    </row>
    <row r="108" spans="1:13" x14ac:dyDescent="0.25">
      <c r="A108">
        <v>61222</v>
      </c>
      <c r="B108" t="s">
        <v>121</v>
      </c>
      <c r="C108" t="s">
        <v>113</v>
      </c>
      <c r="D108" s="14">
        <f>Finanzkraft!H108</f>
        <v>2182985.1</v>
      </c>
      <c r="E108" s="147">
        <f t="shared" si="9"/>
        <v>1.0201085248614762E-3</v>
      </c>
      <c r="F108" s="149">
        <f t="shared" si="10"/>
        <v>1899.0975540801837</v>
      </c>
      <c r="G108" s="149">
        <f t="shared" si="11"/>
        <v>142899.4433990251</v>
      </c>
      <c r="H108" s="149">
        <f t="shared" si="12"/>
        <v>15363.704659398565</v>
      </c>
      <c r="I108" s="149">
        <f t="shared" si="13"/>
        <v>242996.69453417743</v>
      </c>
      <c r="J108" s="149">
        <f t="shared" si="14"/>
        <v>41604.977887178407</v>
      </c>
      <c r="K108" s="149">
        <f t="shared" si="15"/>
        <v>69402.232507482375</v>
      </c>
      <c r="L108" s="149">
        <f t="shared" si="16"/>
        <v>1056.7209828599312</v>
      </c>
      <c r="M108" s="149">
        <f t="shared" si="17"/>
        <v>773.21702027965966</v>
      </c>
    </row>
    <row r="109" spans="1:13" x14ac:dyDescent="0.25">
      <c r="A109">
        <v>61236</v>
      </c>
      <c r="B109" t="s">
        <v>122</v>
      </c>
      <c r="C109" t="s">
        <v>113</v>
      </c>
      <c r="D109" s="14">
        <f>Finanzkraft!H109</f>
        <v>5069215.91</v>
      </c>
      <c r="E109" s="147">
        <f t="shared" si="9"/>
        <v>2.3688436371619875E-3</v>
      </c>
      <c r="F109" s="149">
        <f t="shared" si="10"/>
        <v>4409.9868275717281</v>
      </c>
      <c r="G109" s="149">
        <f t="shared" si="11"/>
        <v>331833.75003726891</v>
      </c>
      <c r="H109" s="149">
        <f t="shared" si="12"/>
        <v>35676.806083543277</v>
      </c>
      <c r="I109" s="149">
        <f t="shared" si="13"/>
        <v>564274.44695342262</v>
      </c>
      <c r="J109" s="149">
        <f t="shared" si="14"/>
        <v>96612.943368639098</v>
      </c>
      <c r="K109" s="149">
        <f t="shared" si="15"/>
        <v>161162.30074884559</v>
      </c>
      <c r="L109" s="149">
        <f t="shared" si="16"/>
        <v>2453.8632071947718</v>
      </c>
      <c r="M109" s="149">
        <f t="shared" si="17"/>
        <v>1795.5248623018285</v>
      </c>
    </row>
    <row r="110" spans="1:13" x14ac:dyDescent="0.25">
      <c r="A110">
        <v>61243</v>
      </c>
      <c r="B110" t="s">
        <v>123</v>
      </c>
      <c r="C110" t="s">
        <v>113</v>
      </c>
      <c r="D110" s="14">
        <f>Finanzkraft!H110</f>
        <v>1938431.18</v>
      </c>
      <c r="E110" s="147">
        <f t="shared" si="9"/>
        <v>9.0582852424200713E-4</v>
      </c>
      <c r="F110" s="149">
        <f t="shared" si="10"/>
        <v>1686.3467884827817</v>
      </c>
      <c r="G110" s="149">
        <f t="shared" si="11"/>
        <v>126890.80502167212</v>
      </c>
      <c r="H110" s="149">
        <f t="shared" si="12"/>
        <v>13642.550355515234</v>
      </c>
      <c r="I110" s="149">
        <f t="shared" si="13"/>
        <v>215774.43168163861</v>
      </c>
      <c r="J110" s="149">
        <f t="shared" si="14"/>
        <v>36944.084675482729</v>
      </c>
      <c r="K110" s="149">
        <f t="shared" si="15"/>
        <v>61627.287998490414</v>
      </c>
      <c r="L110" s="149">
        <f t="shared" si="16"/>
        <v>938.33938753678888</v>
      </c>
      <c r="M110" s="149">
        <f t="shared" si="17"/>
        <v>686.59560755443749</v>
      </c>
    </row>
    <row r="111" spans="1:13" x14ac:dyDescent="0.25">
      <c r="A111">
        <v>61247</v>
      </c>
      <c r="B111" t="s">
        <v>124</v>
      </c>
      <c r="C111" t="s">
        <v>113</v>
      </c>
      <c r="D111" s="14">
        <f>Finanzkraft!H111</f>
        <v>4951301.4800000004</v>
      </c>
      <c r="E111" s="147">
        <f t="shared" si="9"/>
        <v>2.313742246297166E-3</v>
      </c>
      <c r="F111" s="149">
        <f t="shared" si="10"/>
        <v>4307.4066470639646</v>
      </c>
      <c r="G111" s="149">
        <f t="shared" si="11"/>
        <v>324115.00453794631</v>
      </c>
      <c r="H111" s="149">
        <f t="shared" si="12"/>
        <v>34846.93212902049</v>
      </c>
      <c r="I111" s="149">
        <f t="shared" si="13"/>
        <v>551148.92597397044</v>
      </c>
      <c r="J111" s="149">
        <f t="shared" si="14"/>
        <v>94365.641152637152</v>
      </c>
      <c r="K111" s="149">
        <f t="shared" si="15"/>
        <v>157413.5235873124</v>
      </c>
      <c r="L111" s="149">
        <f t="shared" si="16"/>
        <v>2396.7841861959714</v>
      </c>
      <c r="M111" s="149">
        <f t="shared" si="17"/>
        <v>1753.7593714551092</v>
      </c>
    </row>
    <row r="112" spans="1:13" x14ac:dyDescent="0.25">
      <c r="A112">
        <v>61251</v>
      </c>
      <c r="B112" t="s">
        <v>125</v>
      </c>
      <c r="C112" t="s">
        <v>113</v>
      </c>
      <c r="D112" s="14">
        <f>Finanzkraft!H112</f>
        <v>606871.15</v>
      </c>
      <c r="E112" s="147">
        <f t="shared" si="9"/>
        <v>2.8359077375630627E-4</v>
      </c>
      <c r="F112" s="149">
        <f t="shared" si="10"/>
        <v>527.95024418940307</v>
      </c>
      <c r="G112" s="149">
        <f t="shared" si="11"/>
        <v>39726.12985307425</v>
      </c>
      <c r="H112" s="149">
        <f t="shared" si="12"/>
        <v>4271.1189897308805</v>
      </c>
      <c r="I112" s="149">
        <f t="shared" si="13"/>
        <v>67553.224920387671</v>
      </c>
      <c r="J112" s="149">
        <f t="shared" si="14"/>
        <v>11566.208480358629</v>
      </c>
      <c r="K112" s="149">
        <f t="shared" si="15"/>
        <v>19293.861719158416</v>
      </c>
      <c r="L112" s="149">
        <f t="shared" si="16"/>
        <v>293.76905875231887</v>
      </c>
      <c r="M112" s="149">
        <f t="shared" si="17"/>
        <v>214.9547893371743</v>
      </c>
    </row>
    <row r="113" spans="1:13" x14ac:dyDescent="0.25">
      <c r="A113">
        <v>61252</v>
      </c>
      <c r="B113" t="s">
        <v>126</v>
      </c>
      <c r="C113" t="s">
        <v>113</v>
      </c>
      <c r="D113" s="14">
        <f>Finanzkraft!H113</f>
        <v>1491175.45</v>
      </c>
      <c r="E113" s="147">
        <f t="shared" si="9"/>
        <v>6.968260061001551E-4</v>
      </c>
      <c r="F113" s="149">
        <f t="shared" si="10"/>
        <v>1297.2546857051004</v>
      </c>
      <c r="G113" s="149">
        <f t="shared" si="11"/>
        <v>97613.191136893583</v>
      </c>
      <c r="H113" s="149">
        <f t="shared" si="12"/>
        <v>10494.794128070664</v>
      </c>
      <c r="I113" s="149">
        <f t="shared" si="13"/>
        <v>165988.62966151923</v>
      </c>
      <c r="J113" s="149">
        <f t="shared" si="14"/>
        <v>28419.947357017372</v>
      </c>
      <c r="K113" s="149">
        <f t="shared" si="15"/>
        <v>47407.976028031357</v>
      </c>
      <c r="L113" s="149">
        <f t="shared" si="16"/>
        <v>721.83561268494225</v>
      </c>
      <c r="M113" s="149">
        <f t="shared" si="17"/>
        <v>528.17687036122254</v>
      </c>
    </row>
    <row r="114" spans="1:13" x14ac:dyDescent="0.25">
      <c r="A114">
        <v>61253</v>
      </c>
      <c r="B114" t="s">
        <v>127</v>
      </c>
      <c r="C114" t="s">
        <v>113</v>
      </c>
      <c r="D114" s="14">
        <f>Finanzkraft!H114</f>
        <v>6699323.6100000003</v>
      </c>
      <c r="E114" s="147">
        <f t="shared" si="9"/>
        <v>3.130592657442673E-3</v>
      </c>
      <c r="F114" s="149">
        <f t="shared" si="10"/>
        <v>5828.1062393612428</v>
      </c>
      <c r="G114" s="149">
        <f t="shared" si="11"/>
        <v>438541.52509742166</v>
      </c>
      <c r="H114" s="149">
        <f t="shared" si="12"/>
        <v>47149.396192294589</v>
      </c>
      <c r="I114" s="149">
        <f t="shared" si="13"/>
        <v>745728.17416150612</v>
      </c>
      <c r="J114" s="149">
        <f t="shared" si="14"/>
        <v>127680.76642076128</v>
      </c>
      <c r="K114" s="149">
        <f t="shared" si="15"/>
        <v>212987.25988742945</v>
      </c>
      <c r="L114" s="149">
        <f t="shared" si="16"/>
        <v>3242.9519696015982</v>
      </c>
      <c r="M114" s="149">
        <f t="shared" si="17"/>
        <v>2372.91177095683</v>
      </c>
    </row>
    <row r="115" spans="1:13" x14ac:dyDescent="0.25">
      <c r="A115">
        <v>61254</v>
      </c>
      <c r="B115" t="s">
        <v>128</v>
      </c>
      <c r="C115" t="s">
        <v>113</v>
      </c>
      <c r="D115" s="14">
        <f>Finanzkraft!H115</f>
        <v>1781900.38</v>
      </c>
      <c r="E115" s="147">
        <f t="shared" si="9"/>
        <v>8.3268171097086437E-4</v>
      </c>
      <c r="F115" s="149">
        <f t="shared" si="10"/>
        <v>1550.1721258988664</v>
      </c>
      <c r="G115" s="149">
        <f t="shared" si="11"/>
        <v>116644.21002896962</v>
      </c>
      <c r="H115" s="149">
        <f t="shared" si="12"/>
        <v>12540.896944642485</v>
      </c>
      <c r="I115" s="149">
        <f t="shared" si="13"/>
        <v>198350.37001818957</v>
      </c>
      <c r="J115" s="149">
        <f t="shared" si="14"/>
        <v>33960.802530010296</v>
      </c>
      <c r="K115" s="149">
        <f t="shared" si="15"/>
        <v>56650.80557715724</v>
      </c>
      <c r="L115" s="149">
        <f t="shared" si="16"/>
        <v>862.56728042352847</v>
      </c>
      <c r="M115" s="149">
        <f t="shared" si="17"/>
        <v>631.15213303965891</v>
      </c>
    </row>
    <row r="116" spans="1:13" x14ac:dyDescent="0.25">
      <c r="A116">
        <v>61255</v>
      </c>
      <c r="B116" t="s">
        <v>129</v>
      </c>
      <c r="C116" t="s">
        <v>113</v>
      </c>
      <c r="D116" s="14">
        <f>Finanzkraft!H116</f>
        <v>7480236.04</v>
      </c>
      <c r="E116" s="147">
        <f t="shared" si="9"/>
        <v>3.4955128884663709E-3</v>
      </c>
      <c r="F116" s="149">
        <f t="shared" si="10"/>
        <v>6507.4644657475856</v>
      </c>
      <c r="G116" s="149">
        <f t="shared" si="11"/>
        <v>489660.49590046564</v>
      </c>
      <c r="H116" s="149">
        <f t="shared" si="12"/>
        <v>52645.406192258968</v>
      </c>
      <c r="I116" s="149">
        <f t="shared" si="13"/>
        <v>832654.62144264055</v>
      </c>
      <c r="J116" s="149">
        <f t="shared" si="14"/>
        <v>142563.98499241931</v>
      </c>
      <c r="K116" s="149">
        <f t="shared" si="15"/>
        <v>237814.30338618855</v>
      </c>
      <c r="L116" s="149">
        <f t="shared" si="16"/>
        <v>3620.9694606770695</v>
      </c>
      <c r="M116" s="149">
        <f t="shared" si="17"/>
        <v>2649.5122764865969</v>
      </c>
    </row>
    <row r="117" spans="1:13" x14ac:dyDescent="0.25">
      <c r="A117">
        <v>61256</v>
      </c>
      <c r="B117" t="s">
        <v>130</v>
      </c>
      <c r="C117" t="s">
        <v>113</v>
      </c>
      <c r="D117" s="14">
        <f>Finanzkraft!H117</f>
        <v>1967392.96</v>
      </c>
      <c r="E117" s="147">
        <f t="shared" si="9"/>
        <v>9.1936235856509185E-4</v>
      </c>
      <c r="F117" s="149">
        <f t="shared" si="10"/>
        <v>1711.5422172375672</v>
      </c>
      <c r="G117" s="149">
        <f t="shared" si="11"/>
        <v>128786.65957507471</v>
      </c>
      <c r="H117" s="149">
        <f t="shared" si="12"/>
        <v>13846.381446405627</v>
      </c>
      <c r="I117" s="149">
        <f t="shared" si="13"/>
        <v>218998.28181594601</v>
      </c>
      <c r="J117" s="149">
        <f t="shared" si="14"/>
        <v>37496.060140855043</v>
      </c>
      <c r="K117" s="149">
        <f t="shared" si="15"/>
        <v>62548.051126644859</v>
      </c>
      <c r="L117" s="149">
        <f t="shared" si="16"/>
        <v>952.35896129703724</v>
      </c>
      <c r="M117" s="149">
        <f t="shared" si="17"/>
        <v>696.85391909013924</v>
      </c>
    </row>
    <row r="118" spans="1:13" x14ac:dyDescent="0.25">
      <c r="A118">
        <v>61257</v>
      </c>
      <c r="B118" t="s">
        <v>131</v>
      </c>
      <c r="C118" t="s">
        <v>113</v>
      </c>
      <c r="D118" s="14">
        <f>Finanzkraft!H118</f>
        <v>5550572.9500000002</v>
      </c>
      <c r="E118" s="147">
        <f t="shared" si="9"/>
        <v>2.5937816910250608E-3</v>
      </c>
      <c r="F118" s="149">
        <f t="shared" si="10"/>
        <v>4828.7455159857154</v>
      </c>
      <c r="G118" s="149">
        <f t="shared" si="11"/>
        <v>363343.65502571902</v>
      </c>
      <c r="H118" s="149">
        <f t="shared" si="12"/>
        <v>39064.565073873673</v>
      </c>
      <c r="I118" s="149">
        <f t="shared" si="13"/>
        <v>617856.20049390988</v>
      </c>
      <c r="J118" s="149">
        <f t="shared" si="14"/>
        <v>105787.00919485002</v>
      </c>
      <c r="K118" s="149">
        <f t="shared" si="15"/>
        <v>176465.77359856569</v>
      </c>
      <c r="L118" s="149">
        <f t="shared" si="16"/>
        <v>2686.8744560646551</v>
      </c>
      <c r="M118" s="149">
        <f t="shared" si="17"/>
        <v>1966.0223412628332</v>
      </c>
    </row>
    <row r="119" spans="1:13" x14ac:dyDescent="0.25">
      <c r="A119">
        <v>61258</v>
      </c>
      <c r="B119" t="s">
        <v>132</v>
      </c>
      <c r="C119" t="s">
        <v>113</v>
      </c>
      <c r="D119" s="14">
        <f>Finanzkraft!H119</f>
        <v>3559444</v>
      </c>
      <c r="E119" s="147">
        <f t="shared" si="9"/>
        <v>1.6633275088167262E-3</v>
      </c>
      <c r="F119" s="149">
        <f t="shared" si="10"/>
        <v>3096.5540691438459</v>
      </c>
      <c r="G119" s="149">
        <f t="shared" si="11"/>
        <v>233003.22407605965</v>
      </c>
      <c r="H119" s="149">
        <f t="shared" si="12"/>
        <v>25051.131300744226</v>
      </c>
      <c r="I119" s="149">
        <f t="shared" si="13"/>
        <v>396215.77187105425</v>
      </c>
      <c r="J119" s="149">
        <f t="shared" si="14"/>
        <v>67838.570639190279</v>
      </c>
      <c r="K119" s="149">
        <f t="shared" si="15"/>
        <v>113163.09950322751</v>
      </c>
      <c r="L119" s="149">
        <f t="shared" si="16"/>
        <v>1723.0255772771352</v>
      </c>
      <c r="M119" s="149">
        <f t="shared" si="17"/>
        <v>1260.7610943072002</v>
      </c>
    </row>
    <row r="120" spans="1:13" x14ac:dyDescent="0.25">
      <c r="A120">
        <v>61259</v>
      </c>
      <c r="B120" t="s">
        <v>113</v>
      </c>
      <c r="C120" t="s">
        <v>113</v>
      </c>
      <c r="D120" s="14">
        <f>Finanzkraft!H120</f>
        <v>14448465.449999999</v>
      </c>
      <c r="E120" s="147">
        <f t="shared" si="9"/>
        <v>6.751765175452412E-3</v>
      </c>
      <c r="F120" s="149">
        <f t="shared" si="10"/>
        <v>12569.506496543214</v>
      </c>
      <c r="G120" s="149">
        <f t="shared" si="11"/>
        <v>945804.74725871661</v>
      </c>
      <c r="H120" s="149">
        <f t="shared" si="12"/>
        <v>101687.34360821985</v>
      </c>
      <c r="I120" s="149">
        <f t="shared" si="13"/>
        <v>1608315.7624123341</v>
      </c>
      <c r="J120" s="149">
        <f t="shared" si="14"/>
        <v>275369.76113621256</v>
      </c>
      <c r="K120" s="149">
        <f t="shared" si="15"/>
        <v>459350.71134348359</v>
      </c>
      <c r="L120" s="149">
        <f t="shared" si="16"/>
        <v>6994.0910779197502</v>
      </c>
      <c r="M120" s="149">
        <f t="shared" si="17"/>
        <v>5117.6709373154263</v>
      </c>
    </row>
    <row r="121" spans="1:13" x14ac:dyDescent="0.25">
      <c r="A121">
        <v>61260</v>
      </c>
      <c r="B121" t="s">
        <v>133</v>
      </c>
      <c r="C121" t="s">
        <v>113</v>
      </c>
      <c r="D121" s="14">
        <f>Finanzkraft!H121</f>
        <v>1787990.49</v>
      </c>
      <c r="E121" s="147">
        <f t="shared" si="9"/>
        <v>8.3552761822343531E-4</v>
      </c>
      <c r="F121" s="149">
        <f t="shared" si="10"/>
        <v>1555.4702440605888</v>
      </c>
      <c r="G121" s="149">
        <f t="shared" si="11"/>
        <v>117042.87208545314</v>
      </c>
      <c r="H121" s="149">
        <f t="shared" si="12"/>
        <v>12583.758735766598</v>
      </c>
      <c r="I121" s="149">
        <f t="shared" si="13"/>
        <v>199028.28421895512</v>
      </c>
      <c r="J121" s="149">
        <f t="shared" si="14"/>
        <v>34076.872443579792</v>
      </c>
      <c r="K121" s="149">
        <f t="shared" si="15"/>
        <v>56844.424503010727</v>
      </c>
      <c r="L121" s="149">
        <f t="shared" si="16"/>
        <v>865.51532941613289</v>
      </c>
      <c r="M121" s="149">
        <f t="shared" si="17"/>
        <v>633.30926031797856</v>
      </c>
    </row>
    <row r="122" spans="1:13" x14ac:dyDescent="0.25">
      <c r="A122">
        <v>61261</v>
      </c>
      <c r="B122" t="s">
        <v>134</v>
      </c>
      <c r="C122" t="s">
        <v>113</v>
      </c>
      <c r="D122" s="14">
        <f>Finanzkraft!H122</f>
        <v>2509307.33</v>
      </c>
      <c r="E122" s="147">
        <f t="shared" si="9"/>
        <v>1.1725988412978124E-3</v>
      </c>
      <c r="F122" s="149">
        <f t="shared" si="10"/>
        <v>2182.9830230350526</v>
      </c>
      <c r="G122" s="149">
        <f t="shared" si="11"/>
        <v>164260.68174908467</v>
      </c>
      <c r="H122" s="149">
        <f t="shared" si="12"/>
        <v>17660.338917468547</v>
      </c>
      <c r="I122" s="149">
        <f t="shared" si="13"/>
        <v>279320.91096745565</v>
      </c>
      <c r="J122" s="149">
        <f t="shared" si="14"/>
        <v>47824.273274602143</v>
      </c>
      <c r="K122" s="149">
        <f t="shared" si="15"/>
        <v>79776.783977769606</v>
      </c>
      <c r="L122" s="149">
        <f t="shared" si="16"/>
        <v>1214.6842908159242</v>
      </c>
      <c r="M122" s="149">
        <f t="shared" si="17"/>
        <v>888.80090691801263</v>
      </c>
    </row>
    <row r="123" spans="1:13" x14ac:dyDescent="0.25">
      <c r="A123">
        <v>61262</v>
      </c>
      <c r="B123" t="s">
        <v>135</v>
      </c>
      <c r="C123" t="s">
        <v>113</v>
      </c>
      <c r="D123" s="14">
        <f>Finanzkraft!H123</f>
        <v>2435783.9</v>
      </c>
      <c r="E123" s="147">
        <f t="shared" si="9"/>
        <v>1.138241356347477E-3</v>
      </c>
      <c r="F123" s="149">
        <f t="shared" si="10"/>
        <v>2119.0209895422054</v>
      </c>
      <c r="G123" s="149">
        <f t="shared" si="11"/>
        <v>159447.79629980368</v>
      </c>
      <c r="H123" s="149">
        <f t="shared" si="12"/>
        <v>17142.885883058938</v>
      </c>
      <c r="I123" s="149">
        <f t="shared" si="13"/>
        <v>271136.72754778183</v>
      </c>
      <c r="J123" s="149">
        <f t="shared" si="14"/>
        <v>46423.008245656449</v>
      </c>
      <c r="K123" s="149">
        <f t="shared" si="15"/>
        <v>77439.301150421117</v>
      </c>
      <c r="L123" s="149">
        <f t="shared" si="16"/>
        <v>1179.0936900313225</v>
      </c>
      <c r="M123" s="149">
        <f t="shared" si="17"/>
        <v>862.75878346726608</v>
      </c>
    </row>
    <row r="124" spans="1:13" x14ac:dyDescent="0.25">
      <c r="A124">
        <v>61263</v>
      </c>
      <c r="B124" t="s">
        <v>136</v>
      </c>
      <c r="C124" t="s">
        <v>113</v>
      </c>
      <c r="D124" s="14">
        <f>Finanzkraft!H124</f>
        <v>8112157.1600000001</v>
      </c>
      <c r="E124" s="147">
        <f t="shared" si="9"/>
        <v>3.7908095084717075E-3</v>
      </c>
      <c r="F124" s="149">
        <f t="shared" si="10"/>
        <v>7057.2070422606412</v>
      </c>
      <c r="G124" s="149">
        <f t="shared" si="11"/>
        <v>531026.41100455343</v>
      </c>
      <c r="H124" s="149">
        <f t="shared" si="12"/>
        <v>57092.825212991796</v>
      </c>
      <c r="I124" s="149">
        <f t="shared" si="13"/>
        <v>902996.25747411652</v>
      </c>
      <c r="J124" s="149">
        <f t="shared" si="14"/>
        <v>154607.61471029554</v>
      </c>
      <c r="K124" s="149">
        <f t="shared" si="15"/>
        <v>257904.56258980322</v>
      </c>
      <c r="L124" s="149">
        <f t="shared" si="16"/>
        <v>3926.8644972562693</v>
      </c>
      <c r="M124" s="149">
        <f t="shared" si="17"/>
        <v>2873.3398076310764</v>
      </c>
    </row>
    <row r="125" spans="1:13" x14ac:dyDescent="0.25">
      <c r="A125">
        <v>61264</v>
      </c>
      <c r="B125" t="s">
        <v>137</v>
      </c>
      <c r="C125" t="s">
        <v>113</v>
      </c>
      <c r="D125" s="14">
        <f>Finanzkraft!H125</f>
        <v>2535597.1</v>
      </c>
      <c r="E125" s="147">
        <f t="shared" si="9"/>
        <v>1.1848840458526431E-3</v>
      </c>
      <c r="F125" s="149">
        <f t="shared" si="10"/>
        <v>2205.853924858583</v>
      </c>
      <c r="G125" s="149">
        <f t="shared" si="11"/>
        <v>165981.625011633</v>
      </c>
      <c r="H125" s="149">
        <f t="shared" si="12"/>
        <v>17845.364578818007</v>
      </c>
      <c r="I125" s="149">
        <f t="shared" si="13"/>
        <v>282247.32911390282</v>
      </c>
      <c r="J125" s="149">
        <f t="shared" si="14"/>
        <v>48325.323556397016</v>
      </c>
      <c r="K125" s="149">
        <f t="shared" si="15"/>
        <v>80612.597621256326</v>
      </c>
      <c r="L125" s="149">
        <f t="shared" si="16"/>
        <v>1227.4104205515607</v>
      </c>
      <c r="M125" s="149">
        <f t="shared" si="17"/>
        <v>898.11278798547278</v>
      </c>
    </row>
    <row r="126" spans="1:13" x14ac:dyDescent="0.25">
      <c r="A126">
        <v>61265</v>
      </c>
      <c r="B126" t="s">
        <v>138</v>
      </c>
      <c r="C126" t="s">
        <v>113</v>
      </c>
      <c r="D126" s="14">
        <f>Finanzkraft!H126</f>
        <v>13780346.710000001</v>
      </c>
      <c r="E126" s="147">
        <f t="shared" si="9"/>
        <v>6.4395534144588507E-3</v>
      </c>
      <c r="F126" s="149">
        <f t="shared" si="10"/>
        <v>11988.27364022682</v>
      </c>
      <c r="G126" s="149">
        <f t="shared" si="11"/>
        <v>902069.31540878897</v>
      </c>
      <c r="H126" s="149">
        <f t="shared" si="12"/>
        <v>96985.168133559258</v>
      </c>
      <c r="I126" s="149">
        <f t="shared" si="13"/>
        <v>1533944.8263137145</v>
      </c>
      <c r="J126" s="149">
        <f t="shared" si="14"/>
        <v>262636.24985218712</v>
      </c>
      <c r="K126" s="149">
        <f t="shared" si="15"/>
        <v>438109.64463346073</v>
      </c>
      <c r="L126" s="149">
        <f t="shared" si="16"/>
        <v>6670.6738032897329</v>
      </c>
      <c r="M126" s="149">
        <f t="shared" si="17"/>
        <v>4881.0221478501207</v>
      </c>
    </row>
    <row r="127" spans="1:13" x14ac:dyDescent="0.25">
      <c r="A127">
        <v>61266</v>
      </c>
      <c r="B127" t="s">
        <v>139</v>
      </c>
      <c r="C127" t="s">
        <v>113</v>
      </c>
      <c r="D127" s="14">
        <f>Finanzkraft!H127</f>
        <v>1764209.52</v>
      </c>
      <c r="E127" s="147">
        <f t="shared" si="9"/>
        <v>8.2441477543468932E-4</v>
      </c>
      <c r="F127" s="149">
        <f t="shared" si="10"/>
        <v>1534.7818839061133</v>
      </c>
      <c r="G127" s="149">
        <f t="shared" si="11"/>
        <v>115486.15629454421</v>
      </c>
      <c r="H127" s="149">
        <f t="shared" si="12"/>
        <v>12416.389842779643</v>
      </c>
      <c r="I127" s="149">
        <f t="shared" si="13"/>
        <v>196381.13051056911</v>
      </c>
      <c r="J127" s="149">
        <f t="shared" si="14"/>
        <v>33623.63676598142</v>
      </c>
      <c r="K127" s="149">
        <f t="shared" si="15"/>
        <v>56088.371514287413</v>
      </c>
      <c r="L127" s="149">
        <f t="shared" si="16"/>
        <v>854.00363838729231</v>
      </c>
      <c r="M127" s="149">
        <f t="shared" si="17"/>
        <v>624.88600046029114</v>
      </c>
    </row>
    <row r="128" spans="1:13" x14ac:dyDescent="0.25">
      <c r="A128">
        <v>61267</v>
      </c>
      <c r="B128" t="s">
        <v>140</v>
      </c>
      <c r="C128" t="s">
        <v>113</v>
      </c>
      <c r="D128" s="14">
        <f>Finanzkraft!H128</f>
        <v>4556261.25</v>
      </c>
      <c r="E128" s="147">
        <f t="shared" si="9"/>
        <v>2.1291400214417428E-3</v>
      </c>
      <c r="F128" s="149">
        <f t="shared" si="10"/>
        <v>3963.7396497233626</v>
      </c>
      <c r="G128" s="149">
        <f t="shared" si="11"/>
        <v>298255.44691328693</v>
      </c>
      <c r="H128" s="149">
        <f t="shared" si="12"/>
        <v>32066.66513484775</v>
      </c>
      <c r="I128" s="149">
        <f t="shared" si="13"/>
        <v>507175.43751634366</v>
      </c>
      <c r="J128" s="149">
        <f t="shared" si="14"/>
        <v>86836.666248641748</v>
      </c>
      <c r="K128" s="149">
        <f t="shared" si="15"/>
        <v>144854.26521570497</v>
      </c>
      <c r="L128" s="149">
        <f t="shared" si="16"/>
        <v>2205.5564494080231</v>
      </c>
      <c r="M128" s="149">
        <f t="shared" si="17"/>
        <v>1613.8354528121504</v>
      </c>
    </row>
    <row r="129" spans="1:13" x14ac:dyDescent="0.25">
      <c r="A129">
        <v>61410</v>
      </c>
      <c r="B129" t="s">
        <v>142</v>
      </c>
      <c r="C129" t="s">
        <v>143</v>
      </c>
      <c r="D129" s="14">
        <f>Finanzkraft!H129</f>
        <v>1047660.45</v>
      </c>
      <c r="E129" s="147">
        <f t="shared" si="9"/>
        <v>4.8957153038067466E-4</v>
      </c>
      <c r="F129" s="149">
        <f t="shared" si="10"/>
        <v>911.41684755500364</v>
      </c>
      <c r="G129" s="149">
        <f t="shared" si="11"/>
        <v>68580.447560623361</v>
      </c>
      <c r="H129" s="149">
        <f t="shared" si="12"/>
        <v>7373.3649107969613</v>
      </c>
      <c r="I129" s="149">
        <f t="shared" si="13"/>
        <v>116619.22307403234</v>
      </c>
      <c r="J129" s="149">
        <f t="shared" si="14"/>
        <v>19967.103694625021</v>
      </c>
      <c r="K129" s="149">
        <f t="shared" si="15"/>
        <v>33307.590665549476</v>
      </c>
      <c r="L129" s="149">
        <f t="shared" si="16"/>
        <v>507.14261880554182</v>
      </c>
      <c r="M129" s="149">
        <f t="shared" si="17"/>
        <v>371.08310607060361</v>
      </c>
    </row>
    <row r="130" spans="1:13" x14ac:dyDescent="0.25">
      <c r="A130">
        <v>61413</v>
      </c>
      <c r="B130" t="s">
        <v>144</v>
      </c>
      <c r="C130" t="s">
        <v>143</v>
      </c>
      <c r="D130" s="14">
        <f>Finanzkraft!H130</f>
        <v>806792.79</v>
      </c>
      <c r="E130" s="147">
        <f t="shared" si="9"/>
        <v>3.7701411836286682E-4</v>
      </c>
      <c r="F130" s="149">
        <f t="shared" si="10"/>
        <v>701.87296016749144</v>
      </c>
      <c r="G130" s="149">
        <f t="shared" si="11"/>
        <v>52813.113854669253</v>
      </c>
      <c r="H130" s="149">
        <f t="shared" si="12"/>
        <v>5678.154260829434</v>
      </c>
      <c r="I130" s="149">
        <f t="shared" si="13"/>
        <v>89807.292383263062</v>
      </c>
      <c r="J130" s="149">
        <f t="shared" si="14"/>
        <v>15376.466008625057</v>
      </c>
      <c r="K130" s="149">
        <f t="shared" si="15"/>
        <v>25649.841035076417</v>
      </c>
      <c r="L130" s="149">
        <f t="shared" si="16"/>
        <v>390.54543707747064</v>
      </c>
      <c r="M130" s="149">
        <f t="shared" si="17"/>
        <v>285.76737288170824</v>
      </c>
    </row>
    <row r="131" spans="1:13" x14ac:dyDescent="0.25">
      <c r="A131">
        <v>61425</v>
      </c>
      <c r="B131" t="s">
        <v>145</v>
      </c>
      <c r="C131" t="s">
        <v>143</v>
      </c>
      <c r="D131" s="14">
        <f>Finanzkraft!H131</f>
        <v>2449034.36</v>
      </c>
      <c r="E131" s="147">
        <f t="shared" ref="E131:E194" si="18">D131/$D$288</f>
        <v>1.1444332938024492E-3</v>
      </c>
      <c r="F131" s="149">
        <f t="shared" ref="F131:F194" si="19">$F$288*E131</f>
        <v>2130.5482858927107</v>
      </c>
      <c r="G131" s="149">
        <f t="shared" ref="G131:G194" si="20">$G$288*E131</f>
        <v>160315.17893048725</v>
      </c>
      <c r="H131" s="149">
        <f t="shared" ref="H131:H194" si="21">$H$288*E131</f>
        <v>17236.141743596498</v>
      </c>
      <c r="I131" s="149">
        <f t="shared" ref="I131:I194" si="22">$I$288*E131</f>
        <v>272611.68859128933</v>
      </c>
      <c r="J131" s="149">
        <f t="shared" ref="J131:J194" si="23">$J$288*E131</f>
        <v>46675.545514598387</v>
      </c>
      <c r="K131" s="149">
        <f t="shared" ref="K131:K194" si="24">$K$288*E131</f>
        <v>77860.564449813814</v>
      </c>
      <c r="L131" s="149">
        <f t="shared" ref="L131:L194" si="25">$L$288*E131</f>
        <v>1185.5078607531229</v>
      </c>
      <c r="M131" s="149">
        <f t="shared" ref="M131:M194" si="26">$M$288*E131</f>
        <v>867.45211884483456</v>
      </c>
    </row>
    <row r="132" spans="1:13" x14ac:dyDescent="0.25">
      <c r="A132">
        <v>61428</v>
      </c>
      <c r="B132" t="s">
        <v>146</v>
      </c>
      <c r="C132" t="s">
        <v>143</v>
      </c>
      <c r="D132" s="14">
        <f>Finanzkraft!H132</f>
        <v>1097966.3600000001</v>
      </c>
      <c r="E132" s="147">
        <f t="shared" si="18"/>
        <v>5.1307947262082751E-4</v>
      </c>
      <c r="F132" s="149">
        <f t="shared" si="19"/>
        <v>955.18069671585135</v>
      </c>
      <c r="G132" s="149">
        <f t="shared" si="20"/>
        <v>71873.500975729796</v>
      </c>
      <c r="H132" s="149">
        <f t="shared" si="21"/>
        <v>7727.4145760293468</v>
      </c>
      <c r="I132" s="149">
        <f t="shared" si="22"/>
        <v>122218.97263051527</v>
      </c>
      <c r="J132" s="149">
        <f t="shared" si="23"/>
        <v>20925.871701399046</v>
      </c>
      <c r="K132" s="149">
        <f t="shared" si="24"/>
        <v>34906.933905373007</v>
      </c>
      <c r="L132" s="149">
        <f t="shared" si="25"/>
        <v>531.49427867663451</v>
      </c>
      <c r="M132" s="149">
        <f t="shared" si="26"/>
        <v>388.90154460811669</v>
      </c>
    </row>
    <row r="133" spans="1:13" x14ac:dyDescent="0.25">
      <c r="A133">
        <v>61437</v>
      </c>
      <c r="B133" t="s">
        <v>147</v>
      </c>
      <c r="C133" t="s">
        <v>143</v>
      </c>
      <c r="D133" s="14">
        <f>Finanzkraft!H133</f>
        <v>1640312.09</v>
      </c>
      <c r="E133" s="147">
        <f t="shared" si="18"/>
        <v>7.6651752980006361E-4</v>
      </c>
      <c r="F133" s="149">
        <f t="shared" si="19"/>
        <v>1426.9967660554139</v>
      </c>
      <c r="G133" s="149">
        <f t="shared" si="20"/>
        <v>107375.76022011857</v>
      </c>
      <c r="H133" s="149">
        <f t="shared" si="21"/>
        <v>11544.407930223984</v>
      </c>
      <c r="I133" s="149">
        <f t="shared" si="22"/>
        <v>182589.6181675487</v>
      </c>
      <c r="J133" s="149">
        <f t="shared" si="23"/>
        <v>31262.306019643191</v>
      </c>
      <c r="K133" s="149">
        <f t="shared" si="24"/>
        <v>52149.380705811658</v>
      </c>
      <c r="L133" s="149">
        <f t="shared" si="25"/>
        <v>794.02841729970021</v>
      </c>
      <c r="M133" s="149">
        <f t="shared" si="26"/>
        <v>581.00132087869076</v>
      </c>
    </row>
    <row r="134" spans="1:13" x14ac:dyDescent="0.25">
      <c r="A134">
        <v>61438</v>
      </c>
      <c r="B134" t="s">
        <v>143</v>
      </c>
      <c r="C134" t="s">
        <v>143</v>
      </c>
      <c r="D134" s="14">
        <f>Finanzkraft!H134</f>
        <v>6038322.5999999996</v>
      </c>
      <c r="E134" s="147">
        <f t="shared" si="18"/>
        <v>2.8217070103335623E-3</v>
      </c>
      <c r="F134" s="149">
        <f t="shared" si="19"/>
        <v>5253.0654837759057</v>
      </c>
      <c r="G134" s="149">
        <f t="shared" si="20"/>
        <v>395272.02389230876</v>
      </c>
      <c r="H134" s="149">
        <f t="shared" si="21"/>
        <v>42497.314830308118</v>
      </c>
      <c r="I134" s="149">
        <f t="shared" si="22"/>
        <v>672149.54070507386</v>
      </c>
      <c r="J134" s="149">
        <f t="shared" si="23"/>
        <v>115082.91020797603</v>
      </c>
      <c r="K134" s="149">
        <f t="shared" si="24"/>
        <v>191972.48256086832</v>
      </c>
      <c r="L134" s="149">
        <f t="shared" si="25"/>
        <v>2922.9801855712776</v>
      </c>
      <c r="M134" s="149">
        <f t="shared" si="26"/>
        <v>2138.7840935145764</v>
      </c>
    </row>
    <row r="135" spans="1:13" x14ac:dyDescent="0.25">
      <c r="A135">
        <v>61439</v>
      </c>
      <c r="B135" t="s">
        <v>148</v>
      </c>
      <c r="C135" t="s">
        <v>143</v>
      </c>
      <c r="D135" s="14">
        <f>Finanzkraft!H135</f>
        <v>6511352.5499999998</v>
      </c>
      <c r="E135" s="147">
        <f t="shared" si="18"/>
        <v>3.042753816612633E-3</v>
      </c>
      <c r="F135" s="149">
        <f t="shared" si="19"/>
        <v>5664.5799833717447</v>
      </c>
      <c r="G135" s="149">
        <f t="shared" si="20"/>
        <v>426236.8328440825</v>
      </c>
      <c r="H135" s="149">
        <f t="shared" si="21"/>
        <v>45826.468312322293</v>
      </c>
      <c r="I135" s="149">
        <f t="shared" si="22"/>
        <v>724804.3729646561</v>
      </c>
      <c r="J135" s="149">
        <f t="shared" si="23"/>
        <v>124098.27206716743</v>
      </c>
      <c r="K135" s="149">
        <f t="shared" si="24"/>
        <v>207011.21762731599</v>
      </c>
      <c r="L135" s="149">
        <f t="shared" si="25"/>
        <v>3151.9605270707152</v>
      </c>
      <c r="M135" s="149">
        <f t="shared" si="26"/>
        <v>2306.3321030919374</v>
      </c>
    </row>
    <row r="136" spans="1:13" x14ac:dyDescent="0.25">
      <c r="A136">
        <v>61440</v>
      </c>
      <c r="B136" t="s">
        <v>149</v>
      </c>
      <c r="C136" t="s">
        <v>143</v>
      </c>
      <c r="D136" s="14">
        <f>Finanzkraft!H136</f>
        <v>3720848.25</v>
      </c>
      <c r="E136" s="147">
        <f t="shared" si="18"/>
        <v>1.7387516843522682E-3</v>
      </c>
      <c r="F136" s="149">
        <f t="shared" si="19"/>
        <v>3236.9684111350698</v>
      </c>
      <c r="G136" s="149">
        <f t="shared" si="20"/>
        <v>243568.83787124179</v>
      </c>
      <c r="H136" s="149">
        <f t="shared" si="21"/>
        <v>26187.083730182123</v>
      </c>
      <c r="I136" s="149">
        <f t="shared" si="22"/>
        <v>414182.31650471571</v>
      </c>
      <c r="J136" s="149">
        <f t="shared" si="23"/>
        <v>70914.734673542422</v>
      </c>
      <c r="K136" s="149">
        <f t="shared" si="24"/>
        <v>118294.520366428</v>
      </c>
      <c r="L136" s="149">
        <f t="shared" si="25"/>
        <v>1801.156782889931</v>
      </c>
      <c r="M136" s="149">
        <f t="shared" si="26"/>
        <v>1317.9307530673416</v>
      </c>
    </row>
    <row r="137" spans="1:13" x14ac:dyDescent="0.25">
      <c r="A137">
        <v>61441</v>
      </c>
      <c r="B137" t="s">
        <v>150</v>
      </c>
      <c r="C137" t="s">
        <v>143</v>
      </c>
      <c r="D137" s="14">
        <f>Finanzkraft!H137</f>
        <v>1319138.3999999999</v>
      </c>
      <c r="E137" s="147">
        <f t="shared" si="18"/>
        <v>6.1643312513316175E-4</v>
      </c>
      <c r="F137" s="149">
        <f t="shared" si="19"/>
        <v>1147.590292271462</v>
      </c>
      <c r="G137" s="149">
        <f t="shared" si="20"/>
        <v>86351.548220040757</v>
      </c>
      <c r="H137" s="149">
        <f t="shared" si="21"/>
        <v>9284.0087559331332</v>
      </c>
      <c r="I137" s="149">
        <f t="shared" si="22"/>
        <v>146838.50605902143</v>
      </c>
      <c r="J137" s="149">
        <f t="shared" si="23"/>
        <v>25141.135393974011</v>
      </c>
      <c r="K137" s="149">
        <f t="shared" si="24"/>
        <v>41938.513435729939</v>
      </c>
      <c r="L137" s="149">
        <f t="shared" si="25"/>
        <v>638.55737108616859</v>
      </c>
      <c r="M137" s="149">
        <f t="shared" si="26"/>
        <v>467.24105582968826</v>
      </c>
    </row>
    <row r="138" spans="1:13" x14ac:dyDescent="0.25">
      <c r="A138">
        <v>61442</v>
      </c>
      <c r="B138" t="s">
        <v>151</v>
      </c>
      <c r="C138" t="s">
        <v>143</v>
      </c>
      <c r="D138" s="14">
        <f>Finanzkraft!H138</f>
        <v>2735884.43</v>
      </c>
      <c r="E138" s="147">
        <f t="shared" si="18"/>
        <v>1.2784782773271244E-3</v>
      </c>
      <c r="F138" s="149">
        <f t="shared" si="19"/>
        <v>2380.0947744714599</v>
      </c>
      <c r="G138" s="149">
        <f t="shared" si="20"/>
        <v>179092.54728814182</v>
      </c>
      <c r="H138" s="149">
        <f t="shared" si="21"/>
        <v>19254.973551934454</v>
      </c>
      <c r="I138" s="149">
        <f t="shared" si="22"/>
        <v>304542.1029751976</v>
      </c>
      <c r="J138" s="149">
        <f t="shared" si="23"/>
        <v>52142.550680728738</v>
      </c>
      <c r="K138" s="149">
        <f t="shared" si="24"/>
        <v>86980.20308267833</v>
      </c>
      <c r="L138" s="149">
        <f t="shared" si="25"/>
        <v>1324.3638190021463</v>
      </c>
      <c r="M138" s="149">
        <f t="shared" si="26"/>
        <v>969.05489954746599</v>
      </c>
    </row>
    <row r="139" spans="1:13" x14ac:dyDescent="0.25">
      <c r="A139">
        <v>61443</v>
      </c>
      <c r="B139" t="s">
        <v>152</v>
      </c>
      <c r="C139" t="s">
        <v>143</v>
      </c>
      <c r="D139" s="14">
        <f>Finanzkraft!H139</f>
        <v>2516354.7400000002</v>
      </c>
      <c r="E139" s="147">
        <f t="shared" si="18"/>
        <v>1.1758920946595482E-3</v>
      </c>
      <c r="F139" s="149">
        <f t="shared" si="19"/>
        <v>2189.1139485707331</v>
      </c>
      <c r="G139" s="149">
        <f t="shared" si="20"/>
        <v>164722.00920679601</v>
      </c>
      <c r="H139" s="149">
        <f t="shared" si="21"/>
        <v>17709.938122636599</v>
      </c>
      <c r="I139" s="149">
        <f t="shared" si="22"/>
        <v>280105.38601267111</v>
      </c>
      <c r="J139" s="149">
        <f t="shared" si="23"/>
        <v>47958.588134200538</v>
      </c>
      <c r="K139" s="149">
        <f t="shared" si="24"/>
        <v>80000.837722980956</v>
      </c>
      <c r="L139" s="149">
        <f t="shared" si="25"/>
        <v>1218.0957415041662</v>
      </c>
      <c r="M139" s="149">
        <f t="shared" si="26"/>
        <v>891.29711147794717</v>
      </c>
    </row>
    <row r="140" spans="1:13" x14ac:dyDescent="0.25">
      <c r="A140">
        <v>61444</v>
      </c>
      <c r="B140" t="s">
        <v>153</v>
      </c>
      <c r="C140" t="s">
        <v>143</v>
      </c>
      <c r="D140" s="14">
        <f>Finanzkraft!H140</f>
        <v>3137563.26</v>
      </c>
      <c r="E140" s="147">
        <f t="shared" si="18"/>
        <v>1.4661827187085078E-3</v>
      </c>
      <c r="F140" s="149">
        <f t="shared" si="19"/>
        <v>2729.5370512780169</v>
      </c>
      <c r="G140" s="149">
        <f t="shared" si="20"/>
        <v>205386.67143592992</v>
      </c>
      <c r="H140" s="149">
        <f t="shared" si="21"/>
        <v>22081.962573551118</v>
      </c>
      <c r="I140" s="149">
        <f t="shared" si="22"/>
        <v>349254.56022209121</v>
      </c>
      <c r="J140" s="149">
        <f t="shared" si="23"/>
        <v>59798.049034747593</v>
      </c>
      <c r="K140" s="149">
        <f t="shared" si="24"/>
        <v>99750.518167739356</v>
      </c>
      <c r="L140" s="149">
        <f t="shared" si="25"/>
        <v>1518.8051131876298</v>
      </c>
      <c r="M140" s="149">
        <f t="shared" si="26"/>
        <v>1111.330221555857</v>
      </c>
    </row>
    <row r="141" spans="1:13" x14ac:dyDescent="0.25">
      <c r="A141">
        <v>61445</v>
      </c>
      <c r="B141" t="s">
        <v>154</v>
      </c>
      <c r="C141" t="s">
        <v>143</v>
      </c>
      <c r="D141" s="14">
        <f>Finanzkraft!H141</f>
        <v>2827715.35</v>
      </c>
      <c r="E141" s="147">
        <f t="shared" si="18"/>
        <v>1.3213908488961526E-3</v>
      </c>
      <c r="F141" s="149">
        <f t="shared" si="19"/>
        <v>2459.9834899560196</v>
      </c>
      <c r="G141" s="149">
        <f t="shared" si="20"/>
        <v>185103.85142156004</v>
      </c>
      <c r="H141" s="149">
        <f t="shared" si="21"/>
        <v>19901.273489337073</v>
      </c>
      <c r="I141" s="149">
        <f t="shared" si="22"/>
        <v>314764.16542355443</v>
      </c>
      <c r="J141" s="149">
        <f t="shared" si="23"/>
        <v>53892.733673713548</v>
      </c>
      <c r="K141" s="149">
        <f t="shared" si="24"/>
        <v>89899.72409141816</v>
      </c>
      <c r="L141" s="149">
        <f t="shared" si="25"/>
        <v>1368.8165548633906</v>
      </c>
      <c r="M141" s="149">
        <f t="shared" si="26"/>
        <v>1001.5815669681185</v>
      </c>
    </row>
    <row r="142" spans="1:13" x14ac:dyDescent="0.25">
      <c r="A142">
        <v>61446</v>
      </c>
      <c r="B142" t="s">
        <v>155</v>
      </c>
      <c r="C142" t="s">
        <v>143</v>
      </c>
      <c r="D142" s="14">
        <f>Finanzkraft!H142</f>
        <v>3081908.34</v>
      </c>
      <c r="E142" s="147">
        <f t="shared" si="18"/>
        <v>1.4401751851057893E-3</v>
      </c>
      <c r="F142" s="149">
        <f t="shared" si="19"/>
        <v>2681.1198071820641</v>
      </c>
      <c r="G142" s="149">
        <f t="shared" si="20"/>
        <v>201743.46879088331</v>
      </c>
      <c r="H142" s="149">
        <f t="shared" si="21"/>
        <v>21690.266929947113</v>
      </c>
      <c r="I142" s="149">
        <f t="shared" si="22"/>
        <v>343059.39123327669</v>
      </c>
      <c r="J142" s="149">
        <f t="shared" si="23"/>
        <v>58737.33555763193</v>
      </c>
      <c r="K142" s="149">
        <f t="shared" si="24"/>
        <v>97981.117314739793</v>
      </c>
      <c r="L142" s="149">
        <f t="shared" si="25"/>
        <v>1491.8641497502747</v>
      </c>
      <c r="M142" s="149">
        <f t="shared" si="26"/>
        <v>1091.617154615408</v>
      </c>
    </row>
    <row r="143" spans="1:13" x14ac:dyDescent="0.25">
      <c r="A143">
        <v>61611</v>
      </c>
      <c r="B143" t="s">
        <v>157</v>
      </c>
      <c r="C143" t="s">
        <v>158</v>
      </c>
      <c r="D143" s="14">
        <f>Finanzkraft!H143</f>
        <v>3149930.8</v>
      </c>
      <c r="E143" s="147">
        <f t="shared" si="18"/>
        <v>1.4719620678142645E-3</v>
      </c>
      <c r="F143" s="149">
        <f t="shared" si="19"/>
        <v>2740.2962474649212</v>
      </c>
      <c r="G143" s="149">
        <f t="shared" si="20"/>
        <v>206196.2576223932</v>
      </c>
      <c r="H143" s="149">
        <f t="shared" si="21"/>
        <v>22169.004501562122</v>
      </c>
      <c r="I143" s="149">
        <f t="shared" si="22"/>
        <v>350631.23995275871</v>
      </c>
      <c r="J143" s="149">
        <f t="shared" si="23"/>
        <v>60033.758947847222</v>
      </c>
      <c r="K143" s="149">
        <f t="shared" si="24"/>
        <v>100143.71136297719</v>
      </c>
      <c r="L143" s="149">
        <f t="shared" si="25"/>
        <v>1524.7918874557452</v>
      </c>
      <c r="M143" s="149">
        <f t="shared" si="26"/>
        <v>1115.7108251738064</v>
      </c>
    </row>
    <row r="144" spans="1:13" x14ac:dyDescent="0.25">
      <c r="A144">
        <v>61612</v>
      </c>
      <c r="B144" t="s">
        <v>159</v>
      </c>
      <c r="C144" t="s">
        <v>158</v>
      </c>
      <c r="D144" s="14">
        <f>Finanzkraft!H144</f>
        <v>4338140.0999999996</v>
      </c>
      <c r="E144" s="147">
        <f t="shared" si="18"/>
        <v>2.0272120492500914E-3</v>
      </c>
      <c r="F144" s="149">
        <f t="shared" si="19"/>
        <v>3773.9841894327005</v>
      </c>
      <c r="G144" s="149">
        <f t="shared" si="20"/>
        <v>283977.11265962879</v>
      </c>
      <c r="H144" s="149">
        <f t="shared" si="21"/>
        <v>30531.542916849841</v>
      </c>
      <c r="I144" s="149">
        <f t="shared" si="22"/>
        <v>482895.51070511917</v>
      </c>
      <c r="J144" s="149">
        <f t="shared" si="23"/>
        <v>82679.548720686129</v>
      </c>
      <c r="K144" s="149">
        <f t="shared" si="24"/>
        <v>137919.68065665348</v>
      </c>
      <c r="L144" s="149">
        <f t="shared" si="25"/>
        <v>2099.97020605229</v>
      </c>
      <c r="M144" s="149">
        <f t="shared" si="26"/>
        <v>1536.5765719966225</v>
      </c>
    </row>
    <row r="145" spans="1:13" x14ac:dyDescent="0.25">
      <c r="A145">
        <v>61615</v>
      </c>
      <c r="B145" t="s">
        <v>160</v>
      </c>
      <c r="C145" t="s">
        <v>158</v>
      </c>
      <c r="D145" s="14">
        <f>Finanzkraft!H145</f>
        <v>2680781.2200000002</v>
      </c>
      <c r="E145" s="147">
        <f t="shared" si="18"/>
        <v>1.2527285577031875E-3</v>
      </c>
      <c r="F145" s="149">
        <f t="shared" si="19"/>
        <v>2332.1574929329986</v>
      </c>
      <c r="G145" s="149">
        <f t="shared" si="20"/>
        <v>175485.45989276769</v>
      </c>
      <c r="H145" s="149">
        <f t="shared" si="21"/>
        <v>18867.160806797157</v>
      </c>
      <c r="I145" s="149">
        <f t="shared" si="22"/>
        <v>298408.34700580389</v>
      </c>
      <c r="J145" s="149">
        <f t="shared" si="23"/>
        <v>51092.352109257714</v>
      </c>
      <c r="K145" s="149">
        <f t="shared" si="24"/>
        <v>85228.342388654986</v>
      </c>
      <c r="L145" s="149">
        <f t="shared" si="25"/>
        <v>1297.6899226801161</v>
      </c>
      <c r="M145" s="149">
        <f t="shared" si="26"/>
        <v>949.53724922358424</v>
      </c>
    </row>
    <row r="146" spans="1:13" x14ac:dyDescent="0.25">
      <c r="A146">
        <v>61618</v>
      </c>
      <c r="B146" t="s">
        <v>161</v>
      </c>
      <c r="C146" t="s">
        <v>158</v>
      </c>
      <c r="D146" s="14">
        <f>Finanzkraft!H146</f>
        <v>2449204.44</v>
      </c>
      <c r="E146" s="147">
        <f t="shared" si="18"/>
        <v>1.1445127721543208E-3</v>
      </c>
      <c r="F146" s="149">
        <f t="shared" si="19"/>
        <v>2130.696247741831</v>
      </c>
      <c r="G146" s="149">
        <f t="shared" si="20"/>
        <v>160326.31246380057</v>
      </c>
      <c r="H146" s="149">
        <f t="shared" si="21"/>
        <v>17237.338755380257</v>
      </c>
      <c r="I146" s="149">
        <f t="shared" si="22"/>
        <v>272630.62086792575</v>
      </c>
      <c r="J146" s="149">
        <f t="shared" si="23"/>
        <v>46678.787027625222</v>
      </c>
      <c r="K146" s="149">
        <f t="shared" si="24"/>
        <v>77865.971693182015</v>
      </c>
      <c r="L146" s="149">
        <f t="shared" si="25"/>
        <v>1185.590191642493</v>
      </c>
      <c r="M146" s="149">
        <f t="shared" si="26"/>
        <v>867.51236146894098</v>
      </c>
    </row>
    <row r="147" spans="1:13" x14ac:dyDescent="0.25">
      <c r="A147">
        <v>61621</v>
      </c>
      <c r="B147" t="s">
        <v>162</v>
      </c>
      <c r="C147" t="s">
        <v>158</v>
      </c>
      <c r="D147" s="14">
        <f>Finanzkraft!H147</f>
        <v>894505.95</v>
      </c>
      <c r="E147" s="147">
        <f t="shared" si="18"/>
        <v>4.1800246146174485E-4</v>
      </c>
      <c r="F147" s="149">
        <f t="shared" si="19"/>
        <v>778.17941210646416</v>
      </c>
      <c r="G147" s="149">
        <f t="shared" si="20"/>
        <v>58554.867081830365</v>
      </c>
      <c r="H147" s="149">
        <f t="shared" si="21"/>
        <v>6295.4736758738018</v>
      </c>
      <c r="I147" s="149">
        <f t="shared" si="22"/>
        <v>99570.990700373601</v>
      </c>
      <c r="J147" s="149">
        <f t="shared" si="23"/>
        <v>17048.169623191432</v>
      </c>
      <c r="K147" s="149">
        <f t="shared" si="24"/>
        <v>28438.44876505405</v>
      </c>
      <c r="L147" s="149">
        <f t="shared" si="25"/>
        <v>433.00488246944803</v>
      </c>
      <c r="M147" s="149">
        <f t="shared" si="26"/>
        <v>316.83552273509616</v>
      </c>
    </row>
    <row r="148" spans="1:13" x14ac:dyDescent="0.25">
      <c r="A148">
        <v>61624</v>
      </c>
      <c r="B148" t="s">
        <v>163</v>
      </c>
      <c r="C148" t="s">
        <v>158</v>
      </c>
      <c r="D148" s="14">
        <f>Finanzkraft!H148</f>
        <v>3758339.28</v>
      </c>
      <c r="E148" s="147">
        <f t="shared" si="18"/>
        <v>1.7562712355891673E-3</v>
      </c>
      <c r="F148" s="149">
        <f t="shared" si="19"/>
        <v>3269.5838986951758</v>
      </c>
      <c r="G148" s="149">
        <f t="shared" si="20"/>
        <v>246023.02196963812</v>
      </c>
      <c r="H148" s="149">
        <f t="shared" si="21"/>
        <v>26450.943118089373</v>
      </c>
      <c r="I148" s="149">
        <f t="shared" si="22"/>
        <v>418355.59114808444</v>
      </c>
      <c r="J148" s="149">
        <f t="shared" si="23"/>
        <v>71629.267023817069</v>
      </c>
      <c r="K148" s="149">
        <f t="shared" si="24"/>
        <v>119486.44841990166</v>
      </c>
      <c r="L148" s="149">
        <f t="shared" si="25"/>
        <v>1819.3051239253468</v>
      </c>
      <c r="M148" s="149">
        <f t="shared" si="26"/>
        <v>1331.2101394011354</v>
      </c>
    </row>
    <row r="149" spans="1:13" x14ac:dyDescent="0.25">
      <c r="A149">
        <v>61625</v>
      </c>
      <c r="B149" t="s">
        <v>158</v>
      </c>
      <c r="C149" t="s">
        <v>158</v>
      </c>
      <c r="D149" s="14">
        <f>Finanzkraft!H149</f>
        <v>14798582.41</v>
      </c>
      <c r="E149" s="147">
        <f t="shared" si="18"/>
        <v>6.9153747647228963E-3</v>
      </c>
      <c r="F149" s="149">
        <f t="shared" si="19"/>
        <v>12874.09229622549</v>
      </c>
      <c r="G149" s="149">
        <f t="shared" si="20"/>
        <v>968723.60213709355</v>
      </c>
      <c r="H149" s="149">
        <f t="shared" si="21"/>
        <v>104151.44360124614</v>
      </c>
      <c r="I149" s="149">
        <f t="shared" si="22"/>
        <v>1647288.6642339523</v>
      </c>
      <c r="J149" s="149">
        <f t="shared" si="23"/>
        <v>282042.55444970162</v>
      </c>
      <c r="K149" s="149">
        <f t="shared" si="24"/>
        <v>470481.7532652691</v>
      </c>
      <c r="L149" s="149">
        <f t="shared" si="25"/>
        <v>7163.572737729125</v>
      </c>
      <c r="M149" s="149">
        <f t="shared" si="26"/>
        <v>5241.6829576267764</v>
      </c>
    </row>
    <row r="150" spans="1:13" x14ac:dyDescent="0.25">
      <c r="A150">
        <v>61626</v>
      </c>
      <c r="B150" t="s">
        <v>164</v>
      </c>
      <c r="C150" t="s">
        <v>158</v>
      </c>
      <c r="D150" s="14">
        <f>Finanzkraft!H150</f>
        <v>7334496.6299999999</v>
      </c>
      <c r="E150" s="147">
        <f t="shared" si="18"/>
        <v>3.4274088897037216E-3</v>
      </c>
      <c r="F150" s="149">
        <f t="shared" si="19"/>
        <v>6380.6778206788267</v>
      </c>
      <c r="G150" s="149">
        <f t="shared" si="20"/>
        <v>480120.31142082706</v>
      </c>
      <c r="H150" s="149">
        <f t="shared" si="21"/>
        <v>51619.701870010045</v>
      </c>
      <c r="I150" s="149">
        <f t="shared" si="22"/>
        <v>816431.79202737741</v>
      </c>
      <c r="J150" s="149">
        <f t="shared" si="23"/>
        <v>139786.37330357157</v>
      </c>
      <c r="K150" s="149">
        <f t="shared" si="24"/>
        <v>233180.90464319059</v>
      </c>
      <c r="L150" s="149">
        <f t="shared" si="25"/>
        <v>3550.4211584570376</v>
      </c>
      <c r="M150" s="149">
        <f t="shared" si="26"/>
        <v>2597.8911305898537</v>
      </c>
    </row>
    <row r="151" spans="1:13" x14ac:dyDescent="0.25">
      <c r="A151">
        <v>61627</v>
      </c>
      <c r="B151" t="s">
        <v>165</v>
      </c>
      <c r="C151" t="s">
        <v>158</v>
      </c>
      <c r="D151" s="14">
        <f>Finanzkraft!H151</f>
        <v>2019506.31</v>
      </c>
      <c r="E151" s="147">
        <f t="shared" si="18"/>
        <v>9.4371491717581708E-4</v>
      </c>
      <c r="F151" s="149">
        <f t="shared" si="19"/>
        <v>1756.8784568298231</v>
      </c>
      <c r="G151" s="149">
        <f t="shared" si="20"/>
        <v>132198.02903822798</v>
      </c>
      <c r="H151" s="149">
        <f t="shared" si="21"/>
        <v>14213.15175473795</v>
      </c>
      <c r="I151" s="149">
        <f t="shared" si="22"/>
        <v>224799.22465843387</v>
      </c>
      <c r="J151" s="149">
        <f t="shared" si="23"/>
        <v>38489.275703515916</v>
      </c>
      <c r="K151" s="149">
        <f t="shared" si="24"/>
        <v>64204.857136655562</v>
      </c>
      <c r="L151" s="149">
        <f t="shared" si="25"/>
        <v>977.58555145201524</v>
      </c>
      <c r="M151" s="149">
        <f t="shared" si="26"/>
        <v>715.31255593735864</v>
      </c>
    </row>
    <row r="152" spans="1:13" x14ac:dyDescent="0.25">
      <c r="A152">
        <v>61628</v>
      </c>
      <c r="B152" t="s">
        <v>166</v>
      </c>
      <c r="C152" t="s">
        <v>158</v>
      </c>
      <c r="D152" s="14">
        <f>Finanzkraft!H152</f>
        <v>1699570.5</v>
      </c>
      <c r="E152" s="147">
        <f t="shared" si="18"/>
        <v>7.9420897359907833E-4</v>
      </c>
      <c r="F152" s="149">
        <f t="shared" si="19"/>
        <v>1478.5488822332479</v>
      </c>
      <c r="G152" s="149">
        <f t="shared" si="20"/>
        <v>111254.84936539548</v>
      </c>
      <c r="H152" s="149">
        <f t="shared" si="21"/>
        <v>11961.464697961681</v>
      </c>
      <c r="I152" s="149">
        <f t="shared" si="22"/>
        <v>189185.90586248122</v>
      </c>
      <c r="J152" s="149">
        <f t="shared" si="23"/>
        <v>32391.697529314675</v>
      </c>
      <c r="K152" s="149">
        <f t="shared" si="24"/>
        <v>54033.344984286909</v>
      </c>
      <c r="L152" s="149">
        <f t="shared" si="25"/>
        <v>822.71372772986149</v>
      </c>
      <c r="M152" s="149">
        <f t="shared" si="26"/>
        <v>601.99075008125862</v>
      </c>
    </row>
    <row r="153" spans="1:13" x14ac:dyDescent="0.25">
      <c r="A153">
        <v>61629</v>
      </c>
      <c r="B153" t="s">
        <v>167</v>
      </c>
      <c r="C153" t="s">
        <v>158</v>
      </c>
      <c r="D153" s="14">
        <f>Finanzkraft!H153</f>
        <v>1204644.8899999999</v>
      </c>
      <c r="E153" s="147">
        <f t="shared" si="18"/>
        <v>5.6293032953812422E-4</v>
      </c>
      <c r="F153" s="149">
        <f t="shared" si="19"/>
        <v>1047.9861562656529</v>
      </c>
      <c r="G153" s="149">
        <f t="shared" si="20"/>
        <v>78856.738085147634</v>
      </c>
      <c r="H153" s="149">
        <f t="shared" si="21"/>
        <v>8478.2110099668898</v>
      </c>
      <c r="I153" s="149">
        <f t="shared" si="22"/>
        <v>134093.78119781383</v>
      </c>
      <c r="J153" s="149">
        <f t="shared" si="23"/>
        <v>22959.031653652815</v>
      </c>
      <c r="K153" s="149">
        <f t="shared" si="24"/>
        <v>38298.495369817465</v>
      </c>
      <c r="L153" s="149">
        <f t="shared" si="25"/>
        <v>583.13432013713395</v>
      </c>
      <c r="M153" s="149">
        <f t="shared" si="26"/>
        <v>426.68726064182403</v>
      </c>
    </row>
    <row r="154" spans="1:13" x14ac:dyDescent="0.25">
      <c r="A154">
        <v>61630</v>
      </c>
      <c r="B154" t="s">
        <v>168</v>
      </c>
      <c r="C154" t="s">
        <v>158</v>
      </c>
      <c r="D154" s="14">
        <f>Finanzkraft!H154</f>
        <v>1842521.01</v>
      </c>
      <c r="E154" s="147">
        <f t="shared" si="18"/>
        <v>8.6100971991855417E-4</v>
      </c>
      <c r="F154" s="149">
        <f t="shared" si="19"/>
        <v>1602.9093113976589</v>
      </c>
      <c r="G154" s="149">
        <f t="shared" si="20"/>
        <v>120612.4708684496</v>
      </c>
      <c r="H154" s="149">
        <f t="shared" si="21"/>
        <v>12967.540926585687</v>
      </c>
      <c r="I154" s="149">
        <f t="shared" si="22"/>
        <v>205098.29180225462</v>
      </c>
      <c r="J154" s="149">
        <f t="shared" si="23"/>
        <v>35116.156256729199</v>
      </c>
      <c r="K154" s="149">
        <f t="shared" si="24"/>
        <v>58578.078034495622</v>
      </c>
      <c r="L154" s="149">
        <f t="shared" si="25"/>
        <v>891.91200280170165</v>
      </c>
      <c r="M154" s="149">
        <f t="shared" si="26"/>
        <v>652.62406287375438</v>
      </c>
    </row>
    <row r="155" spans="1:13" x14ac:dyDescent="0.25">
      <c r="A155">
        <v>61631</v>
      </c>
      <c r="B155" t="s">
        <v>169</v>
      </c>
      <c r="C155" t="s">
        <v>158</v>
      </c>
      <c r="D155" s="14">
        <f>Finanzkraft!H155</f>
        <v>14569824.58</v>
      </c>
      <c r="E155" s="147">
        <f t="shared" si="18"/>
        <v>6.8084762739765263E-3</v>
      </c>
      <c r="F155" s="149">
        <f t="shared" si="19"/>
        <v>12675.083409069231</v>
      </c>
      <c r="G155" s="149">
        <f t="shared" si="20"/>
        <v>953748.984774763</v>
      </c>
      <c r="H155" s="149">
        <f t="shared" si="21"/>
        <v>102541.46113336537</v>
      </c>
      <c r="I155" s="149">
        <f t="shared" si="22"/>
        <v>1621824.7265557651</v>
      </c>
      <c r="J155" s="149">
        <f t="shared" si="23"/>
        <v>277682.71504508593</v>
      </c>
      <c r="K155" s="149">
        <f t="shared" si="24"/>
        <v>463209.00362278771</v>
      </c>
      <c r="L155" s="149">
        <f t="shared" si="25"/>
        <v>7052.8375801897973</v>
      </c>
      <c r="M155" s="149">
        <f t="shared" si="26"/>
        <v>5160.656546737283</v>
      </c>
    </row>
    <row r="156" spans="1:13" x14ac:dyDescent="0.25">
      <c r="A156">
        <v>61632</v>
      </c>
      <c r="B156" t="s">
        <v>170</v>
      </c>
      <c r="C156" t="s">
        <v>158</v>
      </c>
      <c r="D156" s="14">
        <f>Finanzkraft!H156</f>
        <v>3298400.65</v>
      </c>
      <c r="E156" s="147">
        <f t="shared" si="18"/>
        <v>1.5413420006731304E-3</v>
      </c>
      <c r="F156" s="149">
        <f t="shared" si="19"/>
        <v>2869.4582509021648</v>
      </c>
      <c r="G156" s="149">
        <f t="shared" si="20"/>
        <v>215915.17825384266</v>
      </c>
      <c r="H156" s="149">
        <f t="shared" si="21"/>
        <v>23213.925479824964</v>
      </c>
      <c r="I156" s="149">
        <f t="shared" si="22"/>
        <v>367158.00542998768</v>
      </c>
      <c r="J156" s="149">
        <f t="shared" si="23"/>
        <v>62863.409423318953</v>
      </c>
      <c r="K156" s="149">
        <f t="shared" si="24"/>
        <v>104863.91721781837</v>
      </c>
      <c r="L156" s="149">
        <f t="shared" si="25"/>
        <v>1596.6619180011055</v>
      </c>
      <c r="M156" s="149">
        <f t="shared" si="26"/>
        <v>1168.2990975437681</v>
      </c>
    </row>
    <row r="157" spans="1:13" x14ac:dyDescent="0.25">
      <c r="A157">
        <v>61633</v>
      </c>
      <c r="B157" t="s">
        <v>171</v>
      </c>
      <c r="C157" t="s">
        <v>158</v>
      </c>
      <c r="D157" s="14">
        <f>Finanzkraft!H157</f>
        <v>5598207.3300000001</v>
      </c>
      <c r="E157" s="147">
        <f t="shared" si="18"/>
        <v>2.6160412278008688E-3</v>
      </c>
      <c r="F157" s="149">
        <f t="shared" si="19"/>
        <v>4870.1852557934344</v>
      </c>
      <c r="G157" s="149">
        <f t="shared" si="20"/>
        <v>366461.82857104356</v>
      </c>
      <c r="H157" s="149">
        <f t="shared" si="21"/>
        <v>39399.812687773359</v>
      </c>
      <c r="I157" s="149">
        <f t="shared" si="22"/>
        <v>623158.57149322866</v>
      </c>
      <c r="J157" s="149">
        <f t="shared" si="23"/>
        <v>106694.86116624894</v>
      </c>
      <c r="K157" s="149">
        <f t="shared" si="24"/>
        <v>177980.18261405083</v>
      </c>
      <c r="L157" s="149">
        <f t="shared" si="25"/>
        <v>2709.9329042654804</v>
      </c>
      <c r="M157" s="149">
        <f t="shared" si="26"/>
        <v>1982.8945193489176</v>
      </c>
    </row>
    <row r="158" spans="1:13" x14ac:dyDescent="0.25">
      <c r="A158">
        <v>61701</v>
      </c>
      <c r="B158" t="s">
        <v>173</v>
      </c>
      <c r="C158" t="s">
        <v>174</v>
      </c>
      <c r="D158" s="14">
        <f>Finanzkraft!H158</f>
        <v>5178129.57</v>
      </c>
      <c r="E158" s="147">
        <f t="shared" si="18"/>
        <v>2.4197389699060655E-3</v>
      </c>
      <c r="F158" s="149">
        <f t="shared" si="19"/>
        <v>4504.7367483622647</v>
      </c>
      <c r="G158" s="149">
        <f t="shared" si="20"/>
        <v>338963.3000248298</v>
      </c>
      <c r="H158" s="149">
        <f t="shared" si="21"/>
        <v>36443.33321449536</v>
      </c>
      <c r="I158" s="149">
        <f t="shared" si="22"/>
        <v>576398.05667005305</v>
      </c>
      <c r="J158" s="149">
        <f t="shared" si="23"/>
        <v>98688.702115646418</v>
      </c>
      <c r="K158" s="149">
        <f t="shared" si="24"/>
        <v>164624.92225485627</v>
      </c>
      <c r="L158" s="149">
        <f t="shared" si="25"/>
        <v>2506.5852115007438</v>
      </c>
      <c r="M158" s="149">
        <f t="shared" si="26"/>
        <v>1834.102265167726</v>
      </c>
    </row>
    <row r="159" spans="1:13" x14ac:dyDescent="0.25">
      <c r="A159">
        <v>61708</v>
      </c>
      <c r="B159" t="s">
        <v>175</v>
      </c>
      <c r="C159" t="s">
        <v>174</v>
      </c>
      <c r="D159" s="14">
        <f>Finanzkraft!H159</f>
        <v>1962563.87</v>
      </c>
      <c r="E159" s="147">
        <f t="shared" si="18"/>
        <v>9.1710572572031293E-4</v>
      </c>
      <c r="F159" s="149">
        <f t="shared" si="19"/>
        <v>1707.3411290086863</v>
      </c>
      <c r="G159" s="149">
        <f t="shared" si="20"/>
        <v>128470.5446033675</v>
      </c>
      <c r="H159" s="149">
        <f t="shared" si="21"/>
        <v>13812.394630584644</v>
      </c>
      <c r="I159" s="149">
        <f t="shared" si="22"/>
        <v>218460.73673256088</v>
      </c>
      <c r="J159" s="149">
        <f t="shared" si="23"/>
        <v>37404.023698340992</v>
      </c>
      <c r="K159" s="149">
        <f t="shared" si="24"/>
        <v>62394.522993548788</v>
      </c>
      <c r="L159" s="149">
        <f t="shared" si="25"/>
        <v>950.02133621149778</v>
      </c>
      <c r="M159" s="149">
        <f t="shared" si="26"/>
        <v>695.14344723191994</v>
      </c>
    </row>
    <row r="160" spans="1:13" x14ac:dyDescent="0.25">
      <c r="A160">
        <v>61710</v>
      </c>
      <c r="B160" t="s">
        <v>176</v>
      </c>
      <c r="C160" t="s">
        <v>174</v>
      </c>
      <c r="D160" s="14">
        <f>Finanzkraft!H160</f>
        <v>1415994.18</v>
      </c>
      <c r="E160" s="147">
        <f t="shared" si="18"/>
        <v>6.6169381283098783E-4</v>
      </c>
      <c r="F160" s="149">
        <f t="shared" si="19"/>
        <v>1231.8504069632793</v>
      </c>
      <c r="G160" s="149">
        <f t="shared" si="20"/>
        <v>92691.782540457527</v>
      </c>
      <c r="H160" s="149">
        <f t="shared" si="21"/>
        <v>9965.6733254602823</v>
      </c>
      <c r="I160" s="149">
        <f t="shared" si="22"/>
        <v>157619.9055227784</v>
      </c>
      <c r="J160" s="149">
        <f t="shared" si="23"/>
        <v>26987.085961912115</v>
      </c>
      <c r="K160" s="149">
        <f t="shared" si="24"/>
        <v>45017.786566478084</v>
      </c>
      <c r="L160" s="149">
        <f t="shared" si="25"/>
        <v>685.44249872046396</v>
      </c>
      <c r="M160" s="149">
        <f t="shared" si="26"/>
        <v>501.54753717418401</v>
      </c>
    </row>
    <row r="161" spans="1:13" x14ac:dyDescent="0.25">
      <c r="A161">
        <v>61711</v>
      </c>
      <c r="B161" t="s">
        <v>177</v>
      </c>
      <c r="C161" t="s">
        <v>174</v>
      </c>
      <c r="D161" s="14">
        <f>Finanzkraft!H161</f>
        <v>1153997.44</v>
      </c>
      <c r="E161" s="147">
        <f t="shared" si="18"/>
        <v>5.3926278572048877E-4</v>
      </c>
      <c r="F161" s="149">
        <f t="shared" si="19"/>
        <v>1003.925182869454</v>
      </c>
      <c r="G161" s="149">
        <f t="shared" si="20"/>
        <v>75541.327267831497</v>
      </c>
      <c r="H161" s="149">
        <f t="shared" si="21"/>
        <v>8121.7576088183168</v>
      </c>
      <c r="I161" s="149">
        <f t="shared" si="22"/>
        <v>128456.01347480691</v>
      </c>
      <c r="J161" s="149">
        <f t="shared" si="23"/>
        <v>21993.754319743406</v>
      </c>
      <c r="K161" s="149">
        <f t="shared" si="24"/>
        <v>36688.293769810625</v>
      </c>
      <c r="L161" s="149">
        <f t="shared" si="25"/>
        <v>558.61733046856079</v>
      </c>
      <c r="M161" s="149">
        <f t="shared" si="26"/>
        <v>408.74784805776056</v>
      </c>
    </row>
    <row r="162" spans="1:13" x14ac:dyDescent="0.25">
      <c r="A162">
        <v>61716</v>
      </c>
      <c r="B162" t="s">
        <v>178</v>
      </c>
      <c r="C162" t="s">
        <v>174</v>
      </c>
      <c r="D162" s="14">
        <f>Finanzkraft!H162</f>
        <v>3648511.36</v>
      </c>
      <c r="E162" s="147">
        <f t="shared" si="18"/>
        <v>1.7049486693197942E-3</v>
      </c>
      <c r="F162" s="149">
        <f t="shared" si="19"/>
        <v>3174.0386133692641</v>
      </c>
      <c r="G162" s="149">
        <f t="shared" si="20"/>
        <v>238833.6240036728</v>
      </c>
      <c r="H162" s="149">
        <f t="shared" si="21"/>
        <v>25677.981485764878</v>
      </c>
      <c r="I162" s="149">
        <f t="shared" si="22"/>
        <v>406130.21153941733</v>
      </c>
      <c r="J162" s="149">
        <f t="shared" si="23"/>
        <v>69536.083619590077</v>
      </c>
      <c r="K162" s="149">
        <f t="shared" si="24"/>
        <v>115994.76043739863</v>
      </c>
      <c r="L162" s="149">
        <f t="shared" si="25"/>
        <v>1766.1405523632864</v>
      </c>
      <c r="M162" s="149">
        <f t="shared" si="26"/>
        <v>1292.3089040945304</v>
      </c>
    </row>
    <row r="163" spans="1:13" x14ac:dyDescent="0.25">
      <c r="A163">
        <v>61719</v>
      </c>
      <c r="B163" t="s">
        <v>179</v>
      </c>
      <c r="C163" t="s">
        <v>174</v>
      </c>
      <c r="D163" s="14">
        <f>Finanzkraft!H163</f>
        <v>3746469.85</v>
      </c>
      <c r="E163" s="147">
        <f t="shared" si="18"/>
        <v>1.750724653192317E-3</v>
      </c>
      <c r="F163" s="149">
        <f t="shared" si="19"/>
        <v>3259.2580355084206</v>
      </c>
      <c r="G163" s="149">
        <f t="shared" si="20"/>
        <v>245246.0423464315</v>
      </c>
      <c r="H163" s="149">
        <f t="shared" si="21"/>
        <v>26367.406855292433</v>
      </c>
      <c r="I163" s="149">
        <f t="shared" si="22"/>
        <v>417034.35800911119</v>
      </c>
      <c r="J163" s="149">
        <f t="shared" si="23"/>
        <v>71403.050467101493</v>
      </c>
      <c r="K163" s="149">
        <f t="shared" si="24"/>
        <v>119109.0913135287</v>
      </c>
      <c r="L163" s="149">
        <f t="shared" si="25"/>
        <v>1813.5594705374299</v>
      </c>
      <c r="M163" s="149">
        <f t="shared" si="26"/>
        <v>1327.0059671889576</v>
      </c>
    </row>
    <row r="164" spans="1:13" x14ac:dyDescent="0.25">
      <c r="A164">
        <v>61727</v>
      </c>
      <c r="B164" t="s">
        <v>180</v>
      </c>
      <c r="C164" t="s">
        <v>174</v>
      </c>
      <c r="D164" s="14">
        <f>Finanzkraft!H164</f>
        <v>3630090</v>
      </c>
      <c r="E164" s="147">
        <f t="shared" si="18"/>
        <v>1.6963403712716113E-3</v>
      </c>
      <c r="F164" s="149">
        <f t="shared" si="19"/>
        <v>3158.0128696668307</v>
      </c>
      <c r="G164" s="149">
        <f t="shared" si="20"/>
        <v>237627.75132471905</v>
      </c>
      <c r="H164" s="149">
        <f t="shared" si="21"/>
        <v>25548.333173248015</v>
      </c>
      <c r="I164" s="149">
        <f t="shared" si="22"/>
        <v>404079.65719123412</v>
      </c>
      <c r="J164" s="149">
        <f t="shared" si="23"/>
        <v>69184.995435134872</v>
      </c>
      <c r="K164" s="149">
        <f t="shared" si="24"/>
        <v>115409.10206079127</v>
      </c>
      <c r="L164" s="149">
        <f t="shared" si="25"/>
        <v>1757.2232960591471</v>
      </c>
      <c r="M164" s="149">
        <f t="shared" si="26"/>
        <v>1285.7840271777345</v>
      </c>
    </row>
    <row r="165" spans="1:13" x14ac:dyDescent="0.25">
      <c r="A165">
        <v>61728</v>
      </c>
      <c r="B165" t="s">
        <v>181</v>
      </c>
      <c r="C165" t="s">
        <v>174</v>
      </c>
      <c r="D165" s="14">
        <f>Finanzkraft!H165</f>
        <v>803927.61</v>
      </c>
      <c r="E165" s="147">
        <f t="shared" si="18"/>
        <v>3.7567522029010274E-4</v>
      </c>
      <c r="F165" s="149">
        <f t="shared" si="19"/>
        <v>699.38038413937306</v>
      </c>
      <c r="G165" s="149">
        <f t="shared" si="20"/>
        <v>52625.557545999058</v>
      </c>
      <c r="H165" s="149">
        <f t="shared" si="21"/>
        <v>5657.9893136128831</v>
      </c>
      <c r="I165" s="149">
        <f t="shared" si="22"/>
        <v>89488.357879658128</v>
      </c>
      <c r="J165" s="149">
        <f t="shared" si="23"/>
        <v>15321.859245371021</v>
      </c>
      <c r="K165" s="149">
        <f t="shared" si="24"/>
        <v>25558.750221613787</v>
      </c>
      <c r="L165" s="149">
        <f t="shared" si="25"/>
        <v>389.15848495137931</v>
      </c>
      <c r="M165" s="149">
        <f t="shared" si="26"/>
        <v>284.75252127224701</v>
      </c>
    </row>
    <row r="166" spans="1:13" x14ac:dyDescent="0.25">
      <c r="A166">
        <v>61729</v>
      </c>
      <c r="B166" t="s">
        <v>182</v>
      </c>
      <c r="C166" t="s">
        <v>174</v>
      </c>
      <c r="D166" s="14">
        <f>Finanzkraft!H166</f>
        <v>2361963.02</v>
      </c>
      <c r="E166" s="147">
        <f t="shared" si="18"/>
        <v>1.1037448730683306E-3</v>
      </c>
      <c r="F166" s="149">
        <f t="shared" si="19"/>
        <v>2054.8001881047394</v>
      </c>
      <c r="G166" s="149">
        <f t="shared" si="20"/>
        <v>154615.43960473224</v>
      </c>
      <c r="H166" s="149">
        <f t="shared" si="21"/>
        <v>16623.339415235176</v>
      </c>
      <c r="I166" s="149">
        <f t="shared" si="22"/>
        <v>262919.43379364483</v>
      </c>
      <c r="J166" s="149">
        <f t="shared" si="23"/>
        <v>45016.074190077212</v>
      </c>
      <c r="K166" s="149">
        <f t="shared" si="24"/>
        <v>75092.361687725308</v>
      </c>
      <c r="L166" s="149">
        <f t="shared" si="25"/>
        <v>1143.3591021639181</v>
      </c>
      <c r="M166" s="149">
        <f t="shared" si="26"/>
        <v>836.6113027226553</v>
      </c>
    </row>
    <row r="167" spans="1:13" x14ac:dyDescent="0.25">
      <c r="A167">
        <v>61730</v>
      </c>
      <c r="B167" t="s">
        <v>183</v>
      </c>
      <c r="C167" t="s">
        <v>174</v>
      </c>
      <c r="D167" s="14">
        <f>Finanzkraft!H167</f>
        <v>2450656.2599999998</v>
      </c>
      <c r="E167" s="147">
        <f t="shared" si="18"/>
        <v>1.1451912073660703E-3</v>
      </c>
      <c r="F167" s="149">
        <f t="shared" si="19"/>
        <v>2131.9592649795413</v>
      </c>
      <c r="G167" s="149">
        <f t="shared" si="20"/>
        <v>160421.34942484787</v>
      </c>
      <c r="H167" s="149">
        <f t="shared" si="21"/>
        <v>17247.556568455853</v>
      </c>
      <c r="I167" s="149">
        <f t="shared" si="22"/>
        <v>272792.22868698899</v>
      </c>
      <c r="J167" s="149">
        <f t="shared" si="23"/>
        <v>46706.45690910823</v>
      </c>
      <c r="K167" s="149">
        <f t="shared" si="24"/>
        <v>77912.128466858121</v>
      </c>
      <c r="L167" s="149">
        <f t="shared" si="25"/>
        <v>1186.2929764014618</v>
      </c>
      <c r="M167" s="149">
        <f t="shared" si="26"/>
        <v>868.02659857224614</v>
      </c>
    </row>
    <row r="168" spans="1:13" x14ac:dyDescent="0.25">
      <c r="A168">
        <v>61731</v>
      </c>
      <c r="B168" t="s">
        <v>184</v>
      </c>
      <c r="C168" t="s">
        <v>174</v>
      </c>
      <c r="D168" s="14">
        <f>Finanzkraft!H168</f>
        <v>1927268.38</v>
      </c>
      <c r="E168" s="147">
        <f t="shared" si="18"/>
        <v>9.0061214991067346E-4</v>
      </c>
      <c r="F168" s="149">
        <f t="shared" si="19"/>
        <v>1676.6356611935087</v>
      </c>
      <c r="G168" s="149">
        <f t="shared" si="20"/>
        <v>126160.08179924854</v>
      </c>
      <c r="H168" s="149">
        <f t="shared" si="21"/>
        <v>13563.987307892079</v>
      </c>
      <c r="I168" s="149">
        <f t="shared" si="22"/>
        <v>214531.85631923869</v>
      </c>
      <c r="J168" s="149">
        <f t="shared" si="23"/>
        <v>36731.335606714922</v>
      </c>
      <c r="K168" s="149">
        <f t="shared" si="24"/>
        <v>61272.396322393062</v>
      </c>
      <c r="L168" s="149">
        <f t="shared" si="25"/>
        <v>932.93579362885566</v>
      </c>
      <c r="M168" s="149">
        <f t="shared" si="26"/>
        <v>682.64172488525298</v>
      </c>
    </row>
    <row r="169" spans="1:13" x14ac:dyDescent="0.25">
      <c r="A169">
        <v>61740</v>
      </c>
      <c r="B169" t="s">
        <v>185</v>
      </c>
      <c r="C169" t="s">
        <v>174</v>
      </c>
      <c r="D169" s="14">
        <f>Finanzkraft!H169</f>
        <v>2476230.6800000002</v>
      </c>
      <c r="E169" s="147">
        <f t="shared" si="18"/>
        <v>1.1571421290010315E-3</v>
      </c>
      <c r="F169" s="149">
        <f t="shared" si="19"/>
        <v>2154.2078449029768</v>
      </c>
      <c r="G169" s="149">
        <f t="shared" si="20"/>
        <v>162095.46547046493</v>
      </c>
      <c r="H169" s="149">
        <f t="shared" si="21"/>
        <v>17427.547643848633</v>
      </c>
      <c r="I169" s="149">
        <f t="shared" si="22"/>
        <v>275639.01839921781</v>
      </c>
      <c r="J169" s="149">
        <f t="shared" si="23"/>
        <v>47193.873510612939</v>
      </c>
      <c r="K169" s="149">
        <f t="shared" si="24"/>
        <v>78725.199450752625</v>
      </c>
      <c r="L169" s="149">
        <f t="shared" si="25"/>
        <v>1198.6728255531912</v>
      </c>
      <c r="M169" s="149">
        <f t="shared" si="26"/>
        <v>877.08510145794185</v>
      </c>
    </row>
    <row r="170" spans="1:13" x14ac:dyDescent="0.25">
      <c r="A170">
        <v>61741</v>
      </c>
      <c r="B170" t="s">
        <v>186</v>
      </c>
      <c r="C170" t="s">
        <v>174</v>
      </c>
      <c r="D170" s="14">
        <f>Finanzkraft!H170</f>
        <v>1588769.32</v>
      </c>
      <c r="E170" s="147">
        <f t="shared" si="18"/>
        <v>7.424316031155551E-4</v>
      </c>
      <c r="F170" s="149">
        <f t="shared" si="19"/>
        <v>1382.1569050607063</v>
      </c>
      <c r="G170" s="149">
        <f t="shared" si="20"/>
        <v>104001.74124754565</v>
      </c>
      <c r="H170" s="149">
        <f t="shared" si="21"/>
        <v>11181.653326169513</v>
      </c>
      <c r="I170" s="149">
        <f t="shared" si="22"/>
        <v>176852.18883872029</v>
      </c>
      <c r="J170" s="149">
        <f t="shared" si="23"/>
        <v>30279.965001331191</v>
      </c>
      <c r="K170" s="149">
        <f t="shared" si="24"/>
        <v>50510.714776474946</v>
      </c>
      <c r="L170" s="149">
        <f t="shared" si="25"/>
        <v>769.07802869021157</v>
      </c>
      <c r="M170" s="149">
        <f t="shared" si="26"/>
        <v>562.74478443400324</v>
      </c>
    </row>
    <row r="171" spans="1:13" x14ac:dyDescent="0.25">
      <c r="A171">
        <v>61743</v>
      </c>
      <c r="B171" t="s">
        <v>187</v>
      </c>
      <c r="C171" t="s">
        <v>174</v>
      </c>
      <c r="D171" s="14">
        <f>Finanzkraft!H171</f>
        <v>895796.01</v>
      </c>
      <c r="E171" s="147">
        <f t="shared" si="18"/>
        <v>4.1860530625605096E-4</v>
      </c>
      <c r="F171" s="149">
        <f t="shared" si="19"/>
        <v>779.30170551589549</v>
      </c>
      <c r="G171" s="149">
        <f t="shared" si="20"/>
        <v>58639.315141485626</v>
      </c>
      <c r="H171" s="149">
        <f t="shared" si="21"/>
        <v>6304.553032775003</v>
      </c>
      <c r="I171" s="149">
        <f t="shared" si="22"/>
        <v>99714.59237486546</v>
      </c>
      <c r="J171" s="149">
        <f t="shared" si="23"/>
        <v>17072.75656048804</v>
      </c>
      <c r="K171" s="149">
        <f t="shared" si="24"/>
        <v>28479.46280773744</v>
      </c>
      <c r="L171" s="149">
        <f t="shared" si="25"/>
        <v>433.62936381434974</v>
      </c>
      <c r="M171" s="149">
        <f t="shared" si="26"/>
        <v>317.29246417238858</v>
      </c>
    </row>
    <row r="172" spans="1:13" x14ac:dyDescent="0.25">
      <c r="A172">
        <v>61744</v>
      </c>
      <c r="B172" t="s">
        <v>188</v>
      </c>
      <c r="C172" t="s">
        <v>174</v>
      </c>
      <c r="D172" s="14">
        <f>Finanzkraft!H172</f>
        <v>741666.64</v>
      </c>
      <c r="E172" s="147">
        <f t="shared" si="18"/>
        <v>3.4658068077027525E-4</v>
      </c>
      <c r="F172" s="149">
        <f t="shared" si="19"/>
        <v>645.21617759409719</v>
      </c>
      <c r="G172" s="149">
        <f t="shared" si="20"/>
        <v>48549.919119294544</v>
      </c>
      <c r="H172" s="149">
        <f t="shared" si="21"/>
        <v>5219.800727310726</v>
      </c>
      <c r="I172" s="149">
        <f t="shared" si="22"/>
        <v>82557.843370653194</v>
      </c>
      <c r="J172" s="149">
        <f t="shared" si="23"/>
        <v>14135.242680702633</v>
      </c>
      <c r="K172" s="149">
        <f t="shared" si="24"/>
        <v>23579.327496245034</v>
      </c>
      <c r="L172" s="149">
        <f t="shared" si="25"/>
        <v>359.01972064546965</v>
      </c>
      <c r="M172" s="149">
        <f t="shared" si="26"/>
        <v>262.69958023150366</v>
      </c>
    </row>
    <row r="173" spans="1:13" x14ac:dyDescent="0.25">
      <c r="A173">
        <v>61745</v>
      </c>
      <c r="B173" t="s">
        <v>189</v>
      </c>
      <c r="C173" t="s">
        <v>174</v>
      </c>
      <c r="D173" s="14">
        <f>Finanzkraft!H173</f>
        <v>1317576.99</v>
      </c>
      <c r="E173" s="147">
        <f t="shared" si="18"/>
        <v>6.1570347853511409E-4</v>
      </c>
      <c r="F173" s="149">
        <f t="shared" si="19"/>
        <v>1146.2319367279836</v>
      </c>
      <c r="G173" s="149">
        <f t="shared" si="20"/>
        <v>86249.337435405701</v>
      </c>
      <c r="H173" s="149">
        <f t="shared" si="21"/>
        <v>9273.0196556904284</v>
      </c>
      <c r="I173" s="149">
        <f t="shared" si="22"/>
        <v>146664.69934416452</v>
      </c>
      <c r="J173" s="149">
        <f t="shared" si="23"/>
        <v>25111.376863545742</v>
      </c>
      <c r="K173" s="149">
        <f t="shared" si="24"/>
        <v>41888.87253810792</v>
      </c>
      <c r="L173" s="149">
        <f t="shared" si="25"/>
        <v>637.80153692594126</v>
      </c>
      <c r="M173" s="149">
        <f t="shared" si="26"/>
        <v>466.68800176274357</v>
      </c>
    </row>
    <row r="174" spans="1:13" x14ac:dyDescent="0.25">
      <c r="A174">
        <v>61746</v>
      </c>
      <c r="B174" t="s">
        <v>190</v>
      </c>
      <c r="C174" t="s">
        <v>174</v>
      </c>
      <c r="D174" s="14">
        <f>Finanzkraft!H174</f>
        <v>5758792.96</v>
      </c>
      <c r="E174" s="147">
        <f t="shared" si="18"/>
        <v>2.6910828623650492E-3</v>
      </c>
      <c r="F174" s="149">
        <f t="shared" si="19"/>
        <v>5009.88743569078</v>
      </c>
      <c r="G174" s="149">
        <f t="shared" si="20"/>
        <v>376973.85503649298</v>
      </c>
      <c r="H174" s="149">
        <f t="shared" si="21"/>
        <v>40530.003723829192</v>
      </c>
      <c r="I174" s="149">
        <f t="shared" si="22"/>
        <v>641033.99230104289</v>
      </c>
      <c r="J174" s="149">
        <f t="shared" si="23"/>
        <v>109755.42332269637</v>
      </c>
      <c r="K174" s="149">
        <f t="shared" si="24"/>
        <v>183085.57762138301</v>
      </c>
      <c r="L174" s="149">
        <f t="shared" si="25"/>
        <v>2787.667839225312</v>
      </c>
      <c r="M174" s="149">
        <f t="shared" si="26"/>
        <v>2039.7742215183607</v>
      </c>
    </row>
    <row r="175" spans="1:13" x14ac:dyDescent="0.25">
      <c r="A175">
        <v>61748</v>
      </c>
      <c r="B175" t="s">
        <v>191</v>
      </c>
      <c r="C175" t="s">
        <v>174</v>
      </c>
      <c r="D175" s="14">
        <f>Finanzkraft!H175</f>
        <v>6669435.5899999999</v>
      </c>
      <c r="E175" s="147">
        <f t="shared" si="18"/>
        <v>3.1166259913425558E-3</v>
      </c>
      <c r="F175" s="149">
        <f t="shared" si="19"/>
        <v>5802.1050240170334</v>
      </c>
      <c r="G175" s="149">
        <f t="shared" si="20"/>
        <v>436585.03834801645</v>
      </c>
      <c r="H175" s="149">
        <f t="shared" si="21"/>
        <v>46939.046285584642</v>
      </c>
      <c r="I175" s="149">
        <f t="shared" si="22"/>
        <v>742401.22059403942</v>
      </c>
      <c r="J175" s="149">
        <f t="shared" si="23"/>
        <v>127111.13797428606</v>
      </c>
      <c r="K175" s="149">
        <f t="shared" si="24"/>
        <v>212037.04941039579</v>
      </c>
      <c r="L175" s="149">
        <f t="shared" si="25"/>
        <v>3228.4840294080818</v>
      </c>
      <c r="M175" s="149">
        <f t="shared" si="26"/>
        <v>2362.3253836441272</v>
      </c>
    </row>
    <row r="176" spans="1:13" x14ac:dyDescent="0.25">
      <c r="A176">
        <v>61750</v>
      </c>
      <c r="B176" t="s">
        <v>192</v>
      </c>
      <c r="C176" t="s">
        <v>174</v>
      </c>
      <c r="D176" s="14">
        <f>Finanzkraft!H176</f>
        <v>2217851.7999999998</v>
      </c>
      <c r="E176" s="147">
        <f t="shared" si="18"/>
        <v>1.0364017271851142E-3</v>
      </c>
      <c r="F176" s="149">
        <f t="shared" si="19"/>
        <v>1929.4299941361635</v>
      </c>
      <c r="G176" s="149">
        <f t="shared" si="20"/>
        <v>145181.83736642357</v>
      </c>
      <c r="H176" s="149">
        <f t="shared" si="21"/>
        <v>15609.09418644932</v>
      </c>
      <c r="I176" s="149">
        <f t="shared" si="22"/>
        <v>246877.84463882755</v>
      </c>
      <c r="J176" s="149">
        <f t="shared" si="23"/>
        <v>42269.493775307405</v>
      </c>
      <c r="K176" s="149">
        <f t="shared" si="24"/>
        <v>70510.726935670915</v>
      </c>
      <c r="L176" s="149">
        <f t="shared" si="25"/>
        <v>1073.5989604022798</v>
      </c>
      <c r="M176" s="149">
        <f t="shared" si="26"/>
        <v>785.566864481979</v>
      </c>
    </row>
    <row r="177" spans="1:13" x14ac:dyDescent="0.25">
      <c r="A177">
        <v>61751</v>
      </c>
      <c r="B177" t="s">
        <v>193</v>
      </c>
      <c r="C177" t="s">
        <v>174</v>
      </c>
      <c r="D177" s="14">
        <f>Finanzkraft!H177</f>
        <v>2917157.69</v>
      </c>
      <c r="E177" s="147">
        <f t="shared" si="18"/>
        <v>1.3631872374823865E-3</v>
      </c>
      <c r="F177" s="149">
        <f t="shared" si="19"/>
        <v>2537.7942496928626</v>
      </c>
      <c r="G177" s="149">
        <f t="shared" si="20"/>
        <v>190958.79775275872</v>
      </c>
      <c r="H177" s="149">
        <f t="shared" si="21"/>
        <v>20530.762758780787</v>
      </c>
      <c r="I177" s="149">
        <f t="shared" si="22"/>
        <v>324720.34559693356</v>
      </c>
      <c r="J177" s="149">
        <f t="shared" si="23"/>
        <v>55597.393306011312</v>
      </c>
      <c r="K177" s="149">
        <f t="shared" si="24"/>
        <v>92743.306522051003</v>
      </c>
      <c r="L177" s="149">
        <f t="shared" si="25"/>
        <v>1412.1130470996829</v>
      </c>
      <c r="M177" s="149">
        <f t="shared" si="26"/>
        <v>1033.2621953066446</v>
      </c>
    </row>
    <row r="178" spans="1:13" x14ac:dyDescent="0.25">
      <c r="A178">
        <v>61756</v>
      </c>
      <c r="B178" t="s">
        <v>194</v>
      </c>
      <c r="C178" t="s">
        <v>174</v>
      </c>
      <c r="D178" s="14">
        <f>Finanzkraft!H178</f>
        <v>5860732.4199999999</v>
      </c>
      <c r="E178" s="147">
        <f t="shared" si="18"/>
        <v>2.7387191527665621E-3</v>
      </c>
      <c r="F178" s="149">
        <f t="shared" si="19"/>
        <v>5098.5701203093122</v>
      </c>
      <c r="G178" s="149">
        <f t="shared" si="20"/>
        <v>383646.86993448623</v>
      </c>
      <c r="H178" s="149">
        <f t="shared" si="21"/>
        <v>41247.44689674805</v>
      </c>
      <c r="I178" s="149">
        <f t="shared" si="22"/>
        <v>652381.27626674611</v>
      </c>
      <c r="J178" s="149">
        <f t="shared" si="23"/>
        <v>111698.26250154871</v>
      </c>
      <c r="K178" s="149">
        <f t="shared" si="24"/>
        <v>186326.47290033256</v>
      </c>
      <c r="L178" s="149">
        <f t="shared" si="25"/>
        <v>2837.0138317212804</v>
      </c>
      <c r="M178" s="149">
        <f t="shared" si="26"/>
        <v>2075.8813509303377</v>
      </c>
    </row>
    <row r="179" spans="1:13" x14ac:dyDescent="0.25">
      <c r="A179">
        <v>61757</v>
      </c>
      <c r="B179" t="s">
        <v>195</v>
      </c>
      <c r="C179" t="s">
        <v>174</v>
      </c>
      <c r="D179" s="14">
        <f>Finanzkraft!H179</f>
        <v>6579215.3700000001</v>
      </c>
      <c r="E179" s="147">
        <f t="shared" si="18"/>
        <v>3.0744660995792646E-3</v>
      </c>
      <c r="F179" s="149">
        <f t="shared" si="19"/>
        <v>5723.617544129711</v>
      </c>
      <c r="G179" s="149">
        <f t="shared" si="20"/>
        <v>430679.17155060335</v>
      </c>
      <c r="H179" s="149">
        <f t="shared" si="21"/>
        <v>46304.082348182616</v>
      </c>
      <c r="I179" s="149">
        <f t="shared" si="22"/>
        <v>732358.45152514102</v>
      </c>
      <c r="J179" s="149">
        <f t="shared" si="23"/>
        <v>125391.65291775666</v>
      </c>
      <c r="K179" s="149">
        <f t="shared" si="24"/>
        <v>209168.73634434867</v>
      </c>
      <c r="L179" s="149">
        <f t="shared" si="25"/>
        <v>3184.8109875938071</v>
      </c>
      <c r="M179" s="149">
        <f t="shared" si="26"/>
        <v>2330.3692288919142</v>
      </c>
    </row>
    <row r="180" spans="1:13" x14ac:dyDescent="0.25">
      <c r="A180">
        <v>61758</v>
      </c>
      <c r="B180" t="s">
        <v>196</v>
      </c>
      <c r="C180" t="s">
        <v>174</v>
      </c>
      <c r="D180" s="14">
        <f>Finanzkraft!H180</f>
        <v>2724474.48</v>
      </c>
      <c r="E180" s="147">
        <f t="shared" si="18"/>
        <v>1.2731464098474777E-3</v>
      </c>
      <c r="F180" s="149">
        <f t="shared" si="19"/>
        <v>2370.1686379452981</v>
      </c>
      <c r="G180" s="149">
        <f t="shared" si="20"/>
        <v>178345.64548647095</v>
      </c>
      <c r="H180" s="149">
        <f t="shared" si="21"/>
        <v>19174.671078968189</v>
      </c>
      <c r="I180" s="149">
        <f t="shared" si="22"/>
        <v>303272.01637002552</v>
      </c>
      <c r="J180" s="149">
        <f t="shared" si="23"/>
        <v>51925.091240696915</v>
      </c>
      <c r="K180" s="149">
        <f t="shared" si="24"/>
        <v>86617.453926580682</v>
      </c>
      <c r="L180" s="149">
        <f t="shared" si="25"/>
        <v>1318.8405868104182</v>
      </c>
      <c r="M180" s="149">
        <f t="shared" si="26"/>
        <v>965.01347592962281</v>
      </c>
    </row>
    <row r="181" spans="1:13" x14ac:dyDescent="0.25">
      <c r="A181">
        <v>61759</v>
      </c>
      <c r="B181" t="s">
        <v>197</v>
      </c>
      <c r="C181" t="s">
        <v>174</v>
      </c>
      <c r="D181" s="14">
        <f>Finanzkraft!H181</f>
        <v>2470083.2000000002</v>
      </c>
      <c r="E181" s="147">
        <f t="shared" si="18"/>
        <v>1.1542694127582981E-3</v>
      </c>
      <c r="F181" s="149">
        <f t="shared" si="19"/>
        <v>2148.8598174557187</v>
      </c>
      <c r="G181" s="149">
        <f t="shared" si="20"/>
        <v>161693.04794122637</v>
      </c>
      <c r="H181" s="149">
        <f t="shared" si="21"/>
        <v>17384.282086461386</v>
      </c>
      <c r="I181" s="149">
        <f t="shared" si="22"/>
        <v>274954.71811713395</v>
      </c>
      <c r="J181" s="149">
        <f t="shared" si="23"/>
        <v>47076.710196277054</v>
      </c>
      <c r="K181" s="149">
        <f t="shared" si="24"/>
        <v>78529.75659761767</v>
      </c>
      <c r="L181" s="149">
        <f t="shared" si="25"/>
        <v>1195.6970053757143</v>
      </c>
      <c r="M181" s="149">
        <f t="shared" si="26"/>
        <v>874.90765362844058</v>
      </c>
    </row>
    <row r="182" spans="1:13" x14ac:dyDescent="0.25">
      <c r="A182">
        <v>61760</v>
      </c>
      <c r="B182" t="s">
        <v>198</v>
      </c>
      <c r="C182" t="s">
        <v>174</v>
      </c>
      <c r="D182" s="14">
        <f>Finanzkraft!H182</f>
        <v>20096168.280000001</v>
      </c>
      <c r="E182" s="147">
        <f t="shared" si="18"/>
        <v>9.3909356410535223E-3</v>
      </c>
      <c r="F182" s="149">
        <f t="shared" si="19"/>
        <v>17482.750581729473</v>
      </c>
      <c r="G182" s="149">
        <f t="shared" si="20"/>
        <v>1315506.579346393</v>
      </c>
      <c r="H182" s="149">
        <f t="shared" si="21"/>
        <v>141435.5023492802</v>
      </c>
      <c r="I182" s="149">
        <f t="shared" si="22"/>
        <v>2236983.8735237294</v>
      </c>
      <c r="J182" s="149">
        <f t="shared" si="23"/>
        <v>383007.9449037083</v>
      </c>
      <c r="K182" s="149">
        <f t="shared" si="24"/>
        <v>638904.47235670639</v>
      </c>
      <c r="L182" s="149">
        <f t="shared" si="25"/>
        <v>9727.9833456307933</v>
      </c>
      <c r="M182" s="149">
        <f t="shared" si="26"/>
        <v>7118.0968466070672</v>
      </c>
    </row>
    <row r="183" spans="1:13" x14ac:dyDescent="0.25">
      <c r="A183">
        <v>61761</v>
      </c>
      <c r="B183" t="s">
        <v>199</v>
      </c>
      <c r="C183" t="s">
        <v>174</v>
      </c>
      <c r="D183" s="14">
        <f>Finanzkraft!H183</f>
        <v>1821736.12</v>
      </c>
      <c r="E183" s="147">
        <f t="shared" si="18"/>
        <v>8.5129694474784503E-4</v>
      </c>
      <c r="F183" s="149">
        <f t="shared" si="19"/>
        <v>1584.8274043059314</v>
      </c>
      <c r="G183" s="149">
        <f t="shared" si="20"/>
        <v>119251.88017449115</v>
      </c>
      <c r="H183" s="149">
        <f t="shared" si="21"/>
        <v>12821.258246352054</v>
      </c>
      <c r="I183" s="149">
        <f t="shared" si="22"/>
        <v>202784.64359354426</v>
      </c>
      <c r="J183" s="149">
        <f t="shared" si="23"/>
        <v>34720.022133396233</v>
      </c>
      <c r="K183" s="149">
        <f t="shared" si="24"/>
        <v>57917.277478219519</v>
      </c>
      <c r="L183" s="149">
        <f t="shared" si="25"/>
        <v>881.85062886495984</v>
      </c>
      <c r="M183" s="149">
        <f t="shared" si="26"/>
        <v>645.26201962726566</v>
      </c>
    </row>
    <row r="184" spans="1:13" x14ac:dyDescent="0.25">
      <c r="A184">
        <v>61762</v>
      </c>
      <c r="B184" t="s">
        <v>200</v>
      </c>
      <c r="C184" t="s">
        <v>174</v>
      </c>
      <c r="D184" s="14">
        <f>Finanzkraft!H184</f>
        <v>2646312.71</v>
      </c>
      <c r="E184" s="147">
        <f t="shared" si="18"/>
        <v>1.2366214294913306E-3</v>
      </c>
      <c r="F184" s="149">
        <f t="shared" si="19"/>
        <v>2302.1714600307178</v>
      </c>
      <c r="G184" s="149">
        <f t="shared" si="20"/>
        <v>173229.1316687254</v>
      </c>
      <c r="H184" s="149">
        <f t="shared" si="21"/>
        <v>18624.573714613372</v>
      </c>
      <c r="I184" s="149">
        <f t="shared" si="22"/>
        <v>294571.52100295195</v>
      </c>
      <c r="J184" s="149">
        <f t="shared" si="23"/>
        <v>50435.425226726999</v>
      </c>
      <c r="K184" s="149">
        <f t="shared" si="24"/>
        <v>84132.507357437193</v>
      </c>
      <c r="L184" s="149">
        <f t="shared" si="25"/>
        <v>1281.0046975886037</v>
      </c>
      <c r="M184" s="149">
        <f t="shared" si="26"/>
        <v>937.32844459377714</v>
      </c>
    </row>
    <row r="185" spans="1:13" x14ac:dyDescent="0.25">
      <c r="A185">
        <v>61763</v>
      </c>
      <c r="B185" t="s">
        <v>201</v>
      </c>
      <c r="C185" t="s">
        <v>174</v>
      </c>
      <c r="D185" s="14">
        <f>Finanzkraft!H185</f>
        <v>5880151.7199999997</v>
      </c>
      <c r="E185" s="147">
        <f t="shared" si="18"/>
        <v>2.7477937879882325E-3</v>
      </c>
      <c r="F185" s="149">
        <f t="shared" si="19"/>
        <v>5115.4640263336587</v>
      </c>
      <c r="G185" s="149">
        <f t="shared" si="20"/>
        <v>384918.06833212922</v>
      </c>
      <c r="H185" s="149">
        <f t="shared" si="21"/>
        <v>41384.118644939204</v>
      </c>
      <c r="I185" s="149">
        <f t="shared" si="22"/>
        <v>654542.9152583119</v>
      </c>
      <c r="J185" s="149">
        <f t="shared" si="23"/>
        <v>112068.37017983038</v>
      </c>
      <c r="K185" s="149">
        <f t="shared" si="24"/>
        <v>186943.85813751651</v>
      </c>
      <c r="L185" s="149">
        <f t="shared" si="25"/>
        <v>2846.4141623888836</v>
      </c>
      <c r="M185" s="149">
        <f t="shared" si="26"/>
        <v>2082.7596998855902</v>
      </c>
    </row>
    <row r="186" spans="1:13" x14ac:dyDescent="0.25">
      <c r="A186">
        <v>61764</v>
      </c>
      <c r="B186" t="s">
        <v>202</v>
      </c>
      <c r="C186" t="s">
        <v>174</v>
      </c>
      <c r="D186" s="14">
        <f>Finanzkraft!H186</f>
        <v>5605288.5800000001</v>
      </c>
      <c r="E186" s="147">
        <f t="shared" si="18"/>
        <v>2.6193502945882122E-3</v>
      </c>
      <c r="F186" s="149">
        <f t="shared" si="19"/>
        <v>4876.3456205869597</v>
      </c>
      <c r="G186" s="149">
        <f t="shared" si="20"/>
        <v>366925.37121435767</v>
      </c>
      <c r="H186" s="149">
        <f t="shared" si="21"/>
        <v>39449.650056621809</v>
      </c>
      <c r="I186" s="149">
        <f t="shared" si="22"/>
        <v>623946.81340251607</v>
      </c>
      <c r="J186" s="149">
        <f t="shared" si="23"/>
        <v>106829.82097411185</v>
      </c>
      <c r="K186" s="149">
        <f t="shared" si="24"/>
        <v>178205.31221248175</v>
      </c>
      <c r="L186" s="149">
        <f t="shared" si="25"/>
        <v>2713.3607359350035</v>
      </c>
      <c r="M186" s="149">
        <f t="shared" si="26"/>
        <v>1985.4027100941755</v>
      </c>
    </row>
    <row r="187" spans="1:13" x14ac:dyDescent="0.25">
      <c r="A187">
        <v>61765</v>
      </c>
      <c r="B187" t="s">
        <v>203</v>
      </c>
      <c r="C187" t="s">
        <v>174</v>
      </c>
      <c r="D187" s="14">
        <f>Finanzkraft!H187</f>
        <v>9127639.9199999999</v>
      </c>
      <c r="E187" s="147">
        <f t="shared" si="18"/>
        <v>4.2653444103937866E-3</v>
      </c>
      <c r="F187" s="149">
        <f t="shared" si="19"/>
        <v>7940.6307659161957</v>
      </c>
      <c r="G187" s="149">
        <f t="shared" si="20"/>
        <v>597500.48871827929</v>
      </c>
      <c r="H187" s="149">
        <f t="shared" si="21"/>
        <v>64239.725671153843</v>
      </c>
      <c r="I187" s="149">
        <f t="shared" si="22"/>
        <v>1016033.654768511</v>
      </c>
      <c r="J187" s="149">
        <f t="shared" si="23"/>
        <v>173961.45169920163</v>
      </c>
      <c r="K187" s="149">
        <f t="shared" si="24"/>
        <v>290189.14878182986</v>
      </c>
      <c r="L187" s="149">
        <f t="shared" si="25"/>
        <v>4418.4308117604387</v>
      </c>
      <c r="M187" s="149">
        <f t="shared" si="26"/>
        <v>3233.0255213963992</v>
      </c>
    </row>
    <row r="188" spans="1:13" x14ac:dyDescent="0.25">
      <c r="A188">
        <v>61766</v>
      </c>
      <c r="B188" t="s">
        <v>174</v>
      </c>
      <c r="C188" t="s">
        <v>174</v>
      </c>
      <c r="D188" s="14">
        <f>Finanzkraft!H188</f>
        <v>27417007.489999998</v>
      </c>
      <c r="E188" s="147">
        <f t="shared" si="18"/>
        <v>1.2811962420971146E-2</v>
      </c>
      <c r="F188" s="149">
        <f t="shared" si="19"/>
        <v>23851.547069403761</v>
      </c>
      <c r="G188" s="149">
        <f t="shared" si="20"/>
        <v>1794732.8683040035</v>
      </c>
      <c r="H188" s="149">
        <f t="shared" si="21"/>
        <v>192959.0842012061</v>
      </c>
      <c r="I188" s="149">
        <f t="shared" si="22"/>
        <v>3051895.4041824583</v>
      </c>
      <c r="J188" s="149">
        <f t="shared" si="23"/>
        <v>522534.02478745946</v>
      </c>
      <c r="K188" s="149">
        <f t="shared" si="24"/>
        <v>871651.1754845992</v>
      </c>
      <c r="L188" s="149">
        <f t="shared" si="25"/>
        <v>13271.793335607692</v>
      </c>
      <c r="M188" s="149">
        <f t="shared" si="26"/>
        <v>9711.150495897984</v>
      </c>
    </row>
    <row r="189" spans="1:13" x14ac:dyDescent="0.25">
      <c r="A189">
        <v>62007</v>
      </c>
      <c r="B189" t="s">
        <v>205</v>
      </c>
      <c r="C189" t="s">
        <v>206</v>
      </c>
      <c r="D189" s="14">
        <f>Finanzkraft!H189</f>
        <v>11283467.539999999</v>
      </c>
      <c r="E189" s="147">
        <f t="shared" si="18"/>
        <v>5.2727622499813432E-3</v>
      </c>
      <c r="F189" s="149">
        <f t="shared" si="19"/>
        <v>9816.1025500160977</v>
      </c>
      <c r="G189" s="149">
        <f t="shared" si="20"/>
        <v>738622.18806576682</v>
      </c>
      <c r="H189" s="149">
        <f t="shared" si="21"/>
        <v>79412.297783649759</v>
      </c>
      <c r="I189" s="149">
        <f t="shared" si="22"/>
        <v>1256007.3429285826</v>
      </c>
      <c r="J189" s="149">
        <f t="shared" si="23"/>
        <v>215048.84183240429</v>
      </c>
      <c r="K189" s="149">
        <f t="shared" si="24"/>
        <v>358727.98110335704</v>
      </c>
      <c r="L189" s="149">
        <f t="shared" si="25"/>
        <v>5462.0056311593371</v>
      </c>
      <c r="M189" s="149">
        <f t="shared" si="26"/>
        <v>3996.6233162567441</v>
      </c>
    </row>
    <row r="190" spans="1:13" x14ac:dyDescent="0.25">
      <c r="A190">
        <v>62008</v>
      </c>
      <c r="B190" t="s">
        <v>207</v>
      </c>
      <c r="C190" t="s">
        <v>206</v>
      </c>
      <c r="D190" s="14">
        <f>Finanzkraft!H190</f>
        <v>1631096.64</v>
      </c>
      <c r="E190" s="147">
        <f t="shared" si="18"/>
        <v>7.6221115175587311E-4</v>
      </c>
      <c r="F190" s="149">
        <f t="shared" si="19"/>
        <v>1418.9797445215752</v>
      </c>
      <c r="G190" s="149">
        <f t="shared" si="20"/>
        <v>106772.51163373492</v>
      </c>
      <c r="H190" s="149">
        <f t="shared" si="21"/>
        <v>11479.550203021239</v>
      </c>
      <c r="I190" s="149">
        <f t="shared" si="22"/>
        <v>181563.81002591501</v>
      </c>
      <c r="J190" s="149">
        <f t="shared" si="23"/>
        <v>31086.671017154898</v>
      </c>
      <c r="K190" s="149">
        <f t="shared" si="24"/>
        <v>51856.399867985012</v>
      </c>
      <c r="L190" s="149">
        <f t="shared" si="25"/>
        <v>789.56748012633295</v>
      </c>
      <c r="M190" s="149">
        <f t="shared" si="26"/>
        <v>577.73719287821268</v>
      </c>
    </row>
    <row r="191" spans="1:13" x14ac:dyDescent="0.25">
      <c r="A191">
        <v>62010</v>
      </c>
      <c r="B191" t="s">
        <v>208</v>
      </c>
      <c r="C191" t="s">
        <v>206</v>
      </c>
      <c r="D191" s="14">
        <f>Finanzkraft!H191</f>
        <v>645372.25</v>
      </c>
      <c r="E191" s="147">
        <f t="shared" si="18"/>
        <v>3.0158233051340191E-4</v>
      </c>
      <c r="F191" s="149">
        <f t="shared" si="19"/>
        <v>561.44444661863463</v>
      </c>
      <c r="G191" s="149">
        <f t="shared" si="20"/>
        <v>42246.4337068432</v>
      </c>
      <c r="H191" s="149">
        <f t="shared" si="21"/>
        <v>4542.087183449642</v>
      </c>
      <c r="I191" s="149">
        <f t="shared" si="22"/>
        <v>71838.934445354098</v>
      </c>
      <c r="J191" s="149">
        <f t="shared" si="23"/>
        <v>12299.991507156221</v>
      </c>
      <c r="K191" s="149">
        <f t="shared" si="24"/>
        <v>20517.902274448428</v>
      </c>
      <c r="L191" s="149">
        <f t="shared" si="25"/>
        <v>312.40634593911113</v>
      </c>
      <c r="M191" s="149">
        <f t="shared" si="26"/>
        <v>228.5919441759724</v>
      </c>
    </row>
    <row r="192" spans="1:13" x14ac:dyDescent="0.25">
      <c r="A192">
        <v>62014</v>
      </c>
      <c r="B192" t="s">
        <v>209</v>
      </c>
      <c r="C192" t="s">
        <v>206</v>
      </c>
      <c r="D192" s="14">
        <f>Finanzkraft!H192</f>
        <v>2744551.27</v>
      </c>
      <c r="E192" s="147">
        <f t="shared" si="18"/>
        <v>1.2825282900219479E-3</v>
      </c>
      <c r="F192" s="149">
        <f t="shared" si="19"/>
        <v>2387.6345303065341</v>
      </c>
      <c r="G192" s="149">
        <f t="shared" si="20"/>
        <v>179659.88355261218</v>
      </c>
      <c r="H192" s="149">
        <f t="shared" si="21"/>
        <v>19315.970198265324</v>
      </c>
      <c r="I192" s="149">
        <f t="shared" si="22"/>
        <v>305506.84317065595</v>
      </c>
      <c r="J192" s="149">
        <f t="shared" si="23"/>
        <v>52307.729859712468</v>
      </c>
      <c r="K192" s="149">
        <f t="shared" si="24"/>
        <v>87255.742317822514</v>
      </c>
      <c r="L192" s="149">
        <f t="shared" si="25"/>
        <v>1328.5591896819965</v>
      </c>
      <c r="M192" s="149">
        <f t="shared" si="26"/>
        <v>972.12470895662807</v>
      </c>
    </row>
    <row r="193" spans="1:13" x14ac:dyDescent="0.25">
      <c r="A193">
        <v>62021</v>
      </c>
      <c r="B193" t="s">
        <v>210</v>
      </c>
      <c r="C193" t="s">
        <v>206</v>
      </c>
      <c r="D193" s="14">
        <f>Finanzkraft!H193</f>
        <v>533300.31999999995</v>
      </c>
      <c r="E193" s="147">
        <f t="shared" si="18"/>
        <v>2.4921113879492493E-4</v>
      </c>
      <c r="F193" s="149">
        <f t="shared" si="19"/>
        <v>463.94697485666723</v>
      </c>
      <c r="G193" s="149">
        <f t="shared" si="20"/>
        <v>34910.141572895736</v>
      </c>
      <c r="H193" s="149">
        <f t="shared" si="21"/>
        <v>3753.3323572582995</v>
      </c>
      <c r="I193" s="149">
        <f t="shared" si="22"/>
        <v>59363.765219478155</v>
      </c>
      <c r="J193" s="149">
        <f t="shared" si="23"/>
        <v>10164.040066432502</v>
      </c>
      <c r="K193" s="149">
        <f t="shared" si="24"/>
        <v>16954.871934286104</v>
      </c>
      <c r="L193" s="149">
        <f t="shared" si="25"/>
        <v>258.15551297620664</v>
      </c>
      <c r="M193" s="149">
        <f t="shared" si="26"/>
        <v>188.89587672613473</v>
      </c>
    </row>
    <row r="194" spans="1:13" x14ac:dyDescent="0.25">
      <c r="A194">
        <v>62026</v>
      </c>
      <c r="B194" t="s">
        <v>211</v>
      </c>
      <c r="C194" t="s">
        <v>206</v>
      </c>
      <c r="D194" s="14">
        <f>Finanzkraft!H194</f>
        <v>1088534.06</v>
      </c>
      <c r="E194" s="147">
        <f t="shared" si="18"/>
        <v>5.0867176061260039E-4</v>
      </c>
      <c r="F194" s="149">
        <f t="shared" si="19"/>
        <v>946.97502556429356</v>
      </c>
      <c r="G194" s="149">
        <f t="shared" si="20"/>
        <v>71256.057265292824</v>
      </c>
      <c r="H194" s="149">
        <f t="shared" si="21"/>
        <v>7661.0306728781779</v>
      </c>
      <c r="I194" s="149">
        <f t="shared" si="22"/>
        <v>121169.02605879809</v>
      </c>
      <c r="J194" s="149">
        <f t="shared" si="23"/>
        <v>20746.103807919044</v>
      </c>
      <c r="K194" s="149">
        <f t="shared" si="24"/>
        <v>34607.058895836606</v>
      </c>
      <c r="L194" s="149">
        <f t="shared" si="25"/>
        <v>526.92837058746352</v>
      </c>
      <c r="M194" s="149">
        <f t="shared" si="26"/>
        <v>385.56060797030648</v>
      </c>
    </row>
    <row r="195" spans="1:13" x14ac:dyDescent="0.25">
      <c r="A195">
        <v>62032</v>
      </c>
      <c r="B195" t="s">
        <v>212</v>
      </c>
      <c r="C195" t="s">
        <v>206</v>
      </c>
      <c r="D195" s="14">
        <f>Finanzkraft!H195</f>
        <v>1479072.47</v>
      </c>
      <c r="E195" s="147">
        <f t="shared" ref="E195:E258" si="27">D195/$D$288</f>
        <v>6.9117028583242268E-4</v>
      </c>
      <c r="F195" s="149">
        <f t="shared" ref="F195:F258" si="28">$F$288*E195</f>
        <v>1286.7256446616773</v>
      </c>
      <c r="G195" s="149">
        <f t="shared" ref="G195:G258" si="29">$G$288*E195</f>
        <v>96820.923198157077</v>
      </c>
      <c r="H195" s="149">
        <f t="shared" ref="H195:H258" si="30">$H$288*E195</f>
        <v>10409.614155830539</v>
      </c>
      <c r="I195" s="149">
        <f t="shared" ref="I195:I258" si="31">$I$288*E195</f>
        <v>164641.39914949547</v>
      </c>
      <c r="J195" s="149">
        <f t="shared" ref="J195:J258" si="32">$J$288*E195</f>
        <v>28189.279628103894</v>
      </c>
      <c r="K195" s="149">
        <f t="shared" ref="K195:K258" si="33">$K$288*E195</f>
        <v>47023.193817656487</v>
      </c>
      <c r="L195" s="149">
        <f t="shared" ref="L195:L258" si="34">$L$288*E195</f>
        <v>715.97690438632219</v>
      </c>
      <c r="M195" s="149">
        <f t="shared" ref="M195:M258" si="35">$M$288*E195</f>
        <v>523.88997434342366</v>
      </c>
    </row>
    <row r="196" spans="1:13" x14ac:dyDescent="0.25">
      <c r="A196">
        <v>62034</v>
      </c>
      <c r="B196" t="s">
        <v>213</v>
      </c>
      <c r="C196" t="s">
        <v>206</v>
      </c>
      <c r="D196" s="14">
        <f>Finanzkraft!H196</f>
        <v>1625878.1</v>
      </c>
      <c r="E196" s="147">
        <f t="shared" si="27"/>
        <v>7.5977252899966181E-4</v>
      </c>
      <c r="F196" s="149">
        <f t="shared" si="28"/>
        <v>1414.4398525406959</v>
      </c>
      <c r="G196" s="149">
        <f t="shared" si="29"/>
        <v>106430.90304403107</v>
      </c>
      <c r="H196" s="149">
        <f t="shared" si="30"/>
        <v>11442.822463874851</v>
      </c>
      <c r="I196" s="149">
        <f t="shared" si="31"/>
        <v>180982.91372465563</v>
      </c>
      <c r="J196" s="149">
        <f t="shared" si="32"/>
        <v>30987.212142560042</v>
      </c>
      <c r="K196" s="149">
        <f t="shared" si="33"/>
        <v>51690.490203081856</v>
      </c>
      <c r="L196" s="149">
        <f t="shared" si="34"/>
        <v>787.04133337531141</v>
      </c>
      <c r="M196" s="149">
        <f t="shared" si="35"/>
        <v>575.88877717028606</v>
      </c>
    </row>
    <row r="197" spans="1:13" x14ac:dyDescent="0.25">
      <c r="A197">
        <v>62036</v>
      </c>
      <c r="B197" t="s">
        <v>214</v>
      </c>
      <c r="C197" t="s">
        <v>206</v>
      </c>
      <c r="D197" s="14">
        <f>Finanzkraft!H197</f>
        <v>1704876.71</v>
      </c>
      <c r="E197" s="147">
        <f t="shared" si="27"/>
        <v>7.9668856452972878E-4</v>
      </c>
      <c r="F197" s="149">
        <f t="shared" si="28"/>
        <v>1483.1650431188332</v>
      </c>
      <c r="G197" s="149">
        <f t="shared" si="29"/>
        <v>111602.1968830484</v>
      </c>
      <c r="H197" s="149">
        <f t="shared" si="30"/>
        <v>11998.80945276589</v>
      </c>
      <c r="I197" s="149">
        <f t="shared" si="31"/>
        <v>189776.56105774763</v>
      </c>
      <c r="J197" s="149">
        <f t="shared" si="32"/>
        <v>32492.827284948242</v>
      </c>
      <c r="K197" s="149">
        <f t="shared" si="33"/>
        <v>54202.041884762097</v>
      </c>
      <c r="L197" s="149">
        <f t="shared" si="34"/>
        <v>825.28231303374707</v>
      </c>
      <c r="M197" s="149">
        <f t="shared" si="35"/>
        <v>603.87021865169368</v>
      </c>
    </row>
    <row r="198" spans="1:13" x14ac:dyDescent="0.25">
      <c r="A198">
        <v>62038</v>
      </c>
      <c r="B198" t="s">
        <v>215</v>
      </c>
      <c r="C198" t="s">
        <v>206</v>
      </c>
      <c r="D198" s="14">
        <f>Finanzkraft!H198</f>
        <v>12857054.439999999</v>
      </c>
      <c r="E198" s="147">
        <f t="shared" si="27"/>
        <v>6.008099111098876E-3</v>
      </c>
      <c r="F198" s="149">
        <f t="shared" si="28"/>
        <v>11185.051441569512</v>
      </c>
      <c r="G198" s="149">
        <f t="shared" si="29"/>
        <v>841630.07948472223</v>
      </c>
      <c r="H198" s="149">
        <f t="shared" si="30"/>
        <v>90487.09824266276</v>
      </c>
      <c r="I198" s="149">
        <f t="shared" si="31"/>
        <v>1431169.5166247215</v>
      </c>
      <c r="J198" s="149">
        <f t="shared" si="32"/>
        <v>245039.44881275136</v>
      </c>
      <c r="K198" s="149">
        <f t="shared" si="33"/>
        <v>408756.01102647855</v>
      </c>
      <c r="L198" s="149">
        <f t="shared" si="34"/>
        <v>6223.7342822543496</v>
      </c>
      <c r="M198" s="149">
        <f t="shared" si="35"/>
        <v>4553.9904618085429</v>
      </c>
    </row>
    <row r="199" spans="1:13" x14ac:dyDescent="0.25">
      <c r="A199">
        <v>62039</v>
      </c>
      <c r="B199" t="s">
        <v>216</v>
      </c>
      <c r="C199" t="s">
        <v>206</v>
      </c>
      <c r="D199" s="14">
        <f>Finanzkraft!H199</f>
        <v>2395946.5699999998</v>
      </c>
      <c r="E199" s="147">
        <f t="shared" si="27"/>
        <v>1.1196253795637968E-3</v>
      </c>
      <c r="F199" s="149">
        <f t="shared" si="28"/>
        <v>2084.3643279076</v>
      </c>
      <c r="G199" s="149">
        <f t="shared" si="29"/>
        <v>156840.02207197991</v>
      </c>
      <c r="H199" s="149">
        <f t="shared" si="30"/>
        <v>16862.513391034598</v>
      </c>
      <c r="I199" s="149">
        <f t="shared" si="31"/>
        <v>266702.2769832465</v>
      </c>
      <c r="J199" s="149">
        <f t="shared" si="32"/>
        <v>45663.75833885029</v>
      </c>
      <c r="K199" s="149">
        <f t="shared" si="33"/>
        <v>76172.778699517847</v>
      </c>
      <c r="L199" s="149">
        <f t="shared" si="34"/>
        <v>1159.8095719161254</v>
      </c>
      <c r="M199" s="149">
        <f t="shared" si="35"/>
        <v>848.64833369896598</v>
      </c>
    </row>
    <row r="200" spans="1:13" x14ac:dyDescent="0.25">
      <c r="A200">
        <v>62040</v>
      </c>
      <c r="B200" t="s">
        <v>217</v>
      </c>
      <c r="C200" t="s">
        <v>206</v>
      </c>
      <c r="D200" s="14">
        <f>Finanzkraft!H200</f>
        <v>15632117.68</v>
      </c>
      <c r="E200" s="147">
        <f t="shared" si="27"/>
        <v>7.3048856389380757E-3</v>
      </c>
      <c r="F200" s="149">
        <f t="shared" si="28"/>
        <v>13599.229995285627</v>
      </c>
      <c r="G200" s="149">
        <f t="shared" si="29"/>
        <v>1023287.2939078051</v>
      </c>
      <c r="H200" s="149">
        <f t="shared" si="30"/>
        <v>110017.80966644375</v>
      </c>
      <c r="I200" s="149">
        <f t="shared" si="31"/>
        <v>1740072.7677020214</v>
      </c>
      <c r="J200" s="149">
        <f t="shared" si="32"/>
        <v>297928.69882903487</v>
      </c>
      <c r="K200" s="149">
        <f t="shared" si="33"/>
        <v>496981.80065987888</v>
      </c>
      <c r="L200" s="149">
        <f t="shared" si="34"/>
        <v>7567.0634485740211</v>
      </c>
      <c r="M200" s="149">
        <f t="shared" si="35"/>
        <v>5536.9225622248114</v>
      </c>
    </row>
    <row r="201" spans="1:13" x14ac:dyDescent="0.25">
      <c r="A201">
        <v>62041</v>
      </c>
      <c r="B201" t="s">
        <v>218</v>
      </c>
      <c r="C201" t="s">
        <v>206</v>
      </c>
      <c r="D201" s="14">
        <f>Finanzkraft!H201</f>
        <v>20106194.859999999</v>
      </c>
      <c r="E201" s="147">
        <f t="shared" si="27"/>
        <v>9.3956210599934892E-3</v>
      </c>
      <c r="F201" s="149">
        <f t="shared" si="28"/>
        <v>17491.473249398525</v>
      </c>
      <c r="G201" s="149">
        <f t="shared" si="29"/>
        <v>1316162.9249628591</v>
      </c>
      <c r="H201" s="149">
        <f t="shared" si="30"/>
        <v>141506.06875574071</v>
      </c>
      <c r="I201" s="149">
        <f t="shared" si="31"/>
        <v>2238099.9717497239</v>
      </c>
      <c r="J201" s="149">
        <f t="shared" si="32"/>
        <v>383199.03903402737</v>
      </c>
      <c r="K201" s="149">
        <f t="shared" si="33"/>
        <v>639223.24092567875</v>
      </c>
      <c r="L201" s="149">
        <f t="shared" si="34"/>
        <v>9732.8369277612092</v>
      </c>
      <c r="M201" s="149">
        <f t="shared" si="35"/>
        <v>7121.6482782275561</v>
      </c>
    </row>
    <row r="202" spans="1:13" x14ac:dyDescent="0.25">
      <c r="A202">
        <v>62042</v>
      </c>
      <c r="B202" t="s">
        <v>219</v>
      </c>
      <c r="C202" t="s">
        <v>206</v>
      </c>
      <c r="D202" s="14">
        <f>Finanzkraft!H202</f>
        <v>5561690.4500000002</v>
      </c>
      <c r="E202" s="147">
        <f t="shared" si="27"/>
        <v>2.5989768966749515E-3</v>
      </c>
      <c r="F202" s="149">
        <f t="shared" si="28"/>
        <v>4838.4172343393984</v>
      </c>
      <c r="G202" s="149">
        <f t="shared" si="29"/>
        <v>364071.41288443672</v>
      </c>
      <c r="H202" s="149">
        <f t="shared" si="30"/>
        <v>39142.809303094873</v>
      </c>
      <c r="I202" s="149">
        <f t="shared" si="31"/>
        <v>619093.73333436938</v>
      </c>
      <c r="J202" s="149">
        <f t="shared" si="32"/>
        <v>105998.8949020226</v>
      </c>
      <c r="K202" s="149">
        <f t="shared" si="33"/>
        <v>176819.22508108013</v>
      </c>
      <c r="L202" s="149">
        <f t="shared" si="34"/>
        <v>2692.2561215313344</v>
      </c>
      <c r="M202" s="149">
        <f t="shared" si="35"/>
        <v>1969.9601785952818</v>
      </c>
    </row>
    <row r="203" spans="1:13" x14ac:dyDescent="0.25">
      <c r="A203">
        <v>62043</v>
      </c>
      <c r="B203" t="s">
        <v>220</v>
      </c>
      <c r="C203" t="s">
        <v>206</v>
      </c>
      <c r="D203" s="14">
        <f>Finanzkraft!H203</f>
        <v>4573631.34</v>
      </c>
      <c r="E203" s="147">
        <f t="shared" si="27"/>
        <v>2.1372570612175116E-3</v>
      </c>
      <c r="F203" s="149">
        <f t="shared" si="28"/>
        <v>3978.8508364342351</v>
      </c>
      <c r="G203" s="149">
        <f t="shared" si="29"/>
        <v>299392.50286148873</v>
      </c>
      <c r="H203" s="149">
        <f t="shared" si="30"/>
        <v>32188.914678679801</v>
      </c>
      <c r="I203" s="149">
        <f t="shared" si="31"/>
        <v>509108.97084818414</v>
      </c>
      <c r="J203" s="149">
        <f t="shared" si="32"/>
        <v>87167.718535873704</v>
      </c>
      <c r="K203" s="149">
        <f t="shared" si="33"/>
        <v>145406.50124555963</v>
      </c>
      <c r="L203" s="149">
        <f t="shared" si="34"/>
        <v>2213.9648158128898</v>
      </c>
      <c r="M203" s="149">
        <f t="shared" si="35"/>
        <v>1619.9879681141508</v>
      </c>
    </row>
    <row r="204" spans="1:13" x14ac:dyDescent="0.25">
      <c r="A204">
        <v>62044</v>
      </c>
      <c r="B204" t="s">
        <v>221</v>
      </c>
      <c r="C204" t="s">
        <v>206</v>
      </c>
      <c r="D204" s="14">
        <f>Finanzkraft!H204</f>
        <v>3494415.67</v>
      </c>
      <c r="E204" s="147">
        <f t="shared" si="27"/>
        <v>1.6329397824916562E-3</v>
      </c>
      <c r="F204" s="149">
        <f t="shared" si="28"/>
        <v>3039.9823855126019</v>
      </c>
      <c r="G204" s="149">
        <f t="shared" si="29"/>
        <v>228746.4326933937</v>
      </c>
      <c r="H204" s="149">
        <f t="shared" si="30"/>
        <v>24593.466217911591</v>
      </c>
      <c r="I204" s="149">
        <f t="shared" si="31"/>
        <v>388977.21158904512</v>
      </c>
      <c r="J204" s="149">
        <f t="shared" si="32"/>
        <v>66599.211638668407</v>
      </c>
      <c r="K204" s="149">
        <f t="shared" si="33"/>
        <v>111095.69589234931</v>
      </c>
      <c r="L204" s="149">
        <f t="shared" si="34"/>
        <v>1691.5472127242392</v>
      </c>
      <c r="M204" s="149">
        <f t="shared" si="35"/>
        <v>1237.7279496666974</v>
      </c>
    </row>
    <row r="205" spans="1:13" x14ac:dyDescent="0.25">
      <c r="A205">
        <v>62045</v>
      </c>
      <c r="B205" t="s">
        <v>222</v>
      </c>
      <c r="C205" t="s">
        <v>206</v>
      </c>
      <c r="D205" s="14">
        <f>Finanzkraft!H205</f>
        <v>2435505.17</v>
      </c>
      <c r="E205" s="147">
        <f t="shared" si="27"/>
        <v>1.1381111058711296E-3</v>
      </c>
      <c r="F205" s="149">
        <f t="shared" si="28"/>
        <v>2118.7785071444791</v>
      </c>
      <c r="G205" s="149">
        <f t="shared" si="29"/>
        <v>159429.55047583603</v>
      </c>
      <c r="H205" s="149">
        <f t="shared" si="30"/>
        <v>17140.924199765857</v>
      </c>
      <c r="I205" s="149">
        <f t="shared" si="31"/>
        <v>271105.70101046487</v>
      </c>
      <c r="J205" s="149">
        <f t="shared" si="32"/>
        <v>46417.695998913907</v>
      </c>
      <c r="K205" s="149">
        <f t="shared" si="33"/>
        <v>77430.439667918647</v>
      </c>
      <c r="L205" s="149">
        <f t="shared" si="34"/>
        <v>1178.9587647679516</v>
      </c>
      <c r="M205" s="149">
        <f t="shared" si="35"/>
        <v>862.66005682911248</v>
      </c>
    </row>
    <row r="206" spans="1:13" x14ac:dyDescent="0.25">
      <c r="A206">
        <v>62046</v>
      </c>
      <c r="B206" t="s">
        <v>223</v>
      </c>
      <c r="C206" t="s">
        <v>206</v>
      </c>
      <c r="D206" s="14">
        <f>Finanzkraft!H206</f>
        <v>3414624.9</v>
      </c>
      <c r="E206" s="147">
        <f t="shared" si="27"/>
        <v>1.5956535707432292E-3</v>
      </c>
      <c r="F206" s="149">
        <f t="shared" si="28"/>
        <v>2970.5680518347522</v>
      </c>
      <c r="G206" s="149">
        <f t="shared" si="29"/>
        <v>223523.28361125861</v>
      </c>
      <c r="H206" s="149">
        <f t="shared" si="30"/>
        <v>24031.904059367313</v>
      </c>
      <c r="I206" s="149">
        <f t="shared" si="31"/>
        <v>380095.38579722604</v>
      </c>
      <c r="J206" s="149">
        <f t="shared" si="32"/>
        <v>65078.498913029121</v>
      </c>
      <c r="K206" s="149">
        <f t="shared" si="33"/>
        <v>108558.95958045646</v>
      </c>
      <c r="L206" s="149">
        <f t="shared" si="34"/>
        <v>1652.9227709460747</v>
      </c>
      <c r="M206" s="149">
        <f t="shared" si="35"/>
        <v>1209.4659237714131</v>
      </c>
    </row>
    <row r="207" spans="1:13" x14ac:dyDescent="0.25">
      <c r="A207">
        <v>62047</v>
      </c>
      <c r="B207" t="s">
        <v>224</v>
      </c>
      <c r="C207" t="s">
        <v>206</v>
      </c>
      <c r="D207" s="14">
        <f>Finanzkraft!H207</f>
        <v>8457513.4100000001</v>
      </c>
      <c r="E207" s="147">
        <f t="shared" si="27"/>
        <v>3.9521944188584948E-3</v>
      </c>
      <c r="F207" s="149">
        <f t="shared" si="28"/>
        <v>7357.6512411978238</v>
      </c>
      <c r="G207" s="149">
        <f t="shared" si="29"/>
        <v>553633.62710482581</v>
      </c>
      <c r="H207" s="149">
        <f t="shared" si="30"/>
        <v>59523.419644111564</v>
      </c>
      <c r="I207" s="149">
        <f t="shared" si="31"/>
        <v>941439.22586025868</v>
      </c>
      <c r="J207" s="149">
        <f t="shared" si="32"/>
        <v>161189.67481892792</v>
      </c>
      <c r="K207" s="149">
        <f t="shared" si="33"/>
        <v>268884.2503395786</v>
      </c>
      <c r="L207" s="149">
        <f t="shared" si="34"/>
        <v>4094.0416327927514</v>
      </c>
      <c r="M207" s="149">
        <f t="shared" si="35"/>
        <v>2995.6655763960384</v>
      </c>
    </row>
    <row r="208" spans="1:13" x14ac:dyDescent="0.25">
      <c r="A208">
        <v>62048</v>
      </c>
      <c r="B208" t="s">
        <v>225</v>
      </c>
      <c r="C208" t="s">
        <v>206</v>
      </c>
      <c r="D208" s="14">
        <f>Finanzkraft!H208</f>
        <v>6483495.8700000001</v>
      </c>
      <c r="E208" s="147">
        <f t="shared" si="27"/>
        <v>3.0297363953107935E-3</v>
      </c>
      <c r="F208" s="149">
        <f t="shared" si="28"/>
        <v>5640.3459412553811</v>
      </c>
      <c r="G208" s="149">
        <f t="shared" si="29"/>
        <v>424413.31876377808</v>
      </c>
      <c r="H208" s="149">
        <f t="shared" si="30"/>
        <v>45630.414842094135</v>
      </c>
      <c r="I208" s="149">
        <f t="shared" si="31"/>
        <v>721703.53587662627</v>
      </c>
      <c r="J208" s="149">
        <f t="shared" si="32"/>
        <v>123567.35843179254</v>
      </c>
      <c r="K208" s="149">
        <f t="shared" si="33"/>
        <v>206125.58822826672</v>
      </c>
      <c r="L208" s="149">
        <f t="shared" si="34"/>
        <v>3138.4759007813218</v>
      </c>
      <c r="M208" s="149">
        <f t="shared" si="35"/>
        <v>2296.4652198482158</v>
      </c>
    </row>
    <row r="209" spans="1:13" x14ac:dyDescent="0.25">
      <c r="A209">
        <v>62105</v>
      </c>
      <c r="B209" t="s">
        <v>227</v>
      </c>
      <c r="C209" t="s">
        <v>228</v>
      </c>
      <c r="D209" s="14">
        <f>Finanzkraft!H209</f>
        <v>2319822.4700000002</v>
      </c>
      <c r="E209" s="147">
        <f t="shared" si="27"/>
        <v>1.0840526020137315E-3</v>
      </c>
      <c r="F209" s="149">
        <f t="shared" si="28"/>
        <v>2018.1398300323947</v>
      </c>
      <c r="G209" s="149">
        <f t="shared" si="29"/>
        <v>151856.89528872716</v>
      </c>
      <c r="H209" s="149">
        <f t="shared" si="30"/>
        <v>16326.757013282631</v>
      </c>
      <c r="I209" s="149">
        <f t="shared" si="31"/>
        <v>258228.60271291403</v>
      </c>
      <c r="J209" s="149">
        <f t="shared" si="32"/>
        <v>44212.927777898978</v>
      </c>
      <c r="K209" s="149">
        <f t="shared" si="33"/>
        <v>73752.614453952076</v>
      </c>
      <c r="L209" s="149">
        <f t="shared" si="34"/>
        <v>1122.9600607713505</v>
      </c>
      <c r="M209" s="149">
        <f t="shared" si="35"/>
        <v>821.68504852882415</v>
      </c>
    </row>
    <row r="210" spans="1:13" x14ac:dyDescent="0.25">
      <c r="A210">
        <v>62115</v>
      </c>
      <c r="B210" t="s">
        <v>229</v>
      </c>
      <c r="C210" t="s">
        <v>228</v>
      </c>
      <c r="D210" s="14">
        <f>Finanzkraft!H210</f>
        <v>7301204.6699999999</v>
      </c>
      <c r="E210" s="147">
        <f t="shared" si="27"/>
        <v>3.4118515630846128E-3</v>
      </c>
      <c r="F210" s="149">
        <f t="shared" si="28"/>
        <v>6351.7153326588505</v>
      </c>
      <c r="G210" s="149">
        <f t="shared" si="29"/>
        <v>477941.00082742784</v>
      </c>
      <c r="H210" s="149">
        <f t="shared" si="30"/>
        <v>51385.395258859782</v>
      </c>
      <c r="I210" s="149">
        <f t="shared" si="31"/>
        <v>812725.9324525391</v>
      </c>
      <c r="J210" s="149">
        <f t="shared" si="32"/>
        <v>139151.86999907315</v>
      </c>
      <c r="K210" s="149">
        <f t="shared" si="33"/>
        <v>232122.47490468717</v>
      </c>
      <c r="L210" s="149">
        <f t="shared" si="34"/>
        <v>3534.3054677486889</v>
      </c>
      <c r="M210" s="149">
        <f t="shared" si="35"/>
        <v>2586.0990619630593</v>
      </c>
    </row>
    <row r="211" spans="1:13" x14ac:dyDescent="0.25">
      <c r="A211">
        <v>62116</v>
      </c>
      <c r="B211" t="s">
        <v>230</v>
      </c>
      <c r="C211" t="s">
        <v>228</v>
      </c>
      <c r="D211" s="14">
        <f>Finanzkraft!H211</f>
        <v>5038441.26</v>
      </c>
      <c r="E211" s="147">
        <f t="shared" si="27"/>
        <v>2.3544626490303558E-3</v>
      </c>
      <c r="F211" s="149">
        <f t="shared" si="28"/>
        <v>4383.21428453299</v>
      </c>
      <c r="G211" s="149">
        <f t="shared" si="29"/>
        <v>329819.22398493811</v>
      </c>
      <c r="H211" s="149">
        <f t="shared" si="30"/>
        <v>35460.216133572314</v>
      </c>
      <c r="I211" s="149">
        <f t="shared" si="31"/>
        <v>560848.79909836105</v>
      </c>
      <c r="J211" s="149">
        <f t="shared" si="32"/>
        <v>96026.416858341021</v>
      </c>
      <c r="K211" s="149">
        <f t="shared" si="33"/>
        <v>160183.90221802812</v>
      </c>
      <c r="L211" s="149">
        <f t="shared" si="34"/>
        <v>2438.9660746421168</v>
      </c>
      <c r="M211" s="149">
        <f t="shared" si="35"/>
        <v>1784.624429141222</v>
      </c>
    </row>
    <row r="212" spans="1:13" x14ac:dyDescent="0.25">
      <c r="A212">
        <v>62125</v>
      </c>
      <c r="B212" t="s">
        <v>231</v>
      </c>
      <c r="C212" t="s">
        <v>228</v>
      </c>
      <c r="D212" s="14">
        <f>Finanzkraft!H212</f>
        <v>3042029.4</v>
      </c>
      <c r="E212" s="147">
        <f t="shared" si="27"/>
        <v>1.4215397639769695E-3</v>
      </c>
      <c r="F212" s="149">
        <f t="shared" si="28"/>
        <v>2646.4269467437084</v>
      </c>
      <c r="G212" s="149">
        <f t="shared" si="29"/>
        <v>199132.97074884764</v>
      </c>
      <c r="H212" s="149">
        <f t="shared" si="30"/>
        <v>21409.601589496611</v>
      </c>
      <c r="I212" s="149">
        <f t="shared" si="31"/>
        <v>338620.30889527692</v>
      </c>
      <c r="J212" s="149">
        <f t="shared" si="32"/>
        <v>57977.292616035993</v>
      </c>
      <c r="K212" s="149">
        <f t="shared" si="33"/>
        <v>96713.271984035557</v>
      </c>
      <c r="L212" s="149">
        <f t="shared" si="34"/>
        <v>1472.5598894178463</v>
      </c>
      <c r="M212" s="149">
        <f t="shared" si="35"/>
        <v>1077.4919665146228</v>
      </c>
    </row>
    <row r="213" spans="1:13" x14ac:dyDescent="0.25">
      <c r="A213">
        <v>62128</v>
      </c>
      <c r="B213" t="s">
        <v>232</v>
      </c>
      <c r="C213" t="s">
        <v>228</v>
      </c>
      <c r="D213" s="14">
        <f>Finanzkraft!H213</f>
        <v>4884794.18</v>
      </c>
      <c r="E213" s="147">
        <f t="shared" si="27"/>
        <v>2.2826633975704751E-3</v>
      </c>
      <c r="F213" s="149">
        <f t="shared" si="28"/>
        <v>4249.5483269322895</v>
      </c>
      <c r="G213" s="149">
        <f t="shared" si="29"/>
        <v>319761.39893982653</v>
      </c>
      <c r="H213" s="149">
        <f t="shared" si="30"/>
        <v>34378.858153209105</v>
      </c>
      <c r="I213" s="149">
        <f t="shared" si="31"/>
        <v>543745.73569915222</v>
      </c>
      <c r="J213" s="149">
        <f t="shared" si="32"/>
        <v>93098.094825437773</v>
      </c>
      <c r="K213" s="149">
        <f t="shared" si="33"/>
        <v>155299.10004037895</v>
      </c>
      <c r="L213" s="149">
        <f t="shared" si="34"/>
        <v>2364.5898943415009</v>
      </c>
      <c r="M213" s="149">
        <f t="shared" si="35"/>
        <v>1730.2023731353106</v>
      </c>
    </row>
    <row r="214" spans="1:13" x14ac:dyDescent="0.25">
      <c r="A214">
        <v>62131</v>
      </c>
      <c r="B214" t="s">
        <v>233</v>
      </c>
      <c r="C214" t="s">
        <v>228</v>
      </c>
      <c r="D214" s="14">
        <f>Finanzkraft!H214</f>
        <v>3799195.34</v>
      </c>
      <c r="E214" s="147">
        <f t="shared" si="27"/>
        <v>1.7753632647094081E-3</v>
      </c>
      <c r="F214" s="149">
        <f t="shared" si="28"/>
        <v>3305.1268090042536</v>
      </c>
      <c r="G214" s="149">
        <f t="shared" si="29"/>
        <v>248697.48284134868</v>
      </c>
      <c r="H214" s="149">
        <f t="shared" si="30"/>
        <v>26738.485364432083</v>
      </c>
      <c r="I214" s="149">
        <f t="shared" si="31"/>
        <v>422903.44057302549</v>
      </c>
      <c r="J214" s="149">
        <f t="shared" si="32"/>
        <v>72407.932655963261</v>
      </c>
      <c r="K214" s="149">
        <f t="shared" si="33"/>
        <v>120785.35869439672</v>
      </c>
      <c r="L214" s="149">
        <f t="shared" si="34"/>
        <v>1839.0823802515508</v>
      </c>
      <c r="M214" s="149">
        <f t="shared" si="35"/>
        <v>1345.6814250611092</v>
      </c>
    </row>
    <row r="215" spans="1:13" x14ac:dyDescent="0.25">
      <c r="A215">
        <v>62132</v>
      </c>
      <c r="B215" t="s">
        <v>234</v>
      </c>
      <c r="C215" t="s">
        <v>228</v>
      </c>
      <c r="D215" s="14">
        <f>Finanzkraft!H215</f>
        <v>2105039.0699999998</v>
      </c>
      <c r="E215" s="147">
        <f t="shared" si="27"/>
        <v>9.8368435976657533E-4</v>
      </c>
      <c r="F215" s="149">
        <f t="shared" si="28"/>
        <v>1831.2880601339077</v>
      </c>
      <c r="G215" s="149">
        <f t="shared" si="29"/>
        <v>137797.05204410301</v>
      </c>
      <c r="H215" s="149">
        <f t="shared" si="30"/>
        <v>14815.125658885634</v>
      </c>
      <c r="I215" s="149">
        <f t="shared" si="31"/>
        <v>234320.21403870272</v>
      </c>
      <c r="J215" s="149">
        <f t="shared" si="32"/>
        <v>40119.423608982303</v>
      </c>
      <c r="K215" s="149">
        <f t="shared" si="33"/>
        <v>66924.144820536996</v>
      </c>
      <c r="L215" s="149">
        <f t="shared" si="34"/>
        <v>1018.9895272344988</v>
      </c>
      <c r="M215" s="149">
        <f t="shared" si="35"/>
        <v>745.608404417266</v>
      </c>
    </row>
    <row r="216" spans="1:13" x14ac:dyDescent="0.25">
      <c r="A216">
        <v>62135</v>
      </c>
      <c r="B216" t="s">
        <v>235</v>
      </c>
      <c r="C216" t="s">
        <v>228</v>
      </c>
      <c r="D216" s="14">
        <f>Finanzkraft!H216</f>
        <v>1934835.13</v>
      </c>
      <c r="E216" s="147">
        <f t="shared" si="27"/>
        <v>9.0414809075630527E-4</v>
      </c>
      <c r="F216" s="149">
        <f t="shared" si="28"/>
        <v>1683.2183888618451</v>
      </c>
      <c r="G216" s="149">
        <f t="shared" si="29"/>
        <v>126655.40554806367</v>
      </c>
      <c r="H216" s="149">
        <f t="shared" si="30"/>
        <v>13617.241593609147</v>
      </c>
      <c r="I216" s="149">
        <f t="shared" si="31"/>
        <v>215374.14115130945</v>
      </c>
      <c r="J216" s="149">
        <f t="shared" si="32"/>
        <v>36875.548440063081</v>
      </c>
      <c r="K216" s="149">
        <f t="shared" si="33"/>
        <v>61512.961108119729</v>
      </c>
      <c r="L216" s="149">
        <f t="shared" si="34"/>
        <v>936.59864203632094</v>
      </c>
      <c r="M216" s="149">
        <f t="shared" si="35"/>
        <v>685.3218805529217</v>
      </c>
    </row>
    <row r="217" spans="1:13" x14ac:dyDescent="0.25">
      <c r="A217">
        <v>62138</v>
      </c>
      <c r="B217" t="s">
        <v>236</v>
      </c>
      <c r="C217" t="s">
        <v>228</v>
      </c>
      <c r="D217" s="14">
        <f>Finanzkraft!H217</f>
        <v>3158633</v>
      </c>
      <c r="E217" s="147">
        <f t="shared" si="27"/>
        <v>1.4760286042304084E-3</v>
      </c>
      <c r="F217" s="149">
        <f t="shared" si="28"/>
        <v>2747.8667648885703</v>
      </c>
      <c r="G217" s="149">
        <f t="shared" si="29"/>
        <v>206765.90857252886</v>
      </c>
      <c r="H217" s="149">
        <f t="shared" si="30"/>
        <v>22230.250009232797</v>
      </c>
      <c r="I217" s="149">
        <f t="shared" si="31"/>
        <v>351599.9162094933</v>
      </c>
      <c r="J217" s="149">
        <f t="shared" si="32"/>
        <v>60199.612044402857</v>
      </c>
      <c r="K217" s="149">
        <f t="shared" si="33"/>
        <v>100420.37477571722</v>
      </c>
      <c r="L217" s="149">
        <f t="shared" si="34"/>
        <v>1529.0043749056338</v>
      </c>
      <c r="M217" s="149">
        <f t="shared" si="35"/>
        <v>1118.7931591548663</v>
      </c>
    </row>
    <row r="218" spans="1:13" x14ac:dyDescent="0.25">
      <c r="A218">
        <v>62139</v>
      </c>
      <c r="B218" t="s">
        <v>237</v>
      </c>
      <c r="C218" t="s">
        <v>228</v>
      </c>
      <c r="D218" s="14">
        <f>Finanzkraft!H218</f>
        <v>26352475.030000001</v>
      </c>
      <c r="E218" s="147">
        <f t="shared" si="27"/>
        <v>1.2314506603504615E-2</v>
      </c>
      <c r="F218" s="149">
        <f t="shared" si="28"/>
        <v>22925.4523420394</v>
      </c>
      <c r="G218" s="149">
        <f t="shared" si="29"/>
        <v>1725047.9693946179</v>
      </c>
      <c r="H218" s="149">
        <f t="shared" si="30"/>
        <v>185466.97520065316</v>
      </c>
      <c r="I218" s="149">
        <f t="shared" si="31"/>
        <v>2933398.0910288612</v>
      </c>
      <c r="J218" s="149">
        <f t="shared" si="32"/>
        <v>502245.36159022391</v>
      </c>
      <c r="K218" s="149">
        <f t="shared" si="33"/>
        <v>837807.18392428942</v>
      </c>
      <c r="L218" s="149">
        <f t="shared" si="34"/>
        <v>12756.483456755335</v>
      </c>
      <c r="M218" s="149">
        <f t="shared" si="35"/>
        <v>9334.0912953051011</v>
      </c>
    </row>
    <row r="219" spans="1:13" x14ac:dyDescent="0.25">
      <c r="A219">
        <v>62140</v>
      </c>
      <c r="B219" t="s">
        <v>238</v>
      </c>
      <c r="C219" t="s">
        <v>228</v>
      </c>
      <c r="D219" s="14">
        <f>Finanzkraft!H219</f>
        <v>47861928.439999998</v>
      </c>
      <c r="E219" s="147">
        <f t="shared" si="27"/>
        <v>2.2365870118835868E-2</v>
      </c>
      <c r="F219" s="149">
        <f t="shared" si="28"/>
        <v>41637.696580688884</v>
      </c>
      <c r="G219" s="149">
        <f t="shared" si="29"/>
        <v>3133068.9953311956</v>
      </c>
      <c r="H219" s="149">
        <f t="shared" si="30"/>
        <v>336849.08476078406</v>
      </c>
      <c r="I219" s="149">
        <f t="shared" si="31"/>
        <v>5327700.3150187964</v>
      </c>
      <c r="J219" s="149">
        <f t="shared" si="32"/>
        <v>912188.76133598678</v>
      </c>
      <c r="K219" s="149">
        <f t="shared" si="33"/>
        <v>1521643.3157740575</v>
      </c>
      <c r="L219" s="149">
        <f t="shared" si="34"/>
        <v>23168.597927071736</v>
      </c>
      <c r="M219" s="149">
        <f t="shared" si="35"/>
        <v>16952.776128987367</v>
      </c>
    </row>
    <row r="220" spans="1:13" x14ac:dyDescent="0.25">
      <c r="A220">
        <v>62141</v>
      </c>
      <c r="B220" t="s">
        <v>239</v>
      </c>
      <c r="C220" t="s">
        <v>228</v>
      </c>
      <c r="D220" s="14">
        <f>Finanzkraft!H220</f>
        <v>12291272.630000001</v>
      </c>
      <c r="E220" s="147">
        <f t="shared" si="27"/>
        <v>5.7437093781627438E-3</v>
      </c>
      <c r="F220" s="149">
        <f t="shared" si="28"/>
        <v>10692.847050658158</v>
      </c>
      <c r="G220" s="149">
        <f t="shared" si="29"/>
        <v>804593.68114453519</v>
      </c>
      <c r="H220" s="149">
        <f t="shared" si="30"/>
        <v>86505.163308475647</v>
      </c>
      <c r="I220" s="149">
        <f t="shared" si="31"/>
        <v>1368190.1084475589</v>
      </c>
      <c r="J220" s="149">
        <f t="shared" si="32"/>
        <v>234256.35199087302</v>
      </c>
      <c r="K220" s="149">
        <f t="shared" si="33"/>
        <v>390768.47610188188</v>
      </c>
      <c r="L220" s="149">
        <f t="shared" si="34"/>
        <v>5949.8554040396193</v>
      </c>
      <c r="M220" s="149">
        <f t="shared" si="35"/>
        <v>4353.5895863025062</v>
      </c>
    </row>
    <row r="221" spans="1:13" x14ac:dyDescent="0.25">
      <c r="A221">
        <v>62142</v>
      </c>
      <c r="B221" t="s">
        <v>240</v>
      </c>
      <c r="C221" t="s">
        <v>228</v>
      </c>
      <c r="D221" s="14">
        <f>Finanzkraft!H221</f>
        <v>5391352.2199999997</v>
      </c>
      <c r="E221" s="147">
        <f t="shared" si="27"/>
        <v>2.519377873973049E-3</v>
      </c>
      <c r="F221" s="149">
        <f t="shared" si="28"/>
        <v>4690.2307368871952</v>
      </c>
      <c r="G221" s="149">
        <f t="shared" si="29"/>
        <v>352920.97568879341</v>
      </c>
      <c r="H221" s="149">
        <f t="shared" si="30"/>
        <v>37943.980113685975</v>
      </c>
      <c r="I221" s="149">
        <f t="shared" si="31"/>
        <v>600132.71209661441</v>
      </c>
      <c r="J221" s="149">
        <f t="shared" si="32"/>
        <v>102752.46033291303</v>
      </c>
      <c r="K221" s="149">
        <f t="shared" si="33"/>
        <v>171403.77197360218</v>
      </c>
      <c r="L221" s="149">
        <f t="shared" si="34"/>
        <v>2609.8002303645917</v>
      </c>
      <c r="M221" s="149">
        <f t="shared" si="35"/>
        <v>1909.6260889854575</v>
      </c>
    </row>
    <row r="222" spans="1:13" x14ac:dyDescent="0.25">
      <c r="A222">
        <v>62143</v>
      </c>
      <c r="B222" t="s">
        <v>241</v>
      </c>
      <c r="C222" t="s">
        <v>228</v>
      </c>
      <c r="D222" s="14">
        <f>Finanzkraft!H222</f>
        <v>12560082.84</v>
      </c>
      <c r="E222" s="147">
        <f t="shared" si="27"/>
        <v>5.8693243385171704E-3</v>
      </c>
      <c r="F222" s="149">
        <f t="shared" si="28"/>
        <v>10926.69968314877</v>
      </c>
      <c r="G222" s="149">
        <f t="shared" si="29"/>
        <v>822190.15002972144</v>
      </c>
      <c r="H222" s="149">
        <f t="shared" si="30"/>
        <v>88397.031776048287</v>
      </c>
      <c r="I222" s="149">
        <f t="shared" si="31"/>
        <v>1398112.4347552548</v>
      </c>
      <c r="J222" s="149">
        <f t="shared" si="32"/>
        <v>239379.53988752785</v>
      </c>
      <c r="K222" s="149">
        <f t="shared" si="33"/>
        <v>399314.5851407412</v>
      </c>
      <c r="L222" s="149">
        <f t="shared" si="34"/>
        <v>6079.9787792811567</v>
      </c>
      <c r="M222" s="149">
        <f t="shared" si="35"/>
        <v>4448.8026180345823</v>
      </c>
    </row>
    <row r="223" spans="1:13" x14ac:dyDescent="0.25">
      <c r="A223">
        <v>62144</v>
      </c>
      <c r="B223" t="s">
        <v>242</v>
      </c>
      <c r="C223" t="s">
        <v>228</v>
      </c>
      <c r="D223" s="14">
        <f>Finanzkraft!H223</f>
        <v>3212272.3</v>
      </c>
      <c r="E223" s="147">
        <f t="shared" si="27"/>
        <v>1.5010942389878797E-3</v>
      </c>
      <c r="F223" s="149">
        <f t="shared" si="28"/>
        <v>2794.5305114402868</v>
      </c>
      <c r="G223" s="149">
        <f t="shared" si="29"/>
        <v>210277.16758859513</v>
      </c>
      <c r="H223" s="149">
        <f t="shared" si="30"/>
        <v>22607.759852674641</v>
      </c>
      <c r="I223" s="149">
        <f t="shared" si="31"/>
        <v>357570.71857416682</v>
      </c>
      <c r="J223" s="149">
        <f t="shared" si="32"/>
        <v>61221.91031404461</v>
      </c>
      <c r="K223" s="149">
        <f t="shared" si="33"/>
        <v>102125.69432651882</v>
      </c>
      <c r="L223" s="149">
        <f t="shared" si="34"/>
        <v>1554.9696340436456</v>
      </c>
      <c r="M223" s="149">
        <f t="shared" si="35"/>
        <v>1137.7922900769631</v>
      </c>
    </row>
    <row r="224" spans="1:13" x14ac:dyDescent="0.25">
      <c r="A224">
        <v>62145</v>
      </c>
      <c r="B224" t="s">
        <v>243</v>
      </c>
      <c r="C224" t="s">
        <v>228</v>
      </c>
      <c r="D224" s="14">
        <f>Finanzkraft!H224</f>
        <v>9734291.8100000005</v>
      </c>
      <c r="E224" s="147">
        <f t="shared" si="27"/>
        <v>4.5488327239935119E-3</v>
      </c>
      <c r="F224" s="149">
        <f t="shared" si="28"/>
        <v>8468.3902638977088</v>
      </c>
      <c r="G224" s="149">
        <f t="shared" si="29"/>
        <v>637212.26568733272</v>
      </c>
      <c r="H224" s="149">
        <f t="shared" si="30"/>
        <v>68509.301523515809</v>
      </c>
      <c r="I224" s="149">
        <f t="shared" si="31"/>
        <v>1083562.4729921955</v>
      </c>
      <c r="J224" s="149">
        <f t="shared" si="32"/>
        <v>185523.48135696937</v>
      </c>
      <c r="K224" s="149">
        <f t="shared" si="33"/>
        <v>309476.03970970825</v>
      </c>
      <c r="L224" s="149">
        <f t="shared" si="34"/>
        <v>4712.0937329845165</v>
      </c>
      <c r="M224" s="149">
        <f t="shared" si="35"/>
        <v>3447.9026484701594</v>
      </c>
    </row>
    <row r="225" spans="1:13" x14ac:dyDescent="0.25">
      <c r="A225">
        <v>62146</v>
      </c>
      <c r="B225" t="s">
        <v>244</v>
      </c>
      <c r="C225" t="s">
        <v>228</v>
      </c>
      <c r="D225" s="14">
        <f>Finanzkraft!H225</f>
        <v>3605524.75</v>
      </c>
      <c r="E225" s="147">
        <f t="shared" si="27"/>
        <v>1.6848610345870168E-3</v>
      </c>
      <c r="F225" s="149">
        <f t="shared" si="28"/>
        <v>3136.6422216535357</v>
      </c>
      <c r="G225" s="149">
        <f t="shared" si="29"/>
        <v>236019.69611996395</v>
      </c>
      <c r="H225" s="149">
        <f t="shared" si="30"/>
        <v>25375.444569526309</v>
      </c>
      <c r="I225" s="149">
        <f t="shared" si="31"/>
        <v>401345.20217804803</v>
      </c>
      <c r="J225" s="149">
        <f t="shared" si="32"/>
        <v>68716.812357273739</v>
      </c>
      <c r="K225" s="149">
        <f t="shared" si="33"/>
        <v>114628.11496559561</v>
      </c>
      <c r="L225" s="149">
        <f t="shared" si="34"/>
        <v>1745.3319573943988</v>
      </c>
      <c r="M225" s="149">
        <f t="shared" si="35"/>
        <v>1277.0829740155189</v>
      </c>
    </row>
    <row r="226" spans="1:13" x14ac:dyDescent="0.25">
      <c r="A226">
        <v>62147</v>
      </c>
      <c r="B226" t="s">
        <v>245</v>
      </c>
      <c r="C226" t="s">
        <v>228</v>
      </c>
      <c r="D226" s="14">
        <f>Finanzkraft!H226</f>
        <v>3108762.1</v>
      </c>
      <c r="E226" s="147">
        <f t="shared" si="27"/>
        <v>1.4527239420810817E-3</v>
      </c>
      <c r="F226" s="149">
        <f t="shared" si="28"/>
        <v>2704.4813546034625</v>
      </c>
      <c r="G226" s="149">
        <f t="shared" si="29"/>
        <v>203501.33115887249</v>
      </c>
      <c r="H226" s="149">
        <f t="shared" si="30"/>
        <v>21879.261915590567</v>
      </c>
      <c r="I226" s="149">
        <f t="shared" si="31"/>
        <v>346048.58933445206</v>
      </c>
      <c r="J226" s="149">
        <f t="shared" si="32"/>
        <v>59249.134786581133</v>
      </c>
      <c r="K226" s="149">
        <f t="shared" si="33"/>
        <v>98834.861527295405</v>
      </c>
      <c r="L226" s="149">
        <f t="shared" si="34"/>
        <v>1504.8632909998805</v>
      </c>
      <c r="M226" s="149">
        <f t="shared" si="35"/>
        <v>1101.1288018962371</v>
      </c>
    </row>
    <row r="227" spans="1:13" x14ac:dyDescent="0.25">
      <c r="A227">
        <v>62148</v>
      </c>
      <c r="B227" t="s">
        <v>246</v>
      </c>
      <c r="C227" t="s">
        <v>228</v>
      </c>
      <c r="D227" s="14">
        <f>Finanzkraft!H227</f>
        <v>2293610.06</v>
      </c>
      <c r="E227" s="147">
        <f t="shared" si="27"/>
        <v>1.0718035477722875E-3</v>
      </c>
      <c r="F227" s="149">
        <f t="shared" si="28"/>
        <v>1995.3362278834168</v>
      </c>
      <c r="G227" s="149">
        <f t="shared" si="29"/>
        <v>150141.01605567741</v>
      </c>
      <c r="H227" s="149">
        <f t="shared" si="30"/>
        <v>16142.27580649333</v>
      </c>
      <c r="I227" s="149">
        <f t="shared" si="31"/>
        <v>255310.79581364818</v>
      </c>
      <c r="J227" s="149">
        <f t="shared" si="32"/>
        <v>43713.3518813802</v>
      </c>
      <c r="K227" s="149">
        <f t="shared" si="33"/>
        <v>72919.260266879777</v>
      </c>
      <c r="L227" s="149">
        <f t="shared" si="34"/>
        <v>1110.2713788108886</v>
      </c>
      <c r="M227" s="149">
        <f t="shared" si="35"/>
        <v>812.40056850440772</v>
      </c>
    </row>
    <row r="228" spans="1:13" x14ac:dyDescent="0.25">
      <c r="A228">
        <v>62202</v>
      </c>
      <c r="B228" t="s">
        <v>248</v>
      </c>
      <c r="C228" t="s">
        <v>249</v>
      </c>
      <c r="D228" s="14">
        <f>Finanzkraft!H228</f>
        <v>2621748.4900000002</v>
      </c>
      <c r="E228" s="147">
        <f t="shared" si="27"/>
        <v>1.2251425741255414E-3</v>
      </c>
      <c r="F228" s="149">
        <f t="shared" si="28"/>
        <v>2280.8017080704835</v>
      </c>
      <c r="G228" s="149">
        <f t="shared" si="29"/>
        <v>171621.14388835477</v>
      </c>
      <c r="H228" s="149">
        <f t="shared" si="30"/>
        <v>18451.692359963497</v>
      </c>
      <c r="I228" s="149">
        <f t="shared" si="31"/>
        <v>291837.1806431344</v>
      </c>
      <c r="J228" s="149">
        <f t="shared" si="32"/>
        <v>49967.261779383363</v>
      </c>
      <c r="K228" s="149">
        <f t="shared" si="33"/>
        <v>83351.553008364921</v>
      </c>
      <c r="L228" s="149">
        <f t="shared" si="34"/>
        <v>1269.1138575175526</v>
      </c>
      <c r="M228" s="149">
        <f t="shared" si="35"/>
        <v>928.62775625930612</v>
      </c>
    </row>
    <row r="229" spans="1:13" x14ac:dyDescent="0.25">
      <c r="A229">
        <v>62205</v>
      </c>
      <c r="B229" t="s">
        <v>250</v>
      </c>
      <c r="C229" t="s">
        <v>249</v>
      </c>
      <c r="D229" s="14">
        <f>Finanzkraft!H229</f>
        <v>2611377.63</v>
      </c>
      <c r="E229" s="147">
        <f t="shared" si="27"/>
        <v>1.2202962732066093E-3</v>
      </c>
      <c r="F229" s="149">
        <f t="shared" si="28"/>
        <v>2271.7795324909484</v>
      </c>
      <c r="G229" s="149">
        <f t="shared" si="29"/>
        <v>170942.26150772412</v>
      </c>
      <c r="H229" s="149">
        <f t="shared" si="30"/>
        <v>18378.702933648139</v>
      </c>
      <c r="I229" s="149">
        <f t="shared" si="31"/>
        <v>290682.75925039256</v>
      </c>
      <c r="J229" s="149">
        <f t="shared" si="32"/>
        <v>49769.60610094056</v>
      </c>
      <c r="K229" s="149">
        <f t="shared" si="33"/>
        <v>83021.838968162556</v>
      </c>
      <c r="L229" s="149">
        <f t="shared" si="34"/>
        <v>1264.0936192336069</v>
      </c>
      <c r="M229" s="149">
        <f t="shared" si="35"/>
        <v>924.95438007962559</v>
      </c>
    </row>
    <row r="230" spans="1:13" x14ac:dyDescent="0.25">
      <c r="A230">
        <v>62206</v>
      </c>
      <c r="B230" t="s">
        <v>251</v>
      </c>
      <c r="C230" t="s">
        <v>249</v>
      </c>
      <c r="D230" s="14">
        <f>Finanzkraft!H230</f>
        <v>1430800.98</v>
      </c>
      <c r="E230" s="147">
        <f t="shared" si="27"/>
        <v>6.6861302767396542E-4</v>
      </c>
      <c r="F230" s="149">
        <f t="shared" si="28"/>
        <v>1244.7316481883131</v>
      </c>
      <c r="G230" s="149">
        <f t="shared" si="29"/>
        <v>93661.044070699165</v>
      </c>
      <c r="H230" s="149">
        <f t="shared" si="30"/>
        <v>10069.882603916092</v>
      </c>
      <c r="I230" s="149">
        <f t="shared" si="31"/>
        <v>159268.10891941571</v>
      </c>
      <c r="J230" s="149">
        <f t="shared" si="32"/>
        <v>27269.285133395177</v>
      </c>
      <c r="K230" s="149">
        <f t="shared" si="33"/>
        <v>45488.529576263994</v>
      </c>
      <c r="L230" s="149">
        <f t="shared" si="34"/>
        <v>692.61004935972881</v>
      </c>
      <c r="M230" s="149">
        <f t="shared" si="35"/>
        <v>506.79213081610897</v>
      </c>
    </row>
    <row r="231" spans="1:13" x14ac:dyDescent="0.25">
      <c r="A231">
        <v>62209</v>
      </c>
      <c r="B231" t="s">
        <v>252</v>
      </c>
      <c r="C231" t="s">
        <v>249</v>
      </c>
      <c r="D231" s="14">
        <f>Finanzkraft!H231</f>
        <v>1663556.76</v>
      </c>
      <c r="E231" s="147">
        <f t="shared" si="27"/>
        <v>7.7737975970011729E-4</v>
      </c>
      <c r="F231" s="149">
        <f t="shared" si="28"/>
        <v>1447.2185696501342</v>
      </c>
      <c r="G231" s="149">
        <f t="shared" si="29"/>
        <v>108897.3695086996</v>
      </c>
      <c r="H231" s="149">
        <f t="shared" si="30"/>
        <v>11708.002379304366</v>
      </c>
      <c r="I231" s="149">
        <f t="shared" si="31"/>
        <v>185177.07420448534</v>
      </c>
      <c r="J231" s="149">
        <f t="shared" si="32"/>
        <v>31705.320487009347</v>
      </c>
      <c r="K231" s="149">
        <f t="shared" si="33"/>
        <v>52888.383455715768</v>
      </c>
      <c r="L231" s="149">
        <f t="shared" si="34"/>
        <v>805.28050075581473</v>
      </c>
      <c r="M231" s="149">
        <f t="shared" si="35"/>
        <v>589.23462236791488</v>
      </c>
    </row>
    <row r="232" spans="1:13" x14ac:dyDescent="0.25">
      <c r="A232">
        <v>62211</v>
      </c>
      <c r="B232" t="s">
        <v>253</v>
      </c>
      <c r="C232" t="s">
        <v>249</v>
      </c>
      <c r="D232" s="14">
        <f>Finanzkraft!H232</f>
        <v>3297550.42</v>
      </c>
      <c r="E232" s="147">
        <f t="shared" si="27"/>
        <v>1.54094468835474E-3</v>
      </c>
      <c r="F232" s="149">
        <f t="shared" si="28"/>
        <v>2868.7185895488165</v>
      </c>
      <c r="G232" s="149">
        <f t="shared" si="29"/>
        <v>215859.5217155726</v>
      </c>
      <c r="H232" s="149">
        <f t="shared" si="30"/>
        <v>23207.941617354922</v>
      </c>
      <c r="I232" s="149">
        <f t="shared" si="31"/>
        <v>367063.36297017714</v>
      </c>
      <c r="J232" s="149">
        <f t="shared" si="32"/>
        <v>62847.205098173079</v>
      </c>
      <c r="K232" s="149">
        <f t="shared" si="33"/>
        <v>104836.88640567732</v>
      </c>
      <c r="L232" s="149">
        <f t="shared" si="34"/>
        <v>1596.2503458464184</v>
      </c>
      <c r="M232" s="149">
        <f t="shared" si="35"/>
        <v>1167.9979446375241</v>
      </c>
    </row>
    <row r="233" spans="1:13" x14ac:dyDescent="0.25">
      <c r="A233">
        <v>62214</v>
      </c>
      <c r="B233" t="s">
        <v>254</v>
      </c>
      <c r="C233" t="s">
        <v>249</v>
      </c>
      <c r="D233" s="14">
        <f>Finanzkraft!H233</f>
        <v>2856509.92</v>
      </c>
      <c r="E233" s="147">
        <f t="shared" si="27"/>
        <v>1.3348465460178234E-3</v>
      </c>
      <c r="F233" s="149">
        <f t="shared" si="28"/>
        <v>2485.0334536308933</v>
      </c>
      <c r="G233" s="149">
        <f t="shared" si="29"/>
        <v>186988.76031347795</v>
      </c>
      <c r="H233" s="149">
        <f t="shared" si="30"/>
        <v>20103.927767313766</v>
      </c>
      <c r="I233" s="149">
        <f t="shared" si="31"/>
        <v>317969.40275226225</v>
      </c>
      <c r="J233" s="149">
        <f t="shared" si="32"/>
        <v>54441.522324685473</v>
      </c>
      <c r="K233" s="149">
        <f t="shared" si="33"/>
        <v>90815.171220256991</v>
      </c>
      <c r="L233" s="149">
        <f t="shared" si="34"/>
        <v>1382.7551870196196</v>
      </c>
      <c r="M233" s="149">
        <f t="shared" si="35"/>
        <v>1011.7806524385754</v>
      </c>
    </row>
    <row r="234" spans="1:13" x14ac:dyDescent="0.25">
      <c r="A234">
        <v>62216</v>
      </c>
      <c r="B234" t="s">
        <v>255</v>
      </c>
      <c r="C234" t="s">
        <v>249</v>
      </c>
      <c r="D234" s="14">
        <f>Finanzkraft!H234</f>
        <v>1521033.43</v>
      </c>
      <c r="E234" s="147">
        <f t="shared" si="27"/>
        <v>7.1077863451394661E-4</v>
      </c>
      <c r="F234" s="149">
        <f t="shared" si="28"/>
        <v>1323.2297676182911</v>
      </c>
      <c r="G234" s="149">
        <f t="shared" si="29"/>
        <v>99567.711450852323</v>
      </c>
      <c r="H234" s="149">
        <f t="shared" si="30"/>
        <v>10704.932615248716</v>
      </c>
      <c r="I234" s="149">
        <f t="shared" si="31"/>
        <v>169312.23935792421</v>
      </c>
      <c r="J234" s="149">
        <f t="shared" si="32"/>
        <v>28989.003278496552</v>
      </c>
      <c r="K234" s="149">
        <f t="shared" si="33"/>
        <v>48357.231462786163</v>
      </c>
      <c r="L234" s="149">
        <f t="shared" si="34"/>
        <v>736.28901136907075</v>
      </c>
      <c r="M234" s="149">
        <f t="shared" si="35"/>
        <v>538.75261745503906</v>
      </c>
    </row>
    <row r="235" spans="1:13" x14ac:dyDescent="0.25">
      <c r="A235">
        <v>62219</v>
      </c>
      <c r="B235" t="s">
        <v>256</v>
      </c>
      <c r="C235" t="s">
        <v>249</v>
      </c>
      <c r="D235" s="14">
        <f>Finanzkraft!H235</f>
        <v>12668761.300000001</v>
      </c>
      <c r="E235" s="147">
        <f t="shared" si="27"/>
        <v>5.9201097623456786E-3</v>
      </c>
      <c r="F235" s="149">
        <f t="shared" si="28"/>
        <v>11021.244990657833</v>
      </c>
      <c r="G235" s="149">
        <f t="shared" si="29"/>
        <v>829304.30369181617</v>
      </c>
      <c r="H235" s="149">
        <f t="shared" si="30"/>
        <v>89161.903584966407</v>
      </c>
      <c r="I235" s="149">
        <f t="shared" si="31"/>
        <v>1410209.8634308171</v>
      </c>
      <c r="J235" s="149">
        <f t="shared" si="32"/>
        <v>241450.81601539176</v>
      </c>
      <c r="K235" s="149">
        <f t="shared" si="33"/>
        <v>402769.72908536781</v>
      </c>
      <c r="L235" s="149">
        <f t="shared" si="34"/>
        <v>6132.5869299583674</v>
      </c>
      <c r="M235" s="149">
        <f t="shared" si="35"/>
        <v>4487.2967126620642</v>
      </c>
    </row>
    <row r="236" spans="1:13" x14ac:dyDescent="0.25">
      <c r="A236">
        <v>62220</v>
      </c>
      <c r="B236" t="s">
        <v>257</v>
      </c>
      <c r="C236" t="s">
        <v>249</v>
      </c>
      <c r="D236" s="14">
        <f>Finanzkraft!H236</f>
        <v>3229477.2</v>
      </c>
      <c r="E236" s="147">
        <f t="shared" si="27"/>
        <v>1.5091340855078535E-3</v>
      </c>
      <c r="F236" s="149">
        <f t="shared" si="28"/>
        <v>2809.4979903791923</v>
      </c>
      <c r="G236" s="149">
        <f t="shared" si="29"/>
        <v>211403.41010565855</v>
      </c>
      <c r="H236" s="149">
        <f t="shared" si="30"/>
        <v>22728.846800219308</v>
      </c>
      <c r="I236" s="149">
        <f t="shared" si="31"/>
        <v>359485.86395458702</v>
      </c>
      <c r="J236" s="149">
        <f t="shared" si="32"/>
        <v>61549.814285561006</v>
      </c>
      <c r="K236" s="149">
        <f t="shared" si="33"/>
        <v>102672.6785776106</v>
      </c>
      <c r="L236" s="149">
        <f t="shared" si="34"/>
        <v>1563.2980366690263</v>
      </c>
      <c r="M236" s="149">
        <f t="shared" si="35"/>
        <v>1143.886294801141</v>
      </c>
    </row>
    <row r="237" spans="1:13" x14ac:dyDescent="0.25">
      <c r="A237">
        <v>62226</v>
      </c>
      <c r="B237" t="s">
        <v>258</v>
      </c>
      <c r="C237" t="s">
        <v>249</v>
      </c>
      <c r="D237" s="14">
        <f>Finanzkraft!H237</f>
        <v>2871731.95</v>
      </c>
      <c r="E237" s="147">
        <f t="shared" si="27"/>
        <v>1.3419597977613637E-3</v>
      </c>
      <c r="F237" s="149">
        <f t="shared" si="28"/>
        <v>2498.2759260330804</v>
      </c>
      <c r="G237" s="149">
        <f t="shared" si="29"/>
        <v>187985.2030351453</v>
      </c>
      <c r="H237" s="149">
        <f t="shared" si="30"/>
        <v>20211.05940702881</v>
      </c>
      <c r="I237" s="149">
        <f t="shared" si="31"/>
        <v>319663.82704040792</v>
      </c>
      <c r="J237" s="149">
        <f t="shared" si="32"/>
        <v>54731.635262949676</v>
      </c>
      <c r="K237" s="149">
        <f t="shared" si="33"/>
        <v>91299.115368705781</v>
      </c>
      <c r="L237" s="149">
        <f t="shared" si="34"/>
        <v>1390.1237386889477</v>
      </c>
      <c r="M237" s="149">
        <f t="shared" si="35"/>
        <v>1017.1723212498778</v>
      </c>
    </row>
    <row r="238" spans="1:13" x14ac:dyDescent="0.25">
      <c r="A238">
        <v>62232</v>
      </c>
      <c r="B238" t="s">
        <v>259</v>
      </c>
      <c r="C238" t="s">
        <v>249</v>
      </c>
      <c r="D238" s="14">
        <f>Finanzkraft!H238</f>
        <v>1813099.08</v>
      </c>
      <c r="E238" s="147">
        <f t="shared" si="27"/>
        <v>8.4726085758739234E-4</v>
      </c>
      <c r="F238" s="149">
        <f t="shared" si="28"/>
        <v>1577.3135731128129</v>
      </c>
      <c r="G238" s="149">
        <f t="shared" si="29"/>
        <v>118686.49463493108</v>
      </c>
      <c r="H238" s="149">
        <f t="shared" si="30"/>
        <v>12760.471330448958</v>
      </c>
      <c r="I238" s="149">
        <f t="shared" si="31"/>
        <v>201823.2205537995</v>
      </c>
      <c r="J238" s="149">
        <f t="shared" si="32"/>
        <v>34555.410905307377</v>
      </c>
      <c r="K238" s="149">
        <f t="shared" si="33"/>
        <v>57642.685655189482</v>
      </c>
      <c r="L238" s="149">
        <f t="shared" si="34"/>
        <v>877.66968351732532</v>
      </c>
      <c r="M238" s="149">
        <f t="shared" si="35"/>
        <v>642.20276542858323</v>
      </c>
    </row>
    <row r="239" spans="1:13" x14ac:dyDescent="0.25">
      <c r="A239">
        <v>62233</v>
      </c>
      <c r="B239" t="s">
        <v>260</v>
      </c>
      <c r="C239" t="s">
        <v>249</v>
      </c>
      <c r="D239" s="14">
        <f>Finanzkraft!H239</f>
        <v>4404460.62</v>
      </c>
      <c r="E239" s="147">
        <f t="shared" si="27"/>
        <v>2.0582036157180653E-3</v>
      </c>
      <c r="F239" s="149">
        <f t="shared" si="28"/>
        <v>3831.6800194763077</v>
      </c>
      <c r="G239" s="149">
        <f t="shared" si="29"/>
        <v>288318.49153295869</v>
      </c>
      <c r="H239" s="149">
        <f t="shared" si="30"/>
        <v>30998.302347382716</v>
      </c>
      <c r="I239" s="149">
        <f t="shared" si="31"/>
        <v>490277.90976033395</v>
      </c>
      <c r="J239" s="149">
        <f t="shared" si="32"/>
        <v>83943.535253652473</v>
      </c>
      <c r="K239" s="149">
        <f t="shared" si="33"/>
        <v>140028.16602792658</v>
      </c>
      <c r="L239" s="149">
        <f t="shared" si="34"/>
        <v>2132.0740830224913</v>
      </c>
      <c r="M239" s="149">
        <f t="shared" si="35"/>
        <v>1560.0674125240259</v>
      </c>
    </row>
    <row r="240" spans="1:13" x14ac:dyDescent="0.25">
      <c r="A240">
        <v>62235</v>
      </c>
      <c r="B240" t="s">
        <v>261</v>
      </c>
      <c r="C240" t="s">
        <v>249</v>
      </c>
      <c r="D240" s="14">
        <f>Finanzkraft!H240</f>
        <v>2558404.4300000002</v>
      </c>
      <c r="E240" s="147">
        <f t="shared" si="27"/>
        <v>1.195541906853311E-3</v>
      </c>
      <c r="F240" s="149">
        <f t="shared" si="28"/>
        <v>2225.6952625837471</v>
      </c>
      <c r="G240" s="149">
        <f t="shared" si="29"/>
        <v>167474.60577564186</v>
      </c>
      <c r="H240" s="149">
        <f t="shared" si="30"/>
        <v>18005.881057922445</v>
      </c>
      <c r="I240" s="149">
        <f t="shared" si="31"/>
        <v>284786.10310789401</v>
      </c>
      <c r="J240" s="149">
        <f t="shared" si="32"/>
        <v>48760.002867912051</v>
      </c>
      <c r="K240" s="149">
        <f t="shared" si="33"/>
        <v>81337.696303576653</v>
      </c>
      <c r="L240" s="149">
        <f t="shared" si="34"/>
        <v>1238.4508001556228</v>
      </c>
      <c r="M240" s="149">
        <f t="shared" si="35"/>
        <v>906.19118290586653</v>
      </c>
    </row>
    <row r="241" spans="1:13" x14ac:dyDescent="0.25">
      <c r="A241">
        <v>62242</v>
      </c>
      <c r="B241" t="s">
        <v>262</v>
      </c>
      <c r="C241" t="s">
        <v>249</v>
      </c>
      <c r="D241" s="14">
        <f>Finanzkraft!H241</f>
        <v>1311802.9099999999</v>
      </c>
      <c r="E241" s="147">
        <f t="shared" si="27"/>
        <v>6.1300525204184466E-4</v>
      </c>
      <c r="F241" s="149">
        <f t="shared" si="28"/>
        <v>1141.208750264153</v>
      </c>
      <c r="G241" s="149">
        <f t="shared" si="29"/>
        <v>85871.362882056041</v>
      </c>
      <c r="H241" s="149">
        <f t="shared" si="30"/>
        <v>9232.3820627908062</v>
      </c>
      <c r="I241" s="149">
        <f t="shared" si="31"/>
        <v>146021.9636910554</v>
      </c>
      <c r="J241" s="149">
        <f t="shared" si="32"/>
        <v>25001.330088275121</v>
      </c>
      <c r="K241" s="149">
        <f t="shared" si="33"/>
        <v>41705.300949517223</v>
      </c>
      <c r="L241" s="149">
        <f t="shared" si="34"/>
        <v>635.00646906555505</v>
      </c>
      <c r="M241" s="149">
        <f t="shared" si="35"/>
        <v>464.64281284576168</v>
      </c>
    </row>
    <row r="242" spans="1:13" x14ac:dyDescent="0.25">
      <c r="A242">
        <v>62244</v>
      </c>
      <c r="B242" t="s">
        <v>263</v>
      </c>
      <c r="C242" t="s">
        <v>249</v>
      </c>
      <c r="D242" s="14">
        <f>Finanzkraft!H242</f>
        <v>3780703</v>
      </c>
      <c r="E242" s="147">
        <f t="shared" si="27"/>
        <v>1.7667217977206337E-3</v>
      </c>
      <c r="F242" s="149">
        <f t="shared" si="28"/>
        <v>3289.0393159365185</v>
      </c>
      <c r="G242" s="149">
        <f t="shared" si="29"/>
        <v>247486.9637713168</v>
      </c>
      <c r="H242" s="149">
        <f t="shared" si="30"/>
        <v>26608.337499372821</v>
      </c>
      <c r="I242" s="149">
        <f t="shared" si="31"/>
        <v>420844.98516066285</v>
      </c>
      <c r="J242" s="149">
        <f t="shared" si="32"/>
        <v>72055.491681087995</v>
      </c>
      <c r="K242" s="149">
        <f t="shared" si="33"/>
        <v>120197.44369658598</v>
      </c>
      <c r="L242" s="149">
        <f t="shared" si="34"/>
        <v>1830.130764548732</v>
      </c>
      <c r="M242" s="149">
        <f t="shared" si="35"/>
        <v>1339.1314069080775</v>
      </c>
    </row>
    <row r="243" spans="1:13" x14ac:dyDescent="0.25">
      <c r="A243">
        <v>62245</v>
      </c>
      <c r="B243" t="s">
        <v>264</v>
      </c>
      <c r="C243" t="s">
        <v>249</v>
      </c>
      <c r="D243" s="14">
        <f>Finanzkraft!H243</f>
        <v>1728426.85</v>
      </c>
      <c r="E243" s="147">
        <f t="shared" si="27"/>
        <v>8.0769354050307899E-4</v>
      </c>
      <c r="F243" s="149">
        <f t="shared" si="28"/>
        <v>1503.6525916926857</v>
      </c>
      <c r="G243" s="149">
        <f t="shared" si="29"/>
        <v>113143.80241117095</v>
      </c>
      <c r="H243" s="149">
        <f t="shared" si="30"/>
        <v>12164.553779489648</v>
      </c>
      <c r="I243" s="149">
        <f t="shared" si="31"/>
        <v>192398.02016702748</v>
      </c>
      <c r="J243" s="149">
        <f t="shared" si="32"/>
        <v>32941.663630161944</v>
      </c>
      <c r="K243" s="149">
        <f t="shared" si="33"/>
        <v>54950.756244683187</v>
      </c>
      <c r="L243" s="149">
        <f t="shared" si="34"/>
        <v>836.68226582650277</v>
      </c>
      <c r="M243" s="149">
        <f t="shared" si="35"/>
        <v>612.21171813236765</v>
      </c>
    </row>
    <row r="244" spans="1:13" x14ac:dyDescent="0.25">
      <c r="A244">
        <v>62247</v>
      </c>
      <c r="B244" t="s">
        <v>265</v>
      </c>
      <c r="C244" t="s">
        <v>249</v>
      </c>
      <c r="D244" s="14">
        <f>Finanzkraft!H244</f>
        <v>1621887.98</v>
      </c>
      <c r="E244" s="147">
        <f t="shared" si="27"/>
        <v>7.5790794667740025E-4</v>
      </c>
      <c r="F244" s="149">
        <f t="shared" si="28"/>
        <v>1410.9686299783036</v>
      </c>
      <c r="G244" s="149">
        <f t="shared" si="29"/>
        <v>106169.70752460434</v>
      </c>
      <c r="H244" s="149">
        <f t="shared" si="30"/>
        <v>11414.740263389122</v>
      </c>
      <c r="I244" s="149">
        <f t="shared" si="31"/>
        <v>180538.75770600268</v>
      </c>
      <c r="J244" s="149">
        <f t="shared" si="32"/>
        <v>30911.165423612121</v>
      </c>
      <c r="K244" s="149">
        <f t="shared" si="33"/>
        <v>51563.634900234043</v>
      </c>
      <c r="L244" s="149">
        <f t="shared" si="34"/>
        <v>785.10982979879623</v>
      </c>
      <c r="M244" s="149">
        <f t="shared" si="35"/>
        <v>574.47546990723674</v>
      </c>
    </row>
    <row r="245" spans="1:13" x14ac:dyDescent="0.25">
      <c r="A245">
        <v>62256</v>
      </c>
      <c r="B245" t="s">
        <v>266</v>
      </c>
      <c r="C245" t="s">
        <v>249</v>
      </c>
      <c r="D245" s="14">
        <f>Finanzkraft!H245</f>
        <v>3029517.27</v>
      </c>
      <c r="E245" s="147">
        <f t="shared" si="27"/>
        <v>1.415692847991526E-3</v>
      </c>
      <c r="F245" s="149">
        <f t="shared" si="28"/>
        <v>2635.5419638460544</v>
      </c>
      <c r="G245" s="149">
        <f t="shared" si="29"/>
        <v>198313.91961893559</v>
      </c>
      <c r="H245" s="149">
        <f t="shared" si="30"/>
        <v>21321.542046634866</v>
      </c>
      <c r="I245" s="149">
        <f t="shared" si="31"/>
        <v>337227.53428056155</v>
      </c>
      <c r="J245" s="149">
        <f t="shared" si="32"/>
        <v>57738.826997570941</v>
      </c>
      <c r="K245" s="149">
        <f t="shared" si="33"/>
        <v>96315.481932502997</v>
      </c>
      <c r="L245" s="149">
        <f t="shared" si="34"/>
        <v>1466.5031232441922</v>
      </c>
      <c r="M245" s="149">
        <f t="shared" si="35"/>
        <v>1073.0601488737459</v>
      </c>
    </row>
    <row r="246" spans="1:13" x14ac:dyDescent="0.25">
      <c r="A246">
        <v>62262</v>
      </c>
      <c r="B246" t="s">
        <v>267</v>
      </c>
      <c r="C246" t="s">
        <v>249</v>
      </c>
      <c r="D246" s="14">
        <f>Finanzkraft!H246</f>
        <v>1803105.39</v>
      </c>
      <c r="E246" s="147">
        <f t="shared" si="27"/>
        <v>8.4259080813821243E-4</v>
      </c>
      <c r="F246" s="149">
        <f t="shared" si="28"/>
        <v>1568.6195182449003</v>
      </c>
      <c r="G246" s="149">
        <f t="shared" si="29"/>
        <v>118032.30201652867</v>
      </c>
      <c r="H246" s="149">
        <f t="shared" si="30"/>
        <v>12690.136401631722</v>
      </c>
      <c r="I246" s="149">
        <f t="shared" si="31"/>
        <v>200710.78344362442</v>
      </c>
      <c r="J246" s="149">
        <f t="shared" si="32"/>
        <v>34364.943617435682</v>
      </c>
      <c r="K246" s="149">
        <f t="shared" si="33"/>
        <v>57324.962736701527</v>
      </c>
      <c r="L246" s="149">
        <f t="shared" si="34"/>
        <v>872.83202250021736</v>
      </c>
      <c r="M246" s="149">
        <f t="shared" si="35"/>
        <v>638.66298350180841</v>
      </c>
    </row>
    <row r="247" spans="1:13" x14ac:dyDescent="0.25">
      <c r="A247">
        <v>62264</v>
      </c>
      <c r="B247" t="s">
        <v>268</v>
      </c>
      <c r="C247" t="s">
        <v>249</v>
      </c>
      <c r="D247" s="14">
        <f>Finanzkraft!H247</f>
        <v>6029234.5099999998</v>
      </c>
      <c r="E247" s="147">
        <f t="shared" si="27"/>
        <v>2.8174601475933134E-3</v>
      </c>
      <c r="F247" s="149">
        <f t="shared" si="28"/>
        <v>5245.1592596380224</v>
      </c>
      <c r="G247" s="149">
        <f t="shared" si="29"/>
        <v>394677.11236379656</v>
      </c>
      <c r="H247" s="149">
        <f t="shared" si="30"/>
        <v>42433.353454356431</v>
      </c>
      <c r="I247" s="149">
        <f t="shared" si="31"/>
        <v>671137.90950812749</v>
      </c>
      <c r="J247" s="149">
        <f t="shared" si="32"/>
        <v>114909.70252850691</v>
      </c>
      <c r="K247" s="149">
        <f t="shared" si="33"/>
        <v>191683.55079709727</v>
      </c>
      <c r="L247" s="149">
        <f t="shared" si="34"/>
        <v>2918.5808997506279</v>
      </c>
      <c r="M247" s="149">
        <f t="shared" si="35"/>
        <v>2135.5650766418394</v>
      </c>
    </row>
    <row r="248" spans="1:13" x14ac:dyDescent="0.25">
      <c r="A248">
        <v>62265</v>
      </c>
      <c r="B248" t="s">
        <v>269</v>
      </c>
      <c r="C248" t="s">
        <v>249</v>
      </c>
      <c r="D248" s="14">
        <f>Finanzkraft!H248</f>
        <v>2428833.9700000002</v>
      </c>
      <c r="E248" s="147">
        <f t="shared" si="27"/>
        <v>1.1349936553713275E-3</v>
      </c>
      <c r="F248" s="149">
        <f t="shared" si="28"/>
        <v>2112.9748671641701</v>
      </c>
      <c r="G248" s="149">
        <f t="shared" si="29"/>
        <v>158992.84993820821</v>
      </c>
      <c r="H248" s="149">
        <f t="shared" si="30"/>
        <v>17093.972735679468</v>
      </c>
      <c r="I248" s="149">
        <f t="shared" si="31"/>
        <v>270363.10338642413</v>
      </c>
      <c r="J248" s="149">
        <f t="shared" si="32"/>
        <v>46290.551233481965</v>
      </c>
      <c r="K248" s="149">
        <f t="shared" si="33"/>
        <v>77218.346523763015</v>
      </c>
      <c r="L248" s="149">
        <f t="shared" si="34"/>
        <v>1175.7294266378588</v>
      </c>
      <c r="M248" s="149">
        <f t="shared" si="35"/>
        <v>860.29710648845764</v>
      </c>
    </row>
    <row r="249" spans="1:13" x14ac:dyDescent="0.25">
      <c r="A249">
        <v>62266</v>
      </c>
      <c r="B249" t="s">
        <v>270</v>
      </c>
      <c r="C249" t="s">
        <v>249</v>
      </c>
      <c r="D249" s="14">
        <f>Finanzkraft!H249</f>
        <v>3092459.94</v>
      </c>
      <c r="E249" s="147">
        <f t="shared" si="27"/>
        <v>1.4451059457925796E-3</v>
      </c>
      <c r="F249" s="149">
        <f t="shared" si="28"/>
        <v>2690.2992183249221</v>
      </c>
      <c r="G249" s="149">
        <f t="shared" si="29"/>
        <v>202434.18251447642</v>
      </c>
      <c r="H249" s="149">
        <f t="shared" si="30"/>
        <v>21764.528392420729</v>
      </c>
      <c r="I249" s="149">
        <f t="shared" si="31"/>
        <v>344233.93150936329</v>
      </c>
      <c r="J249" s="149">
        <f t="shared" si="32"/>
        <v>58938.435915428403</v>
      </c>
      <c r="K249" s="149">
        <f t="shared" si="33"/>
        <v>98316.577504791479</v>
      </c>
      <c r="L249" s="149">
        <f t="shared" si="34"/>
        <v>1496.9718791263228</v>
      </c>
      <c r="M249" s="149">
        <f t="shared" si="35"/>
        <v>1095.3545492092526</v>
      </c>
    </row>
    <row r="250" spans="1:13" x14ac:dyDescent="0.25">
      <c r="A250">
        <v>62268</v>
      </c>
      <c r="B250" t="s">
        <v>272</v>
      </c>
      <c r="C250" t="s">
        <v>249</v>
      </c>
      <c r="D250" s="14">
        <f>Finanzkraft!H250</f>
        <v>4454292.53</v>
      </c>
      <c r="E250" s="147">
        <f t="shared" si="27"/>
        <v>2.0814900578477575E-3</v>
      </c>
      <c r="F250" s="149">
        <f t="shared" si="28"/>
        <v>3875.0315102382669</v>
      </c>
      <c r="G250" s="149">
        <f t="shared" si="29"/>
        <v>291580.51663908991</v>
      </c>
      <c r="H250" s="149">
        <f t="shared" si="30"/>
        <v>31349.016031985389</v>
      </c>
      <c r="I250" s="149">
        <f t="shared" si="31"/>
        <v>495824.89650446002</v>
      </c>
      <c r="J250" s="149">
        <f t="shared" si="32"/>
        <v>84893.269410622161</v>
      </c>
      <c r="K250" s="149">
        <f t="shared" si="33"/>
        <v>141612.43969251183</v>
      </c>
      <c r="L250" s="149">
        <f t="shared" si="34"/>
        <v>2156.1962929784768</v>
      </c>
      <c r="M250" s="149">
        <f t="shared" si="35"/>
        <v>1577.7179594586087</v>
      </c>
    </row>
    <row r="251" spans="1:13" x14ac:dyDescent="0.25">
      <c r="A251">
        <v>62269</v>
      </c>
      <c r="B251" t="s">
        <v>273</v>
      </c>
      <c r="C251" t="s">
        <v>249</v>
      </c>
      <c r="D251" s="14">
        <f>Finanzkraft!H251</f>
        <v>3517563.92</v>
      </c>
      <c r="E251" s="147">
        <f t="shared" si="27"/>
        <v>1.6437569553439239E-3</v>
      </c>
      <c r="F251" s="149">
        <f t="shared" si="28"/>
        <v>3060.1203081013714</v>
      </c>
      <c r="G251" s="149">
        <f t="shared" si="29"/>
        <v>230261.73027406042</v>
      </c>
      <c r="H251" s="149">
        <f t="shared" si="30"/>
        <v>24756.382069413245</v>
      </c>
      <c r="I251" s="149">
        <f t="shared" si="31"/>
        <v>391553.93473491119</v>
      </c>
      <c r="J251" s="149">
        <f t="shared" si="32"/>
        <v>67040.388460890812</v>
      </c>
      <c r="K251" s="149">
        <f t="shared" si="33"/>
        <v>111831.6332235942</v>
      </c>
      <c r="L251" s="149">
        <f t="shared" si="34"/>
        <v>1702.7526220014199</v>
      </c>
      <c r="M251" s="149">
        <f t="shared" si="35"/>
        <v>1245.9270990285911</v>
      </c>
    </row>
    <row r="252" spans="1:13" x14ac:dyDescent="0.25">
      <c r="A252">
        <v>62270</v>
      </c>
      <c r="B252" t="s">
        <v>274</v>
      </c>
      <c r="C252" t="s">
        <v>249</v>
      </c>
      <c r="D252" s="14">
        <f>Finanzkraft!H252</f>
        <v>3477698.36</v>
      </c>
      <c r="E252" s="147">
        <f t="shared" si="27"/>
        <v>1.6251277866865762E-3</v>
      </c>
      <c r="F252" s="149">
        <f t="shared" si="28"/>
        <v>3025.439087653262</v>
      </c>
      <c r="G252" s="149">
        <f t="shared" si="29"/>
        <v>227652.10809441729</v>
      </c>
      <c r="H252" s="149">
        <f t="shared" si="30"/>
        <v>24475.810896517225</v>
      </c>
      <c r="I252" s="149">
        <f t="shared" si="31"/>
        <v>387116.34177756397</v>
      </c>
      <c r="J252" s="149">
        <f t="shared" si="32"/>
        <v>66280.600525434915</v>
      </c>
      <c r="K252" s="149">
        <f t="shared" si="33"/>
        <v>110564.21327457072</v>
      </c>
      <c r="L252" s="149">
        <f t="shared" si="34"/>
        <v>1683.454838546342</v>
      </c>
      <c r="M252" s="149">
        <f t="shared" si="35"/>
        <v>1231.8066501464709</v>
      </c>
    </row>
    <row r="253" spans="1:13" x14ac:dyDescent="0.25">
      <c r="A253">
        <v>62271</v>
      </c>
      <c r="B253" t="s">
        <v>275</v>
      </c>
      <c r="C253" t="s">
        <v>249</v>
      </c>
      <c r="D253" s="14">
        <f>Finanzkraft!H253</f>
        <v>6965137.71</v>
      </c>
      <c r="E253" s="147">
        <f t="shared" si="27"/>
        <v>3.2548075361600679E-3</v>
      </c>
      <c r="F253" s="149">
        <f t="shared" si="28"/>
        <v>6059.3523926904727</v>
      </c>
      <c r="G253" s="149">
        <f t="shared" si="29"/>
        <v>455941.86692184029</v>
      </c>
      <c r="H253" s="149">
        <f t="shared" si="30"/>
        <v>49020.178235975887</v>
      </c>
      <c r="I253" s="149">
        <f t="shared" si="31"/>
        <v>775316.99163010775</v>
      </c>
      <c r="J253" s="149">
        <f t="shared" si="32"/>
        <v>132746.85219138802</v>
      </c>
      <c r="K253" s="149">
        <f t="shared" si="33"/>
        <v>221438.11554007092</v>
      </c>
      <c r="L253" s="149">
        <f t="shared" si="34"/>
        <v>3371.6250132288897</v>
      </c>
      <c r="M253" s="149">
        <f t="shared" si="35"/>
        <v>2467.0635754516566</v>
      </c>
    </row>
    <row r="254" spans="1:13" x14ac:dyDescent="0.25">
      <c r="A254">
        <v>62272</v>
      </c>
      <c r="B254" t="s">
        <v>276</v>
      </c>
      <c r="C254" t="s">
        <v>249</v>
      </c>
      <c r="D254" s="14">
        <f>Finanzkraft!H254</f>
        <v>4097063.05</v>
      </c>
      <c r="E254" s="147">
        <f t="shared" si="27"/>
        <v>1.9145567893248377E-3</v>
      </c>
      <c r="F254" s="149">
        <f t="shared" si="28"/>
        <v>3564.2581422875019</v>
      </c>
      <c r="G254" s="149">
        <f t="shared" si="29"/>
        <v>268196.07216545456</v>
      </c>
      <c r="H254" s="149">
        <f t="shared" si="30"/>
        <v>28834.858593920173</v>
      </c>
      <c r="I254" s="149">
        <f t="shared" si="31"/>
        <v>456060.27198633429</v>
      </c>
      <c r="J254" s="149">
        <f t="shared" si="32"/>
        <v>78084.920322005724</v>
      </c>
      <c r="K254" s="149">
        <f t="shared" si="33"/>
        <v>130255.27402542272</v>
      </c>
      <c r="L254" s="149">
        <f t="shared" si="34"/>
        <v>1983.2716645821845</v>
      </c>
      <c r="M254" s="149">
        <f t="shared" si="35"/>
        <v>1451.1866725150319</v>
      </c>
    </row>
    <row r="255" spans="1:13" x14ac:dyDescent="0.25">
      <c r="A255">
        <v>62273</v>
      </c>
      <c r="B255" t="s">
        <v>277</v>
      </c>
      <c r="C255" t="s">
        <v>249</v>
      </c>
      <c r="D255" s="14">
        <f>Finanzkraft!H255</f>
        <v>2990987.45</v>
      </c>
      <c r="E255" s="147">
        <f t="shared" si="27"/>
        <v>1.3976878703838556E-3</v>
      </c>
      <c r="F255" s="149">
        <f t="shared" si="28"/>
        <v>2602.0227763256498</v>
      </c>
      <c r="G255" s="149">
        <f t="shared" si="29"/>
        <v>195791.73573766922</v>
      </c>
      <c r="H255" s="149">
        <f t="shared" si="30"/>
        <v>21050.371723456854</v>
      </c>
      <c r="I255" s="149">
        <f t="shared" si="31"/>
        <v>332938.62781894766</v>
      </c>
      <c r="J255" s="149">
        <f t="shared" si="32"/>
        <v>57004.496603333726</v>
      </c>
      <c r="K255" s="149">
        <f t="shared" si="33"/>
        <v>95090.528300839884</v>
      </c>
      <c r="L255" s="149">
        <f t="shared" si="34"/>
        <v>1447.8519335224591</v>
      </c>
      <c r="M255" s="149">
        <f t="shared" si="35"/>
        <v>1059.4128213622976</v>
      </c>
    </row>
    <row r="256" spans="1:13" x14ac:dyDescent="0.25">
      <c r="A256">
        <v>62274</v>
      </c>
      <c r="B256" t="s">
        <v>278</v>
      </c>
      <c r="C256" t="s">
        <v>249</v>
      </c>
      <c r="D256" s="14">
        <f>Finanzkraft!H256</f>
        <v>1808519.04</v>
      </c>
      <c r="E256" s="147">
        <f t="shared" si="27"/>
        <v>8.4512060576056745E-4</v>
      </c>
      <c r="F256" s="149">
        <f t="shared" si="28"/>
        <v>1573.329147034234</v>
      </c>
      <c r="G256" s="149">
        <f t="shared" si="29"/>
        <v>118386.68261754933</v>
      </c>
      <c r="H256" s="149">
        <f t="shared" si="30"/>
        <v>12728.237312045336</v>
      </c>
      <c r="I256" s="149">
        <f t="shared" si="31"/>
        <v>201313.39820969175</v>
      </c>
      <c r="J256" s="149">
        <f t="shared" si="32"/>
        <v>34468.121045691572</v>
      </c>
      <c r="K256" s="149">
        <f t="shared" si="33"/>
        <v>57497.075407564073</v>
      </c>
      <c r="L256" s="149">
        <f t="shared" si="34"/>
        <v>875.45261645152732</v>
      </c>
      <c r="M256" s="149">
        <f t="shared" si="35"/>
        <v>640.58050750224118</v>
      </c>
    </row>
    <row r="257" spans="1:13" x14ac:dyDescent="0.25">
      <c r="A257">
        <v>62275</v>
      </c>
      <c r="B257" t="s">
        <v>279</v>
      </c>
      <c r="C257" t="s">
        <v>249</v>
      </c>
      <c r="D257" s="14">
        <f>Finanzkraft!H257</f>
        <v>8003442.6100000003</v>
      </c>
      <c r="E257" s="147">
        <f t="shared" si="27"/>
        <v>3.7400072197930176E-3</v>
      </c>
      <c r="F257" s="149">
        <f t="shared" si="28"/>
        <v>6962.6303380962709</v>
      </c>
      <c r="G257" s="149">
        <f t="shared" si="29"/>
        <v>523909.89487057918</v>
      </c>
      <c r="H257" s="149">
        <f t="shared" si="30"/>
        <v>56327.699405042214</v>
      </c>
      <c r="I257" s="149">
        <f t="shared" si="31"/>
        <v>890894.81147809466</v>
      </c>
      <c r="J257" s="149">
        <f t="shared" si="32"/>
        <v>152535.6507519687</v>
      </c>
      <c r="K257" s="149">
        <f t="shared" si="33"/>
        <v>254448.27125916322</v>
      </c>
      <c r="L257" s="149">
        <f t="shared" si="34"/>
        <v>3874.2388764367893</v>
      </c>
      <c r="M257" s="149">
        <f t="shared" si="35"/>
        <v>2834.8329298644608</v>
      </c>
    </row>
    <row r="258" spans="1:13" x14ac:dyDescent="0.25">
      <c r="A258">
        <v>62276</v>
      </c>
      <c r="B258" t="s">
        <v>280</v>
      </c>
      <c r="C258" t="s">
        <v>249</v>
      </c>
      <c r="D258" s="14">
        <f>Finanzkraft!H258</f>
        <v>1720995.87</v>
      </c>
      <c r="E258" s="147">
        <f t="shared" si="27"/>
        <v>8.0422104495280009E-4</v>
      </c>
      <c r="F258" s="149">
        <f t="shared" si="28"/>
        <v>1497.1879777370436</v>
      </c>
      <c r="G258" s="149">
        <f t="shared" si="29"/>
        <v>112657.36624359964</v>
      </c>
      <c r="H258" s="149">
        <f t="shared" si="30"/>
        <v>12112.255034047042</v>
      </c>
      <c r="I258" s="149">
        <f t="shared" si="31"/>
        <v>191570.84842996451</v>
      </c>
      <c r="J258" s="149">
        <f t="shared" si="32"/>
        <v>32800.038403961335</v>
      </c>
      <c r="K258" s="149">
        <f t="shared" si="33"/>
        <v>54714.507906699364</v>
      </c>
      <c r="L258" s="149">
        <f t="shared" si="34"/>
        <v>833.08513981349768</v>
      </c>
      <c r="M258" s="149">
        <f t="shared" si="35"/>
        <v>609.57965242868613</v>
      </c>
    </row>
    <row r="259" spans="1:13" x14ac:dyDescent="0.25">
      <c r="A259">
        <v>62277</v>
      </c>
      <c r="B259" t="s">
        <v>281</v>
      </c>
      <c r="C259" t="s">
        <v>249</v>
      </c>
      <c r="D259" s="14">
        <f>Finanzkraft!H259</f>
        <v>3781723.3</v>
      </c>
      <c r="E259" s="147">
        <f t="shared" ref="E259:E287" si="36">D259/$D$288</f>
        <v>1.7671985837178976E-3</v>
      </c>
      <c r="F259" s="149">
        <f t="shared" ref="F259:F287" si="37">$F$288*E259</f>
        <v>3289.9269304394429</v>
      </c>
      <c r="G259" s="149">
        <f t="shared" ref="G259:G287" si="38">$G$288*E259</f>
        <v>247553.75318829447</v>
      </c>
      <c r="H259" s="149">
        <f t="shared" ref="H259:H287" si="39">$H$288*E259</f>
        <v>26615.518303247289</v>
      </c>
      <c r="I259" s="149">
        <f t="shared" ref="I259:I287" si="40">$I$288*E259</f>
        <v>420958.55878397031</v>
      </c>
      <c r="J259" s="149">
        <f t="shared" ref="J259:J287" si="41">$J$288*E259</f>
        <v>72074.937328673172</v>
      </c>
      <c r="K259" s="149">
        <f t="shared" ref="K259:K287" si="42">$K$288*E259</f>
        <v>120229.88143417171</v>
      </c>
      <c r="L259" s="149">
        <f t="shared" ref="L259:L287" si="43">$L$288*E259</f>
        <v>1830.6246627520736</v>
      </c>
      <c r="M259" s="149">
        <f t="shared" ref="M259:M287" si="44">$M$288*E259</f>
        <v>1339.4927988964107</v>
      </c>
    </row>
    <row r="260" spans="1:13" x14ac:dyDescent="0.25">
      <c r="A260">
        <v>62278</v>
      </c>
      <c r="B260" t="s">
        <v>282</v>
      </c>
      <c r="C260" t="s">
        <v>249</v>
      </c>
      <c r="D260" s="14">
        <f>Finanzkraft!H260</f>
        <v>5882647.0800000001</v>
      </c>
      <c r="E260" s="147">
        <f t="shared" si="36"/>
        <v>2.7489598692448563E-3</v>
      </c>
      <c r="F260" s="149">
        <f t="shared" si="37"/>
        <v>5117.6348758152008</v>
      </c>
      <c r="G260" s="149">
        <f t="shared" si="38"/>
        <v>385081.41601374204</v>
      </c>
      <c r="H260" s="149">
        <f t="shared" si="39"/>
        <v>41401.680823471201</v>
      </c>
      <c r="I260" s="149">
        <f t="shared" si="40"/>
        <v>654820.68363688351</v>
      </c>
      <c r="J260" s="149">
        <f t="shared" si="41"/>
        <v>112115.92863436155</v>
      </c>
      <c r="K260" s="149">
        <f t="shared" si="42"/>
        <v>187023.19150305798</v>
      </c>
      <c r="L260" s="149">
        <f t="shared" si="43"/>
        <v>2847.6220951740365</v>
      </c>
      <c r="M260" s="149">
        <f t="shared" si="44"/>
        <v>2083.6435606245964</v>
      </c>
    </row>
    <row r="261" spans="1:13" ht="14.25" customHeight="1" x14ac:dyDescent="0.25">
      <c r="A261">
        <v>62279</v>
      </c>
      <c r="B261" t="s">
        <v>283</v>
      </c>
      <c r="C261" t="s">
        <v>249</v>
      </c>
      <c r="D261" s="14">
        <f>Finanzkraft!H261</f>
        <v>1887572.12</v>
      </c>
      <c r="E261" s="147">
        <f t="shared" si="36"/>
        <v>8.820620951113451E-4</v>
      </c>
      <c r="F261" s="149">
        <f t="shared" si="37"/>
        <v>1642.1017240300664</v>
      </c>
      <c r="G261" s="149">
        <f t="shared" si="38"/>
        <v>123561.54209367614</v>
      </c>
      <c r="H261" s="149">
        <f t="shared" si="39"/>
        <v>13284.607657191442</v>
      </c>
      <c r="I261" s="149">
        <f t="shared" si="40"/>
        <v>210113.1088136468</v>
      </c>
      <c r="J261" s="149">
        <f t="shared" si="41"/>
        <v>35974.774318457079</v>
      </c>
      <c r="K261" s="149">
        <f t="shared" si="42"/>
        <v>60010.358818702611</v>
      </c>
      <c r="L261" s="149">
        <f t="shared" si="43"/>
        <v>913.71996348733842</v>
      </c>
      <c r="M261" s="149">
        <f t="shared" si="44"/>
        <v>668.58124234991806</v>
      </c>
    </row>
    <row r="262" spans="1:13" ht="14.25" customHeight="1" x14ac:dyDescent="0.25">
      <c r="A262">
        <v>62280</v>
      </c>
      <c r="B262" t="s">
        <v>271</v>
      </c>
      <c r="C262" t="s">
        <v>249</v>
      </c>
      <c r="D262" s="14">
        <f>Finanzkraft!H262</f>
        <v>16399238.060000001</v>
      </c>
      <c r="E262" s="147">
        <f t="shared" si="36"/>
        <v>7.6633608476021093E-3</v>
      </c>
      <c r="F262" s="149">
        <f t="shared" si="37"/>
        <v>14266.589766702786</v>
      </c>
      <c r="G262" s="149">
        <f t="shared" si="38"/>
        <v>1073503.429291436</v>
      </c>
      <c r="H262" s="149">
        <f t="shared" si="39"/>
        <v>115416.75213129411</v>
      </c>
      <c r="I262" s="149">
        <f t="shared" si="40"/>
        <v>1825463.9674174029</v>
      </c>
      <c r="J262" s="149">
        <f t="shared" si="41"/>
        <v>312549.05810070556</v>
      </c>
      <c r="K262" s="149">
        <f t="shared" si="42"/>
        <v>521370.36243887973</v>
      </c>
      <c r="L262" s="149">
        <f t="shared" si="43"/>
        <v>7938.4046006164635</v>
      </c>
      <c r="M262" s="149">
        <f t="shared" si="44"/>
        <v>5808.6379002815856</v>
      </c>
    </row>
    <row r="263" spans="1:13" x14ac:dyDescent="0.25">
      <c r="A263">
        <v>62311</v>
      </c>
      <c r="B263" t="s">
        <v>285</v>
      </c>
      <c r="C263" t="s">
        <v>286</v>
      </c>
      <c r="D263" s="14">
        <f>Finanzkraft!H263</f>
        <v>1777591.9</v>
      </c>
      <c r="E263" s="147">
        <f t="shared" si="36"/>
        <v>8.306683590807415E-4</v>
      </c>
      <c r="F263" s="149">
        <f t="shared" si="37"/>
        <v>1546.4239446447648</v>
      </c>
      <c r="G263" s="149">
        <f t="shared" si="38"/>
        <v>116362.17448328689</v>
      </c>
      <c r="H263" s="149">
        <f t="shared" si="39"/>
        <v>12510.574147546469</v>
      </c>
      <c r="I263" s="149">
        <f t="shared" si="40"/>
        <v>197870.77609037643</v>
      </c>
      <c r="J263" s="149">
        <f t="shared" si="41"/>
        <v>33878.688265864686</v>
      </c>
      <c r="K263" s="149">
        <f t="shared" si="42"/>
        <v>56513.828860864574</v>
      </c>
      <c r="L263" s="149">
        <f t="shared" si="43"/>
        <v>860.48166782808187</v>
      </c>
      <c r="M263" s="149">
        <f t="shared" si="44"/>
        <v>629.62606212532489</v>
      </c>
    </row>
    <row r="264" spans="1:13" x14ac:dyDescent="0.25">
      <c r="A264">
        <v>62314</v>
      </c>
      <c r="B264" t="s">
        <v>287</v>
      </c>
      <c r="C264" t="s">
        <v>286</v>
      </c>
      <c r="D264" s="14">
        <f>Finanzkraft!H264</f>
        <v>1549588.61</v>
      </c>
      <c r="E264" s="147">
        <f t="shared" si="36"/>
        <v>7.2412246473383866E-4</v>
      </c>
      <c r="F264" s="149">
        <f t="shared" si="37"/>
        <v>1348.0714729026377</v>
      </c>
      <c r="G264" s="149">
        <f t="shared" si="38"/>
        <v>101436.94973752637</v>
      </c>
      <c r="H264" s="149">
        <f t="shared" si="39"/>
        <v>10905.902082248727</v>
      </c>
      <c r="I264" s="149">
        <f t="shared" si="40"/>
        <v>172490.8292401128</v>
      </c>
      <c r="J264" s="149">
        <f t="shared" si="41"/>
        <v>29533.229454142187</v>
      </c>
      <c r="K264" s="149">
        <f t="shared" si="42"/>
        <v>49265.067820282609</v>
      </c>
      <c r="L264" s="149">
        <f t="shared" si="43"/>
        <v>750.11176163673974</v>
      </c>
      <c r="M264" s="149">
        <f t="shared" si="44"/>
        <v>548.86691058198232</v>
      </c>
    </row>
    <row r="265" spans="1:13" x14ac:dyDescent="0.25">
      <c r="A265">
        <v>62326</v>
      </c>
      <c r="B265" t="s">
        <v>288</v>
      </c>
      <c r="C265" t="s">
        <v>286</v>
      </c>
      <c r="D265" s="14">
        <f>Finanzkraft!H265</f>
        <v>2291771.81</v>
      </c>
      <c r="E265" s="147">
        <f t="shared" si="36"/>
        <v>1.070944533894535E-3</v>
      </c>
      <c r="F265" s="149">
        <f t="shared" si="37"/>
        <v>1993.7370341560807</v>
      </c>
      <c r="G265" s="149">
        <f t="shared" si="38"/>
        <v>150020.68316754716</v>
      </c>
      <c r="H265" s="149">
        <f t="shared" si="39"/>
        <v>16129.338324652459</v>
      </c>
      <c r="I265" s="149">
        <f t="shared" si="40"/>
        <v>255106.17294483999</v>
      </c>
      <c r="J265" s="149">
        <f t="shared" si="41"/>
        <v>43678.317125256064</v>
      </c>
      <c r="K265" s="149">
        <f t="shared" si="42"/>
        <v>72860.817974302103</v>
      </c>
      <c r="L265" s="149">
        <f t="shared" si="43"/>
        <v>1109.3815342825212</v>
      </c>
      <c r="M265" s="149">
        <f t="shared" si="44"/>
        <v>811.74945724051076</v>
      </c>
    </row>
    <row r="266" spans="1:13" x14ac:dyDescent="0.25">
      <c r="A266">
        <v>62330</v>
      </c>
      <c r="B266" t="s">
        <v>289</v>
      </c>
      <c r="C266" t="s">
        <v>286</v>
      </c>
      <c r="D266" s="14">
        <f>Finanzkraft!H266</f>
        <v>2108203.89</v>
      </c>
      <c r="E266" s="147">
        <f t="shared" si="36"/>
        <v>9.8516327955473705E-4</v>
      </c>
      <c r="F266" s="149">
        <f t="shared" si="37"/>
        <v>1834.0413093068425</v>
      </c>
      <c r="G266" s="149">
        <f t="shared" si="38"/>
        <v>138004.2229572064</v>
      </c>
      <c r="H266" s="149">
        <f t="shared" si="39"/>
        <v>14837.399452591399</v>
      </c>
      <c r="I266" s="149">
        <f t="shared" si="40"/>
        <v>234672.50265432161</v>
      </c>
      <c r="J266" s="149">
        <f t="shared" si="41"/>
        <v>40179.741137543038</v>
      </c>
      <c r="K266" s="149">
        <f t="shared" si="42"/>
        <v>67024.761894599636</v>
      </c>
      <c r="L266" s="149">
        <f t="shared" si="43"/>
        <v>1020.5215265600897</v>
      </c>
      <c r="M266" s="149">
        <f t="shared" si="44"/>
        <v>746.72938902230135</v>
      </c>
    </row>
    <row r="267" spans="1:13" x14ac:dyDescent="0.25">
      <c r="A267">
        <v>62332</v>
      </c>
      <c r="B267" t="s">
        <v>290</v>
      </c>
      <c r="C267" t="s">
        <v>286</v>
      </c>
      <c r="D267" s="14">
        <f>Finanzkraft!H267</f>
        <v>1994246.17</v>
      </c>
      <c r="E267" s="147">
        <f t="shared" si="36"/>
        <v>9.3191085852548799E-4</v>
      </c>
      <c r="F267" s="149">
        <f t="shared" si="37"/>
        <v>1734.9032861840303</v>
      </c>
      <c r="G267" s="149">
        <f t="shared" si="38"/>
        <v>130544.48593975174</v>
      </c>
      <c r="H267" s="149">
        <f t="shared" si="39"/>
        <v>14035.372561185479</v>
      </c>
      <c r="I267" s="149">
        <f t="shared" si="40"/>
        <v>221987.4186944488</v>
      </c>
      <c r="J267" s="149">
        <f t="shared" si="41"/>
        <v>38007.848887489068</v>
      </c>
      <c r="K267" s="149">
        <f t="shared" si="42"/>
        <v>63401.777853406413</v>
      </c>
      <c r="L267" s="149">
        <f t="shared" si="43"/>
        <v>965.35783630728997</v>
      </c>
      <c r="M267" s="149">
        <f t="shared" si="44"/>
        <v>706.36537156003646</v>
      </c>
    </row>
    <row r="268" spans="1:13" x14ac:dyDescent="0.25">
      <c r="A268">
        <v>62335</v>
      </c>
      <c r="B268" t="s">
        <v>291</v>
      </c>
      <c r="C268" t="s">
        <v>286</v>
      </c>
      <c r="D268" s="14">
        <f>Finanzkraft!H268</f>
        <v>1621482.94</v>
      </c>
      <c r="E268" s="147">
        <f t="shared" si="36"/>
        <v>7.5771867156191274E-4</v>
      </c>
      <c r="F268" s="149">
        <f t="shared" si="37"/>
        <v>1410.6162636367719</v>
      </c>
      <c r="G268" s="149">
        <f t="shared" si="38"/>
        <v>106143.19337636101</v>
      </c>
      <c r="H268" s="149">
        <f t="shared" si="39"/>
        <v>11411.889618675492</v>
      </c>
      <c r="I268" s="149">
        <f t="shared" si="40"/>
        <v>180493.67110364605</v>
      </c>
      <c r="J268" s="149">
        <f t="shared" si="41"/>
        <v>30903.445865543024</v>
      </c>
      <c r="K268" s="149">
        <f t="shared" si="42"/>
        <v>51550.757725646443</v>
      </c>
      <c r="L268" s="149">
        <f t="shared" si="43"/>
        <v>784.91376145783613</v>
      </c>
      <c r="M268" s="149">
        <f t="shared" si="44"/>
        <v>574.33200405312073</v>
      </c>
    </row>
    <row r="269" spans="1:13" x14ac:dyDescent="0.25">
      <c r="A269">
        <v>62343</v>
      </c>
      <c r="B269" t="s">
        <v>292</v>
      </c>
      <c r="C269" t="s">
        <v>286</v>
      </c>
      <c r="D269" s="14">
        <f>Finanzkraft!H269</f>
        <v>2132234.71</v>
      </c>
      <c r="E269" s="147">
        <f t="shared" si="36"/>
        <v>9.9639287720128603E-4</v>
      </c>
      <c r="F269" s="149">
        <f t="shared" si="37"/>
        <v>1854.9470275751628</v>
      </c>
      <c r="G269" s="149">
        <f t="shared" si="38"/>
        <v>139577.2940708948</v>
      </c>
      <c r="H269" s="149">
        <f t="shared" si="39"/>
        <v>15006.52677334277</v>
      </c>
      <c r="I269" s="149">
        <f t="shared" si="40"/>
        <v>237347.46815314511</v>
      </c>
      <c r="J269" s="149">
        <f t="shared" si="41"/>
        <v>40637.738645043544</v>
      </c>
      <c r="K269" s="149">
        <f t="shared" si="42"/>
        <v>67788.758202675876</v>
      </c>
      <c r="L269" s="149">
        <f t="shared" si="43"/>
        <v>1032.1541628659124</v>
      </c>
      <c r="M269" s="149">
        <f t="shared" si="44"/>
        <v>755.2411461732213</v>
      </c>
    </row>
    <row r="270" spans="1:13" x14ac:dyDescent="0.25">
      <c r="A270">
        <v>62368</v>
      </c>
      <c r="B270" t="s">
        <v>293</v>
      </c>
      <c r="C270" t="s">
        <v>286</v>
      </c>
      <c r="D270" s="14">
        <f>Finanzkraft!H270</f>
        <v>1528521.6</v>
      </c>
      <c r="E270" s="147">
        <f t="shared" si="36"/>
        <v>7.1427785494042231E-4</v>
      </c>
      <c r="F270" s="149">
        <f t="shared" si="37"/>
        <v>1329.7441342676727</v>
      </c>
      <c r="G270" s="149">
        <f t="shared" si="38"/>
        <v>100057.89130827658</v>
      </c>
      <c r="H270" s="149">
        <f t="shared" si="39"/>
        <v>10757.633860126371</v>
      </c>
      <c r="I270" s="149">
        <f t="shared" si="40"/>
        <v>170145.77713979455</v>
      </c>
      <c r="J270" s="149">
        <f t="shared" si="41"/>
        <v>29131.718474887693</v>
      </c>
      <c r="K270" s="149">
        <f t="shared" si="42"/>
        <v>48595.298005427961</v>
      </c>
      <c r="L270" s="149">
        <f t="shared" si="43"/>
        <v>739.91382143406963</v>
      </c>
      <c r="M270" s="149">
        <f t="shared" si="44"/>
        <v>541.40493995359736</v>
      </c>
    </row>
    <row r="271" spans="1:13" x14ac:dyDescent="0.25">
      <c r="A271">
        <v>62372</v>
      </c>
      <c r="B271" t="s">
        <v>294</v>
      </c>
      <c r="C271" t="s">
        <v>286</v>
      </c>
      <c r="D271" s="14">
        <f>Finanzkraft!H271</f>
        <v>1499106.59</v>
      </c>
      <c r="E271" s="147">
        <f t="shared" si="36"/>
        <v>7.005322263239532E-4</v>
      </c>
      <c r="F271" s="149">
        <f t="shared" si="37"/>
        <v>1304.1544160674687</v>
      </c>
      <c r="G271" s="149">
        <f t="shared" si="38"/>
        <v>98132.368061884859</v>
      </c>
      <c r="H271" s="149">
        <f t="shared" si="39"/>
        <v>10550.612966491661</v>
      </c>
      <c r="I271" s="149">
        <f t="shared" si="40"/>
        <v>166871.47618387424</v>
      </c>
      <c r="J271" s="149">
        <f t="shared" si="41"/>
        <v>28571.105010049505</v>
      </c>
      <c r="K271" s="149">
        <f t="shared" si="42"/>
        <v>47660.12562920335</v>
      </c>
      <c r="L271" s="149">
        <f t="shared" si="43"/>
        <v>725.67485192482513</v>
      </c>
      <c r="M271" s="149">
        <f t="shared" si="44"/>
        <v>530.98609358414831</v>
      </c>
    </row>
    <row r="272" spans="1:13" x14ac:dyDescent="0.25">
      <c r="A272">
        <v>62375</v>
      </c>
      <c r="B272" t="s">
        <v>295</v>
      </c>
      <c r="C272" t="s">
        <v>286</v>
      </c>
      <c r="D272" s="14">
        <f>Finanzkraft!H272</f>
        <v>8322154.5499999998</v>
      </c>
      <c r="E272" s="147">
        <f t="shared" si="36"/>
        <v>3.8889412491499467E-3</v>
      </c>
      <c r="F272" s="149">
        <f t="shared" si="37"/>
        <v>7239.8952015670066</v>
      </c>
      <c r="G272" s="149">
        <f t="shared" si="38"/>
        <v>544772.95931871643</v>
      </c>
      <c r="H272" s="149">
        <f t="shared" si="39"/>
        <v>58570.772945756689</v>
      </c>
      <c r="I272" s="149">
        <f t="shared" si="40"/>
        <v>926371.89646991389</v>
      </c>
      <c r="J272" s="149">
        <f t="shared" si="41"/>
        <v>158609.90348785758</v>
      </c>
      <c r="K272" s="149">
        <f t="shared" si="42"/>
        <v>264580.87370468187</v>
      </c>
      <c r="L272" s="149">
        <f t="shared" si="43"/>
        <v>4028.5182595099927</v>
      </c>
      <c r="M272" s="149">
        <f t="shared" si="44"/>
        <v>2947.7212388933904</v>
      </c>
    </row>
    <row r="273" spans="1:14" x14ac:dyDescent="0.25">
      <c r="A273">
        <v>62376</v>
      </c>
      <c r="B273" t="s">
        <v>296</v>
      </c>
      <c r="C273" t="s">
        <v>286</v>
      </c>
      <c r="D273" s="14">
        <f>Finanzkraft!H273</f>
        <v>6051141.7599999998</v>
      </c>
      <c r="E273" s="147">
        <f t="shared" si="36"/>
        <v>2.8276974013800075E-3</v>
      </c>
      <c r="F273" s="149">
        <f t="shared" si="37"/>
        <v>5264.2175687815998</v>
      </c>
      <c r="G273" s="149">
        <f t="shared" si="38"/>
        <v>396111.17338024755</v>
      </c>
      <c r="H273" s="149">
        <f t="shared" si="39"/>
        <v>42587.53522998999</v>
      </c>
      <c r="I273" s="149">
        <f t="shared" si="40"/>
        <v>673576.49204189458</v>
      </c>
      <c r="J273" s="149">
        <f t="shared" si="41"/>
        <v>115327.22743594622</v>
      </c>
      <c r="K273" s="149">
        <f t="shared" si="42"/>
        <v>192380.03381848827</v>
      </c>
      <c r="L273" s="149">
        <f t="shared" si="43"/>
        <v>2929.185576233192</v>
      </c>
      <c r="M273" s="149">
        <f t="shared" si="44"/>
        <v>2143.3246617015457</v>
      </c>
    </row>
    <row r="274" spans="1:14" x14ac:dyDescent="0.25">
      <c r="A274">
        <v>62377</v>
      </c>
      <c r="B274" t="s">
        <v>297</v>
      </c>
      <c r="C274" t="s">
        <v>286</v>
      </c>
      <c r="D274" s="14">
        <f>Finanzkraft!H274</f>
        <v>2763835.01</v>
      </c>
      <c r="E274" s="147">
        <f t="shared" si="36"/>
        <v>1.2915395780812259E-3</v>
      </c>
      <c r="F274" s="149">
        <f t="shared" si="37"/>
        <v>2404.4105053086159</v>
      </c>
      <c r="G274" s="149">
        <f t="shared" si="38"/>
        <v>180922.20811573058</v>
      </c>
      <c r="H274" s="149">
        <f t="shared" si="39"/>
        <v>19451.687884148119</v>
      </c>
      <c r="I274" s="149">
        <f t="shared" si="40"/>
        <v>307653.39244314359</v>
      </c>
      <c r="J274" s="149">
        <f t="shared" si="41"/>
        <v>52675.253933185108</v>
      </c>
      <c r="K274" s="149">
        <f t="shared" si="42"/>
        <v>87868.817783657723</v>
      </c>
      <c r="L274" s="149">
        <f t="shared" si="43"/>
        <v>1337.8938996101656</v>
      </c>
      <c r="M274" s="149">
        <f t="shared" si="44"/>
        <v>978.95504233024906</v>
      </c>
    </row>
    <row r="275" spans="1:14" x14ac:dyDescent="0.25">
      <c r="A275">
        <v>62378</v>
      </c>
      <c r="B275" t="s">
        <v>298</v>
      </c>
      <c r="C275" t="s">
        <v>286</v>
      </c>
      <c r="D275" s="14">
        <f>Finanzkraft!H275</f>
        <v>9824994.2599999998</v>
      </c>
      <c r="E275" s="147">
        <f t="shared" si="36"/>
        <v>4.5912179617447089E-3</v>
      </c>
      <c r="F275" s="149">
        <f t="shared" si="37"/>
        <v>8547.2972619088614</v>
      </c>
      <c r="G275" s="149">
        <f t="shared" si="38"/>
        <v>643149.69953419128</v>
      </c>
      <c r="H275" s="149">
        <f t="shared" si="39"/>
        <v>69147.65936374286</v>
      </c>
      <c r="I275" s="149">
        <f t="shared" si="40"/>
        <v>1093658.9209872603</v>
      </c>
      <c r="J275" s="149">
        <f t="shared" si="41"/>
        <v>187252.15711685561</v>
      </c>
      <c r="K275" s="149">
        <f t="shared" si="42"/>
        <v>312359.68400205736</v>
      </c>
      <c r="L275" s="149">
        <f t="shared" si="43"/>
        <v>4756.0002086227623</v>
      </c>
      <c r="M275" s="149">
        <f t="shared" si="44"/>
        <v>3480.0296099052434</v>
      </c>
    </row>
    <row r="276" spans="1:14" x14ac:dyDescent="0.25">
      <c r="A276">
        <v>62379</v>
      </c>
      <c r="B276" t="s">
        <v>299</v>
      </c>
      <c r="C276" t="s">
        <v>286</v>
      </c>
      <c r="D276" s="14">
        <f>Finanzkraft!H276</f>
        <v>21961682.949999999</v>
      </c>
      <c r="E276" s="147">
        <f t="shared" si="36"/>
        <v>1.0262690293946546E-2</v>
      </c>
      <c r="F276" s="149">
        <f t="shared" si="37"/>
        <v>19105.663329460869</v>
      </c>
      <c r="G276" s="149">
        <f t="shared" si="38"/>
        <v>1437624.2282463857</v>
      </c>
      <c r="H276" s="149">
        <f t="shared" si="39"/>
        <v>154564.87113317859</v>
      </c>
      <c r="I276" s="149">
        <f t="shared" si="40"/>
        <v>2444641.6804483007</v>
      </c>
      <c r="J276" s="149">
        <f t="shared" si="41"/>
        <v>418562.33168974583</v>
      </c>
      <c r="K276" s="149">
        <f t="shared" si="42"/>
        <v>698213.57294262387</v>
      </c>
      <c r="L276" s="149">
        <f t="shared" si="43"/>
        <v>10631.025925088627</v>
      </c>
      <c r="M276" s="149">
        <f t="shared" si="44"/>
        <v>7778.8653028028475</v>
      </c>
    </row>
    <row r="277" spans="1:14" x14ac:dyDescent="0.25">
      <c r="A277">
        <v>62380</v>
      </c>
      <c r="B277" t="s">
        <v>300</v>
      </c>
      <c r="C277" t="s">
        <v>286</v>
      </c>
      <c r="D277" s="14">
        <f>Finanzkraft!H277</f>
        <v>7790486.0999999996</v>
      </c>
      <c r="E277" s="147">
        <f t="shared" si="36"/>
        <v>3.6404926828977591E-3</v>
      </c>
      <c r="F277" s="149">
        <f t="shared" si="37"/>
        <v>6777.3678792428163</v>
      </c>
      <c r="G277" s="149">
        <f t="shared" si="38"/>
        <v>509969.6408820388</v>
      </c>
      <c r="H277" s="149">
        <f t="shared" si="39"/>
        <v>54828.925581557902</v>
      </c>
      <c r="I277" s="149">
        <f t="shared" si="40"/>
        <v>867189.78114621795</v>
      </c>
      <c r="J277" s="149">
        <f t="shared" si="41"/>
        <v>148476.96483172089</v>
      </c>
      <c r="K277" s="149">
        <f t="shared" si="42"/>
        <v>247677.88275719769</v>
      </c>
      <c r="L277" s="149">
        <f t="shared" si="43"/>
        <v>3771.1526883754864</v>
      </c>
      <c r="M277" s="149">
        <f t="shared" si="44"/>
        <v>2759.4033732855555</v>
      </c>
    </row>
    <row r="278" spans="1:14" x14ac:dyDescent="0.25">
      <c r="A278">
        <v>62381</v>
      </c>
      <c r="B278" t="s">
        <v>301</v>
      </c>
      <c r="C278" t="s">
        <v>286</v>
      </c>
      <c r="D278" s="14">
        <f>Finanzkraft!H278</f>
        <v>4456455.59</v>
      </c>
      <c r="E278" s="147">
        <f t="shared" si="36"/>
        <v>2.0825008553771525E-3</v>
      </c>
      <c r="F278" s="149">
        <f t="shared" si="37"/>
        <v>3876.9132738633725</v>
      </c>
      <c r="G278" s="149">
        <f t="shared" si="38"/>
        <v>291722.1117741362</v>
      </c>
      <c r="H278" s="149">
        <f t="shared" si="39"/>
        <v>31364.239505109665</v>
      </c>
      <c r="I278" s="149">
        <f t="shared" si="40"/>
        <v>496065.6752574066</v>
      </c>
      <c r="J278" s="149">
        <f t="shared" si="41"/>
        <v>84934.494640912846</v>
      </c>
      <c r="K278" s="149">
        <f t="shared" si="42"/>
        <v>141681.20845921003</v>
      </c>
      <c r="L278" s="149">
        <f t="shared" si="43"/>
        <v>2157.2433687872785</v>
      </c>
      <c r="M278" s="149">
        <f t="shared" si="44"/>
        <v>1578.484118974716</v>
      </c>
    </row>
    <row r="279" spans="1:14" x14ac:dyDescent="0.25">
      <c r="A279">
        <v>62382</v>
      </c>
      <c r="B279" t="s">
        <v>302</v>
      </c>
      <c r="C279" t="s">
        <v>286</v>
      </c>
      <c r="D279" s="14">
        <f>Finanzkraft!H279</f>
        <v>6538365.7800000003</v>
      </c>
      <c r="E279" s="147">
        <f t="shared" si="36"/>
        <v>3.0553770938888014E-3</v>
      </c>
      <c r="F279" s="149">
        <f t="shared" si="37"/>
        <v>5688.0802624257822</v>
      </c>
      <c r="G279" s="149">
        <f t="shared" si="38"/>
        <v>428005.13420876424</v>
      </c>
      <c r="H279" s="149">
        <f t="shared" si="39"/>
        <v>46016.585637271703</v>
      </c>
      <c r="I279" s="149">
        <f t="shared" si="40"/>
        <v>727811.32230145717</v>
      </c>
      <c r="J279" s="149">
        <f t="shared" si="41"/>
        <v>124613.11059575441</v>
      </c>
      <c r="K279" s="149">
        <f t="shared" si="42"/>
        <v>207870.03176637637</v>
      </c>
      <c r="L279" s="149">
        <f t="shared" si="43"/>
        <v>3165.0368632105369</v>
      </c>
      <c r="M279" s="149">
        <f t="shared" si="44"/>
        <v>2315.9002349169</v>
      </c>
    </row>
    <row r="280" spans="1:14" x14ac:dyDescent="0.25">
      <c r="A280">
        <v>62383</v>
      </c>
      <c r="B280" t="s">
        <v>303</v>
      </c>
      <c r="C280" t="s">
        <v>286</v>
      </c>
      <c r="D280" s="14">
        <f>Finanzkraft!H280</f>
        <v>4780379.53</v>
      </c>
      <c r="E280" s="147">
        <f t="shared" si="36"/>
        <v>2.2338704513495287E-3</v>
      </c>
      <c r="F280" s="149">
        <f t="shared" si="37"/>
        <v>4158.7123398130279</v>
      </c>
      <c r="G280" s="149">
        <f t="shared" si="38"/>
        <v>312926.35669986624</v>
      </c>
      <c r="H280" s="149">
        <f t="shared" si="39"/>
        <v>33643.994756883367</v>
      </c>
      <c r="I280" s="149">
        <f t="shared" si="40"/>
        <v>532122.92855725146</v>
      </c>
      <c r="J280" s="149">
        <f t="shared" si="41"/>
        <v>91108.081607139815</v>
      </c>
      <c r="K280" s="149">
        <f t="shared" si="42"/>
        <v>151979.51264764438</v>
      </c>
      <c r="L280" s="149">
        <f t="shared" si="43"/>
        <v>2314.0457327835611</v>
      </c>
      <c r="M280" s="149">
        <f t="shared" si="44"/>
        <v>1693.2185272324944</v>
      </c>
    </row>
    <row r="281" spans="1:14" x14ac:dyDescent="0.25">
      <c r="A281">
        <v>62384</v>
      </c>
      <c r="B281" t="s">
        <v>304</v>
      </c>
      <c r="C281" t="s">
        <v>286</v>
      </c>
      <c r="D281" s="14">
        <f>Finanzkraft!H281</f>
        <v>4081963.02</v>
      </c>
      <c r="E281" s="147">
        <f t="shared" si="36"/>
        <v>1.9075005481582518E-3</v>
      </c>
      <c r="F281" s="149">
        <f t="shared" si="37"/>
        <v>3551.1218043255358</v>
      </c>
      <c r="G281" s="149">
        <f t="shared" si="38"/>
        <v>267207.61563301715</v>
      </c>
      <c r="H281" s="149">
        <f t="shared" si="39"/>
        <v>28728.585582130927</v>
      </c>
      <c r="I281" s="149">
        <f t="shared" si="40"/>
        <v>454379.42800010327</v>
      </c>
      <c r="J281" s="149">
        <f t="shared" si="41"/>
        <v>77797.132551834628</v>
      </c>
      <c r="K281" s="149">
        <f t="shared" si="42"/>
        <v>129775.20854401842</v>
      </c>
      <c r="L281" s="149">
        <f t="shared" si="43"/>
        <v>1975.9621696420616</v>
      </c>
      <c r="M281" s="149">
        <f t="shared" si="44"/>
        <v>1445.8382163103911</v>
      </c>
    </row>
    <row r="282" spans="1:14" x14ac:dyDescent="0.25">
      <c r="A282">
        <v>62385</v>
      </c>
      <c r="B282" t="s">
        <v>305</v>
      </c>
      <c r="C282" t="s">
        <v>286</v>
      </c>
      <c r="D282" s="14">
        <f>Finanzkraft!H282</f>
        <v>3016365.6</v>
      </c>
      <c r="E282" s="147">
        <f t="shared" si="36"/>
        <v>1.4095470750848924E-3</v>
      </c>
      <c r="F282" s="149">
        <f t="shared" si="37"/>
        <v>2624.1006102934948</v>
      </c>
      <c r="G282" s="149">
        <f t="shared" si="38"/>
        <v>197453.00383771121</v>
      </c>
      <c r="H282" s="149">
        <f t="shared" si="39"/>
        <v>21228.981463579184</v>
      </c>
      <c r="I282" s="149">
        <f t="shared" si="40"/>
        <v>335763.56994218641</v>
      </c>
      <c r="J282" s="149">
        <f t="shared" si="41"/>
        <v>57488.17254302177</v>
      </c>
      <c r="K282" s="149">
        <f t="shared" si="42"/>
        <v>95897.35939964572</v>
      </c>
      <c r="L282" s="149">
        <f t="shared" si="43"/>
        <v>1460.1367739509014</v>
      </c>
      <c r="M282" s="149">
        <f t="shared" si="44"/>
        <v>1068.4018050815225</v>
      </c>
    </row>
    <row r="283" spans="1:14" x14ac:dyDescent="0.25">
      <c r="A283">
        <v>62386</v>
      </c>
      <c r="B283" t="s">
        <v>306</v>
      </c>
      <c r="C283" t="s">
        <v>286</v>
      </c>
      <c r="D283" s="14">
        <f>Finanzkraft!H283</f>
        <v>6327936.21</v>
      </c>
      <c r="E283" s="147">
        <f t="shared" si="36"/>
        <v>2.9570433955782012E-3</v>
      </c>
      <c r="F283" s="150">
        <f t="shared" si="37"/>
        <v>5505.0161262147076</v>
      </c>
      <c r="G283" s="149">
        <f t="shared" si="38"/>
        <v>414230.29514655704</v>
      </c>
      <c r="H283" s="149">
        <f t="shared" si="39"/>
        <v>44535.596250269358</v>
      </c>
      <c r="I283" s="149">
        <f t="shared" si="40"/>
        <v>704387.57564269681</v>
      </c>
      <c r="J283" s="149">
        <f t="shared" si="41"/>
        <v>120602.5850055163</v>
      </c>
      <c r="K283" s="149">
        <f t="shared" si="42"/>
        <v>201179.98063245448</v>
      </c>
      <c r="L283" s="149">
        <f t="shared" si="43"/>
        <v>3063.1738949139626</v>
      </c>
      <c r="M283" s="149">
        <f t="shared" si="44"/>
        <v>2241.365724766496</v>
      </c>
    </row>
    <row r="284" spans="1:14" x14ac:dyDescent="0.25">
      <c r="A284">
        <v>62387</v>
      </c>
      <c r="B284" t="s">
        <v>307</v>
      </c>
      <c r="C284" t="s">
        <v>286</v>
      </c>
      <c r="D284" s="14">
        <f>Finanzkraft!H284</f>
        <v>2788141.58</v>
      </c>
      <c r="E284" s="147">
        <f t="shared" si="36"/>
        <v>1.3028980336506856E-3</v>
      </c>
      <c r="F284" s="149">
        <f t="shared" si="37"/>
        <v>2425.5561135104672</v>
      </c>
      <c r="G284" s="149">
        <f t="shared" si="38"/>
        <v>182513.32998089559</v>
      </c>
      <c r="H284" s="149">
        <f t="shared" si="39"/>
        <v>19622.755915149799</v>
      </c>
      <c r="I284" s="149">
        <f t="shared" si="40"/>
        <v>310359.05276371277</v>
      </c>
      <c r="J284" s="149">
        <f t="shared" si="41"/>
        <v>53138.506892338686</v>
      </c>
      <c r="K284" s="149">
        <f t="shared" si="42"/>
        <v>88641.580833025029</v>
      </c>
      <c r="L284" s="149">
        <f t="shared" si="43"/>
        <v>1349.6600186461378</v>
      </c>
      <c r="M284" s="149">
        <f t="shared" si="44"/>
        <v>987.56447059827497</v>
      </c>
    </row>
    <row r="285" spans="1:14" x14ac:dyDescent="0.25">
      <c r="A285">
        <v>62388</v>
      </c>
      <c r="B285" t="s">
        <v>308</v>
      </c>
      <c r="C285" t="s">
        <v>286</v>
      </c>
      <c r="D285" s="14">
        <f>Finanzkraft!H285</f>
        <v>3677989.3</v>
      </c>
      <c r="E285" s="147">
        <f t="shared" si="36"/>
        <v>1.7187237051133756E-3</v>
      </c>
      <c r="F285" s="149">
        <f t="shared" si="37"/>
        <v>3199.6830778016242</v>
      </c>
      <c r="G285" s="149">
        <f t="shared" si="38"/>
        <v>240763.26668357465</v>
      </c>
      <c r="H285" s="149">
        <f t="shared" si="39"/>
        <v>25885.445276574752</v>
      </c>
      <c r="I285" s="149">
        <f t="shared" si="40"/>
        <v>409411.51748221868</v>
      </c>
      <c r="J285" s="149">
        <f t="shared" si="41"/>
        <v>70097.896451871697</v>
      </c>
      <c r="K285" s="149">
        <f t="shared" si="42"/>
        <v>116931.93350638641</v>
      </c>
      <c r="L285" s="149">
        <f t="shared" si="43"/>
        <v>1780.4099844952261</v>
      </c>
      <c r="M285" s="149">
        <f t="shared" si="44"/>
        <v>1302.7500403765794</v>
      </c>
    </row>
    <row r="286" spans="1:14" x14ac:dyDescent="0.25">
      <c r="A286">
        <v>62389</v>
      </c>
      <c r="B286" t="s">
        <v>309</v>
      </c>
      <c r="C286" t="s">
        <v>286</v>
      </c>
      <c r="D286" s="14">
        <f>Finanzkraft!H286</f>
        <v>5413270.3700000001</v>
      </c>
      <c r="E286" s="147">
        <f t="shared" si="36"/>
        <v>2.5296202213276843E-3</v>
      </c>
      <c r="F286" s="149">
        <f t="shared" si="37"/>
        <v>4709.2985285340383</v>
      </c>
      <c r="G286" s="149">
        <f t="shared" si="38"/>
        <v>354355.75022542966</v>
      </c>
      <c r="H286" s="149">
        <f t="shared" si="39"/>
        <v>38098.238602798156</v>
      </c>
      <c r="I286" s="149">
        <f t="shared" si="40"/>
        <v>602572.50795243797</v>
      </c>
      <c r="J286" s="149">
        <f t="shared" si="41"/>
        <v>103170.19298078034</v>
      </c>
      <c r="K286" s="149">
        <f t="shared" si="42"/>
        <v>172100.601531639</v>
      </c>
      <c r="L286" s="149">
        <f t="shared" si="43"/>
        <v>2620.4101832270603</v>
      </c>
      <c r="M286" s="149">
        <f t="shared" si="44"/>
        <v>1917.3895348436279</v>
      </c>
    </row>
    <row r="287" spans="1:14" s="56" customFormat="1" ht="15.75" thickBot="1" x14ac:dyDescent="0.3">
      <c r="A287" s="56">
        <v>62390</v>
      </c>
      <c r="B287" s="56" t="s">
        <v>310</v>
      </c>
      <c r="C287" s="56" t="s">
        <v>286</v>
      </c>
      <c r="D287" s="57">
        <f>Finanzkraft!H287</f>
        <v>4878636.04</v>
      </c>
      <c r="E287" s="151">
        <f t="shared" si="36"/>
        <v>2.2797856999117552E-3</v>
      </c>
      <c r="F287" s="152">
        <f t="shared" si="37"/>
        <v>4244.1910257708278</v>
      </c>
      <c r="G287" s="152">
        <f t="shared" si="38"/>
        <v>319358.28360093886</v>
      </c>
      <c r="H287" s="152">
        <f t="shared" si="39"/>
        <v>34335.517571447352</v>
      </c>
      <c r="I287" s="152">
        <f t="shared" si="40"/>
        <v>543060.24881036009</v>
      </c>
      <c r="J287" s="152">
        <f t="shared" si="41"/>
        <v>92980.728344775052</v>
      </c>
      <c r="K287" s="152">
        <f t="shared" si="42"/>
        <v>155103.31828076288</v>
      </c>
      <c r="L287" s="152">
        <f t="shared" si="43"/>
        <v>2361.6089139612918</v>
      </c>
      <c r="M287" s="152">
        <f t="shared" si="44"/>
        <v>1728.0211495157516</v>
      </c>
    </row>
    <row r="288" spans="1:14" s="24" customFormat="1" x14ac:dyDescent="0.25">
      <c r="B288" s="24" t="s">
        <v>311</v>
      </c>
      <c r="D288" s="24">
        <f>SUM(D3:D287)</f>
        <v>2139953786.0899994</v>
      </c>
      <c r="F288" s="153">
        <f>'Grunddaten § 2 SPU_40%_IST'!B16</f>
        <v>1861662.2719999996</v>
      </c>
      <c r="G288" s="154">
        <f>'Grunddaten § 2 SPU_40%_IST'!C16</f>
        <v>140082589.17199999</v>
      </c>
      <c r="H288" s="154">
        <f>'Grunddaten § 2 SPU_40%_IST'!D16</f>
        <v>15060853.120000005</v>
      </c>
      <c r="I288" s="155">
        <f>'Grunddaten § 2 SPU_40%_IST'!E16</f>
        <v>238206709.00400007</v>
      </c>
      <c r="J288" s="155">
        <f>'Grunddaten § 2 SPU_40%_IST'!F16</f>
        <v>40784854.624000013</v>
      </c>
      <c r="K288" s="155">
        <f>'Grunddaten § 2 SPU_40%_IST'!G16</f>
        <v>68034165.793200016</v>
      </c>
      <c r="L288" s="155">
        <f>'Grunddaten § 2 SPU_40%_IST'!H16</f>
        <v>1035890.748</v>
      </c>
      <c r="M288" s="155">
        <f>'Grunddaten § 2 SPU_40%_IST'!I16</f>
        <v>757975.25599999994</v>
      </c>
      <c r="N288" s="156">
        <f>SUM(F288:M288)</f>
        <v>505824699.98920012</v>
      </c>
    </row>
    <row r="289" spans="4:15" x14ac:dyDescent="0.25">
      <c r="D289" s="13">
        <f>Finanzkraft!H289</f>
        <v>0</v>
      </c>
      <c r="E289" s="157" t="s">
        <v>420</v>
      </c>
      <c r="F289" s="158">
        <f t="shared" ref="F289:M289" si="45">SUM(F3:F287)</f>
        <v>1861662.2720000006</v>
      </c>
      <c r="G289" s="158">
        <f t="shared" si="45"/>
        <v>140082589.17200008</v>
      </c>
      <c r="H289" s="158">
        <f t="shared" si="45"/>
        <v>15060853.119999997</v>
      </c>
      <c r="I289" s="158">
        <f t="shared" si="45"/>
        <v>238206709.00400013</v>
      </c>
      <c r="J289" s="158">
        <f t="shared" si="45"/>
        <v>40784854.624000005</v>
      </c>
      <c r="K289" s="158">
        <f t="shared" si="45"/>
        <v>68034165.793200001</v>
      </c>
      <c r="L289" s="158">
        <f t="shared" si="45"/>
        <v>1035890.7480000006</v>
      </c>
      <c r="M289" s="158">
        <f t="shared" si="45"/>
        <v>757975.25599999912</v>
      </c>
    </row>
    <row r="291" spans="4:15" x14ac:dyDescent="0.25">
      <c r="E291" t="s">
        <v>340</v>
      </c>
      <c r="F291" s="14">
        <f>F288-F289</f>
        <v>0</v>
      </c>
      <c r="G291" s="14">
        <f t="shared" ref="G291:M291" si="46">G288-G289</f>
        <v>0</v>
      </c>
      <c r="H291" s="14">
        <f t="shared" si="46"/>
        <v>0</v>
      </c>
      <c r="I291" s="14">
        <f t="shared" si="46"/>
        <v>0</v>
      </c>
      <c r="J291" s="14">
        <f t="shared" si="46"/>
        <v>0</v>
      </c>
      <c r="K291" s="14">
        <f t="shared" si="46"/>
        <v>0</v>
      </c>
      <c r="L291" s="14">
        <f t="shared" si="46"/>
        <v>0</v>
      </c>
      <c r="M291" s="14">
        <f t="shared" si="46"/>
        <v>0</v>
      </c>
      <c r="N291" s="14">
        <f>N288*'Umlage Gesamt § 2_mtlAufte_IST'!K1</f>
        <v>126456174.99730003</v>
      </c>
      <c r="O291" t="s">
        <v>421</v>
      </c>
    </row>
    <row r="292" spans="4:15" x14ac:dyDescent="0.25">
      <c r="F292" s="159"/>
      <c r="G292" s="159"/>
      <c r="H292" s="159"/>
      <c r="I292" s="159"/>
      <c r="J292" s="159"/>
      <c r="K292" s="159"/>
      <c r="L292"/>
      <c r="M292"/>
    </row>
    <row r="293" spans="4:15" x14ac:dyDescent="0.25">
      <c r="F293"/>
      <c r="G293"/>
      <c r="H293"/>
      <c r="I293"/>
      <c r="J293"/>
      <c r="K293" s="159"/>
      <c r="L293"/>
      <c r="M293"/>
    </row>
    <row r="294" spans="4:15" x14ac:dyDescent="0.25">
      <c r="F294"/>
      <c r="G294"/>
      <c r="H294"/>
      <c r="I294"/>
      <c r="J294"/>
      <c r="K294" s="159"/>
      <c r="L294"/>
      <c r="M294"/>
    </row>
    <row r="295" spans="4:15" x14ac:dyDescent="0.25">
      <c r="F295"/>
      <c r="G295"/>
      <c r="H295"/>
      <c r="I295"/>
      <c r="J295"/>
      <c r="L295"/>
      <c r="M295"/>
    </row>
    <row r="296" spans="4:15" x14ac:dyDescent="0.25">
      <c r="F296"/>
      <c r="G296"/>
      <c r="H296"/>
      <c r="I296"/>
      <c r="J296"/>
      <c r="L296"/>
      <c r="M296"/>
      <c r="N296" s="7"/>
    </row>
    <row r="297" spans="4:15" x14ac:dyDescent="0.25">
      <c r="F297"/>
      <c r="G297"/>
      <c r="H297"/>
      <c r="I297"/>
      <c r="J297"/>
    </row>
    <row r="298" spans="4:15" x14ac:dyDescent="0.25">
      <c r="F298"/>
      <c r="G298"/>
      <c r="H298"/>
      <c r="I298"/>
      <c r="J298"/>
    </row>
  </sheetData>
  <mergeCells count="2">
    <mergeCell ref="B1:D1"/>
    <mergeCell ref="I1:M1"/>
  </mergeCells>
  <pageMargins left="0.7" right="0.7" top="0.78740157499999996" bottom="0.78740157499999996" header="0.3" footer="0.3"/>
  <pageSetup paperSize="8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A85DD-A25B-48FB-ABB9-5E1F4D5A5EC4}">
  <sheetPr>
    <tabColor rgb="FFFFC000"/>
  </sheetPr>
  <dimension ref="A1:U290"/>
  <sheetViews>
    <sheetView topLeftCell="A252" workbookViewId="0">
      <selection activeCell="A262" sqref="A262:XFD262"/>
    </sheetView>
  </sheetViews>
  <sheetFormatPr baseColWidth="10" defaultRowHeight="15" x14ac:dyDescent="0.25"/>
  <cols>
    <col min="1" max="1" width="8.85546875" customWidth="1"/>
    <col min="2" max="2" width="31.5703125" bestFit="1" customWidth="1"/>
    <col min="3" max="3" width="19.85546875" bestFit="1" customWidth="1"/>
    <col min="4" max="4" width="17.5703125" customWidth="1"/>
    <col min="5" max="5" width="20.42578125" customWidth="1"/>
    <col min="6" max="6" width="21.5703125" style="13" customWidth="1"/>
    <col min="7" max="7" width="21.42578125" style="13" customWidth="1"/>
    <col min="8" max="8" width="21.28515625" style="13" customWidth="1"/>
    <col min="9" max="9" width="19.42578125" style="13" customWidth="1"/>
    <col min="10" max="10" width="21.28515625" style="13" customWidth="1"/>
    <col min="11" max="11" width="19.42578125" style="13" customWidth="1"/>
    <col min="12" max="12" width="18.42578125" style="13" customWidth="1"/>
    <col min="13" max="13" width="17.7109375" style="13" customWidth="1"/>
    <col min="16" max="16" width="14.140625" bestFit="1" customWidth="1"/>
  </cols>
  <sheetData>
    <row r="1" spans="1:21" ht="31.9" customHeight="1" x14ac:dyDescent="0.25">
      <c r="A1" s="259" t="s">
        <v>422</v>
      </c>
      <c r="B1" s="259"/>
      <c r="C1" s="259"/>
      <c r="F1" s="160" t="s">
        <v>396</v>
      </c>
      <c r="G1" s="261" t="s">
        <v>397</v>
      </c>
      <c r="H1" s="261"/>
      <c r="I1" s="262" t="s">
        <v>398</v>
      </c>
      <c r="J1" s="262"/>
      <c r="K1" s="262"/>
      <c r="L1" s="262"/>
      <c r="M1" s="262"/>
    </row>
    <row r="2" spans="1:21" s="146" customFormat="1" ht="63" x14ac:dyDescent="0.25">
      <c r="A2" s="5" t="s">
        <v>1</v>
      </c>
      <c r="B2" s="5" t="s">
        <v>2</v>
      </c>
      <c r="C2" s="5" t="s">
        <v>3</v>
      </c>
      <c r="D2" s="5" t="s">
        <v>412</v>
      </c>
      <c r="E2" s="5" t="s">
        <v>423</v>
      </c>
      <c r="F2" s="161" t="s">
        <v>424</v>
      </c>
      <c r="G2" s="162" t="s">
        <v>315</v>
      </c>
      <c r="H2" s="163" t="s">
        <v>425</v>
      </c>
      <c r="I2" s="164" t="s">
        <v>320</v>
      </c>
      <c r="J2" s="165" t="s">
        <v>417</v>
      </c>
      <c r="K2" s="166" t="s">
        <v>323</v>
      </c>
      <c r="L2" s="167" t="s">
        <v>418</v>
      </c>
      <c r="M2" s="168" t="s">
        <v>419</v>
      </c>
      <c r="N2" s="5"/>
      <c r="O2" s="5"/>
      <c r="P2" s="5"/>
      <c r="Q2" s="5"/>
      <c r="R2" s="5"/>
      <c r="S2" s="5"/>
      <c r="T2" s="5"/>
      <c r="U2" s="5"/>
    </row>
    <row r="3" spans="1:21" x14ac:dyDescent="0.25">
      <c r="A3">
        <v>60101</v>
      </c>
      <c r="B3" t="s">
        <v>9</v>
      </c>
      <c r="C3" t="s">
        <v>9</v>
      </c>
      <c r="D3" s="207">
        <f>Finanzkraft!H3</f>
        <v>656894333.25</v>
      </c>
      <c r="E3" s="147">
        <f>D3/D3</f>
        <v>1</v>
      </c>
      <c r="F3" s="169">
        <f>'Grunddaten § 2 SPU_40%_IST'!$B$3*'bezirksw Umlage § 2_IST'!E3</f>
        <v>346728.40533333318</v>
      </c>
      <c r="G3" s="170">
        <f>'Grunddaten § 2 SPU_40%_IST'!$C$3*'bezirksw Umlage § 2_IST'!E3</f>
        <v>28987134.763999999</v>
      </c>
      <c r="H3" s="169">
        <f>'Grunddaten § 2 SPU_40%_IST'!$D$3*'bezirksw Umlage § 2_IST'!E3</f>
        <v>2127577.0320000001</v>
      </c>
      <c r="I3" s="170">
        <f>'Grunddaten § 2 SPU_40%_IST'!$E$3*'bezirksw Umlage § 2_IST'!E3</f>
        <v>53429472.880000018</v>
      </c>
      <c r="J3" s="170">
        <f>'Grunddaten § 2 SPU_40%_IST'!$F$3*'bezirksw Umlage § 2_IST'!E3</f>
        <v>25720353.128000006</v>
      </c>
      <c r="K3" s="170">
        <f>'Grunddaten § 2 SPU_40%_IST'!$G$3*'bezirksw Umlage § 2_IST'!E3</f>
        <v>10166790.460000001</v>
      </c>
      <c r="L3" s="169">
        <f>'Grunddaten § 2 SPU_40%_IST'!$H$3*'bezirksw Umlage § 2_IST'!E3</f>
        <v>535283.38800000015</v>
      </c>
      <c r="M3" s="169">
        <f>'Grunddaten § 2 SPU_40%_IST'!$I$3*'bezirksw Umlage § 2_IST'!E3</f>
        <v>191061.924</v>
      </c>
      <c r="N3" s="14"/>
    </row>
    <row r="4" spans="1:21" x14ac:dyDescent="0.25">
      <c r="A4">
        <v>60305</v>
      </c>
      <c r="B4" t="s">
        <v>11</v>
      </c>
      <c r="C4" t="s">
        <v>12</v>
      </c>
      <c r="D4" s="207">
        <f>Finanzkraft!H4</f>
        <v>5236058.28</v>
      </c>
      <c r="E4" s="147">
        <f>D4/SUM($D$4:$D$18)</f>
        <v>5.5761818057649702E-2</v>
      </c>
      <c r="F4" s="170">
        <f>'Grunddaten § 2 SPU_40%_IST'!$B$4*'bezirksw Umlage § 2_IST'!E4</f>
        <v>11274.840727439023</v>
      </c>
      <c r="G4" s="170">
        <f>'Grunddaten § 2 SPU_40%_IST'!$C$4*'bezirksw Umlage § 2_IST'!E4</f>
        <v>421356.00503143377</v>
      </c>
      <c r="H4" s="170">
        <f>'Grunddaten § 2 SPU_40%_IST'!$D$4*'bezirksw Umlage § 2_IST'!E4</f>
        <v>46012.639928682467</v>
      </c>
      <c r="I4" s="170">
        <f>'Grunddaten § 2 SPU_40%_IST'!$E$4*'bezirksw Umlage § 2_IST'!E4</f>
        <v>727475.61648854811</v>
      </c>
      <c r="J4" s="170">
        <f>'Grunddaten § 2 SPU_40%_IST'!$F$4*'bezirksw Umlage § 2_IST'!E4</f>
        <v>53508.393771031187</v>
      </c>
      <c r="K4" s="170">
        <f>'Grunddaten § 2 SPU_40%_IST'!$G$4*'bezirksw Umlage § 2_IST'!E4</f>
        <v>206201.1737633257</v>
      </c>
      <c r="L4" s="170">
        <f>'Grunddaten § 2 SPU_40%_IST'!$H$4*'bezirksw Umlage § 2_IST'!E4</f>
        <v>1555.0481100500003</v>
      </c>
      <c r="M4" s="170">
        <f>'Grunddaten § 2 SPU_40%_IST'!$I$4*'bezirksw Umlage § 2_IST'!E4</f>
        <v>1353.0299576925745</v>
      </c>
      <c r="N4" s="14"/>
    </row>
    <row r="5" spans="1:21" x14ac:dyDescent="0.25">
      <c r="A5">
        <v>60318</v>
      </c>
      <c r="B5" t="s">
        <v>13</v>
      </c>
      <c r="C5" t="s">
        <v>12</v>
      </c>
      <c r="D5" s="207">
        <f>Finanzkraft!H5</f>
        <v>10846804.029999999</v>
      </c>
      <c r="E5" s="147">
        <f>D5/SUM(D$4:D$18)</f>
        <v>0.11551390005304553</v>
      </c>
      <c r="F5" s="170">
        <f>'Grunddaten § 2 SPU_40%_IST'!$B$4*'bezirksw Umlage § 2_IST'!E5</f>
        <v>23356.498591148935</v>
      </c>
      <c r="G5" s="170">
        <f>'Grunddaten § 2 SPU_40%_IST'!$C$4*'bezirksw Umlage § 2_IST'!E5</f>
        <v>872863.85464748018</v>
      </c>
      <c r="H5" s="170">
        <f>'Grunddaten § 2 SPU_40%_IST'!$D$4*'bezirksw Umlage § 2_IST'!E5</f>
        <v>95317.901658148054</v>
      </c>
      <c r="I5" s="170">
        <f>'Grunddaten § 2 SPU_40%_IST'!$E$4*'bezirksw Umlage § 2_IST'!E5</f>
        <v>1507008.7127935325</v>
      </c>
      <c r="J5" s="170">
        <f>'Grunddaten § 2 SPU_40%_IST'!$F$4*'bezirksw Umlage § 2_IST'!E5</f>
        <v>110845.79852966187</v>
      </c>
      <c r="K5" s="170">
        <f>'Grunddaten § 2 SPU_40%_IST'!$G$4*'bezirksw Umlage § 2_IST'!E5</f>
        <v>427157.91210917756</v>
      </c>
      <c r="L5" s="170">
        <f>'Grunddaten § 2 SPU_40%_IST'!$H$4*'bezirksw Umlage § 2_IST'!E5</f>
        <v>3221.3740193384988</v>
      </c>
      <c r="M5" s="170">
        <f>'Grunddaten § 2 SPU_40%_IST'!$I$4*'bezirksw Umlage § 2_IST'!E5</f>
        <v>2802.881483169921</v>
      </c>
      <c r="N5" s="14"/>
      <c r="O5" s="14"/>
    </row>
    <row r="6" spans="1:21" x14ac:dyDescent="0.25">
      <c r="A6">
        <v>60323</v>
      </c>
      <c r="B6" t="s">
        <v>14</v>
      </c>
      <c r="C6" t="s">
        <v>12</v>
      </c>
      <c r="D6" s="207">
        <f>Finanzkraft!H6</f>
        <v>2169990.37</v>
      </c>
      <c r="E6" s="147">
        <f>D6/SUM(D$4:D$18)</f>
        <v>2.3109484602373821E-2</v>
      </c>
      <c r="F6" s="170">
        <f>'Grunddaten § 2 SPU_40%_IST'!$B$4*'bezirksw Umlage § 2_IST'!E6</f>
        <v>4672.6553627715684</v>
      </c>
      <c r="G6" s="170">
        <f>'Grunddaten § 2 SPU_40%_IST'!$C$4*'bezirksw Umlage § 2_IST'!E6</f>
        <v>174623.4331944607</v>
      </c>
      <c r="H6" s="170">
        <f>'Grunddaten § 2 SPU_40%_IST'!$D$4*'bezirksw Umlage § 2_IST'!E6</f>
        <v>19069.112718798548</v>
      </c>
      <c r="I6" s="170">
        <f>'Grunddaten § 2 SPU_40%_IST'!$E$4*'bezirksw Umlage § 2_IST'!E6</f>
        <v>301489.21149708109</v>
      </c>
      <c r="J6" s="170">
        <f>'Grunddaten § 2 SPU_40%_IST'!$F$4*'bezirksw Umlage § 2_IST'!E6</f>
        <v>22175.593354416531</v>
      </c>
      <c r="K6" s="170">
        <f>'Grunddaten § 2 SPU_40%_IST'!$G$4*'bezirksw Umlage § 2_IST'!E6</f>
        <v>85456.375277227329</v>
      </c>
      <c r="L6" s="170">
        <f>'Grunddaten § 2 SPU_40%_IST'!$H$4*'bezirksw Umlage § 2_IST'!E6</f>
        <v>644.46177701734848</v>
      </c>
      <c r="M6" s="170">
        <f>'Grunddaten § 2 SPU_40%_IST'!$I$4*'bezirksw Umlage § 2_IST'!E6</f>
        <v>560.73897987903865</v>
      </c>
      <c r="N6" s="14"/>
      <c r="O6" s="14"/>
    </row>
    <row r="7" spans="1:21" x14ac:dyDescent="0.25">
      <c r="A7">
        <v>60324</v>
      </c>
      <c r="B7" t="s">
        <v>15</v>
      </c>
      <c r="C7" t="s">
        <v>12</v>
      </c>
      <c r="D7" s="207">
        <f>Finanzkraft!H7</f>
        <v>2647877.4500000002</v>
      </c>
      <c r="E7" s="147">
        <f t="shared" ref="E7:E18" si="0">D7/SUM(D$4:D$18)</f>
        <v>2.8198780974197531E-2</v>
      </c>
      <c r="F7" s="170">
        <f>'Grunddaten § 2 SPU_40%_IST'!$B$4*'bezirksw Umlage § 2_IST'!E7</f>
        <v>5701.6929373305957</v>
      </c>
      <c r="G7" s="170">
        <f>'Grunddaten § 2 SPU_40%_IST'!$C$4*'bezirksw Umlage § 2_IST'!E7</f>
        <v>213079.95527979877</v>
      </c>
      <c r="H7" s="170">
        <f>'Grunddaten § 2 SPU_40%_IST'!$D$4*'bezirksw Umlage § 2_IST'!E7</f>
        <v>23268.616422300005</v>
      </c>
      <c r="I7" s="170">
        <f>'Grunddaten § 2 SPU_40%_IST'!$E$4*'bezirksw Umlage § 2_IST'!E7</f>
        <v>367884.80519450502</v>
      </c>
      <c r="J7" s="170">
        <f>'Grunddaten § 2 SPU_40%_IST'!$F$4*'bezirksw Umlage § 2_IST'!E7</f>
        <v>27059.223116980651</v>
      </c>
      <c r="K7" s="170">
        <f>'Grunddaten § 2 SPU_40%_IST'!$G$4*'bezirksw Umlage § 2_IST'!E7</f>
        <v>104276.04296479332</v>
      </c>
      <c r="L7" s="170">
        <f>'Grunddaten § 2 SPU_40%_IST'!$H$4*'bezirksw Umlage § 2_IST'!E7</f>
        <v>786.38865422760625</v>
      </c>
      <c r="M7" s="170">
        <f>'Grunddaten § 2 SPU_40%_IST'!$I$4*'bezirksw Umlage § 2_IST'!E7</f>
        <v>684.22796740692922</v>
      </c>
      <c r="N7" s="14"/>
      <c r="O7" s="14"/>
    </row>
    <row r="8" spans="1:21" x14ac:dyDescent="0.25">
      <c r="A8">
        <v>60326</v>
      </c>
      <c r="B8" t="s">
        <v>16</v>
      </c>
      <c r="C8" t="s">
        <v>12</v>
      </c>
      <c r="D8" s="207">
        <f>Finanzkraft!H8</f>
        <v>2014824.33</v>
      </c>
      <c r="E8" s="147">
        <f t="shared" si="0"/>
        <v>2.1457031549233629E-2</v>
      </c>
      <c r="F8" s="170">
        <f>'Grunddaten § 2 SPU_40%_IST'!$B$4*'bezirksw Umlage § 2_IST'!E8</f>
        <v>4338.5352491758449</v>
      </c>
      <c r="G8" s="170">
        <f>'Grunddaten § 2 SPU_40%_IST'!$C$4*'bezirksw Umlage § 2_IST'!E8</f>
        <v>162136.91390175573</v>
      </c>
      <c r="H8" s="170">
        <f>'Grunddaten § 2 SPU_40%_IST'!$D$4*'bezirksw Umlage § 2_IST'!E8</f>
        <v>17705.568093073041</v>
      </c>
      <c r="I8" s="170">
        <f>'Grunddaten § 2 SPU_40%_IST'!$E$4*'bezirksw Umlage § 2_IST'!E8</f>
        <v>279931.10336099548</v>
      </c>
      <c r="J8" s="170">
        <f>'Grunddaten § 2 SPU_40%_IST'!$F$4*'bezirksw Umlage § 2_IST'!E8</f>
        <v>20589.918573078619</v>
      </c>
      <c r="K8" s="170">
        <f>'Grunddaten § 2 SPU_40%_IST'!$G$4*'bezirksw Umlage § 2_IST'!E8</f>
        <v>79345.782563158617</v>
      </c>
      <c r="L8" s="170">
        <f>'Grunddaten § 2 SPU_40%_IST'!$H$4*'bezirksw Umlage § 2_IST'!E8</f>
        <v>598.37927671982641</v>
      </c>
      <c r="M8" s="170">
        <f>'Grunddaten § 2 SPU_40%_IST'!$I$4*'bezirksw Umlage § 2_IST'!E8</f>
        <v>520.643112088865</v>
      </c>
      <c r="N8" s="14"/>
      <c r="O8" s="14"/>
    </row>
    <row r="9" spans="1:21" x14ac:dyDescent="0.25">
      <c r="A9">
        <v>60329</v>
      </c>
      <c r="B9" t="s">
        <v>17</v>
      </c>
      <c r="C9" t="s">
        <v>12</v>
      </c>
      <c r="D9" s="207">
        <f>Finanzkraft!H9</f>
        <v>1742574.19</v>
      </c>
      <c r="E9" s="147">
        <f t="shared" si="0"/>
        <v>1.8557682084229265E-2</v>
      </c>
      <c r="F9" s="170">
        <f>'Grunddaten § 2 SPU_40%_IST'!$B$4*'bezirksw Umlage § 2_IST'!E9</f>
        <v>3752.2971283650545</v>
      </c>
      <c r="G9" s="170">
        <f>'Grunddaten § 2 SPU_40%_IST'!$C$4*'bezirksw Umlage § 2_IST'!E9</f>
        <v>140228.40463290003</v>
      </c>
      <c r="H9" s="170">
        <f>'Grunddaten § 2 SPU_40%_IST'!$D$4*'bezirksw Umlage § 2_IST'!E9</f>
        <v>15313.129546274933</v>
      </c>
      <c r="I9" s="170">
        <f>'Grunddaten § 2 SPU_40%_IST'!$E$4*'bezirksw Umlage § 2_IST'!E9</f>
        <v>242105.82949189068</v>
      </c>
      <c r="J9" s="170">
        <f>'Grunddaten § 2 SPU_40%_IST'!$F$4*'bezirksw Umlage § 2_IST'!E9</f>
        <v>17807.736458914227</v>
      </c>
      <c r="K9" s="170">
        <f>'Grunddaten § 2 SPU_40%_IST'!$G$4*'bezirksw Umlage § 2_IST'!E9</f>
        <v>68624.301742431431</v>
      </c>
      <c r="L9" s="170">
        <f>'Grunddaten § 2 SPU_40%_IST'!$H$4*'bezirksw Umlage § 2_IST'!E9</f>
        <v>517.52416720262522</v>
      </c>
      <c r="M9" s="170">
        <f>'Grunddaten § 2 SPU_40%_IST'!$I$4*'bezirksw Umlage § 2_IST'!E9</f>
        <v>450.29198616404096</v>
      </c>
      <c r="N9" s="14"/>
      <c r="O9" s="14"/>
    </row>
    <row r="10" spans="1:21" x14ac:dyDescent="0.25">
      <c r="A10">
        <v>60341</v>
      </c>
      <c r="B10" t="s">
        <v>18</v>
      </c>
      <c r="C10" t="s">
        <v>12</v>
      </c>
      <c r="D10" s="207">
        <f>Finanzkraft!H10</f>
        <v>2583853.7999999998</v>
      </c>
      <c r="E10" s="147">
        <f t="shared" si="0"/>
        <v>2.7516956034180504E-2</v>
      </c>
      <c r="F10" s="170">
        <f>'Grunddaten § 2 SPU_40%_IST'!$B$4*'bezirksw Umlage § 2_IST'!E10</f>
        <v>5563.8303663014394</v>
      </c>
      <c r="G10" s="170">
        <f>'Grunddaten § 2 SPU_40%_IST'!$C$4*'bezirksw Umlage § 2_IST'!E10</f>
        <v>207927.84505700521</v>
      </c>
      <c r="H10" s="170">
        <f>'Grunddaten § 2 SPU_40%_IST'!$D$4*'bezirksw Umlage § 2_IST'!E10</f>
        <v>22705.999087496391</v>
      </c>
      <c r="I10" s="170">
        <f>'Grunddaten § 2 SPU_40%_IST'!$E$4*'bezirksw Umlage § 2_IST'!E10</f>
        <v>358989.63219165651</v>
      </c>
      <c r="J10" s="170">
        <f>'Grunddaten § 2 SPU_40%_IST'!$F$4*'bezirksw Umlage § 2_IST'!E10</f>
        <v>26404.951813709617</v>
      </c>
      <c r="K10" s="170">
        <f>'Grunddaten § 2 SPU_40%_IST'!$G$4*'bezirksw Umlage § 2_IST'!E10</f>
        <v>101754.72806097746</v>
      </c>
      <c r="L10" s="170">
        <f>'Grunddaten § 2 SPU_40%_IST'!$H$4*'bezirksw Umlage § 2_IST'!E10</f>
        <v>767.37437848677109</v>
      </c>
      <c r="M10" s="170">
        <f>'Grunddaten § 2 SPU_40%_IST'!$I$4*'bezirksw Umlage § 2_IST'!E10</f>
        <v>667.6838588774832</v>
      </c>
      <c r="N10" s="14"/>
      <c r="O10" s="14"/>
    </row>
    <row r="11" spans="1:21" x14ac:dyDescent="0.25">
      <c r="A11">
        <v>60344</v>
      </c>
      <c r="B11" t="s">
        <v>12</v>
      </c>
      <c r="C11" t="s">
        <v>12</v>
      </c>
      <c r="D11" s="207">
        <f>Finanzkraft!H11</f>
        <v>20795884.02</v>
      </c>
      <c r="E11" s="147">
        <f t="shared" si="0"/>
        <v>0.22146741672081327</v>
      </c>
      <c r="F11" s="170">
        <f>'Grunddaten § 2 SPU_40%_IST'!$B$4*'bezirksw Umlage § 2_IST'!E11</f>
        <v>44779.921760495447</v>
      </c>
      <c r="G11" s="170">
        <f>'Grunddaten § 2 SPU_40%_IST'!$C$4*'bezirksw Umlage § 2_IST'!E11</f>
        <v>1673486.0735286223</v>
      </c>
      <c r="H11" s="170">
        <f>'Grunddaten § 2 SPU_40%_IST'!$D$4*'bezirksw Umlage § 2_IST'!E11</f>
        <v>182746.91996188049</v>
      </c>
      <c r="I11" s="170">
        <f>'Grunddaten § 2 SPU_40%_IST'!$E$4*'bezirksw Umlage § 2_IST'!E11</f>
        <v>2889291.4744015886</v>
      </c>
      <c r="J11" s="170">
        <f>'Grunddaten § 2 SPU_40%_IST'!$F$4*'bezirksw Umlage § 2_IST'!E11</f>
        <v>212517.56406325847</v>
      </c>
      <c r="K11" s="170">
        <f>'Grunddaten § 2 SPU_40%_IST'!$G$4*'bezirksw Umlage § 2_IST'!E11</f>
        <v>818962.56020473246</v>
      </c>
      <c r="L11" s="170">
        <f>'Grunddaten § 2 SPU_40%_IST'!$H$4*'bezirksw Umlage § 2_IST'!E11</f>
        <v>6176.1344914060055</v>
      </c>
      <c r="M11" s="170">
        <f>'Grunddaten § 2 SPU_40%_IST'!$I$4*'bezirksw Umlage § 2_IST'!E11</f>
        <v>5373.7855025861709</v>
      </c>
      <c r="N11" s="14"/>
      <c r="O11" s="14"/>
    </row>
    <row r="12" spans="1:21" x14ac:dyDescent="0.25">
      <c r="A12">
        <v>60345</v>
      </c>
      <c r="B12" t="s">
        <v>19</v>
      </c>
      <c r="C12" t="s">
        <v>12</v>
      </c>
      <c r="D12" s="207">
        <f>Finanzkraft!H12</f>
        <v>8348248.2300000004</v>
      </c>
      <c r="E12" s="147">
        <f t="shared" si="0"/>
        <v>8.8905331837016183E-2</v>
      </c>
      <c r="F12" s="170">
        <f>'Grunddaten § 2 SPU_40%_IST'!$B$4*'bezirksw Umlage § 2_IST'!E12</f>
        <v>17976.34100176111</v>
      </c>
      <c r="G12" s="170">
        <f>'Grunddaten § 2 SPU_40%_IST'!$C$4*'bezirksw Umlage § 2_IST'!E12</f>
        <v>671800.10899411491</v>
      </c>
      <c r="H12" s="170">
        <f>'Grunddaten § 2 SPU_40%_IST'!$D$4*'bezirksw Umlage § 2_IST'!E12</f>
        <v>73361.471416290427</v>
      </c>
      <c r="I12" s="170">
        <f>'Grunddaten § 2 SPU_40%_IST'!$E$4*'bezirksw Umlage § 2_IST'!E12</f>
        <v>1159870.0211027218</v>
      </c>
      <c r="J12" s="170">
        <f>'Grunddaten § 2 SPU_40%_IST'!$F$4*'bezirksw Umlage § 2_IST'!E12</f>
        <v>85312.525128951427</v>
      </c>
      <c r="K12" s="170">
        <f>'Grunddaten § 2 SPU_40%_IST'!$G$4*'bezirksw Umlage § 2_IST'!E12</f>
        <v>328762.30397756502</v>
      </c>
      <c r="L12" s="170">
        <f>'Grunddaten § 2 SPU_40%_IST'!$H$4*'bezirksw Umlage § 2_IST'!E12</f>
        <v>2479.3321498877131</v>
      </c>
      <c r="M12" s="170">
        <f>'Grunddaten § 2 SPU_40%_IST'!$I$4*'bezirksw Umlage § 2_IST'!E12</f>
        <v>2157.2391569033512</v>
      </c>
      <c r="N12" s="14"/>
      <c r="O12" s="14"/>
    </row>
    <row r="13" spans="1:21" x14ac:dyDescent="0.25">
      <c r="A13">
        <v>60346</v>
      </c>
      <c r="B13" t="s">
        <v>20</v>
      </c>
      <c r="C13" t="s">
        <v>12</v>
      </c>
      <c r="D13" s="207">
        <f>Finanzkraft!H13</f>
        <v>5576387.0099999998</v>
      </c>
      <c r="E13" s="147">
        <f t="shared" si="0"/>
        <v>5.9386175867901382E-2</v>
      </c>
      <c r="F13" s="170">
        <f>'Grunddaten § 2 SPU_40%_IST'!$B$4*'bezirksw Umlage § 2_IST'!E13</f>
        <v>12007.672949795722</v>
      </c>
      <c r="G13" s="170">
        <f>'Grunddaten § 2 SPU_40%_IST'!$C$4*'bezirksw Umlage § 2_IST'!E13</f>
        <v>448742.9335952276</v>
      </c>
      <c r="H13" s="170">
        <f>'Grunddaten § 2 SPU_40%_IST'!$D$4*'bezirksw Umlage § 2_IST'!E13</f>
        <v>49003.329197877501</v>
      </c>
      <c r="I13" s="170">
        <f>'Grunddaten § 2 SPU_40%_IST'!$E$4*'bezirksw Umlage § 2_IST'!E13</f>
        <v>774759.43943818775</v>
      </c>
      <c r="J13" s="170">
        <f>'Grunddaten § 2 SPU_40%_IST'!$F$4*'bezirksw Umlage § 2_IST'!E13</f>
        <v>56986.285483198102</v>
      </c>
      <c r="K13" s="170">
        <f>'Grunddaten § 2 SPU_40%_IST'!$G$4*'bezirksw Umlage § 2_IST'!E13</f>
        <v>219603.65705107513</v>
      </c>
      <c r="L13" s="170">
        <f>'Grunddaten § 2 SPU_40%_IST'!$H$4*'bezirksw Umlage § 2_IST'!E13</f>
        <v>1656.1217650938509</v>
      </c>
      <c r="M13" s="170">
        <f>'Grunddaten § 2 SPU_40%_IST'!$I$4*'bezirksw Umlage § 2_IST'!E13</f>
        <v>1440.9730138102516</v>
      </c>
      <c r="N13" s="14"/>
      <c r="O13" s="14"/>
    </row>
    <row r="14" spans="1:21" x14ac:dyDescent="0.25">
      <c r="A14">
        <v>60347</v>
      </c>
      <c r="B14" t="s">
        <v>21</v>
      </c>
      <c r="C14" t="s">
        <v>12</v>
      </c>
      <c r="D14" s="207">
        <f>Finanzkraft!H14</f>
        <v>4454895.4400000004</v>
      </c>
      <c r="E14" s="147">
        <f t="shared" si="0"/>
        <v>4.744276241920159E-2</v>
      </c>
      <c r="F14" s="170">
        <f>'Grunddaten § 2 SPU_40%_IST'!$B$4*'bezirksw Umlage § 2_IST'!E14</f>
        <v>9592.7573486432593</v>
      </c>
      <c r="G14" s="170">
        <f>'Grunddaten § 2 SPU_40%_IST'!$C$4*'bezirksw Umlage § 2_IST'!E14</f>
        <v>358494.28044012364</v>
      </c>
      <c r="H14" s="170">
        <f>'Grunddaten § 2 SPU_40%_IST'!$D$4*'bezirksw Umlage § 2_IST'!E14</f>
        <v>39148.055433914968</v>
      </c>
      <c r="I14" s="170">
        <f>'Grunddaten § 2 SPU_40%_IST'!$E$4*'bezirksw Umlage § 2_IST'!E14</f>
        <v>618944.18153917533</v>
      </c>
      <c r="J14" s="170">
        <f>'Grunddaten § 2 SPU_40%_IST'!$F$4*'bezirksw Umlage § 2_IST'!E14</f>
        <v>45525.52448142178</v>
      </c>
      <c r="K14" s="170">
        <f>'Grunddaten § 2 SPU_40%_IST'!$G$4*'bezirksw Umlage § 2_IST'!E14</f>
        <v>175438.20553519265</v>
      </c>
      <c r="L14" s="170">
        <f>'Grunddaten § 2 SPU_40%_IST'!$H$4*'bezirksw Umlage § 2_IST'!E14</f>
        <v>1323.0518768103484</v>
      </c>
      <c r="M14" s="170">
        <f>'Grunddaten § 2 SPU_40%_IST'!$I$4*'bezirksw Umlage § 2_IST'!E14</f>
        <v>1151.1726314681209</v>
      </c>
      <c r="N14" s="14"/>
      <c r="O14" s="14"/>
    </row>
    <row r="15" spans="1:21" x14ac:dyDescent="0.25">
      <c r="A15">
        <v>60348</v>
      </c>
      <c r="B15" t="s">
        <v>22</v>
      </c>
      <c r="C15" t="s">
        <v>12</v>
      </c>
      <c r="D15" s="207">
        <f>Finanzkraft!H15</f>
        <v>4402859.38</v>
      </c>
      <c r="E15" s="147">
        <f t="shared" si="0"/>
        <v>4.6888600269929838E-2</v>
      </c>
      <c r="F15" s="170">
        <f>'Grunddaten § 2 SPU_40%_IST'!$B$4*'bezirksw Umlage § 2_IST'!E15</f>
        <v>9480.7077385721768</v>
      </c>
      <c r="G15" s="170">
        <f>'Grunddaten § 2 SPU_40%_IST'!$C$4*'bezirksw Umlage § 2_IST'!E15</f>
        <v>354306.83538380614</v>
      </c>
      <c r="H15" s="170">
        <f>'Grunddaten § 2 SPU_40%_IST'!$D$4*'bezirksw Umlage § 2_IST'!E15</f>
        <v>38690.780826939561</v>
      </c>
      <c r="I15" s="170">
        <f>'Grunddaten § 2 SPU_40%_IST'!$E$4*'bezirksw Umlage § 2_IST'!E15</f>
        <v>611714.51318870473</v>
      </c>
      <c r="J15" s="170">
        <f>'Grunddaten § 2 SPU_40%_IST'!$F$4*'bezirksw Umlage § 2_IST'!E15</f>
        <v>44993.756911261546</v>
      </c>
      <c r="K15" s="170">
        <f>'Grunddaten § 2 SPU_40%_IST'!$G$4*'bezirksw Umlage § 2_IST'!E15</f>
        <v>173388.9738276306</v>
      </c>
      <c r="L15" s="170">
        <f>'Grunddaten § 2 SPU_40%_IST'!$H$4*'bezirksw Umlage § 2_IST'!E15</f>
        <v>1307.5977751884222</v>
      </c>
      <c r="M15" s="170">
        <f>'Grunddaten § 2 SPU_40%_IST'!$I$4*'bezirksw Umlage § 2_IST'!E15</f>
        <v>1137.7261905968996</v>
      </c>
      <c r="N15" s="14"/>
      <c r="O15" s="14"/>
    </row>
    <row r="16" spans="1:21" x14ac:dyDescent="0.25">
      <c r="A16">
        <v>60349</v>
      </c>
      <c r="B16" t="s">
        <v>23</v>
      </c>
      <c r="C16" t="s">
        <v>12</v>
      </c>
      <c r="D16" s="207">
        <f>Finanzkraft!H16</f>
        <v>5806499.5999999996</v>
      </c>
      <c r="E16" s="147">
        <f t="shared" si="0"/>
        <v>6.1836778151181264E-2</v>
      </c>
      <c r="F16" s="170">
        <f>'Grunddaten § 2 SPU_40%_IST'!$B$4*'bezirksw Umlage § 2_IST'!E16</f>
        <v>12503.175990993437</v>
      </c>
      <c r="G16" s="170">
        <f>'Grunddaten § 2 SPU_40%_IST'!$C$4*'bezirksw Umlage § 2_IST'!E16</f>
        <v>467260.55055915419</v>
      </c>
      <c r="H16" s="170">
        <f>'Grunddaten § 2 SPU_40%_IST'!$D$4*'bezirksw Umlage § 2_IST'!E16</f>
        <v>51025.477764704861</v>
      </c>
      <c r="I16" s="170">
        <f>'Grunddaten § 2 SPU_40%_IST'!$E$4*'bezirksw Umlage § 2_IST'!E16</f>
        <v>806730.3017395956</v>
      </c>
      <c r="J16" s="170">
        <f>'Grunddaten § 2 SPU_40%_IST'!$F$4*'bezirksw Umlage § 2_IST'!E16</f>
        <v>59337.855007246988</v>
      </c>
      <c r="K16" s="170">
        <f>'Grunddaten § 2 SPU_40%_IST'!$G$4*'bezirksw Umlage § 2_IST'!E16</f>
        <v>228665.71931592043</v>
      </c>
      <c r="L16" s="170">
        <f>'Grunddaten § 2 SPU_40%_IST'!$H$4*'bezirksw Umlage § 2_IST'!E16</f>
        <v>1724.4625147652257</v>
      </c>
      <c r="M16" s="170">
        <f>'Grunddaten § 2 SPU_40%_IST'!$I$4*'bezirksw Umlage § 2_IST'!E16</f>
        <v>1500.4355352839866</v>
      </c>
      <c r="N16" s="14"/>
      <c r="O16" s="14"/>
    </row>
    <row r="17" spans="1:15" x14ac:dyDescent="0.25">
      <c r="A17">
        <v>60350</v>
      </c>
      <c r="B17" t="s">
        <v>24</v>
      </c>
      <c r="C17" t="s">
        <v>12</v>
      </c>
      <c r="D17" s="207">
        <f>Finanzkraft!H17</f>
        <v>11381924.42</v>
      </c>
      <c r="E17" s="147">
        <f t="shared" si="0"/>
        <v>0.12121270710034192</v>
      </c>
      <c r="F17" s="170">
        <f>'Grunddaten § 2 SPU_40%_IST'!$B$4*'bezirksw Umlage § 2_IST'!E17</f>
        <v>24508.777050367127</v>
      </c>
      <c r="G17" s="170">
        <f>'Grunddaten § 2 SPU_40%_IST'!$C$4*'bezirksw Umlage § 2_IST'!E17</f>
        <v>915926.05481482891</v>
      </c>
      <c r="H17" s="170">
        <f>'Grunddaten § 2 SPU_40%_IST'!$D$4*'bezirksw Umlage § 2_IST'!E17</f>
        <v>100020.35157502831</v>
      </c>
      <c r="I17" s="170">
        <f>'Grunddaten § 2 SPU_40%_IST'!$E$4*'bezirksw Umlage § 2_IST'!E17</f>
        <v>1581356.0586009291</v>
      </c>
      <c r="J17" s="170">
        <f>'Grunddaten § 2 SPU_40%_IST'!$F$4*'bezirksw Umlage § 2_IST'!E17</f>
        <v>116314.30766608575</v>
      </c>
      <c r="K17" s="170">
        <f>'Grunddaten § 2 SPU_40%_IST'!$G$4*'bezirksw Umlage § 2_IST'!E17</f>
        <v>448231.4843694712</v>
      </c>
      <c r="L17" s="170">
        <f>'Grunddaten § 2 SPU_40%_IST'!$H$4*'bezirksw Umlage § 2_IST'!E17</f>
        <v>3380.2985206751646</v>
      </c>
      <c r="M17" s="170">
        <f>'Grunddaten § 2 SPU_40%_IST'!$I$4*'bezirksw Umlage § 2_IST'!E17</f>
        <v>2941.1599132263059</v>
      </c>
      <c r="N17" s="14"/>
      <c r="O17" s="14"/>
    </row>
    <row r="18" spans="1:15" x14ac:dyDescent="0.25">
      <c r="A18">
        <v>60351</v>
      </c>
      <c r="B18" t="s">
        <v>25</v>
      </c>
      <c r="C18" t="s">
        <v>12</v>
      </c>
      <c r="D18" s="207">
        <f>Finanzkraft!H18</f>
        <v>5891742.04</v>
      </c>
      <c r="E18" s="147">
        <f t="shared" si="0"/>
        <v>6.2744574278704529E-2</v>
      </c>
      <c r="F18" s="170">
        <f>'Grunddaten § 2 SPU_40%_IST'!$B$4*'bezirksw Umlage § 2_IST'!E18</f>
        <v>12686.729130172454</v>
      </c>
      <c r="G18" s="170">
        <f>'Grunddaten § 2 SPU_40%_IST'!$C$4*'bezirksw Umlage § 2_IST'!E18</f>
        <v>474120.1789392897</v>
      </c>
      <c r="H18" s="170">
        <f>'Grunddaten § 2 SPU_40%_IST'!$D$4*'bezirksw Umlage § 2_IST'!E18</f>
        <v>51774.558368590406</v>
      </c>
      <c r="I18" s="170">
        <f>'Grunddaten § 2 SPU_40%_IST'!$E$4*'bezirksw Umlage § 2_IST'!E18</f>
        <v>818573.52297088946</v>
      </c>
      <c r="J18" s="170">
        <f>'Grunddaten § 2 SPU_40%_IST'!$F$4*'bezirksw Umlage § 2_IST'!E18</f>
        <v>60208.965640783237</v>
      </c>
      <c r="K18" s="170">
        <f>'Grunddaten § 2 SPU_40%_IST'!$G$4*'bezirksw Umlage § 2_IST'!E18</f>
        <v>232022.65123732178</v>
      </c>
      <c r="L18" s="170">
        <f>'Grunddaten § 2 SPU_40%_IST'!$H$4*'bezirksw Umlage § 2_IST'!E18</f>
        <v>1749.778523130597</v>
      </c>
      <c r="M18" s="170">
        <f>'Grunddaten § 2 SPU_40%_IST'!$I$4*'bezirksw Umlage § 2_IST'!E18</f>
        <v>1522.4627108460606</v>
      </c>
      <c r="N18" s="14"/>
      <c r="O18" s="14"/>
    </row>
    <row r="19" spans="1:15" x14ac:dyDescent="0.25">
      <c r="A19">
        <v>60608</v>
      </c>
      <c r="B19" t="s">
        <v>27</v>
      </c>
      <c r="C19" t="s">
        <v>28</v>
      </c>
      <c r="D19" s="207">
        <f>Finanzkraft!H19</f>
        <v>11808398.470000001</v>
      </c>
      <c r="E19" s="147">
        <f>D19/SUM($D$19:$D$54)</f>
        <v>4.4400308079430802E-2</v>
      </c>
      <c r="F19" s="170">
        <f>'Grunddaten § 2 SPU_40%_IST'!$B$5*'bezirksw Umlage § 2_IST'!E19</f>
        <v>6301.8938500107815</v>
      </c>
      <c r="G19" s="170">
        <f>'Grunddaten § 2 SPU_40%_IST'!$C$5*'bezirksw Umlage § 2_IST'!E19</f>
        <v>538852.82938055019</v>
      </c>
      <c r="H19" s="170">
        <f>'Grunddaten § 2 SPU_40%_IST'!$D$5*'bezirksw Umlage § 2_IST'!E19</f>
        <v>92003.276448289369</v>
      </c>
      <c r="I19" s="170">
        <f>'Grunddaten § 2 SPU_40%_IST'!$E$5*'bezirksw Umlage § 2_IST'!E19</f>
        <v>1393167.0493804403</v>
      </c>
      <c r="J19" s="170">
        <f>'Grunddaten § 2 SPU_40%_IST'!$F$5*'bezirksw Umlage § 2_IST'!E19</f>
        <v>58747.936053798141</v>
      </c>
      <c r="K19" s="170">
        <f>'Grunddaten § 2 SPU_40%_IST'!$G$5*'bezirksw Umlage § 2_IST'!E19</f>
        <v>387481.00215941737</v>
      </c>
      <c r="L19" s="170">
        <f>'Grunddaten § 2 SPU_40%_IST'!$H$5*'bezirksw Umlage § 2_IST'!E19</f>
        <v>4511.6239959051427</v>
      </c>
      <c r="M19" s="170">
        <f>'Grunddaten § 2 SPU_40%_IST'!$I$5*'bezirksw Umlage § 2_IST'!E19</f>
        <v>3444.5856688700192</v>
      </c>
      <c r="N19" s="14"/>
      <c r="O19" s="14"/>
    </row>
    <row r="20" spans="1:15" x14ac:dyDescent="0.25">
      <c r="A20">
        <v>60611</v>
      </c>
      <c r="B20" t="s">
        <v>29</v>
      </c>
      <c r="C20" t="s">
        <v>28</v>
      </c>
      <c r="D20" s="207">
        <f>Finanzkraft!H20</f>
        <v>6521398.1399999997</v>
      </c>
      <c r="E20" s="147">
        <f t="shared" ref="E20:E54" si="1">D20/SUM($D$19:$D$54)</f>
        <v>2.4520860069234009E-2</v>
      </c>
      <c r="F20" s="170">
        <f>'Grunddaten § 2 SPU_40%_IST'!$B$5*'bezirksw Umlage § 2_IST'!E20</f>
        <v>3480.3329965827061</v>
      </c>
      <c r="G20" s="170">
        <f>'Grunddaten § 2 SPU_40%_IST'!$C$5*'bezirksw Umlage § 2_IST'!E20</f>
        <v>297591.06183482788</v>
      </c>
      <c r="H20" s="170">
        <f>'Grunddaten § 2 SPU_40%_IST'!$D$5*'bezirksw Umlage § 2_IST'!E20</f>
        <v>50810.446262301652</v>
      </c>
      <c r="I20" s="170">
        <f>'Grunddaten § 2 SPU_40%_IST'!$E$5*'bezirksw Umlage § 2_IST'!E20</f>
        <v>769401.28905887867</v>
      </c>
      <c r="J20" s="170">
        <f>'Grunddaten § 2 SPU_40%_IST'!$F$5*'bezirksw Umlage § 2_IST'!E20</f>
        <v>32444.592878823991</v>
      </c>
      <c r="K20" s="170">
        <f>'Grunddaten § 2 SPU_40%_IST'!$G$5*'bezirksw Umlage § 2_IST'!E20</f>
        <v>213993.27717366233</v>
      </c>
      <c r="L20" s="170">
        <f>'Grunddaten § 2 SPU_40%_IST'!$H$5*'bezirksw Umlage § 2_IST'!E20</f>
        <v>2491.6246187003176</v>
      </c>
      <c r="M20" s="170">
        <f>'Grunddaten § 2 SPU_40%_IST'!$I$5*'bezirksw Umlage § 2_IST'!E20</f>
        <v>1902.3337187603897</v>
      </c>
      <c r="N20" s="14"/>
      <c r="O20" s="14"/>
    </row>
    <row r="21" spans="1:15" x14ac:dyDescent="0.25">
      <c r="A21">
        <v>60613</v>
      </c>
      <c r="B21" t="s">
        <v>30</v>
      </c>
      <c r="C21" t="s">
        <v>28</v>
      </c>
      <c r="D21" s="207">
        <f>Finanzkraft!H21</f>
        <v>16962888.48</v>
      </c>
      <c r="E21" s="147">
        <f t="shared" si="1"/>
        <v>6.378150909646832E-2</v>
      </c>
      <c r="F21" s="170">
        <f>'Grunddaten § 2 SPU_40%_IST'!$B$5*'bezirksw Umlage § 2_IST'!E21</f>
        <v>9052.7367332761351</v>
      </c>
      <c r="G21" s="170">
        <f>'Grunddaten § 2 SPU_40%_IST'!$C$5*'bezirksw Umlage § 2_IST'!E21</f>
        <v>774067.75145137357</v>
      </c>
      <c r="H21" s="170">
        <f>'Grunddaten § 2 SPU_40%_IST'!$D$5*'bezirksw Umlage § 2_IST'!E21</f>
        <v>132163.67335095044</v>
      </c>
      <c r="I21" s="170">
        <f>'Grunddaten § 2 SPU_40%_IST'!$E$5*'bezirksw Umlage § 2_IST'!E21</f>
        <v>2001299.1052673259</v>
      </c>
      <c r="J21" s="170">
        <f>'Grunddaten § 2 SPU_40%_IST'!$F$5*'bezirksw Umlage § 2_IST'!E21</f>
        <v>84392.027440682141</v>
      </c>
      <c r="K21" s="170">
        <f>'Grunddaten § 2 SPU_40%_IST'!$G$5*'bezirksw Umlage § 2_IST'!E21</f>
        <v>556620.53109466552</v>
      </c>
      <c r="L21" s="170">
        <f>'Grunddaten § 2 SPU_40%_IST'!$H$5*'bezirksw Umlage § 2_IST'!E21</f>
        <v>6480.9952764264153</v>
      </c>
      <c r="M21" s="170">
        <f>'Grunddaten § 2 SPU_40%_IST'!$I$5*'bezirksw Umlage § 2_IST'!E21</f>
        <v>4948.1835076360139</v>
      </c>
      <c r="N21" s="14"/>
      <c r="O21" s="14"/>
    </row>
    <row r="22" spans="1:15" x14ac:dyDescent="0.25">
      <c r="A22">
        <v>60617</v>
      </c>
      <c r="B22" t="s">
        <v>31</v>
      </c>
      <c r="C22" t="s">
        <v>28</v>
      </c>
      <c r="D22" s="207">
        <f>Finanzkraft!H22</f>
        <v>13134901.720000001</v>
      </c>
      <c r="E22" s="147">
        <f t="shared" si="1"/>
        <v>4.9388042285555218E-2</v>
      </c>
      <c r="F22" s="170">
        <f>'Grunddaten § 2 SPU_40%_IST'!$B$5*'bezirksw Umlage § 2_IST'!E22</f>
        <v>7009.8207288701051</v>
      </c>
      <c r="G22" s="170">
        <f>'Grunddaten § 2 SPU_40%_IST'!$C$5*'bezirksw Umlage § 2_IST'!E22</f>
        <v>599385.17263276735</v>
      </c>
      <c r="H22" s="170">
        <f>'Grunddaten § 2 SPU_40%_IST'!$D$5*'bezirksw Umlage § 2_IST'!E22</f>
        <v>102338.51755057446</v>
      </c>
      <c r="I22" s="170">
        <f>'Grunddaten § 2 SPU_40%_IST'!$E$5*'bezirksw Umlage § 2_IST'!E22</f>
        <v>1549669.2730724281</v>
      </c>
      <c r="J22" s="170">
        <f>'Grunddaten § 2 SPU_40%_IST'!$F$5*'bezirksw Umlage § 2_IST'!E22</f>
        <v>65347.419320232613</v>
      </c>
      <c r="K22" s="170">
        <f>'Grunddaten § 2 SPU_40%_IST'!$G$5*'bezirksw Umlage § 2_IST'!E22</f>
        <v>431008.90393064922</v>
      </c>
      <c r="L22" s="170">
        <f>'Grunddaten § 2 SPU_40%_IST'!$H$5*'bezirksw Umlage § 2_IST'!E22</f>
        <v>5018.4398785627818</v>
      </c>
      <c r="M22" s="170">
        <f>'Grunddaten § 2 SPU_40%_IST'!$I$5*'bezirksw Umlage § 2_IST'!E22</f>
        <v>3831.5351858826766</v>
      </c>
      <c r="N22" s="14"/>
      <c r="O22" s="14"/>
    </row>
    <row r="23" spans="1:15" x14ac:dyDescent="0.25">
      <c r="A23">
        <v>60618</v>
      </c>
      <c r="B23" t="s">
        <v>32</v>
      </c>
      <c r="C23" t="s">
        <v>28</v>
      </c>
      <c r="D23" s="207">
        <f>Finanzkraft!H23</f>
        <v>1982738.25</v>
      </c>
      <c r="E23" s="147">
        <f t="shared" si="1"/>
        <v>7.4552183655156997E-3</v>
      </c>
      <c r="F23" s="170">
        <f>'Grunddaten § 2 SPU_40%_IST'!$B$5*'bezirksw Umlage § 2_IST'!E23</f>
        <v>1058.1456931353146</v>
      </c>
      <c r="G23" s="170">
        <f>'Grunddaten § 2 SPU_40%_IST'!$C$5*'bezirksw Umlage § 2_IST'!E23</f>
        <v>90478.325121555681</v>
      </c>
      <c r="H23" s="170">
        <f>'Grunddaten § 2 SPU_40%_IST'!$D$5*'bezirksw Umlage § 2_IST'!E23</f>
        <v>15448.192725100975</v>
      </c>
      <c r="I23" s="170">
        <f>'Grunddaten § 2 SPU_40%_IST'!$E$5*'bezirksw Umlage § 2_IST'!E23</f>
        <v>233925.50687241822</v>
      </c>
      <c r="J23" s="170">
        <f>'Grunddaten § 2 SPU_40%_IST'!$F$5*'bezirksw Umlage § 2_IST'!E23</f>
        <v>9864.3165047613475</v>
      </c>
      <c r="K23" s="170">
        <f>'Grunddaten § 2 SPU_40%_IST'!$G$5*'bezirksw Umlage § 2_IST'!E23</f>
        <v>65061.608996483112</v>
      </c>
      <c r="L23" s="170">
        <f>'Grunddaten § 2 SPU_40%_IST'!$H$5*'bezirksw Umlage § 2_IST'!E23</f>
        <v>757.54298849460918</v>
      </c>
      <c r="M23" s="170">
        <f>'Grunddaten § 2 SPU_40%_IST'!$I$5*'bezirksw Umlage § 2_IST'!E23</f>
        <v>578.37748094474841</v>
      </c>
      <c r="N23" s="14"/>
      <c r="O23" s="14"/>
    </row>
    <row r="24" spans="1:15" x14ac:dyDescent="0.25">
      <c r="A24">
        <v>60619</v>
      </c>
      <c r="B24" t="s">
        <v>33</v>
      </c>
      <c r="C24" t="s">
        <v>28</v>
      </c>
      <c r="D24" s="207">
        <f>Finanzkraft!H24</f>
        <v>4993166.6100000003</v>
      </c>
      <c r="E24" s="147">
        <f t="shared" si="1"/>
        <v>1.8774615062251292E-2</v>
      </c>
      <c r="F24" s="170">
        <f>'Grunddaten § 2 SPU_40%_IST'!$B$5*'bezirksw Umlage § 2_IST'!E24</f>
        <v>2664.747978447765</v>
      </c>
      <c r="G24" s="170">
        <f>'Grunddaten § 2 SPU_40%_IST'!$C$5*'bezirksw Umlage § 2_IST'!E24</f>
        <v>227853.24887219784</v>
      </c>
      <c r="H24" s="170">
        <f>'Grunddaten § 2 SPU_40%_IST'!$D$5*'bezirksw Umlage § 2_IST'!E24</f>
        <v>38903.471045569982</v>
      </c>
      <c r="I24" s="170">
        <f>'Grunddaten § 2 SPU_40%_IST'!$E$5*'bezirksw Umlage § 2_IST'!E24</f>
        <v>589098.95451035164</v>
      </c>
      <c r="J24" s="170">
        <f>'Grunddaten § 2 SPU_40%_IST'!$F$5*'bezirksw Umlage § 2_IST'!E24</f>
        <v>24841.491710792518</v>
      </c>
      <c r="K24" s="170">
        <f>'Grunddaten § 2 SPU_40%_IST'!$G$5*'bezirksw Umlage § 2_IST'!E24</f>
        <v>163845.85995358444</v>
      </c>
      <c r="L24" s="170">
        <f>'Grunddaten § 2 SPU_40%_IST'!$H$5*'bezirksw Umlage § 2_IST'!E24</f>
        <v>1907.7345967330266</v>
      </c>
      <c r="M24" s="170">
        <f>'Grunddaten § 2 SPU_40%_IST'!$I$5*'bezirksw Umlage § 2_IST'!E24</f>
        <v>1456.5387669447689</v>
      </c>
      <c r="N24" s="14"/>
      <c r="O24" s="14"/>
    </row>
    <row r="25" spans="1:15" x14ac:dyDescent="0.25">
      <c r="A25">
        <v>60623</v>
      </c>
      <c r="B25" t="s">
        <v>34</v>
      </c>
      <c r="C25" t="s">
        <v>28</v>
      </c>
      <c r="D25" s="207">
        <f>Finanzkraft!H25</f>
        <v>3223596.71</v>
      </c>
      <c r="E25" s="147">
        <f t="shared" si="1"/>
        <v>1.2120922867861143E-2</v>
      </c>
      <c r="F25" s="170">
        <f>'Grunddaten § 2 SPU_40%_IST'!$B$5*'bezirksw Umlage § 2_IST'!E25</f>
        <v>1720.3657492821706</v>
      </c>
      <c r="G25" s="170">
        <f>'Grunddaten § 2 SPU_40%_IST'!$C$5*'bezirksw Umlage § 2_IST'!E25</f>
        <v>147102.43835168722</v>
      </c>
      <c r="H25" s="170">
        <f>'Grunddaten § 2 SPU_40%_IST'!$D$5*'bezirksw Umlage § 2_IST'!E25</f>
        <v>25116.145938114336</v>
      </c>
      <c r="I25" s="170">
        <f>'Grunddaten § 2 SPU_40%_IST'!$E$5*'bezirksw Umlage § 2_IST'!E25</f>
        <v>380323.26977048517</v>
      </c>
      <c r="J25" s="170">
        <f>'Grunddaten § 2 SPU_40%_IST'!$F$5*'bezirksw Umlage § 2_IST'!E25</f>
        <v>16037.708573558499</v>
      </c>
      <c r="K25" s="170">
        <f>'Grunddaten § 2 SPU_40%_IST'!$G$5*'bezirksw Umlage § 2_IST'!E25</f>
        <v>105779.16107099327</v>
      </c>
      <c r="L25" s="170">
        <f>'Grunddaten § 2 SPU_40%_IST'!$H$5*'bezirksw Umlage § 2_IST'!E25</f>
        <v>1231.6366446225516</v>
      </c>
      <c r="M25" s="170">
        <f>'Grunddaten § 2 SPU_40%_IST'!$I$5*'bezirksw Umlage § 2_IST'!E25</f>
        <v>940.3438626916984</v>
      </c>
      <c r="N25" s="14"/>
      <c r="O25" s="14"/>
    </row>
    <row r="26" spans="1:15" x14ac:dyDescent="0.25">
      <c r="A26">
        <v>60624</v>
      </c>
      <c r="B26" t="s">
        <v>35</v>
      </c>
      <c r="C26" t="s">
        <v>28</v>
      </c>
      <c r="D26" s="207">
        <f>Finanzkraft!H26</f>
        <v>16744465.75</v>
      </c>
      <c r="E26" s="147">
        <f t="shared" si="1"/>
        <v>6.2960226131789518E-2</v>
      </c>
      <c r="F26" s="170">
        <f>'Grunddaten § 2 SPU_40%_IST'!$B$5*'bezirksw Umlage § 2_IST'!E26</f>
        <v>8936.1691172368755</v>
      </c>
      <c r="G26" s="170">
        <f>'Grunddaten § 2 SPU_40%_IST'!$C$5*'bezirksw Umlage § 2_IST'!E26</f>
        <v>764100.46364680445</v>
      </c>
      <c r="H26" s="170">
        <f>'Grunddaten § 2 SPU_40%_IST'!$D$5*'bezirksw Umlage § 2_IST'!E26</f>
        <v>130461.86705928149</v>
      </c>
      <c r="I26" s="170">
        <f>'Grunddaten § 2 SPU_40%_IST'!$E$5*'bezirksw Umlage § 2_IST'!E26</f>
        <v>1975529.3659546825</v>
      </c>
      <c r="J26" s="170">
        <f>'Grunddaten § 2 SPU_40%_IST'!$F$5*'bezirksw Umlage § 2_IST'!E26</f>
        <v>83305.353019308575</v>
      </c>
      <c r="K26" s="170">
        <f>'Grunddaten § 2 SPU_40%_IST'!$G$5*'bezirksw Umlage § 2_IST'!E26</f>
        <v>549453.20365988975</v>
      </c>
      <c r="L26" s="170">
        <f>'Grunddaten § 2 SPU_40%_IST'!$H$5*'bezirksw Umlage § 2_IST'!E26</f>
        <v>6397.5427038847047</v>
      </c>
      <c r="M26" s="170">
        <f>'Grunddaten § 2 SPU_40%_IST'!$I$5*'bezirksw Umlage § 2_IST'!E26</f>
        <v>4884.4681945539796</v>
      </c>
      <c r="N26" s="14"/>
      <c r="O26" s="14"/>
    </row>
    <row r="27" spans="1:15" x14ac:dyDescent="0.25">
      <c r="A27">
        <v>60626</v>
      </c>
      <c r="B27" t="s">
        <v>36</v>
      </c>
      <c r="C27" t="s">
        <v>28</v>
      </c>
      <c r="D27" s="207">
        <f>Finanzkraft!H27</f>
        <v>4673055.4400000004</v>
      </c>
      <c r="E27" s="147">
        <f t="shared" si="1"/>
        <v>1.7570977278196478E-2</v>
      </c>
      <c r="F27" s="170">
        <f>'Grunddaten § 2 SPU_40%_IST'!$B$5*'bezirksw Umlage § 2_IST'!E27</f>
        <v>2493.9113812015039</v>
      </c>
      <c r="G27" s="170">
        <f>'Grunddaten § 2 SPU_40%_IST'!$C$5*'bezirksw Umlage § 2_IST'!E27</f>
        <v>213245.61091781754</v>
      </c>
      <c r="H27" s="170">
        <f>'Grunddaten § 2 SPU_40%_IST'!$D$5*'bezirksw Umlage § 2_IST'!E27</f>
        <v>36409.375293083453</v>
      </c>
      <c r="I27" s="170">
        <f>'Grunddaten § 2 SPU_40%_IST'!$E$5*'bezirksw Umlage § 2_IST'!E27</f>
        <v>551331.90800394921</v>
      </c>
      <c r="J27" s="170">
        <f>'Grunddaten § 2 SPU_40%_IST'!$F$5*'bezirksw Umlage § 2_IST'!E27</f>
        <v>23248.907365587362</v>
      </c>
      <c r="K27" s="170">
        <f>'Grunddaten § 2 SPU_40%_IST'!$G$5*'bezirksw Umlage § 2_IST'!E27</f>
        <v>153341.72619919362</v>
      </c>
      <c r="L27" s="170">
        <f>'Grunddaten § 2 SPU_40%_IST'!$H$5*'bezirksw Umlage § 2_IST'!E27</f>
        <v>1785.4300149899213</v>
      </c>
      <c r="M27" s="170">
        <f>'Grunddaten § 2 SPU_40%_IST'!$I$5*'bezirksw Umlage § 2_IST'!E27</f>
        <v>1363.1602828574839</v>
      </c>
      <c r="N27" s="14"/>
      <c r="O27" s="14"/>
    </row>
    <row r="28" spans="1:15" x14ac:dyDescent="0.25">
      <c r="A28">
        <v>60628</v>
      </c>
      <c r="B28" t="s">
        <v>37</v>
      </c>
      <c r="C28" t="s">
        <v>28</v>
      </c>
      <c r="D28" s="207">
        <f>Finanzkraft!H28</f>
        <v>4156255.06</v>
      </c>
      <c r="E28" s="147">
        <f t="shared" si="1"/>
        <v>1.5627775907929124E-2</v>
      </c>
      <c r="F28" s="170">
        <f>'Grunddaten § 2 SPU_40%_IST'!$B$5*'bezirksw Umlage § 2_IST'!E28</f>
        <v>2218.1058903316452</v>
      </c>
      <c r="G28" s="170">
        <f>'Grunddaten § 2 SPU_40%_IST'!$C$5*'bezirksw Umlage § 2_IST'!E28</f>
        <v>189662.45121199981</v>
      </c>
      <c r="H28" s="170">
        <f>'Grunddaten § 2 SPU_40%_IST'!$D$5*'bezirksw Umlage § 2_IST'!E28</f>
        <v>32382.806546227726</v>
      </c>
      <c r="I28" s="170">
        <f>'Grunddaten § 2 SPU_40%_IST'!$E$5*'bezirksw Umlage § 2_IST'!E28</f>
        <v>490359.26532488741</v>
      </c>
      <c r="J28" s="170">
        <f>'Grunddaten § 2 SPU_40%_IST'!$F$5*'bezirksw Umlage § 2_IST'!E28</f>
        <v>20677.774984345946</v>
      </c>
      <c r="K28" s="170">
        <f>'Grunddaten § 2 SPU_40%_IST'!$G$5*'bezirksw Umlage § 2_IST'!E28</f>
        <v>136383.42913058464</v>
      </c>
      <c r="L28" s="170">
        <f>'Grunddaten § 2 SPU_40%_IST'!$H$5*'bezirksw Umlage § 2_IST'!E28</f>
        <v>1587.9765668001012</v>
      </c>
      <c r="M28" s="170">
        <f>'Grunddaten § 2 SPU_40%_IST'!$I$5*'bezirksw Umlage § 2_IST'!E28</f>
        <v>1212.4062930478412</v>
      </c>
      <c r="N28" s="14"/>
      <c r="O28" s="14"/>
    </row>
    <row r="29" spans="1:15" x14ac:dyDescent="0.25">
      <c r="A29">
        <v>60629</v>
      </c>
      <c r="B29" t="s">
        <v>38</v>
      </c>
      <c r="C29" t="s">
        <v>28</v>
      </c>
      <c r="D29" s="207">
        <f>Finanzkraft!H29</f>
        <v>9630494.7400000002</v>
      </c>
      <c r="E29" s="147">
        <f t="shared" si="1"/>
        <v>3.6211255446678525E-2</v>
      </c>
      <c r="F29" s="170">
        <f>'Grunddaten § 2 SPU_40%_IST'!$B$5*'bezirksw Umlage § 2_IST'!E29</f>
        <v>5139.5924458981426</v>
      </c>
      <c r="G29" s="170">
        <f>'Grunddaten § 2 SPU_40%_IST'!$C$5*'bezirksw Umlage § 2_IST'!E29</f>
        <v>439468.51490213192</v>
      </c>
      <c r="H29" s="170">
        <f>'Grunddaten § 2 SPU_40%_IST'!$D$5*'bezirksw Umlage § 2_IST'!E29</f>
        <v>75034.482631074075</v>
      </c>
      <c r="I29" s="170">
        <f>'Grunddaten § 2 SPU_40%_IST'!$E$5*'bezirksw Umlage § 2_IST'!E29</f>
        <v>1136215.7175747519</v>
      </c>
      <c r="J29" s="170">
        <f>'Grunddaten § 2 SPU_40%_IST'!$F$5*'bezirksw Umlage § 2_IST'!E29</f>
        <v>47912.652218617026</v>
      </c>
      <c r="K29" s="170">
        <f>'Grunddaten § 2 SPU_40%_IST'!$G$5*'bezirksw Umlage § 2_IST'!E29</f>
        <v>316015.2295526489</v>
      </c>
      <c r="L29" s="170">
        <f>'Grunddaten § 2 SPU_40%_IST'!$H$5*'bezirksw Umlage § 2_IST'!E29</f>
        <v>3679.5143110903391</v>
      </c>
      <c r="M29" s="170">
        <f>'Grunddaten § 2 SPU_40%_IST'!$I$5*'bezirksw Umlage § 2_IST'!E29</f>
        <v>2809.2771640295182</v>
      </c>
      <c r="N29" s="14"/>
      <c r="O29" s="14"/>
    </row>
    <row r="30" spans="1:15" x14ac:dyDescent="0.25">
      <c r="A30">
        <v>60632</v>
      </c>
      <c r="B30" t="s">
        <v>39</v>
      </c>
      <c r="C30" t="s">
        <v>28</v>
      </c>
      <c r="D30" s="207">
        <f>Finanzkraft!H30</f>
        <v>4679629.4400000004</v>
      </c>
      <c r="E30" s="147">
        <f t="shared" si="1"/>
        <v>1.7595695924510435E-2</v>
      </c>
      <c r="F30" s="170">
        <f>'Grunddaten § 2 SPU_40%_IST'!$B$5*'bezirksw Umlage § 2_IST'!E30</f>
        <v>2497.419786704183</v>
      </c>
      <c r="G30" s="170">
        <f>'Grunddaten § 2 SPU_40%_IST'!$C$5*'bezirksw Umlage § 2_IST'!E30</f>
        <v>213545.60236114051</v>
      </c>
      <c r="H30" s="170">
        <f>'Grunddaten § 2 SPU_40%_IST'!$D$5*'bezirksw Umlage § 2_IST'!E30</f>
        <v>36460.595578451343</v>
      </c>
      <c r="I30" s="170">
        <f>'Grunddaten § 2 SPU_40%_IST'!$E$5*'bezirksw Umlage § 2_IST'!E30</f>
        <v>552107.51531478786</v>
      </c>
      <c r="J30" s="170">
        <f>'Grunddaten § 2 SPU_40%_IST'!$F$5*'bezirksw Umlage § 2_IST'!E30</f>
        <v>23281.613657858823</v>
      </c>
      <c r="K30" s="170">
        <f>'Grunddaten § 2 SPU_40%_IST'!$G$5*'bezirksw Umlage § 2_IST'!E30</f>
        <v>153557.44555475804</v>
      </c>
      <c r="L30" s="170">
        <f>'Grunddaten § 2 SPU_40%_IST'!$H$5*'bezirksw Umlage § 2_IST'!E30</f>
        <v>1787.9417371531288</v>
      </c>
      <c r="M30" s="170">
        <f>'Grunddaten § 2 SPU_40%_IST'!$I$5*'bezirksw Umlage § 2_IST'!E30</f>
        <v>1365.0779608766229</v>
      </c>
      <c r="N30" s="14"/>
      <c r="O30" s="14"/>
    </row>
    <row r="31" spans="1:15" x14ac:dyDescent="0.25">
      <c r="A31">
        <v>60639</v>
      </c>
      <c r="B31" t="s">
        <v>40</v>
      </c>
      <c r="C31" t="s">
        <v>28</v>
      </c>
      <c r="D31" s="207">
        <f>Finanzkraft!H31</f>
        <v>1916855.95</v>
      </c>
      <c r="E31" s="147">
        <f t="shared" si="1"/>
        <v>7.2074968455811267E-3</v>
      </c>
      <c r="F31" s="170">
        <f>'Grunddaten § 2 SPU_40%_IST'!$B$5*'bezirksw Umlage § 2_IST'!E31</f>
        <v>1022.9856955920944</v>
      </c>
      <c r="G31" s="170">
        <f>'Grunddaten § 2 SPU_40%_IST'!$C$5*'bezirksw Umlage § 2_IST'!E31</f>
        <v>87471.917110233029</v>
      </c>
      <c r="H31" s="170">
        <f>'Grunddaten § 2 SPU_40%_IST'!$D$5*'bezirksw Umlage § 2_IST'!E31</f>
        <v>14934.881163389326</v>
      </c>
      <c r="I31" s="170">
        <f>'Grunddaten § 2 SPU_40%_IST'!$E$5*'bezirksw Umlage § 2_IST'!E31</f>
        <v>226152.64506303883</v>
      </c>
      <c r="J31" s="170">
        <f>'Grunddaten § 2 SPU_40%_IST'!$F$5*'bezirksw Umlage § 2_IST'!E31</f>
        <v>9536.5456256442267</v>
      </c>
      <c r="K31" s="170">
        <f>'Grunddaten § 2 SPU_40%_IST'!$G$5*'bezirksw Umlage § 2_IST'!E31</f>
        <v>62899.746006051064</v>
      </c>
      <c r="L31" s="170">
        <f>'Grunddaten § 2 SPU_40%_IST'!$H$5*'bezirksw Umlage § 2_IST'!E31</f>
        <v>732.37139843177636</v>
      </c>
      <c r="M31" s="170">
        <f>'Grunddaten § 2 SPU_40%_IST'!$I$5*'bezirksw Umlage § 2_IST'!E31</f>
        <v>559.1591909294898</v>
      </c>
      <c r="N31" s="14"/>
      <c r="O31" s="14"/>
    </row>
    <row r="32" spans="1:15" x14ac:dyDescent="0.25">
      <c r="A32">
        <v>60641</v>
      </c>
      <c r="B32" t="s">
        <v>41</v>
      </c>
      <c r="C32" t="s">
        <v>28</v>
      </c>
      <c r="D32" s="207">
        <f>Finanzkraft!H32</f>
        <v>1419404.03</v>
      </c>
      <c r="E32" s="147">
        <f t="shared" si="1"/>
        <v>5.3370468807685516E-3</v>
      </c>
      <c r="F32" s="170">
        <f>'Grunddaten § 2 SPU_40%_IST'!$B$5*'bezirksw Umlage § 2_IST'!E32</f>
        <v>757.50607079043789</v>
      </c>
      <c r="G32" s="170">
        <f>'Grunddaten § 2 SPU_40%_IST'!$C$5*'bezirksw Umlage § 2_IST'!E32</f>
        <v>64771.68597780689</v>
      </c>
      <c r="H32" s="170">
        <f>'Grunddaten § 2 SPU_40%_IST'!$D$5*'bezirksw Umlage § 2_IST'!E32</f>
        <v>11059.062894572697</v>
      </c>
      <c r="I32" s="170">
        <f>'Grunddaten § 2 SPU_40%_IST'!$E$5*'bezirksw Umlage § 2_IST'!E32</f>
        <v>167462.75368143179</v>
      </c>
      <c r="J32" s="170">
        <f>'Grunddaten § 2 SPU_40%_IST'!$F$5*'bezirksw Umlage § 2_IST'!E32</f>
        <v>7061.6737232228052</v>
      </c>
      <c r="K32" s="170">
        <f>'Grunddaten § 2 SPU_40%_IST'!$G$5*'bezirksw Umlage § 2_IST'!E32</f>
        <v>46576.349655781531</v>
      </c>
      <c r="L32" s="170">
        <f>'Grunddaten § 2 SPU_40%_IST'!$H$5*'bezirksw Umlage § 2_IST'!E32</f>
        <v>542.31039864565673</v>
      </c>
      <c r="M32" s="170">
        <f>'Grunddaten § 2 SPU_40%_IST'!$I$5*'bezirksw Umlage § 2_IST'!E32</f>
        <v>414.04927116033804</v>
      </c>
      <c r="N32" s="14"/>
      <c r="O32" s="14"/>
    </row>
    <row r="33" spans="1:15" x14ac:dyDescent="0.25">
      <c r="A33">
        <v>60642</v>
      </c>
      <c r="B33" t="s">
        <v>42</v>
      </c>
      <c r="C33" t="s">
        <v>28</v>
      </c>
      <c r="D33" s="207">
        <f>Finanzkraft!H33</f>
        <v>2878064</v>
      </c>
      <c r="E33" s="147">
        <f t="shared" si="1"/>
        <v>1.0821698522197559E-2</v>
      </c>
      <c r="F33" s="170">
        <f>'Grunddaten § 2 SPU_40%_IST'!$B$5*'bezirksw Umlage § 2_IST'!E33</f>
        <v>1535.9622109311686</v>
      </c>
      <c r="G33" s="170">
        <f>'Grunddaten § 2 SPU_40%_IST'!$C$5*'bezirksw Umlage § 2_IST'!E33</f>
        <v>131334.73887067291</v>
      </c>
      <c r="H33" s="170">
        <f>'Grunddaten § 2 SPU_40%_IST'!$D$5*'bezirksw Umlage § 2_IST'!E33</f>
        <v>22423.982261488629</v>
      </c>
      <c r="I33" s="170">
        <f>'Grunddaten § 2 SPU_40%_IST'!$E$5*'bezirksw Umlage § 2_IST'!E33</f>
        <v>339556.96371483197</v>
      </c>
      <c r="J33" s="170">
        <f>'Grunddaten § 2 SPU_40%_IST'!$F$5*'bezirksw Umlage § 2_IST'!E33</f>
        <v>14318.649583201141</v>
      </c>
      <c r="K33" s="170">
        <f>'Grunddaten § 2 SPU_40%_IST'!$G$5*'bezirksw Umlage § 2_IST'!E33</f>
        <v>94440.844440689107</v>
      </c>
      <c r="L33" s="170">
        <f>'Grunddaten § 2 SPU_40%_IST'!$H$5*'bezirksw Umlage § 2_IST'!E33</f>
        <v>1099.6192783584765</v>
      </c>
      <c r="M33" s="170">
        <f>'Grunddaten § 2 SPU_40%_IST'!$I$5*'bezirksw Umlage § 2_IST'!E33</f>
        <v>839.54975212576153</v>
      </c>
      <c r="N33" s="14"/>
      <c r="O33" s="14"/>
    </row>
    <row r="34" spans="1:15" x14ac:dyDescent="0.25">
      <c r="A34">
        <v>60645</v>
      </c>
      <c r="B34" t="s">
        <v>43</v>
      </c>
      <c r="C34" t="s">
        <v>28</v>
      </c>
      <c r="D34" s="207">
        <f>Finanzkraft!H34</f>
        <v>4110324.82</v>
      </c>
      <c r="E34" s="147">
        <f t="shared" si="1"/>
        <v>1.5455075366755552E-2</v>
      </c>
      <c r="F34" s="170">
        <f>'Grunddaten § 2 SPU_40%_IST'!$B$5*'bezirksw Umlage § 2_IST'!E34</f>
        <v>2193.5938874786862</v>
      </c>
      <c r="G34" s="170">
        <f>'Grunddaten § 2 SPU_40%_IST'!$C$5*'bezirksw Umlage § 2_IST'!E34</f>
        <v>187566.51586217183</v>
      </c>
      <c r="H34" s="170">
        <f>'Grunddaten § 2 SPU_40%_IST'!$D$5*'bezirksw Umlage § 2_IST'!E34</f>
        <v>32024.948316867325</v>
      </c>
      <c r="I34" s="170">
        <f>'Grunddaten § 2 SPU_40%_IST'!$E$5*'bezirksw Umlage § 2_IST'!E34</f>
        <v>484940.36816447211</v>
      </c>
      <c r="J34" s="170">
        <f>'Grunddaten § 2 SPU_40%_IST'!$F$5*'bezirksw Umlage § 2_IST'!E34</f>
        <v>20449.267553019774</v>
      </c>
      <c r="K34" s="170">
        <f>'Grunddaten § 2 SPU_40%_IST'!$G$5*'bezirksw Umlage § 2_IST'!E34</f>
        <v>134876.27339987</v>
      </c>
      <c r="L34" s="170">
        <f>'Grunddaten § 2 SPU_40%_IST'!$H$5*'bezirksw Umlage § 2_IST'!E34</f>
        <v>1570.4280420405298</v>
      </c>
      <c r="M34" s="170">
        <f>'Grunddaten § 2 SPU_40%_IST'!$I$5*'bezirksw Umlage § 2_IST'!E34</f>
        <v>1199.0081470694763</v>
      </c>
      <c r="N34" s="14"/>
      <c r="O34" s="14"/>
    </row>
    <row r="35" spans="1:15" x14ac:dyDescent="0.25">
      <c r="A35">
        <v>60646</v>
      </c>
      <c r="B35" t="s">
        <v>44</v>
      </c>
      <c r="C35" t="s">
        <v>28</v>
      </c>
      <c r="D35" s="207">
        <f>Finanzkraft!H35</f>
        <v>3420171.26</v>
      </c>
      <c r="E35" s="147">
        <f t="shared" si="1"/>
        <v>1.2860055325386983E-2</v>
      </c>
      <c r="F35" s="170">
        <f>'Grunddaten § 2 SPU_40%_IST'!$B$5*'bezirksw Umlage § 2_IST'!E35</f>
        <v>1825.2734512758716</v>
      </c>
      <c r="G35" s="170">
        <f>'Grunddaten § 2 SPU_40%_IST'!$C$5*'bezirksw Umlage § 2_IST'!E35</f>
        <v>156072.72782157743</v>
      </c>
      <c r="H35" s="170">
        <f>'Grunddaten § 2 SPU_40%_IST'!$D$5*'bezirksw Umlage § 2_IST'!E35</f>
        <v>26647.725577156452</v>
      </c>
      <c r="I35" s="170">
        <f>'Grunddaten § 2 SPU_40%_IST'!$E$5*'bezirksw Umlage § 2_IST'!E35</f>
        <v>403515.33823790267</v>
      </c>
      <c r="J35" s="170">
        <f>'Grunddaten § 2 SPU_40%_IST'!$F$5*'bezirksw Umlage § 2_IST'!E35</f>
        <v>17015.686164892621</v>
      </c>
      <c r="K35" s="170">
        <f>'Grunddaten § 2 SPU_40%_IST'!$G$5*'bezirksw Umlage § 2_IST'!E35</f>
        <v>112229.56192988608</v>
      </c>
      <c r="L35" s="170">
        <f>'Grunddaten § 2 SPU_40%_IST'!$H$5*'bezirksw Umlage § 2_IST'!E35</f>
        <v>1306.7417030280083</v>
      </c>
      <c r="M35" s="170">
        <f>'Grunddaten § 2 SPU_40%_IST'!$I$5*'bezirksw Umlage § 2_IST'!E35</f>
        <v>997.68592135569372</v>
      </c>
      <c r="N35" s="14"/>
      <c r="O35" s="14"/>
    </row>
    <row r="36" spans="1:15" x14ac:dyDescent="0.25">
      <c r="A36">
        <v>60647</v>
      </c>
      <c r="B36" t="s">
        <v>45</v>
      </c>
      <c r="C36" t="s">
        <v>28</v>
      </c>
      <c r="D36" s="207">
        <f>Finanzkraft!H36</f>
        <v>787129.55</v>
      </c>
      <c r="E36" s="147">
        <f t="shared" si="1"/>
        <v>2.9596557574859458E-3</v>
      </c>
      <c r="F36" s="170">
        <f>'Grunddaten § 2 SPU_40%_IST'!$B$5*'bezirksw Umlage § 2_IST'!E36</f>
        <v>420.0744819806842</v>
      </c>
      <c r="G36" s="170">
        <f>'Grunddaten § 2 SPU_40%_IST'!$C$5*'bezirksw Umlage § 2_IST'!E36</f>
        <v>35919.094886924089</v>
      </c>
      <c r="H36" s="170">
        <f>'Grunddaten § 2 SPU_40%_IST'!$D$5*'bezirksw Umlage § 2_IST'!E36</f>
        <v>6132.7958887271197</v>
      </c>
      <c r="I36" s="170">
        <f>'Grunddaten § 2 SPU_40%_IST'!$E$5*'bezirksw Umlage § 2_IST'!E36</f>
        <v>92866.357401441404</v>
      </c>
      <c r="J36" s="170">
        <f>'Grunddaten § 2 SPU_40%_IST'!$F$5*'bezirksw Umlage § 2_IST'!E36</f>
        <v>3916.0464128083331</v>
      </c>
      <c r="K36" s="170">
        <f>'Grunddaten § 2 SPU_40%_IST'!$G$5*'bezirksw Umlage § 2_IST'!E36</f>
        <v>25828.883369591375</v>
      </c>
      <c r="L36" s="170">
        <f>'Grunddaten § 2 SPU_40%_IST'!$H$5*'bezirksw Umlage § 2_IST'!E36</f>
        <v>300.7378667554413</v>
      </c>
      <c r="M36" s="170">
        <f>'Grunddaten § 2 SPU_40%_IST'!$I$5*'bezirksw Umlage § 2_IST'!E36</f>
        <v>229.61074479002633</v>
      </c>
      <c r="N36" s="14"/>
      <c r="O36" s="14"/>
    </row>
    <row r="37" spans="1:15" x14ac:dyDescent="0.25">
      <c r="A37">
        <v>60648</v>
      </c>
      <c r="B37" t="s">
        <v>46</v>
      </c>
      <c r="C37" t="s">
        <v>28</v>
      </c>
      <c r="D37" s="207">
        <f>Finanzkraft!H37</f>
        <v>2806562.15</v>
      </c>
      <c r="E37" s="147">
        <f t="shared" si="1"/>
        <v>1.0552847146939959E-2</v>
      </c>
      <c r="F37" s="170">
        <f>'Grunddaten § 2 SPU_40%_IST'!$B$5*'bezirksw Umlage § 2_IST'!E37</f>
        <v>1497.803177771493</v>
      </c>
      <c r="G37" s="170">
        <f>'Grunddaten § 2 SPU_40%_IST'!$C$5*'bezirksw Umlage § 2_IST'!E37</f>
        <v>128071.89384758795</v>
      </c>
      <c r="H37" s="170">
        <f>'Grunddaten § 2 SPU_40%_IST'!$D$5*'bezirksw Umlage § 2_IST'!E37</f>
        <v>21866.886861225252</v>
      </c>
      <c r="I37" s="170">
        <f>'Grunddaten § 2 SPU_40%_IST'!$E$5*'bezirksw Umlage § 2_IST'!E37</f>
        <v>331121.10159154586</v>
      </c>
      <c r="J37" s="170">
        <f>'Grunddaten § 2 SPU_40%_IST'!$F$5*'bezirksw Umlage § 2_IST'!E37</f>
        <v>13962.920893811117</v>
      </c>
      <c r="K37" s="170">
        <f>'Grunddaten § 2 SPU_40%_IST'!$G$5*'bezirksw Umlage § 2_IST'!E37</f>
        <v>92094.581434351698</v>
      </c>
      <c r="L37" s="170">
        <f>'Grunddaten § 2 SPU_40%_IST'!$H$5*'bezirksw Umlage § 2_IST'!E37</f>
        <v>1072.3006319703852</v>
      </c>
      <c r="M37" s="170">
        <f>'Grunddaten § 2 SPU_40%_IST'!$I$5*'bezirksw Umlage § 2_IST'!E37</f>
        <v>818.69220328597441</v>
      </c>
      <c r="N37" s="14"/>
      <c r="O37" s="14"/>
    </row>
    <row r="38" spans="1:15" x14ac:dyDescent="0.25">
      <c r="A38">
        <v>60651</v>
      </c>
      <c r="B38" t="s">
        <v>47</v>
      </c>
      <c r="C38" t="s">
        <v>28</v>
      </c>
      <c r="D38" s="207">
        <f>Finanzkraft!H38</f>
        <v>2933234.19</v>
      </c>
      <c r="E38" s="147">
        <f t="shared" si="1"/>
        <v>1.1029141846457325E-2</v>
      </c>
      <c r="F38" s="170">
        <f>'Grunddaten § 2 SPU_40%_IST'!$B$5*'bezirksw Umlage § 2_IST'!E38</f>
        <v>1565.4053807181826</v>
      </c>
      <c r="G38" s="170">
        <f>'Grunddaten § 2 SPU_40%_IST'!$C$5*'bezirksw Umlage § 2_IST'!E38</f>
        <v>133852.32100126328</v>
      </c>
      <c r="H38" s="170">
        <f>'Grunddaten § 2 SPU_40%_IST'!$D$5*'bezirksw Umlage § 2_IST'!E38</f>
        <v>22853.832105662685</v>
      </c>
      <c r="I38" s="170">
        <f>'Grunddaten § 2 SPU_40%_IST'!$E$5*'bezirksw Umlage § 2_IST'!E38</f>
        <v>346065.99972097029</v>
      </c>
      <c r="J38" s="170">
        <f>'Grunddaten § 2 SPU_40%_IST'!$F$5*'bezirksw Umlage § 2_IST'!E38</f>
        <v>14593.126668508705</v>
      </c>
      <c r="K38" s="170">
        <f>'Grunddaten § 2 SPU_40%_IST'!$G$5*'bezirksw Umlage § 2_IST'!E38</f>
        <v>96251.200058755028</v>
      </c>
      <c r="L38" s="170">
        <f>'Grunddaten § 2 SPU_40%_IST'!$H$5*'bezirksw Umlage § 2_IST'!E38</f>
        <v>1120.6981023577691</v>
      </c>
      <c r="M38" s="170">
        <f>'Grunddaten § 2 SPU_40%_IST'!$I$5*'bezirksw Umlage § 2_IST'!E38</f>
        <v>855.64325085936548</v>
      </c>
      <c r="N38" s="14"/>
      <c r="O38" s="14"/>
    </row>
    <row r="39" spans="1:15" x14ac:dyDescent="0.25">
      <c r="A39">
        <v>60653</v>
      </c>
      <c r="B39" t="s">
        <v>48</v>
      </c>
      <c r="C39" t="s">
        <v>28</v>
      </c>
      <c r="D39" s="207">
        <f>Finanzkraft!H39</f>
        <v>5633594.9299999997</v>
      </c>
      <c r="E39" s="147">
        <f t="shared" si="1"/>
        <v>2.1182665127891756E-2</v>
      </c>
      <c r="F39" s="170">
        <f>'Grunddaten § 2 SPU_40%_IST'!$B$5*'bezirksw Umlage § 2_IST'!E39</f>
        <v>3006.5311001330829</v>
      </c>
      <c r="G39" s="170">
        <f>'Grunddaten § 2 SPU_40%_IST'!$C$5*'bezirksw Umlage § 2_IST'!E39</f>
        <v>257077.92426947312</v>
      </c>
      <c r="H39" s="170">
        <f>'Grunddaten § 2 SPU_40%_IST'!$D$5*'bezirksw Umlage § 2_IST'!E39</f>
        <v>43893.267411264052</v>
      </c>
      <c r="I39" s="170">
        <f>'Grunddaten § 2 SPU_40%_IST'!$E$5*'bezirksw Umlage § 2_IST'!E39</f>
        <v>664657.3492563304</v>
      </c>
      <c r="J39" s="170">
        <f>'Grunddaten § 2 SPU_40%_IST'!$F$5*'bezirksw Umlage § 2_IST'!E39</f>
        <v>28027.685171826808</v>
      </c>
      <c r="K39" s="170">
        <f>'Grunddaten § 2 SPU_40%_IST'!$G$5*'bezirksw Umlage § 2_IST'!E39</f>
        <v>184860.88649383225</v>
      </c>
      <c r="L39" s="170">
        <f>'Grunddaten § 2 SPU_40%_IST'!$H$5*'bezirksw Umlage § 2_IST'!E39</f>
        <v>2152.4224588093148</v>
      </c>
      <c r="M39" s="170">
        <f>'Grunddaten § 2 SPU_40%_IST'!$I$5*'bezirksw Umlage § 2_IST'!E39</f>
        <v>1643.3558208081706</v>
      </c>
      <c r="N39" s="14"/>
      <c r="O39" s="14"/>
    </row>
    <row r="40" spans="1:15" x14ac:dyDescent="0.25">
      <c r="A40">
        <v>60654</v>
      </c>
      <c r="B40" t="s">
        <v>49</v>
      </c>
      <c r="C40" t="s">
        <v>28</v>
      </c>
      <c r="D40" s="207">
        <f>Finanzkraft!H40</f>
        <v>3277017</v>
      </c>
      <c r="E40" s="147">
        <f t="shared" si="1"/>
        <v>1.2321786459966242E-2</v>
      </c>
      <c r="F40" s="170">
        <f>'Grunddaten § 2 SPU_40%_IST'!$B$5*'bezirksw Umlage § 2_IST'!E40</f>
        <v>1748.8750342518531</v>
      </c>
      <c r="G40" s="170">
        <f>'Grunddaten § 2 SPU_40%_IST'!$C$5*'bezirksw Umlage § 2_IST'!E40</f>
        <v>149540.16726860695</v>
      </c>
      <c r="H40" s="170">
        <f>'Grunddaten § 2 SPU_40%_IST'!$D$5*'bezirksw Umlage § 2_IST'!E40</f>
        <v>25532.361712108101</v>
      </c>
      <c r="I40" s="170">
        <f>'Grunddaten § 2 SPU_40%_IST'!$E$5*'bezirksw Umlage § 2_IST'!E40</f>
        <v>386625.85076700436</v>
      </c>
      <c r="J40" s="170">
        <f>'Grunddaten § 2 SPU_40%_IST'!$F$5*'bezirksw Umlage § 2_IST'!E40</f>
        <v>16303.479735403054</v>
      </c>
      <c r="K40" s="170">
        <f>'Grunddaten § 2 SPU_40%_IST'!$G$5*'bezirksw Umlage § 2_IST'!E40</f>
        <v>107532.09543863295</v>
      </c>
      <c r="L40" s="170">
        <f>'Grunddaten § 2 SPU_40%_IST'!$H$5*'bezirksw Umlage § 2_IST'!E40</f>
        <v>1252.046885930424</v>
      </c>
      <c r="M40" s="170">
        <f>'Grunddaten § 2 SPU_40%_IST'!$I$5*'bezirksw Umlage § 2_IST'!E40</f>
        <v>955.92690435720226</v>
      </c>
      <c r="N40" s="14"/>
      <c r="O40" s="14"/>
    </row>
    <row r="41" spans="1:15" x14ac:dyDescent="0.25">
      <c r="A41">
        <v>60655</v>
      </c>
      <c r="B41" t="s">
        <v>50</v>
      </c>
      <c r="C41" t="s">
        <v>28</v>
      </c>
      <c r="D41" s="207">
        <f>Finanzkraft!H41</f>
        <v>5286942.58</v>
      </c>
      <c r="E41" s="147">
        <f t="shared" si="1"/>
        <v>1.9879230866627479E-2</v>
      </c>
      <c r="F41" s="170">
        <f>'Grunddaten § 2 SPU_40%_IST'!$B$5*'bezirksw Umlage § 2_IST'!E41</f>
        <v>2821.5300334679619</v>
      </c>
      <c r="G41" s="170">
        <f>'Grunddaten § 2 SPU_40%_IST'!$C$5*'bezirksw Umlage § 2_IST'!E41</f>
        <v>241259.13223908216</v>
      </c>
      <c r="H41" s="170">
        <f>'Grunddaten § 2 SPU_40%_IST'!$D$5*'bezirksw Umlage § 2_IST'!E41</f>
        <v>41192.380235960329</v>
      </c>
      <c r="I41" s="170">
        <f>'Grunddaten § 2 SPU_40%_IST'!$E$5*'bezirksw Umlage § 2_IST'!E41</f>
        <v>623758.94691690663</v>
      </c>
      <c r="J41" s="170">
        <f>'Grunddaten § 2 SPU_40%_IST'!$F$5*'bezirksw Umlage § 2_IST'!E41</f>
        <v>26303.055863082045</v>
      </c>
      <c r="K41" s="170">
        <f>'Grunddaten § 2 SPU_40%_IST'!$G$5*'bezirksw Umlage § 2_IST'!E41</f>
        <v>173485.82997620467</v>
      </c>
      <c r="L41" s="170">
        <f>'Grunddaten § 2 SPU_40%_IST'!$H$5*'bezirksw Umlage § 2_IST'!E41</f>
        <v>2019.97731271518</v>
      </c>
      <c r="M41" s="170">
        <f>'Grunddaten § 2 SPU_40%_IST'!$I$5*'bezirksw Umlage § 2_IST'!E41</f>
        <v>1542.2351040637504</v>
      </c>
      <c r="N41" s="14"/>
      <c r="O41" s="14"/>
    </row>
    <row r="42" spans="1:15" x14ac:dyDescent="0.25">
      <c r="A42">
        <v>60656</v>
      </c>
      <c r="B42" t="s">
        <v>51</v>
      </c>
      <c r="C42" t="s">
        <v>28</v>
      </c>
      <c r="D42" s="207">
        <f>Finanzkraft!H42</f>
        <v>4158535.03</v>
      </c>
      <c r="E42" s="147">
        <f t="shared" si="1"/>
        <v>1.5636348736045406E-2</v>
      </c>
      <c r="F42" s="170">
        <f>'Grunddaten § 2 SPU_40%_IST'!$B$5*'bezirksw Umlage § 2_IST'!E42</f>
        <v>2219.3226623568876</v>
      </c>
      <c r="G42" s="170">
        <f>'Grunddaten § 2 SPU_40%_IST'!$C$5*'bezirksw Umlage § 2_IST'!E42</f>
        <v>189766.49311815028</v>
      </c>
      <c r="H42" s="170">
        <f>'Grunddaten § 2 SPU_40%_IST'!$D$5*'bezirksw Umlage § 2_IST'!E42</f>
        <v>32400.570573308687</v>
      </c>
      <c r="I42" s="170">
        <f>'Grunddaten § 2 SPU_40%_IST'!$E$5*'bezirksw Umlage § 2_IST'!E42</f>
        <v>490628.25854066061</v>
      </c>
      <c r="J42" s="170">
        <f>'Grunddaten § 2 SPU_40%_IST'!$F$5*'bezirksw Umlage § 2_IST'!E42</f>
        <v>20689.118057846124</v>
      </c>
      <c r="K42" s="170">
        <f>'Grunddaten § 2 SPU_40%_IST'!$G$5*'bezirksw Umlage § 2_IST'!E42</f>
        <v>136458.24410763153</v>
      </c>
      <c r="L42" s="170">
        <f>'Grunddaten § 2 SPU_40%_IST'!$H$5*'bezirksw Umlage § 2_IST'!E42</f>
        <v>1588.8476728512799</v>
      </c>
      <c r="M42" s="170">
        <f>'Grunddaten § 2 SPU_40%_IST'!$I$5*'bezirksw Umlage § 2_IST'!E42</f>
        <v>1213.0713749391246</v>
      </c>
      <c r="N42" s="14"/>
      <c r="O42" s="14"/>
    </row>
    <row r="43" spans="1:15" x14ac:dyDescent="0.25">
      <c r="A43">
        <v>60659</v>
      </c>
      <c r="B43" t="s">
        <v>52</v>
      </c>
      <c r="C43" t="s">
        <v>28</v>
      </c>
      <c r="D43" s="207">
        <f>Finanzkraft!H43</f>
        <v>5441236.9199999999</v>
      </c>
      <c r="E43" s="147">
        <f t="shared" si="1"/>
        <v>2.0459387121374229E-2</v>
      </c>
      <c r="F43" s="170">
        <f>'Grunddaten § 2 SPU_40%_IST'!$B$5*'bezirksw Umlage § 2_IST'!E43</f>
        <v>2903.8736768339763</v>
      </c>
      <c r="G43" s="170">
        <f>'Grunddaten § 2 SPU_40%_IST'!$C$5*'bezirksw Umlage § 2_IST'!E43</f>
        <v>248300.04823439111</v>
      </c>
      <c r="H43" s="170">
        <f>'Grunddaten § 2 SPU_40%_IST'!$D$5*'bezirksw Umlage § 2_IST'!E43</f>
        <v>42394.540279381217</v>
      </c>
      <c r="I43" s="170">
        <f>'Grunddaten § 2 SPU_40%_IST'!$E$5*'bezirksw Umlage § 2_IST'!E43</f>
        <v>641962.75253373245</v>
      </c>
      <c r="J43" s="170">
        <f>'Grunddaten § 2 SPU_40%_IST'!$F$5*'bezirksw Umlage § 2_IST'!E43</f>
        <v>27070.685278943296</v>
      </c>
      <c r="K43" s="170">
        <f>'Grunddaten § 2 SPU_40%_IST'!$G$5*'bezirksw Umlage § 2_IST'!E43</f>
        <v>178548.84725518763</v>
      </c>
      <c r="L43" s="170">
        <f>'Grunddaten § 2 SPU_40%_IST'!$H$5*'bezirksw Umlage § 2_IST'!E43</f>
        <v>2078.928409982509</v>
      </c>
      <c r="M43" s="170">
        <f>'Grunddaten § 2 SPU_40%_IST'!$I$5*'bezirksw Umlage § 2_IST'!E43</f>
        <v>1587.2437539413795</v>
      </c>
      <c r="N43" s="14"/>
      <c r="O43" s="14"/>
    </row>
    <row r="44" spans="1:15" x14ac:dyDescent="0.25">
      <c r="A44">
        <v>60660</v>
      </c>
      <c r="B44" t="s">
        <v>53</v>
      </c>
      <c r="C44" t="s">
        <v>28</v>
      </c>
      <c r="D44" s="207">
        <f>Finanzkraft!H44</f>
        <v>6569574.9500000002</v>
      </c>
      <c r="E44" s="147">
        <f t="shared" si="1"/>
        <v>2.4702007852459539E-2</v>
      </c>
      <c r="F44" s="170">
        <f>'Grunddaten § 2 SPU_40%_IST'!$B$5*'bezirksw Umlage § 2_IST'!E44</f>
        <v>3506.0439465835443</v>
      </c>
      <c r="G44" s="170">
        <f>'Grunddaten § 2 SPU_40%_IST'!$C$5*'bezirksw Umlage § 2_IST'!E44</f>
        <v>299789.51494809159</v>
      </c>
      <c r="H44" s="170">
        <f>'Grunddaten § 2 SPU_40%_IST'!$D$5*'bezirksw Umlage § 2_IST'!E44</f>
        <v>51185.808287904663</v>
      </c>
      <c r="I44" s="170">
        <f>'Grunddaten § 2 SPU_40%_IST'!$E$5*'bezirksw Umlage § 2_IST'!E44</f>
        <v>775085.23886856553</v>
      </c>
      <c r="J44" s="170">
        <f>'Grunddaten § 2 SPU_40%_IST'!$F$5*'bezirksw Umlage § 2_IST'!E44</f>
        <v>32684.277215387207</v>
      </c>
      <c r="K44" s="170">
        <f>'Grunddaten § 2 SPU_40%_IST'!$G$5*'bezirksw Umlage § 2_IST'!E44</f>
        <v>215574.15189321639</v>
      </c>
      <c r="L44" s="170">
        <f>'Grunddaten § 2 SPU_40%_IST'!$H$5*'bezirksw Umlage § 2_IST'!E44</f>
        <v>2510.031488403637</v>
      </c>
      <c r="M44" s="170">
        <f>'Grunddaten § 2 SPU_40%_IST'!$I$5*'bezirksw Umlage § 2_IST'!E44</f>
        <v>1916.3872036355385</v>
      </c>
      <c r="N44" s="14"/>
      <c r="O44" s="14"/>
    </row>
    <row r="45" spans="1:15" x14ac:dyDescent="0.25">
      <c r="A45">
        <v>60661</v>
      </c>
      <c r="B45" t="s">
        <v>54</v>
      </c>
      <c r="C45" t="s">
        <v>28</v>
      </c>
      <c r="D45" s="207">
        <f>Finanzkraft!H45</f>
        <v>8349920.4000000004</v>
      </c>
      <c r="E45" s="147">
        <f t="shared" si="1"/>
        <v>3.1396216780845476E-2</v>
      </c>
      <c r="F45" s="170">
        <f>'Grunddaten § 2 SPU_40%_IST'!$B$5*'bezirksw Umlage § 2_IST'!E45</f>
        <v>4456.1768600987562</v>
      </c>
      <c r="G45" s="170">
        <f>'Grunddaten § 2 SPU_40%_IST'!$C$5*'bezirksw Umlage § 2_IST'!E45</f>
        <v>381032.04630783224</v>
      </c>
      <c r="H45" s="170">
        <f>'Grunddaten § 2 SPU_40%_IST'!$D$5*'bezirksw Umlage § 2_IST'!E45</f>
        <v>65057.089395663905</v>
      </c>
      <c r="I45" s="170">
        <f>'Grunddaten § 2 SPU_40%_IST'!$E$5*'bezirksw Umlage § 2_IST'!E45</f>
        <v>985132.23412840546</v>
      </c>
      <c r="J45" s="170">
        <f>'Grunddaten § 2 SPU_40%_IST'!$F$5*'bezirksw Umlage § 2_IST'!E45</f>
        <v>41541.66976662878</v>
      </c>
      <c r="K45" s="170">
        <f>'Grunddaten § 2 SPU_40%_IST'!$G$5*'bezirksw Umlage § 2_IST'!E45</f>
        <v>273994.43986948748</v>
      </c>
      <c r="L45" s="170">
        <f>'Grunddaten § 2 SPU_40%_IST'!$H$5*'bezirksw Umlage § 2_IST'!E45</f>
        <v>3190.2464450403891</v>
      </c>
      <c r="M45" s="170">
        <f>'Grunddaten § 2 SPU_40%_IST'!$I$5*'bezirksw Umlage § 2_IST'!E45</f>
        <v>2435.7254050256838</v>
      </c>
      <c r="N45" s="14"/>
      <c r="O45" s="14"/>
    </row>
    <row r="46" spans="1:15" x14ac:dyDescent="0.25">
      <c r="A46">
        <v>60662</v>
      </c>
      <c r="B46" t="s">
        <v>55</v>
      </c>
      <c r="C46" t="s">
        <v>28</v>
      </c>
      <c r="D46" s="207">
        <f>Finanzkraft!H46</f>
        <v>6797046.3700000001</v>
      </c>
      <c r="E46" s="147">
        <f t="shared" si="1"/>
        <v>2.5557314450803489E-2</v>
      </c>
      <c r="F46" s="170">
        <f>'Grunddaten § 2 SPU_40%_IST'!$B$5*'bezirksw Umlage § 2_IST'!E46</f>
        <v>3627.4406581183998</v>
      </c>
      <c r="G46" s="170">
        <f>'Grunddaten § 2 SPU_40%_IST'!$C$5*'bezirksw Umlage § 2_IST'!E46</f>
        <v>310169.72176289529</v>
      </c>
      <c r="H46" s="170">
        <f>'Grunddaten § 2 SPU_40%_IST'!$D$5*'bezirksw Umlage § 2_IST'!E46</f>
        <v>52958.116022227332</v>
      </c>
      <c r="I46" s="170">
        <f>'Grunddaten § 2 SPU_40%_IST'!$E$5*'bezirksw Umlage § 2_IST'!E46</f>
        <v>801922.55197456363</v>
      </c>
      <c r="J46" s="170">
        <f>'Grunddaten § 2 SPU_40%_IST'!$F$5*'bezirksw Umlage § 2_IST'!E46</f>
        <v>33815.969753556325</v>
      </c>
      <c r="K46" s="170">
        <f>'Grunddaten § 2 SPU_40%_IST'!$G$5*'bezirksw Umlage § 2_IST'!E46</f>
        <v>223038.40320622496</v>
      </c>
      <c r="L46" s="170">
        <f>'Grunddaten § 2 SPU_40%_IST'!$H$5*'bezirksw Umlage § 2_IST'!E46</f>
        <v>2596.9412856519184</v>
      </c>
      <c r="M46" s="170">
        <f>'Grunddaten § 2 SPU_40%_IST'!$I$5*'bezirksw Umlage § 2_IST'!E46</f>
        <v>1982.7420777025138</v>
      </c>
      <c r="N46" s="14"/>
      <c r="O46" s="14"/>
    </row>
    <row r="47" spans="1:15" x14ac:dyDescent="0.25">
      <c r="A47">
        <v>60663</v>
      </c>
      <c r="B47" t="s">
        <v>56</v>
      </c>
      <c r="C47" t="s">
        <v>28</v>
      </c>
      <c r="D47" s="207">
        <f>Finanzkraft!H47</f>
        <v>10375271.74</v>
      </c>
      <c r="E47" s="147">
        <f t="shared" si="1"/>
        <v>3.9011662998514315E-2</v>
      </c>
      <c r="F47" s="170">
        <f>'Grunddaten § 2 SPU_40%_IST'!$B$5*'bezirksw Umlage § 2_IST'!E47</f>
        <v>5537.064262914957</v>
      </c>
      <c r="G47" s="170">
        <f>'Grunddaten § 2 SPU_40%_IST'!$C$5*'bezirksw Umlage § 2_IST'!E47</f>
        <v>473454.93522213976</v>
      </c>
      <c r="H47" s="170">
        <f>'Grunddaten § 2 SPU_40%_IST'!$D$5*'bezirksw Umlage § 2_IST'!E47</f>
        <v>80837.295298466008</v>
      </c>
      <c r="I47" s="170">
        <f>'Grunddaten § 2 SPU_40%_IST'!$E$5*'bezirksw Umlage § 2_IST'!E47</f>
        <v>1224085.2773776753</v>
      </c>
      <c r="J47" s="170">
        <f>'Grunddaten § 2 SPU_40%_IST'!$F$5*'bezirksw Umlage § 2_IST'!E47</f>
        <v>51617.990557384961</v>
      </c>
      <c r="K47" s="170">
        <f>'Grunddaten § 2 SPU_40%_IST'!$G$5*'bezirksw Umlage § 2_IST'!E47</f>
        <v>340454.35557625466</v>
      </c>
      <c r="L47" s="170">
        <f>'Grunddaten § 2 SPU_40%_IST'!$H$5*'bezirksw Umlage § 2_IST'!E47</f>
        <v>3964.0705778300608</v>
      </c>
      <c r="M47" s="170">
        <f>'Grunddaten § 2 SPU_40%_IST'!$I$5*'bezirksw Umlage § 2_IST'!E47</f>
        <v>3026.5333979906004</v>
      </c>
      <c r="N47" s="14"/>
      <c r="O47" s="14"/>
    </row>
    <row r="48" spans="1:15" x14ac:dyDescent="0.25">
      <c r="A48">
        <v>60664</v>
      </c>
      <c r="B48" t="s">
        <v>57</v>
      </c>
      <c r="C48" t="s">
        <v>28</v>
      </c>
      <c r="D48" s="207">
        <f>Finanzkraft!H48</f>
        <v>18038703.199999999</v>
      </c>
      <c r="E48" s="147">
        <f t="shared" si="1"/>
        <v>6.7826638935687453E-2</v>
      </c>
      <c r="F48" s="170">
        <f>'Grunddaten § 2 SPU_40%_IST'!$B$5*'bezirksw Umlage § 2_IST'!E48</f>
        <v>9626.8764174122407</v>
      </c>
      <c r="G48" s="170">
        <f>'Grunddaten § 2 SPU_40%_IST'!$C$5*'bezirksw Umlage § 2_IST'!E48</f>
        <v>823160.42115031905</v>
      </c>
      <c r="H48" s="170">
        <f>'Grunddaten § 2 SPU_40%_IST'!$D$5*'bezirksw Umlage § 2_IST'!E48</f>
        <v>140545.71426384477</v>
      </c>
      <c r="I48" s="170">
        <f>'Grunddaten § 2 SPU_40%_IST'!$E$5*'bezirksw Umlage § 2_IST'!E48</f>
        <v>2128224.837232606</v>
      </c>
      <c r="J48" s="170">
        <f>'Grunddaten § 2 SPU_40%_IST'!$F$5*'bezirksw Umlage § 2_IST'!E48</f>
        <v>89744.310778415311</v>
      </c>
      <c r="K48" s="170">
        <f>'Grunddaten § 2 SPU_40%_IST'!$G$5*'bezirksw Umlage § 2_IST'!E48</f>
        <v>591922.33488308836</v>
      </c>
      <c r="L48" s="170">
        <f>'Grunddaten § 2 SPU_40%_IST'!$H$5*'bezirksw Umlage § 2_IST'!E48</f>
        <v>6892.0308218673181</v>
      </c>
      <c r="M48" s="170">
        <f>'Grunddaten § 2 SPU_40%_IST'!$I$5*'bezirksw Umlage § 2_IST'!E48</f>
        <v>5262.0055704911983</v>
      </c>
      <c r="N48" s="14"/>
      <c r="O48" s="14"/>
    </row>
    <row r="49" spans="1:15" x14ac:dyDescent="0.25">
      <c r="A49">
        <v>60665</v>
      </c>
      <c r="B49" t="s">
        <v>58</v>
      </c>
      <c r="C49" t="s">
        <v>28</v>
      </c>
      <c r="D49" s="207">
        <f>Finanzkraft!H49</f>
        <v>8508911.8399999999</v>
      </c>
      <c r="E49" s="147">
        <f t="shared" si="1"/>
        <v>3.1994034421902122E-2</v>
      </c>
      <c r="F49" s="170">
        <f>'Grunddaten § 2 SPU_40%_IST'!$B$5*'bezirksw Umlage § 2_IST'!E49</f>
        <v>4541.027246921818</v>
      </c>
      <c r="G49" s="170">
        <f>'Grunddaten § 2 SPU_40%_IST'!$C$5*'bezirksw Umlage § 2_IST'!E49</f>
        <v>388287.30513983604</v>
      </c>
      <c r="H49" s="170">
        <f>'Grunddaten § 2 SPU_40%_IST'!$D$5*'bezirksw Umlage § 2_IST'!E49</f>
        <v>66295.846153779261</v>
      </c>
      <c r="I49" s="170">
        <f>'Grunddaten § 2 SPU_40%_IST'!$E$5*'bezirksw Umlage § 2_IST'!E49</f>
        <v>1003890.2084552615</v>
      </c>
      <c r="J49" s="170">
        <f>'Grunddaten § 2 SPU_40%_IST'!$F$5*'bezirksw Umlage § 2_IST'!E49</f>
        <v>42332.66771389074</v>
      </c>
      <c r="K49" s="170">
        <f>'Grunddaten § 2 SPU_40%_IST'!$G$5*'bezirksw Umlage § 2_IST'!E49</f>
        <v>279211.58787329873</v>
      </c>
      <c r="L49" s="170">
        <f>'Grunddaten § 2 SPU_40%_IST'!$H$5*'bezirksw Umlage § 2_IST'!E49</f>
        <v>3250.9921590057402</v>
      </c>
      <c r="M49" s="170">
        <f>'Grunddaten § 2 SPU_40%_IST'!$I$5*'bezirksw Umlage § 2_IST'!E49</f>
        <v>2482.1042291387394</v>
      </c>
      <c r="N49" s="14"/>
      <c r="O49" s="14"/>
    </row>
    <row r="50" spans="1:15" x14ac:dyDescent="0.25">
      <c r="A50">
        <v>60666</v>
      </c>
      <c r="B50" t="s">
        <v>59</v>
      </c>
      <c r="C50" t="s">
        <v>28</v>
      </c>
      <c r="D50" s="207">
        <f>Finanzkraft!H50</f>
        <v>3142250.08</v>
      </c>
      <c r="E50" s="147">
        <f t="shared" si="1"/>
        <v>1.1815054511335108E-2</v>
      </c>
      <c r="F50" s="170">
        <f>'Grunddaten § 2 SPU_40%_IST'!$B$5*'bezirksw Umlage § 2_IST'!E50</f>
        <v>1676.9527641412567</v>
      </c>
      <c r="G50" s="170">
        <f>'Grunddaten § 2 SPU_40%_IST'!$C$5*'bezirksw Umlage § 2_IST'!E50</f>
        <v>143390.34633112786</v>
      </c>
      <c r="H50" s="170">
        <f>'Grunddaten § 2 SPU_40%_IST'!$D$5*'bezirksw Umlage § 2_IST'!E50</f>
        <v>24482.346485373928</v>
      </c>
      <c r="I50" s="170">
        <f>'Grunddaten § 2 SPU_40%_IST'!$E$5*'bezirksw Umlage § 2_IST'!E50</f>
        <v>370725.91033329628</v>
      </c>
      <c r="J50" s="170">
        <f>'Grunddaten § 2 SPU_40%_IST'!$F$5*'bezirksw Umlage § 2_IST'!E50</f>
        <v>15633.001141845962</v>
      </c>
      <c r="K50" s="170">
        <f>'Grunddaten § 2 SPU_40%_IST'!$G$5*'bezirksw Umlage § 2_IST'!E50</f>
        <v>103109.85127468428</v>
      </c>
      <c r="L50" s="170">
        <f>'Grunddaten § 2 SPU_40%_IST'!$H$5*'bezirksw Umlage § 2_IST'!E50</f>
        <v>1200.5566121502043</v>
      </c>
      <c r="M50" s="170">
        <f>'Grunddaten § 2 SPU_40%_IST'!$I$5*'bezirksw Umlage § 2_IST'!E50</f>
        <v>916.61452830137023</v>
      </c>
      <c r="N50" s="14"/>
      <c r="O50" s="14"/>
    </row>
    <row r="51" spans="1:15" x14ac:dyDescent="0.25">
      <c r="A51">
        <v>60667</v>
      </c>
      <c r="B51" t="s">
        <v>60</v>
      </c>
      <c r="C51" t="s">
        <v>28</v>
      </c>
      <c r="D51" s="207">
        <f>Finanzkraft!H51</f>
        <v>17475008.530000001</v>
      </c>
      <c r="E51" s="147">
        <f t="shared" si="1"/>
        <v>6.5707112136662277E-2</v>
      </c>
      <c r="F51" s="170">
        <f>'Grunddaten § 2 SPU_40%_IST'!$B$5*'bezirksw Umlage § 2_IST'!E51</f>
        <v>9326.0444304851571</v>
      </c>
      <c r="G51" s="170">
        <f>'Grunddaten § 2 SPU_40%_IST'!$C$5*'bezirksw Umlage § 2_IST'!E51</f>
        <v>797437.33358616498</v>
      </c>
      <c r="H51" s="170">
        <f>'Grunddaten § 2 SPU_40%_IST'!$D$5*'bezirksw Umlage § 2_IST'!E51</f>
        <v>136153.77604392485</v>
      </c>
      <c r="I51" s="170">
        <f>'Grunddaten § 2 SPU_40%_IST'!$E$5*'bezirksw Umlage § 2_IST'!E51</f>
        <v>2061719.5577782809</v>
      </c>
      <c r="J51" s="170">
        <f>'Grunddaten § 2 SPU_40%_IST'!$F$5*'bezirksw Umlage § 2_IST'!E51</f>
        <v>86939.874722911278</v>
      </c>
      <c r="K51" s="170">
        <f>'Grunddaten § 2 SPU_40%_IST'!$G$5*'bezirksw Umlage § 2_IST'!E51</f>
        <v>573425.24772953126</v>
      </c>
      <c r="L51" s="170">
        <f>'Grunddaten § 2 SPU_40%_IST'!$H$5*'bezirksw Umlage § 2_IST'!E51</f>
        <v>6676.6605152167658</v>
      </c>
      <c r="M51" s="170">
        <f>'Grunddaten § 2 SPU_40%_IST'!$I$5*'bezirksw Umlage § 2_IST'!E51</f>
        <v>5097.5722151269292</v>
      </c>
      <c r="N51" s="14"/>
      <c r="O51" s="14"/>
    </row>
    <row r="52" spans="1:15" x14ac:dyDescent="0.25">
      <c r="A52">
        <v>60668</v>
      </c>
      <c r="B52" t="s">
        <v>61</v>
      </c>
      <c r="C52" t="s">
        <v>28</v>
      </c>
      <c r="D52" s="207">
        <f>Finanzkraft!H52</f>
        <v>4235654.51</v>
      </c>
      <c r="E52" s="147">
        <f t="shared" si="1"/>
        <v>1.5926322747307365E-2</v>
      </c>
      <c r="F52" s="170">
        <f>'Grunddaten § 2 SPU_40%_IST'!$B$5*'bezirksw Umlage § 2_IST'!E52</f>
        <v>2260.4797064694094</v>
      </c>
      <c r="G52" s="170">
        <f>'Grunddaten § 2 SPU_40%_IST'!$C$5*'bezirksw Umlage § 2_IST'!E52</f>
        <v>193285.68753760794</v>
      </c>
      <c r="H52" s="170">
        <f>'Grunddaten § 2 SPU_40%_IST'!$D$5*'bezirksw Umlage § 2_IST'!E52</f>
        <v>33001.434852746257</v>
      </c>
      <c r="I52" s="170">
        <f>'Grunddaten § 2 SPU_40%_IST'!$E$5*'bezirksw Umlage § 2_IST'!E52</f>
        <v>499726.89445427008</v>
      </c>
      <c r="J52" s="170">
        <f>'Grunddaten § 2 SPU_40%_IST'!$F$5*'bezirksw Umlage § 2_IST'!E52</f>
        <v>21072.79500532147</v>
      </c>
      <c r="K52" s="170">
        <f>'Grunddaten § 2 SPU_40%_IST'!$G$5*'bezirksw Umlage § 2_IST'!E52</f>
        <v>138988.84412695939</v>
      </c>
      <c r="L52" s="170">
        <f>'Grunddaten § 2 SPU_40%_IST'!$H$5*'bezirksw Umlage § 2_IST'!E52</f>
        <v>1618.312641991987</v>
      </c>
      <c r="M52" s="170">
        <f>'Grunddaten § 2 SPU_40%_IST'!$I$5*'bezirksw Umlage § 2_IST'!E52</f>
        <v>1235.5676225271097</v>
      </c>
      <c r="N52" s="14"/>
      <c r="O52" s="14"/>
    </row>
    <row r="53" spans="1:15" x14ac:dyDescent="0.25">
      <c r="A53">
        <v>60669</v>
      </c>
      <c r="B53" t="s">
        <v>62</v>
      </c>
      <c r="C53" t="s">
        <v>28</v>
      </c>
      <c r="D53" s="207">
        <f>Finanzkraft!H53</f>
        <v>22799610.890000001</v>
      </c>
      <c r="E53" s="147">
        <f t="shared" si="1"/>
        <v>8.5727946103697619E-2</v>
      </c>
      <c r="F53" s="170">
        <f>'Grunddaten § 2 SPU_40%_IST'!$B$5*'bezirksw Umlage § 2_IST'!E53</f>
        <v>12167.672696289848</v>
      </c>
      <c r="G53" s="170">
        <f>'Grunddaten § 2 SPU_40%_IST'!$C$5*'bezirksw Umlage § 2_IST'!E53</f>
        <v>1040414.9951464251</v>
      </c>
      <c r="H53" s="170">
        <f>'Grunddaten § 2 SPU_40%_IST'!$D$5*'bezirksw Umlage § 2_IST'!E53</f>
        <v>177639.57652303873</v>
      </c>
      <c r="I53" s="170">
        <f>'Grunddaten § 2 SPU_40%_IST'!$E$5*'bezirksw Umlage § 2_IST'!E53</f>
        <v>2689921.6444415473</v>
      </c>
      <c r="J53" s="170">
        <f>'Grunddaten § 2 SPU_40%_IST'!$F$5*'bezirksw Umlage § 2_IST'!E53</f>
        <v>113430.29167080604</v>
      </c>
      <c r="K53" s="170">
        <f>'Grunddaten § 2 SPU_40%_IST'!$G$5*'bezirksw Umlage § 2_IST'!E53</f>
        <v>748146.84641159174</v>
      </c>
      <c r="L53" s="170">
        <f>'Grunddaten § 2 SPU_40%_IST'!$H$5*'bezirksw Umlage § 2_IST'!E53</f>
        <v>8711.0264656087784</v>
      </c>
      <c r="M53" s="170">
        <f>'Grunddaten § 2 SPU_40%_IST'!$I$5*'bezirksw Umlage § 2_IST'!E53</f>
        <v>6650.7929188730041</v>
      </c>
      <c r="N53" s="14"/>
      <c r="O53" s="14"/>
    </row>
    <row r="54" spans="1:15" x14ac:dyDescent="0.25">
      <c r="A54">
        <v>60670</v>
      </c>
      <c r="B54" t="s">
        <v>63</v>
      </c>
      <c r="C54" t="s">
        <v>28</v>
      </c>
      <c r="D54" s="207">
        <f>Finanzkraft!H54</f>
        <v>17081061.390000001</v>
      </c>
      <c r="E54" s="147">
        <f t="shared" si="1"/>
        <v>6.4225846541886775E-2</v>
      </c>
      <c r="F54" s="170">
        <f>'Grunddaten § 2 SPU_40%_IST'!$B$5*'bezirksw Umlage § 2_IST'!E54</f>
        <v>9115.8031293381318</v>
      </c>
      <c r="G54" s="170">
        <f>'Grunddaten § 2 SPU_40%_IST'!$C$5*'bezirksw Umlage § 2_IST'!E54</f>
        <v>779460.33767476468</v>
      </c>
      <c r="H54" s="170">
        <f>'Grunddaten § 2 SPU_40%_IST'!$D$5*'bezirksw Umlage § 2_IST'!E54</f>
        <v>133084.39896289949</v>
      </c>
      <c r="I54" s="170">
        <f>'Grunddaten § 2 SPU_40%_IST'!$E$5*'bezirksw Umlage § 2_IST'!E54</f>
        <v>2015241.267259883</v>
      </c>
      <c r="J54" s="170">
        <f>'Grunddaten § 2 SPU_40%_IST'!$F$5*'bezirksw Umlage § 2_IST'!E54</f>
        <v>84979.94921327554</v>
      </c>
      <c r="K54" s="170">
        <f>'Grunddaten § 2 SPU_40%_IST'!$G$5*'bezirksw Umlage § 2_IST'!E54</f>
        <v>560498.25911267125</v>
      </c>
      <c r="L54" s="170">
        <f>'Grunddaten § 2 SPU_40%_IST'!$H$5*'bezirksw Umlage § 2_IST'!E54</f>
        <v>6526.1454919934513</v>
      </c>
      <c r="M54" s="170">
        <f>'Grunddaten § 2 SPU_40%_IST'!$I$5*'bezirksw Umlage § 2_IST'!E54</f>
        <v>4982.6553044058155</v>
      </c>
      <c r="N54" s="14"/>
      <c r="O54" s="14"/>
    </row>
    <row r="55" spans="1:15" x14ac:dyDescent="0.25">
      <c r="A55">
        <v>61001</v>
      </c>
      <c r="B55" t="s">
        <v>65</v>
      </c>
      <c r="C55" t="s">
        <v>66</v>
      </c>
      <c r="D55" s="207">
        <f>Finanzkraft!H55</f>
        <v>1908252.37</v>
      </c>
      <c r="E55" s="147">
        <f>D55/SUM($D$55:$D$83)</f>
        <v>1.5486011917215584E-2</v>
      </c>
      <c r="F55" s="170">
        <f>'Grunddaten § 2 SPU_40%_IST'!$B$6*'bezirksw Umlage § 2_IST'!E55</f>
        <v>1749.6100703393606</v>
      </c>
      <c r="G55" s="170">
        <f>'Grunddaten § 2 SPU_40%_IST'!$C$6*'bezirksw Umlage § 2_IST'!E55</f>
        <v>132868.44083402751</v>
      </c>
      <c r="H55" s="170">
        <f>'Grunddaten § 2 SPU_40%_IST'!$D$6*'bezirksw Umlage § 2_IST'!E55</f>
        <v>16447.677213766328</v>
      </c>
      <c r="I55" s="170">
        <f>'Grunddaten § 2 SPU_40%_IST'!$E$6*'bezirksw Umlage § 2_IST'!E55</f>
        <v>285155.24395482347</v>
      </c>
      <c r="J55" s="170">
        <f>'Grunddaten § 2 SPU_40%_IST'!$F$6*'bezirksw Umlage § 2_IST'!E55</f>
        <v>23769.603146221205</v>
      </c>
      <c r="K55" s="170">
        <f>'Grunddaten § 2 SPU_40%_IST'!$G$6*'bezirksw Umlage § 2_IST'!E55</f>
        <v>87906.37210707787</v>
      </c>
      <c r="L55" s="170">
        <f>'Grunddaten § 2 SPU_40%_IST'!$H$6*'bezirksw Umlage § 2_IST'!E55</f>
        <v>907.7719928693059</v>
      </c>
      <c r="M55" s="170">
        <f>'Grunddaten § 2 SPU_40%_IST'!$I$6*'bezirksw Umlage § 2_IST'!E55</f>
        <v>782.19344447069807</v>
      </c>
      <c r="N55" s="14"/>
      <c r="O55" s="14"/>
    </row>
    <row r="56" spans="1:15" x14ac:dyDescent="0.25">
      <c r="A56">
        <v>61002</v>
      </c>
      <c r="B56" t="s">
        <v>67</v>
      </c>
      <c r="C56" t="s">
        <v>66</v>
      </c>
      <c r="D56" s="207">
        <f>Finanzkraft!H56</f>
        <v>1308671.58</v>
      </c>
      <c r="E56" s="147">
        <f t="shared" ref="E56:E83" si="2">D56/SUM($D$55:$D$83)</f>
        <v>1.0620242899843141E-2</v>
      </c>
      <c r="F56" s="170">
        <f>'Grunddaten § 2 SPU_40%_IST'!$B$6*'bezirksw Umlage § 2_IST'!E56</f>
        <v>1199.8753472712428</v>
      </c>
      <c r="G56" s="170">
        <f>'Grunddaten § 2 SPU_40%_IST'!$C$6*'bezirksw Umlage § 2_IST'!E56</f>
        <v>91120.626984156872</v>
      </c>
      <c r="H56" s="170">
        <f>'Grunddaten § 2 SPU_40%_IST'!$D$6*'bezirksw Umlage § 2_IST'!E56</f>
        <v>11279.748981351757</v>
      </c>
      <c r="I56" s="170">
        <f>'Grunddaten § 2 SPU_40%_IST'!$E$6*'bezirksw Umlage § 2_IST'!E56</f>
        <v>195558.28648159586</v>
      </c>
      <c r="J56" s="170">
        <f>'Grunddaten § 2 SPU_40%_IST'!$F$6*'bezirksw Umlage § 2_IST'!E56</f>
        <v>16301.095491545635</v>
      </c>
      <c r="K56" s="170">
        <f>'Grunddaten § 2 SPU_40%_IST'!$G$6*'bezirksw Umlage § 2_IST'!E56</f>
        <v>60285.826280638932</v>
      </c>
      <c r="L56" s="170">
        <f>'Grunddaten § 2 SPU_40%_IST'!$H$6*'bezirksw Umlage § 2_IST'!E56</f>
        <v>622.54627682606952</v>
      </c>
      <c r="M56" s="170">
        <f>'Grunddaten § 2 SPU_40%_IST'!$I$6*'bezirksw Umlage § 2_IST'!E56</f>
        <v>536.42502791237757</v>
      </c>
      <c r="N56" s="14"/>
      <c r="O56" s="14"/>
    </row>
    <row r="57" spans="1:15" x14ac:dyDescent="0.25">
      <c r="A57">
        <v>61007</v>
      </c>
      <c r="B57" t="s">
        <v>68</v>
      </c>
      <c r="C57" t="s">
        <v>66</v>
      </c>
      <c r="D57" s="207">
        <f>Finanzkraft!H57</f>
        <v>1652175.91</v>
      </c>
      <c r="E57" s="147">
        <f t="shared" si="2"/>
        <v>1.3407878451421234E-2</v>
      </c>
      <c r="F57" s="170">
        <f>'Grunddaten § 2 SPU_40%_IST'!$B$6*'bezirksw Umlage § 2_IST'!E57</f>
        <v>1514.8224918007552</v>
      </c>
      <c r="G57" s="170">
        <f>'Grunddaten § 2 SPU_40%_IST'!$C$6*'bezirksw Umlage § 2_IST'!E57</f>
        <v>115038.26254660464</v>
      </c>
      <c r="H57" s="170">
        <f>'Grunddaten § 2 SPU_40%_IST'!$D$6*'bezirksw Umlage § 2_IST'!E57</f>
        <v>14240.493812692419</v>
      </c>
      <c r="I57" s="170">
        <f>'Grunddaten § 2 SPU_40%_IST'!$E$6*'bezirksw Umlage § 2_IST'!E57</f>
        <v>246889.05517897109</v>
      </c>
      <c r="J57" s="170">
        <f>'Grunddaten § 2 SPU_40%_IST'!$F$6*'bezirksw Umlage § 2_IST'!E57</f>
        <v>20579.859522693467</v>
      </c>
      <c r="K57" s="170">
        <f>'Grunddaten § 2 SPU_40%_IST'!$G$6*'bezirksw Umlage § 2_IST'!E57</f>
        <v>76109.844072044827</v>
      </c>
      <c r="L57" s="170">
        <f>'Grunddaten § 2 SPU_40%_IST'!$H$6*'bezirksw Umlage § 2_IST'!E57</f>
        <v>785.95422805179533</v>
      </c>
      <c r="M57" s="170">
        <f>'Grunddaten § 2 SPU_40%_IST'!$I$6*'bezirksw Umlage § 2_IST'!E57</f>
        <v>677.22759642866833</v>
      </c>
      <c r="N57" s="14"/>
      <c r="O57" s="14"/>
    </row>
    <row r="58" spans="1:15" x14ac:dyDescent="0.25">
      <c r="A58">
        <v>61008</v>
      </c>
      <c r="B58" t="s">
        <v>69</v>
      </c>
      <c r="C58" t="s">
        <v>66</v>
      </c>
      <c r="D58" s="207">
        <f>Finanzkraft!H58</f>
        <v>2393531.83</v>
      </c>
      <c r="E58" s="147">
        <f t="shared" si="2"/>
        <v>1.942419306080297E-2</v>
      </c>
      <c r="F58" s="170">
        <f>'Grunddaten § 2 SPU_40%_IST'!$B$6*'bezirksw Umlage § 2_IST'!E58</f>
        <v>2194.5458888363901</v>
      </c>
      <c r="G58" s="170">
        <f>'Grunddaten § 2 SPU_40%_IST'!$C$6*'bezirksw Umlage § 2_IST'!E58</f>
        <v>166657.64305520896</v>
      </c>
      <c r="H58" s="170">
        <f>'Grunddaten § 2 SPU_40%_IST'!$D$6*'bezirksw Umlage § 2_IST'!E58</f>
        <v>20630.415326414826</v>
      </c>
      <c r="I58" s="170">
        <f>'Grunddaten § 2 SPU_40%_IST'!$E$6*'bezirksw Umlage § 2_IST'!E58</f>
        <v>357671.84866500908</v>
      </c>
      <c r="J58" s="170">
        <f>'Grunddaten § 2 SPU_40%_IST'!$F$6*'bezirksw Umlage § 2_IST'!E58</f>
        <v>29814.348778693558</v>
      </c>
      <c r="K58" s="170">
        <f>'Grunddaten § 2 SPU_40%_IST'!$G$6*'bezirksw Umlage § 2_IST'!E58</f>
        <v>110261.46384302147</v>
      </c>
      <c r="L58" s="170">
        <f>'Grunddaten § 2 SPU_40%_IST'!$H$6*'bezirksw Umlage § 2_IST'!E58</f>
        <v>1138.6235874635474</v>
      </c>
      <c r="M58" s="170">
        <f>'Grunddaten § 2 SPU_40%_IST'!$I$6*'bezirksw Umlage § 2_IST'!E58</f>
        <v>981.10969806260641</v>
      </c>
      <c r="N58" s="14"/>
      <c r="O58" s="14"/>
    </row>
    <row r="59" spans="1:15" x14ac:dyDescent="0.25">
      <c r="A59">
        <v>61012</v>
      </c>
      <c r="B59" t="s">
        <v>70</v>
      </c>
      <c r="C59" t="s">
        <v>66</v>
      </c>
      <c r="D59" s="207">
        <f>Finanzkraft!H59</f>
        <v>4035803.15</v>
      </c>
      <c r="E59" s="147">
        <f t="shared" si="2"/>
        <v>3.2751692941136598E-2</v>
      </c>
      <c r="F59" s="170">
        <f>'Grunddaten § 2 SPU_40%_IST'!$B$6*'bezirksw Umlage § 2_IST'!E59</f>
        <v>3700.2872073714821</v>
      </c>
      <c r="G59" s="170">
        <f>'Grunddaten § 2 SPU_40%_IST'!$C$6*'bezirksw Umlage § 2_IST'!E59</f>
        <v>281006.26546244341</v>
      </c>
      <c r="H59" s="170">
        <f>'Grunddaten § 2 SPU_40%_IST'!$D$6*'bezirksw Umlage § 2_IST'!E59</f>
        <v>34785.539142027301</v>
      </c>
      <c r="I59" s="170">
        <f>'Grunddaten § 2 SPU_40%_IST'!$E$6*'bezirksw Umlage § 2_IST'!E59</f>
        <v>603080.83452918485</v>
      </c>
      <c r="J59" s="170">
        <f>'Grunddaten § 2 SPU_40%_IST'!$F$6*'bezirksw Umlage § 2_IST'!E59</f>
        <v>50270.834591846695</v>
      </c>
      <c r="K59" s="170">
        <f>'Grunddaten § 2 SPU_40%_IST'!$G$6*'bezirksw Umlage § 2_IST'!E59</f>
        <v>185915.03882414513</v>
      </c>
      <c r="L59" s="170">
        <f>'Grunddaten § 2 SPU_40%_IST'!$H$6*'bezirksw Umlage § 2_IST'!E59</f>
        <v>1919.866117238844</v>
      </c>
      <c r="M59" s="170">
        <f>'Grunddaten § 2 SPU_40%_IST'!$I$6*'bezirksw Umlage § 2_IST'!E59</f>
        <v>1654.2773989082968</v>
      </c>
      <c r="N59" s="14"/>
      <c r="O59" s="14"/>
    </row>
    <row r="60" spans="1:15" x14ac:dyDescent="0.25">
      <c r="A60">
        <v>61013</v>
      </c>
      <c r="B60" t="s">
        <v>71</v>
      </c>
      <c r="C60" t="s">
        <v>66</v>
      </c>
      <c r="D60" s="207">
        <f>Finanzkraft!H60</f>
        <v>2918732.79</v>
      </c>
      <c r="E60" s="147">
        <f t="shared" si="2"/>
        <v>2.3686348556248821E-2</v>
      </c>
      <c r="F60" s="170">
        <f>'Grunddaten § 2 SPU_40%_IST'!$B$6*'bezirksw Umlage § 2_IST'!E60</f>
        <v>2676.0843388936537</v>
      </c>
      <c r="G60" s="170">
        <f>'Grunddaten § 2 SPU_40%_IST'!$C$6*'bezirksw Umlage § 2_IST'!E60</f>
        <v>203226.51296822497</v>
      </c>
      <c r="H60" s="170">
        <f>'Grunddaten § 2 SPU_40%_IST'!$D$6*'bezirksw Umlage § 2_IST'!E60</f>
        <v>25157.246262534773</v>
      </c>
      <c r="I60" s="170">
        <f>'Grunddaten § 2 SPU_40%_IST'!$E$6*'bezirksw Umlage § 2_IST'!E60</f>
        <v>436154.02965352661</v>
      </c>
      <c r="J60" s="170">
        <f>'Grunddaten § 2 SPU_40%_IST'!$F$6*'bezirksw Umlage § 2_IST'!E60</f>
        <v>36356.365226557005</v>
      </c>
      <c r="K60" s="170">
        <f>'Grunddaten § 2 SPU_40%_IST'!$G$6*'bezirksw Umlage § 2_IST'!E60</f>
        <v>134455.59651990348</v>
      </c>
      <c r="L60" s="170">
        <f>'Grunddaten § 2 SPU_40%_IST'!$H$6*'bezirksw Umlage § 2_IST'!E60</f>
        <v>1388.4661814575866</v>
      </c>
      <c r="M60" s="170">
        <f>'Grunddaten § 2 SPU_40%_IST'!$I$6*'bezirksw Umlage § 2_IST'!E60</f>
        <v>1196.3897911991958</v>
      </c>
      <c r="N60" s="14"/>
      <c r="O60" s="14"/>
    </row>
    <row r="61" spans="1:15" x14ac:dyDescent="0.25">
      <c r="A61">
        <v>61016</v>
      </c>
      <c r="B61" t="s">
        <v>72</v>
      </c>
      <c r="C61" t="s">
        <v>66</v>
      </c>
      <c r="D61" s="207">
        <f>Finanzkraft!H61</f>
        <v>2448992.71</v>
      </c>
      <c r="E61" s="147">
        <f t="shared" si="2"/>
        <v>1.9874273910758505E-2</v>
      </c>
      <c r="F61" s="170">
        <f>'Grunddaten § 2 SPU_40%_IST'!$B$6*'bezirksw Umlage § 2_IST'!E61</f>
        <v>2245.3960361666841</v>
      </c>
      <c r="G61" s="170">
        <f>'Grunddaten § 2 SPU_40%_IST'!$C$6*'bezirksw Umlage § 2_IST'!E61</f>
        <v>170519.29194857998</v>
      </c>
      <c r="H61" s="170">
        <f>'Grunddaten § 2 SPU_40%_IST'!$D$6*'bezirksw Umlage § 2_IST'!E61</f>
        <v>21108.44573086884</v>
      </c>
      <c r="I61" s="170">
        <f>'Grunddaten § 2 SPU_40%_IST'!$E$6*'bezirksw Umlage § 2_IST'!E61</f>
        <v>365959.51596466987</v>
      </c>
      <c r="J61" s="170">
        <f>'Grunddaten § 2 SPU_40%_IST'!$F$6*'bezirksw Umlage § 2_IST'!E61</f>
        <v>30505.181463334848</v>
      </c>
      <c r="K61" s="170">
        <f>'Grunddaten § 2 SPU_40%_IST'!$G$6*'bezirksw Umlage § 2_IST'!E61</f>
        <v>112816.34852772698</v>
      </c>
      <c r="L61" s="170">
        <f>'Grunddaten § 2 SPU_40%_IST'!$H$6*'bezirksw Umlage § 2_IST'!E61</f>
        <v>1165.0068029938316</v>
      </c>
      <c r="M61" s="170">
        <f>'Grunddaten § 2 SPU_40%_IST'!$I$6*'bezirksw Umlage § 2_IST'!E61</f>
        <v>1003.8431359676651</v>
      </c>
      <c r="N61" s="14"/>
      <c r="O61" s="14"/>
    </row>
    <row r="62" spans="1:15" x14ac:dyDescent="0.25">
      <c r="A62">
        <v>61017</v>
      </c>
      <c r="B62" t="s">
        <v>73</v>
      </c>
      <c r="C62" t="s">
        <v>66</v>
      </c>
      <c r="D62" s="207">
        <f>Finanzkraft!H62</f>
        <v>1715471.54</v>
      </c>
      <c r="E62" s="147">
        <f t="shared" si="2"/>
        <v>1.3921540530870228E-2</v>
      </c>
      <c r="F62" s="170">
        <f>'Grunddaten § 2 SPU_40%_IST'!$B$6*'bezirksw Umlage § 2_IST'!E62</f>
        <v>1572.8560482618823</v>
      </c>
      <c r="G62" s="170">
        <f>'Grunddaten § 2 SPU_40%_IST'!$C$6*'bezirksw Umlage § 2_IST'!E62</f>
        <v>119445.43206040826</v>
      </c>
      <c r="H62" s="170">
        <f>'Grunddaten § 2 SPU_40%_IST'!$D$6*'bezirksw Umlage § 2_IST'!E62</f>
        <v>14786.053775121281</v>
      </c>
      <c r="I62" s="170">
        <f>'Grunddaten § 2 SPU_40%_IST'!$E$6*'bezirksw Umlage § 2_IST'!E62</f>
        <v>256347.49007871357</v>
      </c>
      <c r="J62" s="170">
        <f>'Grunddaten § 2 SPU_40%_IST'!$F$6*'bezirksw Umlage § 2_IST'!E62</f>
        <v>21368.283543353824</v>
      </c>
      <c r="K62" s="170">
        <f>'Grunddaten § 2 SPU_40%_IST'!$G$6*'bezirksw Umlage § 2_IST'!E62</f>
        <v>79025.647710497491</v>
      </c>
      <c r="L62" s="170">
        <f>'Grunddaten § 2 SPU_40%_IST'!$H$6*'bezirksw Umlage § 2_IST'!E62</f>
        <v>816.06450124643482</v>
      </c>
      <c r="M62" s="170">
        <f>'Grunddaten § 2 SPU_40%_IST'!$I$6*'bezirksw Umlage § 2_IST'!E62</f>
        <v>703.17250163512324</v>
      </c>
      <c r="N62" s="14"/>
      <c r="O62" s="14"/>
    </row>
    <row r="63" spans="1:15" x14ac:dyDescent="0.25">
      <c r="A63">
        <v>61019</v>
      </c>
      <c r="B63" t="s">
        <v>74</v>
      </c>
      <c r="C63" t="s">
        <v>66</v>
      </c>
      <c r="D63" s="207">
        <f>Finanzkraft!H63</f>
        <v>2123157.08</v>
      </c>
      <c r="E63" s="147">
        <f t="shared" si="2"/>
        <v>1.723002489602601E-2</v>
      </c>
      <c r="F63" s="170">
        <f>'Grunddaten § 2 SPU_40%_IST'!$B$6*'bezirksw Umlage § 2_IST'!E63</f>
        <v>1946.6487066804016</v>
      </c>
      <c r="G63" s="170">
        <f>'Grunddaten § 2 SPU_40%_IST'!$C$6*'bezirksw Umlage § 2_IST'!E63</f>
        <v>147831.89860014513</v>
      </c>
      <c r="H63" s="170">
        <f>'Grunddaten § 2 SPU_40%_IST'!$D$6*'bezirksw Umlage § 2_IST'!E63</f>
        <v>18299.991591763435</v>
      </c>
      <c r="I63" s="170">
        <f>'Grunddaten § 2 SPU_40%_IST'!$E$6*'bezirksw Umlage § 2_IST'!E63</f>
        <v>317269.02825846383</v>
      </c>
      <c r="J63" s="170">
        <f>'Grunddaten § 2 SPU_40%_IST'!$F$6*'bezirksw Umlage § 2_IST'!E63</f>
        <v>26446.502570668796</v>
      </c>
      <c r="K63" s="170">
        <f>'Grunddaten § 2 SPU_40%_IST'!$G$6*'bezirksw Umlage § 2_IST'!E63</f>
        <v>97806.264648452605</v>
      </c>
      <c r="L63" s="170">
        <f>'Grunddaten § 2 SPU_40%_IST'!$H$6*'bezirksw Umlage § 2_IST'!E63</f>
        <v>1010.0040036560658</v>
      </c>
      <c r="M63" s="170">
        <f>'Grunddaten § 2 SPU_40%_IST'!$I$6*'bezirksw Umlage § 2_IST'!E63</f>
        <v>870.28297497020753</v>
      </c>
      <c r="N63" s="14"/>
      <c r="O63" s="14"/>
    </row>
    <row r="64" spans="1:15" x14ac:dyDescent="0.25">
      <c r="A64">
        <v>61020</v>
      </c>
      <c r="B64" t="s">
        <v>75</v>
      </c>
      <c r="C64" t="s">
        <v>66</v>
      </c>
      <c r="D64" s="207">
        <f>Finanzkraft!H64</f>
        <v>2068309.96</v>
      </c>
      <c r="E64" s="147">
        <f t="shared" si="2"/>
        <v>1.6784924883418689E-2</v>
      </c>
      <c r="F64" s="170">
        <f>'Grunddaten § 2 SPU_40%_IST'!$B$6*'bezirksw Umlage § 2_IST'!E64</f>
        <v>1896.3612944964925</v>
      </c>
      <c r="G64" s="170">
        <f>'Grunddaten § 2 SPU_40%_IST'!$C$6*'bezirksw Umlage § 2_IST'!E64</f>
        <v>144012.98479544916</v>
      </c>
      <c r="H64" s="170">
        <f>'Grunddaten § 2 SPU_40%_IST'!$D$6*'bezirksw Umlage § 2_IST'!E64</f>
        <v>17827.251329496812</v>
      </c>
      <c r="I64" s="170">
        <f>'Grunddaten § 2 SPU_40%_IST'!$E$6*'bezirksw Umlage § 2_IST'!E64</f>
        <v>309073.07675346482</v>
      </c>
      <c r="J64" s="170">
        <f>'Grunddaten § 2 SPU_40%_IST'!$F$6*'bezirksw Umlage § 2_IST'!E64</f>
        <v>25763.315012980518</v>
      </c>
      <c r="K64" s="170">
        <f>'Grunddaten § 2 SPU_40%_IST'!$G$6*'bezirksw Umlage § 2_IST'!E64</f>
        <v>95279.653695142712</v>
      </c>
      <c r="L64" s="170">
        <f>'Grunddaten § 2 SPU_40%_IST'!$H$6*'bezirksw Umlage § 2_IST'!E64</f>
        <v>983.91275901343931</v>
      </c>
      <c r="M64" s="170">
        <f>'Grunddaten § 2 SPU_40%_IST'!$I$6*'bezirksw Umlage § 2_IST'!E64</f>
        <v>847.80111754581583</v>
      </c>
      <c r="N64" s="14"/>
      <c r="O64" s="14"/>
    </row>
    <row r="65" spans="1:15" x14ac:dyDescent="0.25">
      <c r="A65">
        <v>61021</v>
      </c>
      <c r="B65" t="s">
        <v>76</v>
      </c>
      <c r="C65" t="s">
        <v>66</v>
      </c>
      <c r="D65" s="207">
        <f>Finanzkraft!H65</f>
        <v>5421074.3499999996</v>
      </c>
      <c r="E65" s="147">
        <f t="shared" si="2"/>
        <v>4.3993563591492729E-2</v>
      </c>
      <c r="F65" s="170">
        <f>'Grunddaten § 2 SPU_40%_IST'!$B$6*'bezirksw Umlage § 2_IST'!E65</f>
        <v>4970.3940757156779</v>
      </c>
      <c r="G65" s="170">
        <f>'Grunddaten § 2 SPU_40%_IST'!$C$6*'bezirksw Umlage § 2_IST'!E65</f>
        <v>377460.39667166193</v>
      </c>
      <c r="H65" s="170">
        <f>'Grunddaten § 2 SPU_40%_IST'!$D$6*'bezirksw Umlage § 2_IST'!E65</f>
        <v>46725.518313192551</v>
      </c>
      <c r="I65" s="170">
        <f>'Grunddaten § 2 SPU_40%_IST'!$E$6*'bezirksw Umlage § 2_IST'!E65</f>
        <v>810085.60663885646</v>
      </c>
      <c r="J65" s="170">
        <f>'Grunddaten § 2 SPU_40%_IST'!$F$6*'bezirksw Umlage § 2_IST'!E65</f>
        <v>67526.071473271149</v>
      </c>
      <c r="K65" s="170">
        <f>'Grunddaten § 2 SPU_40%_IST'!$G$6*'bezirksw Umlage § 2_IST'!E65</f>
        <v>249729.53605252708</v>
      </c>
      <c r="L65" s="170">
        <f>'Grunddaten § 2 SPU_40%_IST'!$H$6*'bezirksw Umlage § 2_IST'!E65</f>
        <v>2578.8514892252833</v>
      </c>
      <c r="M65" s="170">
        <f>'Grunddaten § 2 SPU_40%_IST'!$I$6*'bezirksw Umlage § 2_IST'!E65</f>
        <v>2222.1006430916946</v>
      </c>
      <c r="N65" s="14"/>
      <c r="O65" s="14"/>
    </row>
    <row r="66" spans="1:15" x14ac:dyDescent="0.25">
      <c r="A66">
        <v>61024</v>
      </c>
      <c r="B66" t="s">
        <v>77</v>
      </c>
      <c r="C66" t="s">
        <v>66</v>
      </c>
      <c r="D66" s="207">
        <f>Finanzkraft!H66</f>
        <v>2541384.4</v>
      </c>
      <c r="E66" s="147">
        <f t="shared" si="2"/>
        <v>2.0624058810746176E-2</v>
      </c>
      <c r="F66" s="170">
        <f>'Grunddaten § 2 SPU_40%_IST'!$B$6*'bezirksw Umlage § 2_IST'!E66</f>
        <v>2330.1067556611251</v>
      </c>
      <c r="G66" s="170">
        <f>'Grunddaten § 2 SPU_40%_IST'!$C$6*'bezirksw Umlage § 2_IST'!E66</f>
        <v>176952.37175988441</v>
      </c>
      <c r="H66" s="170">
        <f>'Grunddaten § 2 SPU_40%_IST'!$D$6*'bezirksw Umlage § 2_IST'!E66</f>
        <v>21904.791496368587</v>
      </c>
      <c r="I66" s="170">
        <f>'Grunddaten § 2 SPU_40%_IST'!$E$6*'bezirksw Umlage § 2_IST'!E66</f>
        <v>379765.85275509575</v>
      </c>
      <c r="J66" s="170">
        <f>'Grunddaten § 2 SPU_40%_IST'!$F$6*'bezirksw Umlage § 2_IST'!E66</f>
        <v>31656.032283611145</v>
      </c>
      <c r="K66" s="170">
        <f>'Grunddaten § 2 SPU_40%_IST'!$G$6*'bezirksw Umlage § 2_IST'!E66</f>
        <v>117072.50374515337</v>
      </c>
      <c r="L66" s="170">
        <f>'Grunddaten § 2 SPU_40%_IST'!$H$6*'bezirksw Umlage § 2_IST'!E66</f>
        <v>1208.9583210814851</v>
      </c>
      <c r="M66" s="170">
        <f>'Grunddaten § 2 SPU_40%_IST'!$I$6*'bezirksw Umlage § 2_IST'!E66</f>
        <v>1041.7145283357347</v>
      </c>
      <c r="N66" s="14"/>
      <c r="O66" s="14"/>
    </row>
    <row r="67" spans="1:15" x14ac:dyDescent="0.25">
      <c r="A67">
        <v>61027</v>
      </c>
      <c r="B67" t="s">
        <v>78</v>
      </c>
      <c r="C67" t="s">
        <v>66</v>
      </c>
      <c r="D67" s="207">
        <f>Finanzkraft!H67</f>
        <v>2061188.61</v>
      </c>
      <c r="E67" s="147">
        <f t="shared" si="2"/>
        <v>1.6727133098275164E-2</v>
      </c>
      <c r="F67" s="170">
        <f>'Grunddaten § 2 SPU_40%_IST'!$B$6*'bezirksw Umlage § 2_IST'!E67</f>
        <v>1889.8319769542793</v>
      </c>
      <c r="G67" s="170">
        <f>'Grunddaten § 2 SPU_40%_IST'!$C$6*'bezirksw Umlage § 2_IST'!E67</f>
        <v>143517.13703128084</v>
      </c>
      <c r="H67" s="170">
        <f>'Grunddaten § 2 SPU_40%_IST'!$D$6*'bezirksw Umlage § 2_IST'!E67</f>
        <v>17765.870734368164</v>
      </c>
      <c r="I67" s="170">
        <f>'Grunddaten § 2 SPU_40%_IST'!$E$6*'bezirksw Umlage § 2_IST'!E67</f>
        <v>308008.91441914125</v>
      </c>
      <c r="J67" s="170">
        <f>'Grunddaten § 2 SPU_40%_IST'!$F$6*'bezirksw Umlage § 2_IST'!E67</f>
        <v>25674.609941247611</v>
      </c>
      <c r="K67" s="170">
        <f>'Grunddaten § 2 SPU_40%_IST'!$G$6*'bezirksw Umlage § 2_IST'!E67</f>
        <v>94951.598531765805</v>
      </c>
      <c r="L67" s="170">
        <f>'Grunddaten § 2 SPU_40%_IST'!$H$6*'bezirksw Umlage § 2_IST'!E67</f>
        <v>980.52507183796376</v>
      </c>
      <c r="M67" s="170">
        <f>'Grunddaten § 2 SPU_40%_IST'!$I$6*'bezirksw Umlage § 2_IST'!E67</f>
        <v>844.88207320275478</v>
      </c>
      <c r="N67" s="14"/>
      <c r="O67" s="14"/>
    </row>
    <row r="68" spans="1:15" x14ac:dyDescent="0.25">
      <c r="A68">
        <v>61030</v>
      </c>
      <c r="B68" t="s">
        <v>79</v>
      </c>
      <c r="C68" t="s">
        <v>66</v>
      </c>
      <c r="D68" s="207">
        <f>Finanzkraft!H68</f>
        <v>2022580.9</v>
      </c>
      <c r="E68" s="147">
        <f t="shared" si="2"/>
        <v>1.6413820526753817E-2</v>
      </c>
      <c r="F68" s="170">
        <f>'Grunddaten § 2 SPU_40%_IST'!$B$6*'bezirksw Umlage § 2_IST'!E68</f>
        <v>1854.4339136421704</v>
      </c>
      <c r="G68" s="170">
        <f>'Grunddaten § 2 SPU_40%_IST'!$C$6*'bezirksw Umlage § 2_IST'!E68</f>
        <v>140828.94635350778</v>
      </c>
      <c r="H68" s="170">
        <f>'Grunddaten § 2 SPU_40%_IST'!$D$6*'bezirksw Umlage § 2_IST'!E68</f>
        <v>17433.101776747164</v>
      </c>
      <c r="I68" s="170">
        <f>'Grunddaten § 2 SPU_40%_IST'!$E$6*'bezirksw Umlage § 2_IST'!E68</f>
        <v>302239.66128645046</v>
      </c>
      <c r="J68" s="170">
        <f>'Grunddaten § 2 SPU_40%_IST'!$F$6*'bezirksw Umlage § 2_IST'!E68</f>
        <v>25193.703977491674</v>
      </c>
      <c r="K68" s="170">
        <f>'Grunddaten § 2 SPU_40%_IST'!$G$6*'bezirksw Umlage § 2_IST'!E68</f>
        <v>93173.079204439011</v>
      </c>
      <c r="L68" s="170">
        <f>'Grunddaten § 2 SPU_40%_IST'!$H$6*'bezirksw Umlage § 2_IST'!E68</f>
        <v>962.15905359121564</v>
      </c>
      <c r="M68" s="170">
        <f>'Grunddaten § 2 SPU_40%_IST'!$I$6*'bezirksw Umlage § 2_IST'!E68</f>
        <v>829.05675672848474</v>
      </c>
      <c r="N68" s="14"/>
      <c r="O68" s="14"/>
    </row>
    <row r="69" spans="1:15" x14ac:dyDescent="0.25">
      <c r="A69">
        <v>61032</v>
      </c>
      <c r="B69" t="s">
        <v>80</v>
      </c>
      <c r="C69" t="s">
        <v>66</v>
      </c>
      <c r="D69" s="207">
        <f>Finanzkraft!H69</f>
        <v>2472634.87</v>
      </c>
      <c r="E69" s="147">
        <f t="shared" si="2"/>
        <v>2.0066136778199208E-2</v>
      </c>
      <c r="F69" s="170">
        <f>'Grunddaten § 2 SPU_40%_IST'!$B$6*'bezirksw Umlage § 2_IST'!E69</f>
        <v>2267.0727084302039</v>
      </c>
      <c r="G69" s="170">
        <f>'Grunddaten § 2 SPU_40%_IST'!$C$6*'bezirksw Umlage § 2_IST'!E69</f>
        <v>172165.45625395884</v>
      </c>
      <c r="H69" s="170">
        <f>'Grunddaten § 2 SPU_40%_IST'!$D$6*'bezirksw Umlage § 2_IST'!E69</f>
        <v>21312.223083607681</v>
      </c>
      <c r="I69" s="170">
        <f>'Grunddaten § 2 SPU_40%_IST'!$E$6*'bezirksw Umlage § 2_IST'!E69</f>
        <v>369492.4270242374</v>
      </c>
      <c r="J69" s="170">
        <f>'Grunddaten § 2 SPU_40%_IST'!$F$6*'bezirksw Umlage § 2_IST'!E69</f>
        <v>30799.673308100362</v>
      </c>
      <c r="K69" s="170">
        <f>'Grunddaten § 2 SPU_40%_IST'!$G$6*'bezirksw Umlage § 2_IST'!E69</f>
        <v>113905.4584101767</v>
      </c>
      <c r="L69" s="170">
        <f>'Grunddaten § 2 SPU_40%_IST'!$H$6*'bezirksw Umlage § 2_IST'!E69</f>
        <v>1176.2535809548278</v>
      </c>
      <c r="M69" s="170">
        <f>'Grunddaten § 2 SPU_40%_IST'!$I$6*'bezirksw Umlage § 2_IST'!E69</f>
        <v>1013.5340672385261</v>
      </c>
      <c r="N69" s="14"/>
      <c r="O69" s="14"/>
    </row>
    <row r="70" spans="1:15" x14ac:dyDescent="0.25">
      <c r="A70">
        <v>61033</v>
      </c>
      <c r="B70" t="s">
        <v>81</v>
      </c>
      <c r="C70" t="s">
        <v>66</v>
      </c>
      <c r="D70" s="207">
        <f>Finanzkraft!H70</f>
        <v>2766562.51</v>
      </c>
      <c r="E70" s="147">
        <f t="shared" si="2"/>
        <v>2.2451443358921047E-2</v>
      </c>
      <c r="F70" s="170">
        <f>'Grunddaten § 2 SPU_40%_IST'!$B$6*'bezirksw Umlage § 2_IST'!E70</f>
        <v>2536.564714298946</v>
      </c>
      <c r="G70" s="170">
        <f>'Grunddaten § 2 SPU_40%_IST'!$C$6*'bezirksw Umlage § 2_IST'!E70</f>
        <v>192631.14929267639</v>
      </c>
      <c r="H70" s="170">
        <f>'Grunddaten § 2 SPU_40%_IST'!$D$6*'bezirksw Umlage § 2_IST'!E70</f>
        <v>23845.654731814728</v>
      </c>
      <c r="I70" s="170">
        <f>'Grunddaten § 2 SPU_40%_IST'!$E$6*'bezirksw Umlage § 2_IST'!E70</f>
        <v>413414.81863602693</v>
      </c>
      <c r="J70" s="170">
        <f>'Grunddaten § 2 SPU_40%_IST'!$F$6*'bezirksw Umlage § 2_IST'!E70</f>
        <v>34460.899394514374</v>
      </c>
      <c r="K70" s="170">
        <f>'Grunddaten § 2 SPU_40%_IST'!$G$6*'bezirksw Umlage § 2_IST'!E70</f>
        <v>127445.65513708824</v>
      </c>
      <c r="L70" s="170">
        <f>'Grunddaten § 2 SPU_40%_IST'!$H$6*'bezirksw Umlage § 2_IST'!E70</f>
        <v>1316.0774762198821</v>
      </c>
      <c r="M70" s="170">
        <f>'Grunddaten § 2 SPU_40%_IST'!$I$6*'bezirksw Umlage § 2_IST'!E70</f>
        <v>1134.015129791454</v>
      </c>
      <c r="N70" s="14"/>
      <c r="O70" s="14"/>
    </row>
    <row r="71" spans="1:15" x14ac:dyDescent="0.25">
      <c r="A71">
        <v>61043</v>
      </c>
      <c r="B71" t="s">
        <v>82</v>
      </c>
      <c r="C71" t="s">
        <v>66</v>
      </c>
      <c r="D71" s="207">
        <f>Finanzkraft!H71</f>
        <v>5352305.54</v>
      </c>
      <c r="E71" s="147">
        <f t="shared" si="2"/>
        <v>4.3435485096250129E-2</v>
      </c>
      <c r="F71" s="170">
        <f>'Grunddaten § 2 SPU_40%_IST'!$B$6*'bezirksw Umlage § 2_IST'!E71</f>
        <v>4907.3423513249181</v>
      </c>
      <c r="G71" s="170">
        <f>'Grunddaten § 2 SPU_40%_IST'!$C$6*'bezirksw Umlage § 2_IST'!E71</f>
        <v>372672.13873138156</v>
      </c>
      <c r="H71" s="170">
        <f>'Grunddaten § 2 SPU_40%_IST'!$D$6*'bezirksw Umlage § 2_IST'!E71</f>
        <v>46132.783721564709</v>
      </c>
      <c r="I71" s="170">
        <f>'Grunddaten § 2 SPU_40%_IST'!$E$6*'bezirksw Umlage § 2_IST'!E71</f>
        <v>799809.29984614823</v>
      </c>
      <c r="J71" s="170">
        <f>'Grunddaten § 2 SPU_40%_IST'!$F$6*'bezirksw Umlage § 2_IST'!E71</f>
        <v>66669.472341921515</v>
      </c>
      <c r="K71" s="170">
        <f>'Grunddaten § 2 SPU_40%_IST'!$G$6*'bezirksw Umlage § 2_IST'!E71</f>
        <v>246561.6025568014</v>
      </c>
      <c r="L71" s="170">
        <f>'Grunddaten § 2 SPU_40%_IST'!$H$6*'bezirksw Umlage § 2_IST'!E71</f>
        <v>2546.1375774375306</v>
      </c>
      <c r="M71" s="170">
        <f>'Grunddaten § 2 SPU_40%_IST'!$I$6*'bezirksw Umlage § 2_IST'!E71</f>
        <v>2193.9122791144232</v>
      </c>
      <c r="N71" s="14"/>
      <c r="O71" s="14"/>
    </row>
    <row r="72" spans="1:15" x14ac:dyDescent="0.25">
      <c r="A72">
        <v>61045</v>
      </c>
      <c r="B72" t="s">
        <v>83</v>
      </c>
      <c r="C72" t="s">
        <v>66</v>
      </c>
      <c r="D72" s="207">
        <f>Finanzkraft!H72</f>
        <v>8578275.4900000002</v>
      </c>
      <c r="E72" s="147">
        <f t="shared" si="2"/>
        <v>6.9615150781811075E-2</v>
      </c>
      <c r="F72" s="170">
        <f>'Grunddaten § 2 SPU_40%_IST'!$B$6*'bezirksw Umlage § 2_IST'!E72</f>
        <v>7865.1217309633475</v>
      </c>
      <c r="G72" s="170">
        <f>'Grunddaten § 2 SPU_40%_IST'!$C$6*'bezirksw Umlage § 2_IST'!E72</f>
        <v>597291.06449429074</v>
      </c>
      <c r="H72" s="170">
        <f>'Grunddaten § 2 SPU_40%_IST'!$D$6*'bezirksw Umlage § 2_IST'!E72</f>
        <v>73938.179524065345</v>
      </c>
      <c r="I72" s="170">
        <f>'Grunddaten § 2 SPU_40%_IST'!$E$6*'bezirksw Umlage § 2_IST'!E72</f>
        <v>1281874.5982024549</v>
      </c>
      <c r="J72" s="170">
        <f>'Grunddaten § 2 SPU_40%_IST'!$F$6*'bezirksw Umlage § 2_IST'!E72</f>
        <v>106852.84990698386</v>
      </c>
      <c r="K72" s="170">
        <f>'Grunddaten § 2 SPU_40%_IST'!$G$6*'bezirksw Umlage § 2_IST'!E72</f>
        <v>395170.51786025852</v>
      </c>
      <c r="L72" s="170">
        <f>'Grunddaten § 2 SPU_40%_IST'!$H$6*'bezirksw Umlage § 2_IST'!E72</f>
        <v>4080.7591067942553</v>
      </c>
      <c r="M72" s="170">
        <f>'Grunddaten § 2 SPU_40%_IST'!$I$6*'bezirksw Umlage § 2_IST'!E72</f>
        <v>3516.2387106804244</v>
      </c>
      <c r="N72" s="14"/>
      <c r="O72" s="14"/>
    </row>
    <row r="73" spans="1:15" x14ac:dyDescent="0.25">
      <c r="A73">
        <v>61049</v>
      </c>
      <c r="B73" t="s">
        <v>84</v>
      </c>
      <c r="C73" t="s">
        <v>66</v>
      </c>
      <c r="D73" s="207">
        <f>Finanzkraft!H73</f>
        <v>3663338.59</v>
      </c>
      <c r="E73" s="147">
        <f t="shared" si="2"/>
        <v>2.9729036868187265E-2</v>
      </c>
      <c r="F73" s="170">
        <f>'Grunddaten § 2 SPU_40%_IST'!$B$6*'bezirksw Umlage § 2_IST'!E73</f>
        <v>3358.7874376001919</v>
      </c>
      <c r="G73" s="170">
        <f>'Grunddaten § 2 SPU_40%_IST'!$C$6*'bezirksw Umlage § 2_IST'!E73</f>
        <v>255072.17721963301</v>
      </c>
      <c r="H73" s="170">
        <f>'Grunddaten § 2 SPU_40%_IST'!$D$6*'bezirksw Umlage § 2_IST'!E73</f>
        <v>31575.179258419503</v>
      </c>
      <c r="I73" s="170">
        <f>'Grunddaten § 2 SPU_40%_IST'!$E$6*'bezirksw Umlage § 2_IST'!E73</f>
        <v>547422.46138049802</v>
      </c>
      <c r="J73" s="170">
        <f>'Grunddaten § 2 SPU_40%_IST'!$F$6*'bezirksw Umlage § 2_IST'!E73</f>
        <v>45631.335688862549</v>
      </c>
      <c r="K73" s="170">
        <f>'Grunddaten § 2 SPU_40%_IST'!$G$6*'bezirksw Umlage § 2_IST'!E73</f>
        <v>168756.92665680166</v>
      </c>
      <c r="L73" s="170">
        <f>'Grunddaten § 2 SPU_40%_IST'!$H$6*'bezirksw Umlage § 2_IST'!E73</f>
        <v>1742.681536614223</v>
      </c>
      <c r="M73" s="170">
        <f>'Grunddaten § 2 SPU_40%_IST'!$I$6*'bezirksw Umlage § 2_IST'!E73</f>
        <v>1501.6040200041937</v>
      </c>
      <c r="N73" s="14"/>
      <c r="O73" s="14"/>
    </row>
    <row r="74" spans="1:15" x14ac:dyDescent="0.25">
      <c r="A74">
        <v>61050</v>
      </c>
      <c r="B74" t="s">
        <v>85</v>
      </c>
      <c r="C74" t="s">
        <v>66</v>
      </c>
      <c r="D74" s="207">
        <f>Finanzkraft!H74</f>
        <v>4441983.88</v>
      </c>
      <c r="E74" s="147">
        <f t="shared" si="2"/>
        <v>3.6047965344206283E-2</v>
      </c>
      <c r="F74" s="170">
        <f>'Grunddaten § 2 SPU_40%_IST'!$B$6*'bezirksw Umlage § 2_IST'!E74</f>
        <v>4072.7001579634375</v>
      </c>
      <c r="G74" s="170">
        <f>'Grunddaten § 2 SPU_40%_IST'!$C$6*'bezirksw Umlage § 2_IST'!E74</f>
        <v>309287.95458301139</v>
      </c>
      <c r="H74" s="170">
        <f>'Grunddaten § 2 SPU_40%_IST'!$D$6*'bezirksw Umlage § 2_IST'!E74</f>
        <v>38286.506646389404</v>
      </c>
      <c r="I74" s="170">
        <f>'Grunddaten § 2 SPU_40%_IST'!$E$6*'bezirksw Umlage § 2_IST'!E74</f>
        <v>663777.50493494363</v>
      </c>
      <c r="J74" s="170">
        <f>'Grunddaten § 2 SPU_40%_IST'!$F$6*'bezirksw Umlage § 2_IST'!E74</f>
        <v>55330.309381201951</v>
      </c>
      <c r="K74" s="170">
        <f>'Grunddaten § 2 SPU_40%_IST'!$G$6*'bezirksw Umlage § 2_IST'!E74</f>
        <v>204626.33453924203</v>
      </c>
      <c r="L74" s="170">
        <f>'Grunddaten § 2 SPU_40%_IST'!$H$6*'bezirksw Umlage § 2_IST'!E74</f>
        <v>2113.089768645712</v>
      </c>
      <c r="M74" s="170">
        <f>'Grunddaten § 2 SPU_40%_IST'!$I$6*'bezirksw Umlage § 2_IST'!E74</f>
        <v>1820.7710499950881</v>
      </c>
      <c r="N74" s="14"/>
      <c r="O74" s="14"/>
    </row>
    <row r="75" spans="1:15" x14ac:dyDescent="0.25">
      <c r="A75">
        <v>61051</v>
      </c>
      <c r="B75" t="s">
        <v>86</v>
      </c>
      <c r="C75" t="s">
        <v>66</v>
      </c>
      <c r="D75" s="207">
        <f>Finanzkraft!H75</f>
        <v>4073141.36</v>
      </c>
      <c r="E75" s="147">
        <f t="shared" si="2"/>
        <v>3.3054703158295402E-2</v>
      </c>
      <c r="F75" s="170">
        <f>'Grunddaten § 2 SPU_40%_IST'!$B$6*'bezirksw Umlage § 2_IST'!E75</f>
        <v>3734.5213103923766</v>
      </c>
      <c r="G75" s="170">
        <f>'Grunddaten § 2 SPU_40%_IST'!$C$6*'bezirksw Umlage § 2_IST'!E75</f>
        <v>283606.06296524097</v>
      </c>
      <c r="H75" s="170">
        <f>'Grunddaten § 2 SPU_40%_IST'!$D$6*'bezirksw Umlage § 2_IST'!E75</f>
        <v>35107.365979753078</v>
      </c>
      <c r="I75" s="170">
        <f>'Grunddaten § 2 SPU_40%_IST'!$E$6*'bezirksw Umlage § 2_IST'!E75</f>
        <v>608660.3828891255</v>
      </c>
      <c r="J75" s="170">
        <f>'Grunddaten § 2 SPU_40%_IST'!$F$6*'bezirksw Umlage § 2_IST'!E75</f>
        <v>50735.927389761193</v>
      </c>
      <c r="K75" s="170">
        <f>'Grunddaten § 2 SPU_40%_IST'!$G$6*'bezirksw Umlage § 2_IST'!E75</f>
        <v>187635.07681999588</v>
      </c>
      <c r="L75" s="170">
        <f>'Grunddaten § 2 SPU_40%_IST'!$H$6*'bezirksw Umlage § 2_IST'!E75</f>
        <v>1937.6282234648004</v>
      </c>
      <c r="M75" s="170">
        <f>'Grunddaten § 2 SPU_40%_IST'!$I$6*'bezirksw Umlage § 2_IST'!E75</f>
        <v>1669.5823468016777</v>
      </c>
      <c r="N75" s="14"/>
      <c r="O75" s="14"/>
    </row>
    <row r="76" spans="1:15" x14ac:dyDescent="0.25">
      <c r="A76">
        <v>61052</v>
      </c>
      <c r="B76" t="s">
        <v>87</v>
      </c>
      <c r="C76" t="s">
        <v>66</v>
      </c>
      <c r="D76" s="207">
        <f>Finanzkraft!H76</f>
        <v>3428542.68</v>
      </c>
      <c r="E76" s="147">
        <f t="shared" si="2"/>
        <v>2.7823601131522376E-2</v>
      </c>
      <c r="F76" s="170">
        <f>'Grunddaten § 2 SPU_40%_IST'!$B$6*'bezirksw Umlage § 2_IST'!E76</f>
        <v>3143.511253449301</v>
      </c>
      <c r="G76" s="170">
        <f>'Grunddaten § 2 SPU_40%_IST'!$C$6*'bezirksw Umlage § 2_IST'!E76</f>
        <v>238723.72825849976</v>
      </c>
      <c r="H76" s="170">
        <f>'Grunddaten § 2 SPU_40%_IST'!$D$6*'bezirksw Umlage § 2_IST'!E76</f>
        <v>29551.417936539146</v>
      </c>
      <c r="I76" s="170">
        <f>'Grunddaten § 2 SPU_40%_IST'!$E$6*'bezirksw Umlage § 2_IST'!E76</f>
        <v>512336.28197979083</v>
      </c>
      <c r="J76" s="170">
        <f>'Grunddaten § 2 SPU_40%_IST'!$F$6*'bezirksw Umlage § 2_IST'!E76</f>
        <v>42706.667186521918</v>
      </c>
      <c r="K76" s="170">
        <f>'Grunddaten § 2 SPU_40%_IST'!$G$6*'bezirksw Umlage § 2_IST'!E76</f>
        <v>157940.71756508708</v>
      </c>
      <c r="L76" s="170">
        <f>'Grunddaten § 2 SPU_40%_IST'!$H$6*'bezirksw Umlage § 2_IST'!E76</f>
        <v>1630.9871116581246</v>
      </c>
      <c r="M76" s="170">
        <f>'Grunddaten § 2 SPU_40%_IST'!$I$6*'bezirksw Umlage § 2_IST'!E76</f>
        <v>1405.3610783064289</v>
      </c>
      <c r="N76" s="14"/>
      <c r="O76" s="14"/>
    </row>
    <row r="77" spans="1:15" x14ac:dyDescent="0.25">
      <c r="A77">
        <v>61053</v>
      </c>
      <c r="B77" t="s">
        <v>66</v>
      </c>
      <c r="C77" t="s">
        <v>66</v>
      </c>
      <c r="D77" s="207">
        <f>Finanzkraft!H77</f>
        <v>21747322.620000001</v>
      </c>
      <c r="E77" s="147">
        <f t="shared" si="2"/>
        <v>0.17648572199119136</v>
      </c>
      <c r="F77" s="170">
        <f>'Grunddaten § 2 SPU_40%_IST'!$B$6*'bezirksw Umlage § 2_IST'!E77</f>
        <v>19939.361929822189</v>
      </c>
      <c r="G77" s="170">
        <f>'Grunddaten § 2 SPU_40%_IST'!$C$6*'bezirksw Umlage § 2_IST'!E77</f>
        <v>1514229.9280015978</v>
      </c>
      <c r="H77" s="170">
        <f>'Grunddaten § 2 SPU_40%_IST'!$D$6*'bezirksw Umlage § 2_IST'!E77</f>
        <v>187445.30248763639</v>
      </c>
      <c r="I77" s="170">
        <f>'Grunddaten § 2 SPU_40%_IST'!$E$6*'bezirksw Umlage § 2_IST'!E77</f>
        <v>3249760.4533672608</v>
      </c>
      <c r="J77" s="170">
        <f>'Grunddaten § 2 SPU_40%_IST'!$F$6*'bezirksw Umlage § 2_IST'!E77</f>
        <v>270889.34162845532</v>
      </c>
      <c r="K77" s="170">
        <f>'Grunddaten § 2 SPU_40%_IST'!$G$6*'bezirksw Umlage § 2_IST'!E77</f>
        <v>1001821.4910255249</v>
      </c>
      <c r="L77" s="170">
        <f>'Grunddaten § 2 SPU_40%_IST'!$H$6*'bezirksw Umlage § 2_IST'!E77</f>
        <v>10345.38759374324</v>
      </c>
      <c r="M77" s="170">
        <f>'Grunddaten § 2 SPU_40%_IST'!$I$6*'bezirksw Umlage § 2_IST'!E77</f>
        <v>8914.2366364011523</v>
      </c>
      <c r="N77" s="14"/>
      <c r="O77" s="14"/>
    </row>
    <row r="78" spans="1:15" x14ac:dyDescent="0.25">
      <c r="A78">
        <v>61054</v>
      </c>
      <c r="B78" t="s">
        <v>88</v>
      </c>
      <c r="C78" t="s">
        <v>66</v>
      </c>
      <c r="D78" s="207">
        <f>Finanzkraft!H78</f>
        <v>4566233.71</v>
      </c>
      <c r="E78" s="147">
        <f t="shared" si="2"/>
        <v>3.7056288131245202E-2</v>
      </c>
      <c r="F78" s="170">
        <f>'Grunddaten § 2 SPU_40%_IST'!$B$6*'bezirksw Umlage § 2_IST'!E78</f>
        <v>4186.6204953483484</v>
      </c>
      <c r="G78" s="170">
        <f>'Grunddaten § 2 SPU_40%_IST'!$C$6*'bezirksw Umlage § 2_IST'!E78</f>
        <v>317939.26373138838</v>
      </c>
      <c r="H78" s="170">
        <f>'Grunddaten § 2 SPU_40%_IST'!$D$6*'bezirksw Umlage § 2_IST'!E78</f>
        <v>39357.44523388103</v>
      </c>
      <c r="I78" s="170">
        <f>'Grunddaten § 2 SPU_40%_IST'!$E$6*'bezirksw Umlage § 2_IST'!E78</f>
        <v>682344.48860125802</v>
      </c>
      <c r="J78" s="170">
        <f>'Grunddaten § 2 SPU_40%_IST'!$F$6*'bezirksw Umlage § 2_IST'!E78</f>
        <v>56877.992065377242</v>
      </c>
      <c r="K78" s="170">
        <f>'Grunddaten § 2 SPU_40%_IST'!$G$6*'bezirksw Umlage § 2_IST'!E78</f>
        <v>210350.08049755113</v>
      </c>
      <c r="L78" s="170">
        <f>'Grunddaten § 2 SPU_40%_IST'!$H$6*'bezirksw Umlage § 2_IST'!E78</f>
        <v>2172.1964767342092</v>
      </c>
      <c r="M78" s="170">
        <f>'Grunddaten § 2 SPU_40%_IST'!$I$6*'bezirksw Umlage § 2_IST'!E78</f>
        <v>1871.7011072718408</v>
      </c>
      <c r="N78" s="14"/>
      <c r="O78" s="14"/>
    </row>
    <row r="79" spans="1:15" x14ac:dyDescent="0.25">
      <c r="A79">
        <v>61055</v>
      </c>
      <c r="B79" t="s">
        <v>89</v>
      </c>
      <c r="C79" t="s">
        <v>66</v>
      </c>
      <c r="D79" s="207">
        <f>Finanzkraft!H79</f>
        <v>1872686.31</v>
      </c>
      <c r="E79" s="147">
        <f t="shared" si="2"/>
        <v>1.5197383202446371E-2</v>
      </c>
      <c r="F79" s="170">
        <f>'Grunddaten § 2 SPU_40%_IST'!$B$6*'bezirksw Umlage § 2_IST'!E79</f>
        <v>1717.0007898707115</v>
      </c>
      <c r="G79" s="170">
        <f>'Grunddaten § 2 SPU_40%_IST'!$C$6*'bezirksw Umlage § 2_IST'!E79</f>
        <v>130392.03519025541</v>
      </c>
      <c r="H79" s="170">
        <f>'Grunddaten § 2 SPU_40%_IST'!$D$6*'bezirksw Umlage § 2_IST'!E79</f>
        <v>16141.124954829294</v>
      </c>
      <c r="I79" s="170">
        <f>'Grunddaten § 2 SPU_40%_IST'!$E$6*'bezirksw Umlage § 2_IST'!E79</f>
        <v>279840.51269848971</v>
      </c>
      <c r="J79" s="170">
        <f>'Grunddaten § 2 SPU_40%_IST'!$F$6*'bezirksw Umlage § 2_IST'!E79</f>
        <v>23326.584630973826</v>
      </c>
      <c r="K79" s="170">
        <f>'Grunddaten § 2 SPU_40%_IST'!$G$6*'bezirksw Umlage § 2_IST'!E79</f>
        <v>86267.970733184833</v>
      </c>
      <c r="L79" s="170">
        <f>'Grunddaten § 2 SPU_40%_IST'!$H$6*'bezirksw Umlage § 2_IST'!E79</f>
        <v>890.85291357335859</v>
      </c>
      <c r="M79" s="170">
        <f>'Grunddaten § 2 SPU_40%_IST'!$I$6*'bezirksw Umlage § 2_IST'!E79</f>
        <v>767.61490160340873</v>
      </c>
      <c r="N79" s="14"/>
      <c r="O79" s="14"/>
    </row>
    <row r="80" spans="1:15" x14ac:dyDescent="0.25">
      <c r="A80">
        <v>61057</v>
      </c>
      <c r="B80" t="s">
        <v>90</v>
      </c>
      <c r="C80" t="s">
        <v>66</v>
      </c>
      <c r="D80" s="207">
        <f>Finanzkraft!H80</f>
        <v>3581092.62</v>
      </c>
      <c r="E80" s="147">
        <f t="shared" si="2"/>
        <v>2.9061587377969704E-2</v>
      </c>
      <c r="F80" s="170">
        <f>'Grunddaten § 2 SPU_40%_IST'!$B$6*'bezirksw Umlage § 2_IST'!E80</f>
        <v>3283.3789750618594</v>
      </c>
      <c r="G80" s="170">
        <f>'Grunddaten § 2 SPU_40%_IST'!$C$6*'bezirksw Umlage § 2_IST'!E80</f>
        <v>249345.52702881879</v>
      </c>
      <c r="H80" s="170">
        <f>'Grunddaten § 2 SPU_40%_IST'!$D$6*'bezirksw Umlage § 2_IST'!E80</f>
        <v>30866.281846337104</v>
      </c>
      <c r="I80" s="170">
        <f>'Grunddaten § 2 SPU_40%_IST'!$E$6*'bezirksw Umlage § 2_IST'!E80</f>
        <v>535132.2266042399</v>
      </c>
      <c r="J80" s="170">
        <f>'Grunddaten § 2 SPU_40%_IST'!$F$6*'bezirksw Umlage § 2_IST'!E80</f>
        <v>44606.86214542028</v>
      </c>
      <c r="K80" s="170">
        <f>'Grunddaten § 2 SPU_40%_IST'!$G$6*'bezirksw Umlage § 2_IST'!E80</f>
        <v>164968.1485282947</v>
      </c>
      <c r="L80" s="170">
        <f>'Grunddaten § 2 SPU_40%_IST'!$H$6*'bezirksw Umlage § 2_IST'!E80</f>
        <v>1703.5564244088762</v>
      </c>
      <c r="M80" s="170">
        <f>'Grunddaten § 2 SPU_40%_IST'!$I$6*'bezirksw Umlage § 2_IST'!E80</f>
        <v>1467.8913625069395</v>
      </c>
      <c r="N80" s="14"/>
      <c r="O80" s="14"/>
    </row>
    <row r="81" spans="1:15" x14ac:dyDescent="0.25">
      <c r="A81">
        <v>61059</v>
      </c>
      <c r="B81" t="s">
        <v>91</v>
      </c>
      <c r="C81" t="s">
        <v>66</v>
      </c>
      <c r="D81" s="207">
        <f>Finanzkraft!H81</f>
        <v>7673922.3600000003</v>
      </c>
      <c r="E81" s="147">
        <f t="shared" si="2"/>
        <v>6.2276067352007081E-2</v>
      </c>
      <c r="F81" s="170">
        <f>'Grunddaten § 2 SPU_40%_IST'!$B$6*'bezirksw Umlage § 2_IST'!E81</f>
        <v>7035.9518746770327</v>
      </c>
      <c r="G81" s="170">
        <f>'Grunddaten § 2 SPU_40%_IST'!$C$6*'bezirksw Umlage § 2_IST'!E81</f>
        <v>534322.45916958083</v>
      </c>
      <c r="H81" s="170">
        <f>'Grunddaten § 2 SPU_40%_IST'!$D$6*'bezirksw Umlage § 2_IST'!E81</f>
        <v>66143.346616560957</v>
      </c>
      <c r="I81" s="170">
        <f>'Grunddaten § 2 SPU_40%_IST'!$E$6*'bezirksw Umlage § 2_IST'!E81</f>
        <v>1146734.6966565929</v>
      </c>
      <c r="J81" s="170">
        <f>'Grunddaten § 2 SPU_40%_IST'!$F$6*'bezirksw Umlage § 2_IST'!E81</f>
        <v>95588.032243404596</v>
      </c>
      <c r="K81" s="170">
        <f>'Grunddaten § 2 SPU_40%_IST'!$G$6*'bezirksw Umlage § 2_IST'!E81</f>
        <v>353510.19870552298</v>
      </c>
      <c r="L81" s="170">
        <f>'Grunddaten § 2 SPU_40%_IST'!$H$6*'bezirksw Umlage § 2_IST'!E81</f>
        <v>3650.5505788322575</v>
      </c>
      <c r="M81" s="170">
        <f>'Grunddaten § 2 SPU_40%_IST'!$I$6*'bezirksw Umlage § 2_IST'!E81</f>
        <v>3145.543984504056</v>
      </c>
      <c r="N81" s="14"/>
      <c r="O81" s="14"/>
    </row>
    <row r="82" spans="1:15" x14ac:dyDescent="0.25">
      <c r="A82">
        <v>61060</v>
      </c>
      <c r="B82" t="s">
        <v>92</v>
      </c>
      <c r="C82" t="s">
        <v>66</v>
      </c>
      <c r="D82" s="207">
        <f>Finanzkraft!H82</f>
        <v>5679162.9000000004</v>
      </c>
      <c r="E82" s="147">
        <f t="shared" si="2"/>
        <v>4.6088025741169977E-2</v>
      </c>
      <c r="F82" s="170">
        <f>'Grunddaten § 2 SPU_40%_IST'!$B$6*'bezirksw Umlage § 2_IST'!E82</f>
        <v>5207.026469427462</v>
      </c>
      <c r="G82" s="170">
        <f>'Grunddaten § 2 SPU_40%_IST'!$C$6*'bezirksw Umlage § 2_IST'!E82</f>
        <v>395430.6734415082</v>
      </c>
      <c r="H82" s="170">
        <f>'Grunddaten § 2 SPU_40%_IST'!$D$6*'bezirksw Umlage § 2_IST'!E82</f>
        <v>48950.044392501972</v>
      </c>
      <c r="I82" s="170">
        <f>'Grunddaten § 2 SPU_40%_IST'!$E$6*'bezirksw Umlage § 2_IST'!E82</f>
        <v>848652.46739281272</v>
      </c>
      <c r="J82" s="170">
        <f>'Grunddaten § 2 SPU_40%_IST'!$F$6*'bezirksw Umlage § 2_IST'!E82</f>
        <v>70740.878123863004</v>
      </c>
      <c r="K82" s="170">
        <f>'Grunddaten § 2 SPU_40%_IST'!$G$6*'bezirksw Umlage § 2_IST'!E82</f>
        <v>261618.75388846576</v>
      </c>
      <c r="L82" s="170">
        <f>'Grunddaten § 2 SPU_40%_IST'!$H$6*'bezirksw Umlage § 2_IST'!E82</f>
        <v>2701.6264224854217</v>
      </c>
      <c r="M82" s="170">
        <f>'Grunddaten § 2 SPU_40%_IST'!$I$6*'bezirksw Umlage § 2_IST'!E82</f>
        <v>2327.8912476661558</v>
      </c>
      <c r="N82" s="14"/>
      <c r="O82" s="14"/>
    </row>
    <row r="83" spans="1:15" x14ac:dyDescent="0.25">
      <c r="A83">
        <v>61061</v>
      </c>
      <c r="B83" t="s">
        <v>93</v>
      </c>
      <c r="C83" t="s">
        <v>66</v>
      </c>
      <c r="D83" s="207">
        <f>Finanzkraft!H83</f>
        <v>8707728.0999999996</v>
      </c>
      <c r="E83" s="147">
        <f t="shared" si="2"/>
        <v>7.066569561156788E-2</v>
      </c>
      <c r="F83" s="170">
        <f>'Grunddaten § 2 SPU_40%_IST'!$B$6*'bezirksw Umlage § 2_IST'!E83</f>
        <v>7983.8123159448905</v>
      </c>
      <c r="G83" s="170">
        <f>'Grunddaten § 2 SPU_40%_IST'!$C$6*'bezirksw Umlage § 2_IST'!E83</f>
        <v>606304.63456657401</v>
      </c>
      <c r="H83" s="170">
        <f>'Grunddaten § 2 SPU_40%_IST'!$D$6*'bezirksw Umlage § 2_IST'!E83</f>
        <v>75053.962099385608</v>
      </c>
      <c r="I83" s="170">
        <f>'Grunddaten § 2 SPU_40%_IST'!$E$6*'bezirksw Umlage § 2_IST'!E83</f>
        <v>1301219.0471681538</v>
      </c>
      <c r="J83" s="170">
        <f>'Grunddaten § 2 SPU_40%_IST'!$F$6*'bezirksw Umlage § 2_IST'!E83</f>
        <v>108465.33954112096</v>
      </c>
      <c r="K83" s="170">
        <f>'Grunddaten § 2 SPU_40%_IST'!$G$6*'bezirksw Umlage § 2_IST'!E83</f>
        <v>401133.93731346872</v>
      </c>
      <c r="L83" s="170">
        <f>'Grunddaten § 2 SPU_40%_IST'!$H$6*'bezirksw Umlage § 2_IST'!E83</f>
        <v>4142.3408218804179</v>
      </c>
      <c r="M83" s="170">
        <f>'Grunddaten § 2 SPU_40%_IST'!$I$6*'bezirksw Umlage § 2_IST'!E83</f>
        <v>3569.301389654916</v>
      </c>
      <c r="N83" s="14"/>
      <c r="O83" s="14"/>
    </row>
    <row r="84" spans="1:15" x14ac:dyDescent="0.25">
      <c r="A84">
        <v>61101</v>
      </c>
      <c r="B84" t="s">
        <v>95</v>
      </c>
      <c r="C84" t="s">
        <v>96</v>
      </c>
      <c r="D84" s="207">
        <f>Finanzkraft!H84</f>
        <v>5323752.53</v>
      </c>
      <c r="E84" s="147">
        <f>D84/SUM($D$84:$D$99)</f>
        <v>5.12106930947612E-2</v>
      </c>
      <c r="F84" s="170">
        <f>'Grunddaten § 2 SPU_40%_IST'!$B$7*'bezirksw Umlage § 2_IST'!E84</f>
        <v>4036.109733117436</v>
      </c>
      <c r="G84" s="170">
        <f>'Grunddaten § 2 SPU_40%_IST'!$C$7*'bezirksw Umlage § 2_IST'!E84</f>
        <v>490222.77192773495</v>
      </c>
      <c r="H84" s="170">
        <f>'Grunddaten § 2 SPU_40%_IST'!$D$7*'bezirksw Umlage § 2_IST'!E84</f>
        <v>44606.31609709117</v>
      </c>
      <c r="I84" s="170">
        <f>'Grunddaten § 2 SPU_40%_IST'!$E$7*'bezirksw Umlage § 2_IST'!E84</f>
        <v>537217.62603605038</v>
      </c>
      <c r="J84" s="170">
        <f>'Grunddaten § 2 SPU_40%_IST'!$F$7*'bezirksw Umlage § 2_IST'!E84</f>
        <v>95369.142183379445</v>
      </c>
      <c r="K84" s="170">
        <f>'Grunddaten § 2 SPU_40%_IST'!$G$7*'bezirksw Umlage § 2_IST'!E84</f>
        <v>168456.88092790413</v>
      </c>
      <c r="L84" s="170">
        <f>'Grunddaten § 2 SPU_40%_IST'!$H$7*'bezirksw Umlage § 2_IST'!E84</f>
        <v>2185.0850970559977</v>
      </c>
      <c r="M84" s="170">
        <f>'Grunddaten § 2 SPU_40%_IST'!$I$7*'bezirksw Umlage § 2_IST'!E84</f>
        <v>2206.2478135560214</v>
      </c>
      <c r="N84" s="14"/>
      <c r="O84" s="14"/>
    </row>
    <row r="85" spans="1:15" x14ac:dyDescent="0.25">
      <c r="A85">
        <v>61105</v>
      </c>
      <c r="B85" t="s">
        <v>97</v>
      </c>
      <c r="C85" t="s">
        <v>96</v>
      </c>
      <c r="D85" s="207">
        <f>Finanzkraft!H85</f>
        <v>1390655.34</v>
      </c>
      <c r="E85" s="147">
        <f t="shared" ref="E85:E99" si="3">D85/SUM($D$84:$D$99)</f>
        <v>1.33771101147203E-2</v>
      </c>
      <c r="F85" s="170">
        <f>'Grunddaten § 2 SPU_40%_IST'!$B$7*'bezirksw Umlage § 2_IST'!E85</f>
        <v>1054.300988176424</v>
      </c>
      <c r="G85" s="170">
        <f>'Grunddaten § 2 SPU_40%_IST'!$C$7*'bezirksw Umlage § 2_IST'!E85</f>
        <v>128054.58400428442</v>
      </c>
      <c r="H85" s="170">
        <f>'Grunddaten § 2 SPU_40%_IST'!$D$7*'bezirksw Umlage § 2_IST'!E85</f>
        <v>11651.933730688979</v>
      </c>
      <c r="I85" s="170">
        <f>'Grunddaten § 2 SPU_40%_IST'!$E$7*'bezirksw Umlage § 2_IST'!E85</f>
        <v>140330.44477166119</v>
      </c>
      <c r="J85" s="170">
        <f>'Grunddaten § 2 SPU_40%_IST'!$F$7*'bezirksw Umlage § 2_IST'!E85</f>
        <v>24912.05331224062</v>
      </c>
      <c r="K85" s="170">
        <f>'Grunddaten § 2 SPU_40%_IST'!$G$7*'bezirksw Umlage § 2_IST'!E85</f>
        <v>44003.82243577615</v>
      </c>
      <c r="L85" s="170">
        <f>'Grunddaten § 2 SPU_40%_IST'!$H$7*'bezirksw Umlage § 2_IST'!E85</f>
        <v>570.78165099746684</v>
      </c>
      <c r="M85" s="170">
        <f>'Grunddaten § 2 SPU_40%_IST'!$I$7*'bezirksw Umlage § 2_IST'!E85</f>
        <v>576.30971499815473</v>
      </c>
      <c r="N85" s="14"/>
      <c r="O85" s="14"/>
    </row>
    <row r="86" spans="1:15" x14ac:dyDescent="0.25">
      <c r="A86">
        <v>61106</v>
      </c>
      <c r="B86" t="s">
        <v>98</v>
      </c>
      <c r="C86" t="s">
        <v>96</v>
      </c>
      <c r="D86" s="207">
        <f>Finanzkraft!H86</f>
        <v>2209507.6800000002</v>
      </c>
      <c r="E86" s="147">
        <f t="shared" si="3"/>
        <v>2.1253884182891921E-2</v>
      </c>
      <c r="F86" s="170">
        <f>'Grunddaten § 2 SPU_40%_IST'!$B$7*'bezirksw Umlage § 2_IST'!E86</f>
        <v>1675.0995472446812</v>
      </c>
      <c r="G86" s="170">
        <f>'Grunddaten § 2 SPU_40%_IST'!$C$7*'bezirksw Umlage § 2_IST'!E86</f>
        <v>203456.29767377989</v>
      </c>
      <c r="H86" s="170">
        <f>'Grunddaten § 2 SPU_40%_IST'!$D$7*'bezirksw Umlage § 2_IST'!E86</f>
        <v>18512.881175006565</v>
      </c>
      <c r="I86" s="170">
        <f>'Grunddaten § 2 SPU_40%_IST'!$E$7*'bezirksw Umlage § 2_IST'!E86</f>
        <v>222960.48959248327</v>
      </c>
      <c r="J86" s="170">
        <f>'Grunddaten § 2 SPU_40%_IST'!$F$7*'bezirksw Umlage § 2_IST'!E86</f>
        <v>39580.8878984818</v>
      </c>
      <c r="K86" s="170">
        <f>'Grunddaten § 2 SPU_40%_IST'!$G$7*'bezirksw Umlage § 2_IST'!E86</f>
        <v>69914.363986984521</v>
      </c>
      <c r="L86" s="170">
        <f>'Grunddaten § 2 SPU_40%_IST'!$H$7*'bezirksw Umlage § 2_IST'!E86</f>
        <v>906.87203738201788</v>
      </c>
      <c r="M86" s="170">
        <f>'Grunddaten § 2 SPU_40%_IST'!$I$7*'bezirksw Umlage § 2_IST'!E86</f>
        <v>915.65516251282952</v>
      </c>
      <c r="N86" s="14"/>
      <c r="O86" s="14"/>
    </row>
    <row r="87" spans="1:15" x14ac:dyDescent="0.25">
      <c r="A87">
        <v>61107</v>
      </c>
      <c r="B87" t="s">
        <v>99</v>
      </c>
      <c r="C87" t="s">
        <v>96</v>
      </c>
      <c r="D87" s="207">
        <f>Finanzkraft!H87</f>
        <v>1621281.28</v>
      </c>
      <c r="E87" s="147">
        <f t="shared" si="3"/>
        <v>1.559556677033626E-2</v>
      </c>
      <c r="F87" s="170">
        <f>'Grunddaten § 2 SPU_40%_IST'!$B$7*'bezirksw Umlage § 2_IST'!E87</f>
        <v>1229.1460050884623</v>
      </c>
      <c r="G87" s="170">
        <f>'Grunddaten § 2 SPU_40%_IST'!$C$7*'bezirksw Umlage § 2_IST'!E87</f>
        <v>149291.1247616061</v>
      </c>
      <c r="H87" s="170">
        <f>'Grunddaten § 2 SPU_40%_IST'!$D$7*'bezirksw Umlage § 2_IST'!E87</f>
        <v>13584.28755853093</v>
      </c>
      <c r="I87" s="170">
        <f>'Grunddaten § 2 SPU_40%_IST'!$E$7*'bezirksw Umlage § 2_IST'!E87</f>
        <v>163602.81126333441</v>
      </c>
      <c r="J87" s="170">
        <f>'Grunddaten § 2 SPU_40%_IST'!$F$7*'bezirksw Umlage § 2_IST'!E87</f>
        <v>29043.462114414135</v>
      </c>
      <c r="K87" s="170">
        <f>'Grunddaten § 2 SPU_40%_IST'!$G$7*'bezirksw Umlage § 2_IST'!E87</f>
        <v>51301.405539900254</v>
      </c>
      <c r="L87" s="170">
        <f>'Grunddaten § 2 SPU_40%_IST'!$H$7*'bezirksw Umlage § 2_IST'!E87</f>
        <v>665.43993979822949</v>
      </c>
      <c r="M87" s="170">
        <f>'Grunddaten § 2 SPU_40%_IST'!$I$7*'bezirksw Umlage § 2_IST'!E87</f>
        <v>671.88477657493729</v>
      </c>
      <c r="N87" s="14"/>
      <c r="O87" s="14"/>
    </row>
    <row r="88" spans="1:15" x14ac:dyDescent="0.25">
      <c r="A88">
        <v>61108</v>
      </c>
      <c r="B88" t="s">
        <v>96</v>
      </c>
      <c r="C88" t="s">
        <v>96</v>
      </c>
      <c r="D88" s="207">
        <f>Finanzkraft!H88</f>
        <v>53896935.25</v>
      </c>
      <c r="E88" s="147">
        <f t="shared" si="3"/>
        <v>0.51844998321812796</v>
      </c>
      <c r="F88" s="170">
        <f>'Grunddaten § 2 SPU_40%_IST'!$B$7*'bezirksw Umlage § 2_IST'!E88</f>
        <v>40861.017434956768</v>
      </c>
      <c r="G88" s="170">
        <f>'Grunddaten § 2 SPU_40%_IST'!$C$7*'bezirksw Umlage § 2_IST'!E88</f>
        <v>4962947.6290973742</v>
      </c>
      <c r="H88" s="170">
        <f>'Grunddaten § 2 SPU_40%_IST'!$D$7*'bezirksw Umlage § 2_IST'!E88</f>
        <v>451588.1827485988</v>
      </c>
      <c r="I88" s="170">
        <f>'Grunddaten § 2 SPU_40%_IST'!$E$7*'bezirksw Umlage § 2_IST'!E88</f>
        <v>5438717.0407456411</v>
      </c>
      <c r="J88" s="170">
        <f>'Grunddaten § 2 SPU_40%_IST'!$F$7*'bezirksw Umlage § 2_IST'!E88</f>
        <v>965504.02223629376</v>
      </c>
      <c r="K88" s="170">
        <f>'Grunddaten § 2 SPU_40%_IST'!$G$7*'bezirksw Umlage § 2_IST'!E88</f>
        <v>1705434.1937618593</v>
      </c>
      <c r="L88" s="170">
        <f>'Grunddaten § 2 SPU_40%_IST'!$H$7*'bezirksw Umlage § 2_IST'!E88</f>
        <v>22121.499699342159</v>
      </c>
      <c r="M88" s="170">
        <f>'Grunddaten § 2 SPU_40%_IST'!$I$7*'bezirksw Umlage § 2_IST'!E88</f>
        <v>22335.748118007079</v>
      </c>
      <c r="N88" s="14"/>
      <c r="O88" s="14"/>
    </row>
    <row r="89" spans="1:15" x14ac:dyDescent="0.25">
      <c r="A89">
        <v>61109</v>
      </c>
      <c r="B89" t="s">
        <v>100</v>
      </c>
      <c r="C89" t="s">
        <v>96</v>
      </c>
      <c r="D89" s="207">
        <f>Finanzkraft!H89</f>
        <v>2221481.17</v>
      </c>
      <c r="E89" s="147">
        <f t="shared" si="3"/>
        <v>2.136906059618459E-2</v>
      </c>
      <c r="F89" s="170">
        <f>'Grunddaten § 2 SPU_40%_IST'!$B$7*'bezirksw Umlage § 2_IST'!E89</f>
        <v>1684.1770389680582</v>
      </c>
      <c r="G89" s="170">
        <f>'Grunddaten § 2 SPU_40%_IST'!$C$7*'bezirksw Umlage § 2_IST'!E89</f>
        <v>204558.84280982302</v>
      </c>
      <c r="H89" s="170">
        <f>'Grunddaten § 2 SPU_40%_IST'!$D$7*'bezirksw Umlage § 2_IST'!E89</f>
        <v>18613.203884733521</v>
      </c>
      <c r="I89" s="170">
        <f>'Grunddaten § 2 SPU_40%_IST'!$E$7*'bezirksw Umlage § 2_IST'!E89</f>
        <v>224168.72942649489</v>
      </c>
      <c r="J89" s="170">
        <f>'Grunddaten § 2 SPU_40%_IST'!$F$7*'bezirksw Umlage § 2_IST'!E89</f>
        <v>39795.379737425566</v>
      </c>
      <c r="K89" s="170">
        <f>'Grunddaten § 2 SPU_40%_IST'!$G$7*'bezirksw Umlage § 2_IST'!E89</f>
        <v>70293.235237640009</v>
      </c>
      <c r="L89" s="170">
        <f>'Grunddaten § 2 SPU_40%_IST'!$H$7*'bezirksw Umlage § 2_IST'!E89</f>
        <v>911.78644585824145</v>
      </c>
      <c r="M89" s="170">
        <f>'Grunddaten § 2 SPU_40%_IST'!$I$7*'bezirksw Umlage § 2_IST'!E89</f>
        <v>920.61716741149337</v>
      </c>
      <c r="N89" s="14"/>
      <c r="O89" s="14"/>
    </row>
    <row r="90" spans="1:15" x14ac:dyDescent="0.25">
      <c r="A90">
        <v>61110</v>
      </c>
      <c r="B90" t="s">
        <v>101</v>
      </c>
      <c r="C90" t="s">
        <v>96</v>
      </c>
      <c r="D90" s="207">
        <f>Finanzkraft!H90</f>
        <v>4323746.2699999996</v>
      </c>
      <c r="E90" s="147">
        <f t="shared" si="3"/>
        <v>4.159134783310231E-2</v>
      </c>
      <c r="F90" s="170">
        <f>'Grunddaten § 2 SPU_40%_IST'!$B$7*'bezirksw Umlage § 2_IST'!E90</f>
        <v>3277.9725025793423</v>
      </c>
      <c r="G90" s="170">
        <f>'Grunddaten § 2 SPU_40%_IST'!$C$7*'bezirksw Umlage § 2_IST'!E90</f>
        <v>398140.00925989775</v>
      </c>
      <c r="H90" s="170">
        <f>'Grunddaten § 2 SPU_40%_IST'!$D$7*'bezirksw Umlage § 2_IST'!E90</f>
        <v>36227.527811710446</v>
      </c>
      <c r="I90" s="170">
        <f>'Grunddaten § 2 SPU_40%_IST'!$E$7*'bezirksw Umlage § 2_IST'!E90</f>
        <v>436307.41542970017</v>
      </c>
      <c r="J90" s="170">
        <f>'Grunddaten § 2 SPU_40%_IST'!$F$7*'bezirksw Umlage § 2_IST'!E90</f>
        <v>77455.135351395904</v>
      </c>
      <c r="K90" s="170">
        <f>'Grunddaten § 2 SPU_40%_IST'!$G$7*'bezirksw Umlage § 2_IST'!E90</f>
        <v>136814.17505104421</v>
      </c>
      <c r="L90" s="170">
        <f>'Grunddaten § 2 SPU_40%_IST'!$H$7*'bezirksw Umlage § 2_IST'!E90</f>
        <v>1774.6417559398569</v>
      </c>
      <c r="M90" s="170">
        <f>'Grunddaten § 2 SPU_40%_IST'!$I$7*'bezirksw Umlage § 2_IST'!E90</f>
        <v>1791.8292972491904</v>
      </c>
      <c r="N90" s="14"/>
      <c r="O90" s="14"/>
    </row>
    <row r="91" spans="1:15" x14ac:dyDescent="0.25">
      <c r="A91">
        <v>61111</v>
      </c>
      <c r="B91" t="s">
        <v>102</v>
      </c>
      <c r="C91" t="s">
        <v>96</v>
      </c>
      <c r="D91" s="207">
        <f>Finanzkraft!H91</f>
        <v>1806984.95</v>
      </c>
      <c r="E91" s="147">
        <f t="shared" si="3"/>
        <v>1.7381903305956712E-2</v>
      </c>
      <c r="F91" s="170">
        <f>'Grunddaten § 2 SPU_40%_IST'!$B$7*'bezirksw Umlage § 2_IST'!E91</f>
        <v>1369.9339898302378</v>
      </c>
      <c r="G91" s="170">
        <f>'Grunddaten § 2 SPU_40%_IST'!$C$7*'bezirksw Umlage § 2_IST'!E91</f>
        <v>166391.12468676289</v>
      </c>
      <c r="H91" s="170">
        <f>'Grunddaten § 2 SPU_40%_IST'!$D$7*'bezirksw Umlage § 2_IST'!E91</f>
        <v>15140.249552957053</v>
      </c>
      <c r="I91" s="170">
        <f>'Grunddaten § 2 SPU_40%_IST'!$E$7*'bezirksw Umlage § 2_IST'!E91</f>
        <v>182342.09040551915</v>
      </c>
      <c r="J91" s="170">
        <f>'Grunddaten § 2 SPU_40%_IST'!$F$7*'bezirksw Umlage § 2_IST'!E91</f>
        <v>32370.138102526864</v>
      </c>
      <c r="K91" s="170">
        <f>'Grunddaten § 2 SPU_40%_IST'!$G$7*'bezirksw Umlage § 2_IST'!E91</f>
        <v>57177.535365390999</v>
      </c>
      <c r="L91" s="170">
        <f>'Grunddaten § 2 SPU_40%_IST'!$H$7*'bezirksw Umlage § 2_IST'!E91</f>
        <v>741.66029743111983</v>
      </c>
      <c r="M91" s="170">
        <f>'Grunddaten § 2 SPU_40%_IST'!$I$7*'bezirksw Umlage § 2_IST'!E91</f>
        <v>748.84333420849975</v>
      </c>
      <c r="N91" s="14"/>
      <c r="O91" s="14"/>
    </row>
    <row r="92" spans="1:15" x14ac:dyDescent="0.25">
      <c r="A92">
        <v>61112</v>
      </c>
      <c r="B92" t="s">
        <v>103</v>
      </c>
      <c r="C92" t="s">
        <v>96</v>
      </c>
      <c r="D92" s="207">
        <f>Finanzkraft!H92</f>
        <v>684063.13</v>
      </c>
      <c r="E92" s="147">
        <f t="shared" si="3"/>
        <v>6.5801982362000836E-3</v>
      </c>
      <c r="F92" s="170">
        <f>'Grunddaten § 2 SPU_40%_IST'!$B$7*'bezirksw Umlage § 2_IST'!E92</f>
        <v>518.61048038981221</v>
      </c>
      <c r="G92" s="170">
        <f>'Grunddaten § 2 SPU_40%_IST'!$C$7*'bezirksw Umlage § 2_IST'!E92</f>
        <v>62990.028532029173</v>
      </c>
      <c r="H92" s="170">
        <f>'Grunddaten § 2 SPU_40%_IST'!$D$7*'bezirksw Umlage § 2_IST'!E92</f>
        <v>5731.5842603873944</v>
      </c>
      <c r="I92" s="170">
        <f>'Grunddaten § 2 SPU_40%_IST'!$E$7*'bezirksw Umlage § 2_IST'!E92</f>
        <v>69028.522397788867</v>
      </c>
      <c r="J92" s="170">
        <f>'Grunddaten § 2 SPU_40%_IST'!$F$7*'bezirksw Umlage § 2_IST'!E92</f>
        <v>12254.234872817722</v>
      </c>
      <c r="K92" s="170">
        <f>'Grunddaten § 2 SPU_40%_IST'!$G$7*'bezirksw Umlage § 2_IST'!E92</f>
        <v>21645.472923133679</v>
      </c>
      <c r="L92" s="170">
        <f>'Grunddaten § 2 SPU_40%_IST'!$H$7*'bezirksw Umlage § 2_IST'!E92</f>
        <v>280.76739900764687</v>
      </c>
      <c r="M92" s="170">
        <f>'Grunddaten § 2 SPU_40%_IST'!$I$7*'bezirksw Umlage § 2_IST'!E92</f>
        <v>283.48665276836005</v>
      </c>
      <c r="N92" s="14"/>
      <c r="O92" s="14"/>
    </row>
    <row r="93" spans="1:15" x14ac:dyDescent="0.25">
      <c r="A93">
        <v>61113</v>
      </c>
      <c r="B93" t="s">
        <v>104</v>
      </c>
      <c r="C93" t="s">
        <v>96</v>
      </c>
      <c r="D93" s="207">
        <f>Finanzkraft!H93</f>
        <v>4129356.68</v>
      </c>
      <c r="E93" s="147">
        <f t="shared" si="3"/>
        <v>3.9721458957124367E-2</v>
      </c>
      <c r="F93" s="170">
        <f>'Grunddaten § 2 SPU_40%_IST'!$B$7*'bezirksw Umlage § 2_IST'!E93</f>
        <v>3130.5994397266809</v>
      </c>
      <c r="G93" s="170">
        <f>'Grunddaten § 2 SPU_40%_IST'!$C$7*'bezirksw Umlage § 2_IST'!E93</f>
        <v>380240.19083169301</v>
      </c>
      <c r="H93" s="170">
        <f>'Grunddaten § 2 SPU_40%_IST'!$D$7*'bezirksw Umlage § 2_IST'!E93</f>
        <v>34598.788788124781</v>
      </c>
      <c r="I93" s="170">
        <f>'Grunddaten § 2 SPU_40%_IST'!$E$7*'bezirksw Umlage § 2_IST'!E93</f>
        <v>416691.64375784883</v>
      </c>
      <c r="J93" s="170">
        <f>'Grunddaten § 2 SPU_40%_IST'!$F$7*'bezirksw Umlage § 2_IST'!E93</f>
        <v>73972.860707108717</v>
      </c>
      <c r="K93" s="170">
        <f>'Grunddaten § 2 SPU_40%_IST'!$G$7*'bezirksw Umlage § 2_IST'!E93</f>
        <v>130663.20093424882</v>
      </c>
      <c r="L93" s="170">
        <f>'Grunddaten § 2 SPU_40%_IST'!$H$7*'bezirksw Umlage § 2_IST'!E93</f>
        <v>1694.8563425987479</v>
      </c>
      <c r="M93" s="170">
        <f>'Grunddaten § 2 SPU_40%_IST'!$I$7*'bezirksw Umlage § 2_IST'!E93</f>
        <v>1711.2711560698613</v>
      </c>
      <c r="N93" s="14"/>
      <c r="O93" s="14"/>
    </row>
    <row r="94" spans="1:15" x14ac:dyDescent="0.25">
      <c r="A94">
        <v>61114</v>
      </c>
      <c r="B94" t="s">
        <v>105</v>
      </c>
      <c r="C94" t="s">
        <v>96</v>
      </c>
      <c r="D94" s="207">
        <f>Finanzkraft!H94</f>
        <v>3700096.13</v>
      </c>
      <c r="E94" s="147">
        <f t="shared" si="3"/>
        <v>3.5592279368129011E-2</v>
      </c>
      <c r="F94" s="170">
        <f>'Grunddaten § 2 SPU_40%_IST'!$B$7*'bezirksw Umlage § 2_IST'!E94</f>
        <v>2805.163072402082</v>
      </c>
      <c r="G94" s="170">
        <f>'Grunddaten § 2 SPU_40%_IST'!$C$7*'bezirksw Umlage § 2_IST'!E94</f>
        <v>340712.94092396222</v>
      </c>
      <c r="H94" s="170">
        <f>'Grunddaten § 2 SPU_40%_IST'!$D$7*'bezirksw Umlage § 2_IST'!E94</f>
        <v>31002.128035505008</v>
      </c>
      <c r="I94" s="170">
        <f>'Grunddaten § 2 SPU_40%_IST'!$E$7*'bezirksw Umlage § 2_IST'!E94</f>
        <v>373375.14241364959</v>
      </c>
      <c r="J94" s="170">
        <f>'Grunddaten § 2 SPU_40%_IST'!$F$7*'bezirksw Umlage § 2_IST'!E94</f>
        <v>66283.1324194068</v>
      </c>
      <c r="K94" s="170">
        <f>'Grunddaten § 2 SPU_40%_IST'!$G$7*'bezirksw Umlage § 2_IST'!E94</f>
        <v>117080.32063489038</v>
      </c>
      <c r="L94" s="170">
        <f>'Grunddaten § 2 SPU_40%_IST'!$H$7*'bezirksw Umlage § 2_IST'!E94</f>
        <v>1518.6703111719528</v>
      </c>
      <c r="M94" s="170">
        <f>'Grunddaten § 2 SPU_40%_IST'!$I$7*'bezirksw Umlage § 2_IST'!E94</f>
        <v>1533.378749436273</v>
      </c>
      <c r="N94" s="14"/>
      <c r="O94" s="14"/>
    </row>
    <row r="95" spans="1:15" x14ac:dyDescent="0.25">
      <c r="A95">
        <v>61115</v>
      </c>
      <c r="B95" t="s">
        <v>106</v>
      </c>
      <c r="C95" t="s">
        <v>96</v>
      </c>
      <c r="D95" s="207">
        <f>Finanzkraft!H95</f>
        <v>2328537.4900000002</v>
      </c>
      <c r="E95" s="147">
        <f t="shared" si="3"/>
        <v>2.2398865854126315E-2</v>
      </c>
      <c r="F95" s="170">
        <f>'Grunddaten § 2 SPU_40%_IST'!$B$7*'bezirksw Umlage § 2_IST'!E95</f>
        <v>1765.3399128448677</v>
      </c>
      <c r="G95" s="170">
        <f>'Grunddaten § 2 SPU_40%_IST'!$C$7*'bezirksw Umlage § 2_IST'!E95</f>
        <v>214416.82280552029</v>
      </c>
      <c r="H95" s="170">
        <f>'Grunddaten § 2 SPU_40%_IST'!$D$7*'bezirksw Umlage § 2_IST'!E95</f>
        <v>19510.200509426621</v>
      </c>
      <c r="I95" s="170">
        <f>'Grunddaten § 2 SPU_40%_IST'!$E$7*'bezirksw Umlage § 2_IST'!E95</f>
        <v>234971.7375976046</v>
      </c>
      <c r="J95" s="170">
        <f>'Grunddaten § 2 SPU_40%_IST'!$F$7*'bezirksw Umlage § 2_IST'!E95</f>
        <v>41713.17537991186</v>
      </c>
      <c r="K95" s="170">
        <f>'Grunddaten § 2 SPU_40%_IST'!$G$7*'bezirksw Umlage § 2_IST'!E95</f>
        <v>73680.76567771846</v>
      </c>
      <c r="L95" s="170">
        <f>'Grunddaten § 2 SPU_40%_IST'!$H$7*'bezirksw Umlage § 2_IST'!E95</f>
        <v>955.72672446049614</v>
      </c>
      <c r="M95" s="170">
        <f>'Grunddaten § 2 SPU_40%_IST'!$I$7*'bezirksw Umlage § 2_IST'!E95</f>
        <v>964.98301097698197</v>
      </c>
      <c r="N95" s="14"/>
      <c r="O95" s="14"/>
    </row>
    <row r="96" spans="1:15" x14ac:dyDescent="0.25">
      <c r="A96">
        <v>61116</v>
      </c>
      <c r="B96" t="s">
        <v>107</v>
      </c>
      <c r="C96" t="s">
        <v>96</v>
      </c>
      <c r="D96" s="207">
        <f>Finanzkraft!H96</f>
        <v>2911273.48</v>
      </c>
      <c r="E96" s="147">
        <f t="shared" si="3"/>
        <v>2.8004369447878413E-2</v>
      </c>
      <c r="F96" s="170">
        <f>'Grunddaten § 2 SPU_40%_IST'!$B$7*'bezirksw Umlage § 2_IST'!E96</f>
        <v>2207.1309968261558</v>
      </c>
      <c r="G96" s="170">
        <f>'Grunddaten § 2 SPU_40%_IST'!$C$7*'bezirksw Umlage § 2_IST'!E96</f>
        <v>268076.42676157661</v>
      </c>
      <c r="H96" s="170">
        <f>'Grunddaten § 2 SPU_40%_IST'!$D$7*'bezirksw Umlage § 2_IST'!E96</f>
        <v>24392.791430889185</v>
      </c>
      <c r="I96" s="170">
        <f>'Grunddaten § 2 SPU_40%_IST'!$E$7*'bezirksw Umlage § 2_IST'!E96</f>
        <v>293775.38096559705</v>
      </c>
      <c r="J96" s="170">
        <f>'Grunddaten § 2 SPU_40%_IST'!$F$7*'bezirksw Umlage § 2_IST'!E96</f>
        <v>52152.246537429091</v>
      </c>
      <c r="K96" s="170">
        <f>'Grunddaten § 2 SPU_40%_IST'!$G$7*'bezirksw Umlage § 2_IST'!E96</f>
        <v>92119.993783581274</v>
      </c>
      <c r="L96" s="170">
        <f>'Grunddaten § 2 SPU_40%_IST'!$H$7*'bezirksw Umlage § 2_IST'!E96</f>
        <v>1194.9053339266225</v>
      </c>
      <c r="M96" s="170">
        <f>'Grunddaten § 2 SPU_40%_IST'!$I$7*'bezirksw Umlage § 2_IST'!E96</f>
        <v>1206.4780835922193</v>
      </c>
      <c r="N96" s="14"/>
      <c r="O96" s="14"/>
    </row>
    <row r="97" spans="1:15" x14ac:dyDescent="0.25">
      <c r="A97">
        <v>61118</v>
      </c>
      <c r="B97" t="s">
        <v>108</v>
      </c>
      <c r="C97" t="s">
        <v>96</v>
      </c>
      <c r="D97" s="207">
        <f>Finanzkraft!H97</f>
        <v>1312578.1200000001</v>
      </c>
      <c r="E97" s="147">
        <f t="shared" si="3"/>
        <v>1.2626063080024239E-2</v>
      </c>
      <c r="F97" s="170">
        <f>'Grunddaten § 2 SPU_40%_IST'!$B$7*'bezirksw Umlage § 2_IST'!E97</f>
        <v>995.1081113849192</v>
      </c>
      <c r="G97" s="170">
        <f>'Grunddaten § 2 SPU_40%_IST'!$C$7*'bezirksw Umlage § 2_IST'!E97</f>
        <v>120865.06289166206</v>
      </c>
      <c r="H97" s="170">
        <f>'Grunddaten § 2 SPU_40%_IST'!$D$7*'bezirksw Umlage § 2_IST'!E97</f>
        <v>10997.745329617277</v>
      </c>
      <c r="I97" s="170">
        <f>'Grunddaten § 2 SPU_40%_IST'!$E$7*'bezirksw Umlage § 2_IST'!E97</f>
        <v>132451.70537881146</v>
      </c>
      <c r="J97" s="170">
        <f>'Grunddaten § 2 SPU_40%_IST'!$F$7*'bezirksw Umlage § 2_IST'!E97</f>
        <v>23513.386215394366</v>
      </c>
      <c r="K97" s="170">
        <f>'Grunddaten § 2 SPU_40%_IST'!$G$7*'bezirksw Umlage § 2_IST'!E97</f>
        <v>41533.263393332869</v>
      </c>
      <c r="L97" s="170">
        <f>'Grunddaten § 2 SPU_40%_IST'!$H$7*'bezirksw Umlage § 2_IST'!E97</f>
        <v>538.73557656403284</v>
      </c>
      <c r="M97" s="170">
        <f>'Grunddaten § 2 SPU_40%_IST'!$I$7*'bezirksw Umlage § 2_IST'!E97</f>
        <v>543.95327187972669</v>
      </c>
      <c r="N97" s="14"/>
      <c r="O97" s="14"/>
    </row>
    <row r="98" spans="1:15" x14ac:dyDescent="0.25">
      <c r="A98">
        <v>61119</v>
      </c>
      <c r="B98" t="s">
        <v>109</v>
      </c>
      <c r="C98" t="s">
        <v>96</v>
      </c>
      <c r="D98" s="207">
        <f>Finanzkraft!H98</f>
        <v>737220.25</v>
      </c>
      <c r="E98" s="147">
        <f t="shared" si="3"/>
        <v>7.0915317256478715E-3</v>
      </c>
      <c r="F98" s="170">
        <f>'Grunddaten § 2 SPU_40%_IST'!$B$7*'bezirksw Umlage § 2_IST'!E98</f>
        <v>558.91061985112015</v>
      </c>
      <c r="G98" s="170">
        <f>'Grunddaten § 2 SPU_40%_IST'!$C$7*'bezirksw Umlage § 2_IST'!E98</f>
        <v>67884.852355497773</v>
      </c>
      <c r="H98" s="170">
        <f>'Grunddaten § 2 SPU_40%_IST'!$D$7*'bezirksw Umlage § 2_IST'!E98</f>
        <v>6176.9737265899121</v>
      </c>
      <c r="I98" s="170">
        <f>'Grunddaten § 2 SPU_40%_IST'!$E$7*'bezirksw Umlage § 2_IST'!E98</f>
        <v>74392.584993184035</v>
      </c>
      <c r="J98" s="170">
        <f>'Grunddaten § 2 SPU_40%_IST'!$F$7*'bezirksw Umlage § 2_IST'!E98</f>
        <v>13206.485922574717</v>
      </c>
      <c r="K98" s="170">
        <f>'Grunddaten § 2 SPU_40%_IST'!$G$7*'bezirksw Umlage § 2_IST'!E98</f>
        <v>23327.497507080727</v>
      </c>
      <c r="L98" s="170">
        <f>'Grunddaten § 2 SPU_40%_IST'!$H$7*'bezirksw Umlage § 2_IST'!E98</f>
        <v>302.5852483648215</v>
      </c>
      <c r="M98" s="170">
        <f>'Grunddaten § 2 SPU_40%_IST'!$I$7*'bezirksw Umlage § 2_IST'!E98</f>
        <v>305.51580966738197</v>
      </c>
      <c r="N98" s="14"/>
      <c r="O98" s="14"/>
    </row>
    <row r="99" spans="1:15" x14ac:dyDescent="0.25">
      <c r="A99">
        <v>61120</v>
      </c>
      <c r="B99" t="s">
        <v>110</v>
      </c>
      <c r="C99" t="s">
        <v>96</v>
      </c>
      <c r="D99" s="207">
        <f>Finanzkraft!H99</f>
        <v>15360360.310000001</v>
      </c>
      <c r="E99" s="147">
        <f t="shared" si="3"/>
        <v>0.14775568421478844</v>
      </c>
      <c r="F99" s="170">
        <f>'Grunddaten § 2 SPU_40%_IST'!$B$7*'bezirksw Umlage § 2_IST'!E99</f>
        <v>11645.188126612969</v>
      </c>
      <c r="G99" s="170">
        <f>'Grunddaten § 2 SPU_40%_IST'!$C$7*'bezirksw Umlage § 2_IST'!E99</f>
        <v>1414415.558676797</v>
      </c>
      <c r="H99" s="170">
        <f>'Grunddaten § 2 SPU_40%_IST'!$D$7*'bezirksw Umlage § 2_IST'!E99</f>
        <v>128700.40136014235</v>
      </c>
      <c r="I99" s="170">
        <f>'Grunddaten § 2 SPU_40%_IST'!$E$7*'bezirksw Umlage § 2_IST'!E99</f>
        <v>1550007.4908246293</v>
      </c>
      <c r="J99" s="170">
        <f>'Grunddaten § 2 SPU_40%_IST'!$F$7*'bezirksw Umlage § 2_IST'!E99</f>
        <v>275163.8770091983</v>
      </c>
      <c r="K99" s="170">
        <f>'Grunddaten § 2 SPU_40%_IST'!$G$7*'bezirksw Umlage § 2_IST'!E99</f>
        <v>486040.32083951408</v>
      </c>
      <c r="L99" s="170">
        <f>'Grunddaten § 2 SPU_40%_IST'!$H$7*'bezirksw Umlage § 2_IST'!E99</f>
        <v>6304.5181401005966</v>
      </c>
      <c r="M99" s="170">
        <f>'Grunddaten § 2 SPU_40%_IST'!$I$7*'bezirksw Umlage § 2_IST'!E99</f>
        <v>6365.5778810909878</v>
      </c>
      <c r="N99" s="14"/>
      <c r="O99" s="14"/>
    </row>
    <row r="100" spans="1:15" x14ac:dyDescent="0.25">
      <c r="A100">
        <v>61203</v>
      </c>
      <c r="B100" t="s">
        <v>112</v>
      </c>
      <c r="C100" t="s">
        <v>113</v>
      </c>
      <c r="D100" s="207">
        <f>Finanzkraft!H100</f>
        <v>3486326.85</v>
      </c>
      <c r="E100" s="147">
        <f>D100/SUM($D$100:$D$128)</f>
        <v>2.8187627298921339E-2</v>
      </c>
      <c r="F100" s="170">
        <f>'Grunddaten § 2 SPU_40%_IST'!$B$8*'bezirksw Umlage § 2_IST'!E100</f>
        <v>3492.0711121386962</v>
      </c>
      <c r="G100" s="170">
        <f>'Grunddaten § 2 SPU_40%_IST'!$C$8*'bezirksw Umlage § 2_IST'!E100</f>
        <v>256238.65427695625</v>
      </c>
      <c r="H100" s="170">
        <f>'Grunddaten § 2 SPU_40%_IST'!$D$8*'bezirksw Umlage § 2_IST'!E100</f>
        <v>27149.408094940969</v>
      </c>
      <c r="I100" s="170">
        <f>'Grunddaten § 2 SPU_40%_IST'!$E$8*'bezirksw Umlage § 2_IST'!E100</f>
        <v>377568.4304467059</v>
      </c>
      <c r="J100" s="170">
        <f>'Grunddaten § 2 SPU_40%_IST'!$F$8*'bezirksw Umlage § 2_IST'!E100</f>
        <v>24120.323609458927</v>
      </c>
      <c r="K100" s="170">
        <f>'Grunddaten § 2 SPU_40%_IST'!$G$8*'bezirksw Umlage § 2_IST'!E100</f>
        <v>98544.937016008917</v>
      </c>
      <c r="L100" s="170">
        <f>'Grunddaten § 2 SPU_40%_IST'!$H$8*'bezirksw Umlage § 2_IST'!E100</f>
        <v>1554.0844664437361</v>
      </c>
      <c r="M100" s="170">
        <f>'Grunddaten § 2 SPU_40%_IST'!$I$8*'bezirksw Umlage § 2_IST'!E100</f>
        <v>1563.3310229523652</v>
      </c>
      <c r="N100" s="14"/>
      <c r="O100" s="14"/>
    </row>
    <row r="101" spans="1:15" x14ac:dyDescent="0.25">
      <c r="A101">
        <v>61204</v>
      </c>
      <c r="B101" t="s">
        <v>114</v>
      </c>
      <c r="C101" t="s">
        <v>113</v>
      </c>
      <c r="D101" s="207">
        <f>Finanzkraft!H101</f>
        <v>3134165.02</v>
      </c>
      <c r="E101" s="147">
        <f t="shared" ref="E101:E128" si="4">D101/SUM($D$100:$D$128)</f>
        <v>2.5340330748700842E-2</v>
      </c>
      <c r="F101" s="170">
        <f>'Grunddaten § 2 SPU_40%_IST'!$B$8*'bezirksw Umlage § 2_IST'!E101</f>
        <v>3139.3290411131702</v>
      </c>
      <c r="G101" s="170">
        <f>'Grunddaten § 2 SPU_40%_IST'!$C$8*'bezirksw Umlage § 2_IST'!E101</f>
        <v>230355.4031391835</v>
      </c>
      <c r="H101" s="170">
        <f>'Grunddaten § 2 SPU_40%_IST'!$D$8*'bezirksw Umlage § 2_IST'!E101</f>
        <v>24406.98443545786</v>
      </c>
      <c r="I101" s="170">
        <f>'Grunddaten § 2 SPU_40%_IST'!$E$8*'bezirksw Umlage § 2_IST'!E101</f>
        <v>339429.3817753687</v>
      </c>
      <c r="J101" s="170">
        <f>'Grunddaten § 2 SPU_40%_IST'!$F$8*'bezirksw Umlage § 2_IST'!E101</f>
        <v>21683.874685428967</v>
      </c>
      <c r="K101" s="170">
        <f>'Grunddaten § 2 SPU_40%_IST'!$G$8*'bezirksw Umlage § 2_IST'!E101</f>
        <v>88590.68807437786</v>
      </c>
      <c r="L101" s="170">
        <f>'Grunddaten § 2 SPU_40%_IST'!$H$8*'bezirksw Umlage § 2_IST'!E101</f>
        <v>1397.102848475989</v>
      </c>
      <c r="M101" s="170">
        <f>'Grunddaten § 2 SPU_40%_IST'!$I$8*'bezirksw Umlage § 2_IST'!E101</f>
        <v>1405.4153892134698</v>
      </c>
      <c r="N101" s="14"/>
      <c r="O101" s="14"/>
    </row>
    <row r="102" spans="1:15" x14ac:dyDescent="0.25">
      <c r="A102">
        <v>61205</v>
      </c>
      <c r="B102" t="s">
        <v>115</v>
      </c>
      <c r="C102" t="s">
        <v>113</v>
      </c>
      <c r="D102" s="207">
        <f>Finanzkraft!H102</f>
        <v>2165449.17</v>
      </c>
      <c r="E102" s="147">
        <f t="shared" si="4"/>
        <v>1.7508075623695052E-2</v>
      </c>
      <c r="F102" s="170">
        <f>'Grunddaten § 2 SPU_40%_IST'!$B$8*'bezirksw Umlage § 2_IST'!E102</f>
        <v>2169.0170820792996</v>
      </c>
      <c r="G102" s="170">
        <f>'Grunddaten § 2 SPU_40%_IST'!$C$8*'bezirksw Umlage § 2_IST'!E102</f>
        <v>159156.55791881701</v>
      </c>
      <c r="H102" s="170">
        <f>'Grunddaten § 2 SPU_40%_IST'!$D$8*'bezirksw Umlage § 2_IST'!E102</f>
        <v>16863.210408737552</v>
      </c>
      <c r="I102" s="170">
        <f>'Grunddaten § 2 SPU_40%_IST'!$E$8*'bezirksw Umlage § 2_IST'!E102</f>
        <v>234517.66845355363</v>
      </c>
      <c r="J102" s="170">
        <f>'Grunddaten § 2 SPU_40%_IST'!$F$8*'bezirksw Umlage § 2_IST'!E102</f>
        <v>14981.766480166436</v>
      </c>
      <c r="K102" s="170">
        <f>'Grunddaten § 2 SPU_40%_IST'!$G$8*'bezirksw Umlage § 2_IST'!E102</f>
        <v>61208.848524635257</v>
      </c>
      <c r="L102" s="170">
        <f>'Grunddaten § 2 SPU_40%_IST'!$H$8*'bezirksw Umlage § 2_IST'!E102</f>
        <v>965.28267794813371</v>
      </c>
      <c r="M102" s="170">
        <f>'Grunddaten § 2 SPU_40%_IST'!$I$8*'bezirksw Umlage § 2_IST'!E102</f>
        <v>971.02595704342809</v>
      </c>
      <c r="N102" s="14"/>
      <c r="O102" s="14"/>
    </row>
    <row r="103" spans="1:15" x14ac:dyDescent="0.25">
      <c r="A103">
        <v>61206</v>
      </c>
      <c r="B103" t="s">
        <v>116</v>
      </c>
      <c r="C103" t="s">
        <v>113</v>
      </c>
      <c r="D103" s="207">
        <f>Finanzkraft!H103</f>
        <v>1541941.59</v>
      </c>
      <c r="E103" s="147">
        <f t="shared" si="4"/>
        <v>1.2466896170571666E-2</v>
      </c>
      <c r="F103" s="170">
        <f>'Grunddaten § 2 SPU_40%_IST'!$B$8*'bezirksw Umlage § 2_IST'!E103</f>
        <v>1544.4821770064989</v>
      </c>
      <c r="G103" s="170">
        <f>'Grunddaten § 2 SPU_40%_IST'!$C$8*'bezirksw Umlage § 2_IST'!E103</f>
        <v>113329.88987973698</v>
      </c>
      <c r="H103" s="170">
        <f>'Grunddaten § 2 SPU_40%_IST'!$D$8*'bezirksw Umlage § 2_IST'!E103</f>
        <v>12007.709915515281</v>
      </c>
      <c r="I103" s="170">
        <f>'Grunddaten § 2 SPU_40%_IST'!$E$8*'bezirksw Umlage § 2_IST'!E103</f>
        <v>166991.93478568946</v>
      </c>
      <c r="J103" s="170">
        <f>'Grunddaten § 2 SPU_40%_IST'!$F$8*'bezirksw Umlage § 2_IST'!E103</f>
        <v>10667.998652416552</v>
      </c>
      <c r="K103" s="170">
        <f>'Grunddaten § 2 SPU_40%_IST'!$G$8*'bezirksw Umlage § 2_IST'!E103</f>
        <v>43584.707747328583</v>
      </c>
      <c r="L103" s="170">
        <f>'Grunddaten § 2 SPU_40%_IST'!$H$8*'bezirksw Umlage § 2_IST'!E103</f>
        <v>687.34446776915263</v>
      </c>
      <c r="M103" s="170">
        <f>'Grunddaten § 2 SPU_40%_IST'!$I$8*'bezirksw Umlage § 2_IST'!E103</f>
        <v>691.43405852136232</v>
      </c>
      <c r="N103" s="14"/>
      <c r="O103" s="14"/>
    </row>
    <row r="104" spans="1:15" x14ac:dyDescent="0.25">
      <c r="A104">
        <v>61207</v>
      </c>
      <c r="B104" t="s">
        <v>117</v>
      </c>
      <c r="C104" t="s">
        <v>113</v>
      </c>
      <c r="D104" s="207">
        <f>Finanzkraft!H104</f>
        <v>7199912.1600000001</v>
      </c>
      <c r="E104" s="147">
        <f t="shared" si="4"/>
        <v>5.8212683228783244E-2</v>
      </c>
      <c r="F104" s="170">
        <f>'Grunddaten § 2 SPU_40%_IST'!$B$8*'bezirksw Umlage § 2_IST'!E104</f>
        <v>7211.7751277027055</v>
      </c>
      <c r="G104" s="170">
        <f>'Grunddaten § 2 SPU_40%_IST'!$C$8*'bezirksw Umlage § 2_IST'!E104</f>
        <v>529180.39018363797</v>
      </c>
      <c r="H104" s="170">
        <f>'Grunddaten § 2 SPU_40%_IST'!$D$8*'bezirksw Umlage § 2_IST'!E104</f>
        <v>56068.567833669389</v>
      </c>
      <c r="I104" s="170">
        <f>'Grunddaten § 2 SPU_40%_IST'!$E$8*'bezirksw Umlage § 2_IST'!E104</f>
        <v>779748.90208740823</v>
      </c>
      <c r="J104" s="170">
        <f>'Grunddaten § 2 SPU_40%_IST'!$F$8*'bezirksw Umlage § 2_IST'!E104</f>
        <v>49812.946040580915</v>
      </c>
      <c r="K104" s="170">
        <f>'Grunddaten § 2 SPU_40%_IST'!$G$8*'bezirksw Umlage § 2_IST'!E104</f>
        <v>203513.58918857443</v>
      </c>
      <c r="L104" s="170">
        <f>'Grunddaten § 2 SPU_40%_IST'!$H$8*'bezirksw Umlage § 2_IST'!E104</f>
        <v>3209.4729292565808</v>
      </c>
      <c r="M104" s="170">
        <f>'Grunddaten § 2 SPU_40%_IST'!$I$8*'bezirksw Umlage § 2_IST'!E104</f>
        <v>3228.5687850122181</v>
      </c>
      <c r="N104" s="14"/>
      <c r="O104" s="14"/>
    </row>
    <row r="105" spans="1:15" x14ac:dyDescent="0.25">
      <c r="A105">
        <v>61213</v>
      </c>
      <c r="B105" t="s">
        <v>118</v>
      </c>
      <c r="C105" t="s">
        <v>113</v>
      </c>
      <c r="D105" s="207">
        <f>Finanzkraft!H105</f>
        <v>4905704.24</v>
      </c>
      <c r="E105" s="147">
        <f t="shared" si="4"/>
        <v>3.9663568192367896E-2</v>
      </c>
      <c r="F105" s="170">
        <f>'Grunddaten § 2 SPU_40%_IST'!$B$8*'bezirksw Umlage § 2_IST'!E105</f>
        <v>4913.7871456889698</v>
      </c>
      <c r="G105" s="170">
        <f>'Grunddaten § 2 SPU_40%_IST'!$C$8*'bezirksw Umlage § 2_IST'!E105</f>
        <v>360560.29937019775</v>
      </c>
      <c r="H105" s="170">
        <f>'Grunddaten § 2 SPU_40%_IST'!$D$8*'bezirksw Umlage § 2_IST'!E105</f>
        <v>38202.662038082359</v>
      </c>
      <c r="I105" s="170">
        <f>'Grunddaten § 2 SPU_40%_IST'!$E$8*'bezirksw Umlage § 2_IST'!E105</f>
        <v>531286.68935115775</v>
      </c>
      <c r="J105" s="170">
        <f>'Grunddaten § 2 SPU_40%_IST'!$F$8*'bezirksw Umlage § 2_IST'!E105</f>
        <v>33940.35582208672</v>
      </c>
      <c r="K105" s="170">
        <f>'Grunddaten § 2 SPU_40%_IST'!$G$8*'bezirksw Umlage § 2_IST'!E105</f>
        <v>138665.23024080999</v>
      </c>
      <c r="L105" s="170">
        <f>'Grunddaten § 2 SPU_40%_IST'!$H$8*'bezirksw Umlage § 2_IST'!E105</f>
        <v>2186.7940340565528</v>
      </c>
      <c r="M105" s="170">
        <f>'Grunddaten § 2 SPU_40%_IST'!$I$8*'bezirksw Umlage § 2_IST'!E105</f>
        <v>2199.8051123121045</v>
      </c>
      <c r="N105" s="14"/>
      <c r="O105" s="14"/>
    </row>
    <row r="106" spans="1:15" x14ac:dyDescent="0.25">
      <c r="A106">
        <v>61215</v>
      </c>
      <c r="B106" t="s">
        <v>119</v>
      </c>
      <c r="C106" t="s">
        <v>113</v>
      </c>
      <c r="D106" s="207">
        <f>Finanzkraft!H106</f>
        <v>1793452.47</v>
      </c>
      <c r="E106" s="147">
        <f t="shared" si="4"/>
        <v>1.450041031083758E-2</v>
      </c>
      <c r="F106" s="170">
        <f>'Grunddaten § 2 SPU_40%_IST'!$B$8*'bezirksw Umlage § 2_IST'!E106</f>
        <v>1796.407460040871</v>
      </c>
      <c r="G106" s="170">
        <f>'Grunddaten § 2 SPU_40%_IST'!$C$8*'bezirksw Umlage § 2_IST'!E106</f>
        <v>131815.48007252484</v>
      </c>
      <c r="H106" s="170">
        <f>'Grunddaten § 2 SPU_40%_IST'!$D$8*'bezirksw Umlage § 2_IST'!E106</f>
        <v>13966.324760086643</v>
      </c>
      <c r="I106" s="170">
        <f>'Grunddaten § 2 SPU_40%_IST'!$E$8*'bezirksw Umlage § 2_IST'!E106</f>
        <v>194230.5077272568</v>
      </c>
      <c r="J106" s="170">
        <f>'Grunddaten § 2 SPU_40%_IST'!$F$8*'bezirksw Umlage § 2_IST'!E106</f>
        <v>12408.089033471841</v>
      </c>
      <c r="K106" s="170">
        <f>'Grunddaten § 2 SPU_40%_IST'!$G$8*'bezirksw Umlage § 2_IST'!E106</f>
        <v>50693.944745127839</v>
      </c>
      <c r="L106" s="170">
        <f>'Grunddaten § 2 SPU_40%_IST'!$H$8*'bezirksw Umlage § 2_IST'!E106</f>
        <v>799.45935790046497</v>
      </c>
      <c r="M106" s="170">
        <f>'Grunddaten § 2 SPU_40%_IST'!$I$8*'bezirksw Umlage § 2_IST'!E106</f>
        <v>804.21601449719083</v>
      </c>
      <c r="N106" s="14"/>
      <c r="O106" s="14"/>
    </row>
    <row r="107" spans="1:15" x14ac:dyDescent="0.25">
      <c r="A107">
        <v>61217</v>
      </c>
      <c r="B107" t="s">
        <v>120</v>
      </c>
      <c r="C107" t="s">
        <v>113</v>
      </c>
      <c r="D107" s="207">
        <f>Finanzkraft!H107</f>
        <v>4246956.7300000004</v>
      </c>
      <c r="E107" s="147">
        <f t="shared" si="4"/>
        <v>3.4337467085131655E-2</v>
      </c>
      <c r="F107" s="170">
        <f>'Grunddaten § 2 SPU_40%_IST'!$B$8*'bezirksw Umlage § 2_IST'!E107</f>
        <v>4253.954247386765</v>
      </c>
      <c r="G107" s="170">
        <f>'Grunddaten § 2 SPU_40%_IST'!$C$8*'bezirksw Umlage § 2_IST'!E107</f>
        <v>312143.56085622404</v>
      </c>
      <c r="H107" s="170">
        <f>'Grunddaten § 2 SPU_40%_IST'!$D$8*'bezirksw Umlage § 2_IST'!E107</f>
        <v>33072.734251616726</v>
      </c>
      <c r="I107" s="170">
        <f>'Grunddaten § 2 SPU_40%_IST'!$E$8*'bezirksw Umlage § 2_IST'!E107</f>
        <v>459944.47902128706</v>
      </c>
      <c r="J107" s="170">
        <f>'Grunddaten § 2 SPU_40%_IST'!$F$8*'bezirksw Umlage § 2_IST'!E107</f>
        <v>29382.778807147559</v>
      </c>
      <c r="K107" s="170">
        <f>'Grunddaten § 2 SPU_40%_IST'!$G$8*'bezirksw Umlage § 2_IST'!E107</f>
        <v>120044.99333376193</v>
      </c>
      <c r="L107" s="170">
        <f>'Grunddaten § 2 SPU_40%_IST'!$H$8*'bezirksw Umlage § 2_IST'!E107</f>
        <v>1893.1470764858682</v>
      </c>
      <c r="M107" s="170">
        <f>'Grunddaten § 2 SPU_40%_IST'!$I$8*'bezirksw Umlage § 2_IST'!E107</f>
        <v>1904.4110018386064</v>
      </c>
      <c r="N107" s="14"/>
      <c r="O107" s="14"/>
    </row>
    <row r="108" spans="1:15" x14ac:dyDescent="0.25">
      <c r="A108">
        <v>61222</v>
      </c>
      <c r="B108" t="s">
        <v>121</v>
      </c>
      <c r="C108" t="s">
        <v>113</v>
      </c>
      <c r="D108" s="207">
        <f>Finanzkraft!H108</f>
        <v>2182985.1</v>
      </c>
      <c r="E108" s="147">
        <f t="shared" si="4"/>
        <v>1.7649857011513E-2</v>
      </c>
      <c r="F108" s="170">
        <f>'Grunddaten § 2 SPU_40%_IST'!$B$8*'bezirksw Umlage § 2_IST'!E108</f>
        <v>2186.5819052333554</v>
      </c>
      <c r="G108" s="170">
        <f>'Grunddaten § 2 SPU_40%_IST'!$C$8*'bezirksw Umlage § 2_IST'!E108</f>
        <v>160445.41673728809</v>
      </c>
      <c r="H108" s="170">
        <f>'Grunddaten § 2 SPU_40%_IST'!$D$8*'bezirksw Umlage § 2_IST'!E108</f>
        <v>16999.769641528455</v>
      </c>
      <c r="I108" s="170">
        <f>'Grunddaten § 2 SPU_40%_IST'!$E$8*'bezirksw Umlage § 2_IST'!E108</f>
        <v>236416.80581255467</v>
      </c>
      <c r="J108" s="170">
        <f>'Grunddaten § 2 SPU_40%_IST'!$F$8*'bezirksw Umlage § 2_IST'!E108</f>
        <v>15103.08967348459</v>
      </c>
      <c r="K108" s="170">
        <f>'Grunddaten § 2 SPU_40%_IST'!$G$8*'bezirksw Umlage § 2_IST'!E108</f>
        <v>61704.521246017401</v>
      </c>
      <c r="L108" s="170">
        <f>'Grunddaten § 2 SPU_40%_IST'!$H$8*'bezirksw Umlage § 2_IST'!E108</f>
        <v>973.09959173452887</v>
      </c>
      <c r="M108" s="170">
        <f>'Grunddaten § 2 SPU_40%_IST'!$I$8*'bezirksw Umlage § 2_IST'!E108</f>
        <v>978.88938022915761</v>
      </c>
      <c r="N108" s="14"/>
      <c r="O108" s="14"/>
    </row>
    <row r="109" spans="1:15" x14ac:dyDescent="0.25">
      <c r="A109">
        <v>61236</v>
      </c>
      <c r="B109" t="s">
        <v>122</v>
      </c>
      <c r="C109" t="s">
        <v>113</v>
      </c>
      <c r="D109" s="207">
        <f>Finanzkraft!H109</f>
        <v>5069215.91</v>
      </c>
      <c r="E109" s="147">
        <f t="shared" si="4"/>
        <v>4.0985591689098912E-2</v>
      </c>
      <c r="F109" s="170">
        <f>'Grunddaten § 2 SPU_40%_IST'!$B$8*'bezirksw Umlage § 2_IST'!E109</f>
        <v>5077.5682264285897</v>
      </c>
      <c r="G109" s="170">
        <f>'Grunddaten § 2 SPU_40%_IST'!$C$8*'bezirksw Umlage § 2_IST'!E109</f>
        <v>372578.10839443706</v>
      </c>
      <c r="H109" s="170">
        <f>'Grunddaten § 2 SPU_40%_IST'!$D$8*'bezirksw Umlage § 2_IST'!E109</f>
        <v>39475.992178403343</v>
      </c>
      <c r="I109" s="170">
        <f>'Grunddaten § 2 SPU_40%_IST'!$E$8*'bezirksw Umlage § 2_IST'!E109</f>
        <v>548994.96722006146</v>
      </c>
      <c r="J109" s="170">
        <f>'Grunddaten § 2 SPU_40%_IST'!$F$8*'bezirksw Umlage § 2_IST'!E109</f>
        <v>35071.619344989937</v>
      </c>
      <c r="K109" s="170">
        <f>'Grunddaten § 2 SPU_40%_IST'!$G$8*'bezirksw Umlage § 2_IST'!E109</f>
        <v>143287.07091003252</v>
      </c>
      <c r="L109" s="170">
        <f>'Grunddaten § 2 SPU_40%_IST'!$H$8*'bezirksw Umlage § 2_IST'!E109</f>
        <v>2259.6819064111701</v>
      </c>
      <c r="M109" s="170">
        <f>'Grunddaten § 2 SPU_40%_IST'!$I$8*'bezirksw Umlage § 2_IST'!E109</f>
        <v>2273.126655966495</v>
      </c>
      <c r="N109" s="14"/>
      <c r="O109" s="14"/>
    </row>
    <row r="110" spans="1:15" x14ac:dyDescent="0.25">
      <c r="A110">
        <v>61243</v>
      </c>
      <c r="B110" t="s">
        <v>123</v>
      </c>
      <c r="C110" t="s">
        <v>113</v>
      </c>
      <c r="D110" s="207">
        <f>Finanzkraft!H110</f>
        <v>1938431.18</v>
      </c>
      <c r="E110" s="147">
        <f t="shared" si="4"/>
        <v>1.5672591239243187E-2</v>
      </c>
      <c r="F110" s="170">
        <f>'Grunddaten § 2 SPU_40%_IST'!$B$8*'bezirksw Umlage § 2_IST'!E110</f>
        <v>1941.6250448654646</v>
      </c>
      <c r="G110" s="170">
        <f>'Grunddaten § 2 SPU_40%_IST'!$C$8*'bezirksw Umlage § 2_IST'!E110</f>
        <v>142471.15039477503</v>
      </c>
      <c r="H110" s="170">
        <f>'Grunddaten § 2 SPU_40%_IST'!$D$8*'bezirksw Umlage § 2_IST'!E110</f>
        <v>15095.331400088884</v>
      </c>
      <c r="I110" s="170">
        <f>'Grunddaten § 2 SPU_40%_IST'!$E$8*'bezirksw Umlage § 2_IST'!E110</f>
        <v>209931.67010762516</v>
      </c>
      <c r="J110" s="170">
        <f>'Grunddaten § 2 SPU_40%_IST'!$F$8*'bezirksw Umlage § 2_IST'!E110</f>
        <v>13411.131362013668</v>
      </c>
      <c r="K110" s="170">
        <f>'Grunddaten § 2 SPU_40%_IST'!$G$8*'bezirksw Umlage § 2_IST'!E110</f>
        <v>54791.930522225077</v>
      </c>
      <c r="L110" s="170">
        <f>'Grunddaten § 2 SPU_40%_IST'!$H$8*'bezirksw Umlage § 2_IST'!E110</f>
        <v>864.08587482501866</v>
      </c>
      <c r="M110" s="170">
        <f>'Grunddaten § 2 SPU_40%_IST'!$I$8*'bezirksw Umlage § 2_IST'!E110</f>
        <v>869.22704896477501</v>
      </c>
      <c r="N110" s="14"/>
      <c r="O110" s="14"/>
    </row>
    <row r="111" spans="1:15" x14ac:dyDescent="0.25">
      <c r="A111">
        <v>61247</v>
      </c>
      <c r="B111" t="s">
        <v>124</v>
      </c>
      <c r="C111" t="s">
        <v>113</v>
      </c>
      <c r="D111" s="207">
        <f>Finanzkraft!H111</f>
        <v>4951301.4800000004</v>
      </c>
      <c r="E111" s="147">
        <f t="shared" si="4"/>
        <v>4.0032230702304245E-2</v>
      </c>
      <c r="F111" s="170">
        <f>'Grunddaten § 2 SPU_40%_IST'!$B$8*'bezirksw Umlage § 2_IST'!E111</f>
        <v>4959.4595141868504</v>
      </c>
      <c r="G111" s="170">
        <f>'Grunddaten § 2 SPU_40%_IST'!$C$8*'bezirksw Umlage § 2_IST'!E111</f>
        <v>363911.61320824007</v>
      </c>
      <c r="H111" s="170">
        <f>'Grunddaten § 2 SPU_40%_IST'!$D$8*'bezirksw Umlage § 2_IST'!E111</f>
        <v>38557.745806766572</v>
      </c>
      <c r="I111" s="170">
        <f>'Grunddaten § 2 SPU_40%_IST'!$E$8*'bezirksw Umlage § 2_IST'!E111</f>
        <v>536224.86040631915</v>
      </c>
      <c r="J111" s="170">
        <f>'Grunddaten § 2 SPU_40%_IST'!$F$8*'bezirksw Umlage § 2_IST'!E111</f>
        <v>34255.822567408715</v>
      </c>
      <c r="K111" s="170">
        <f>'Grunddaten § 2 SPU_40%_IST'!$G$8*'bezirksw Umlage § 2_IST'!E111</f>
        <v>139954.08734951852</v>
      </c>
      <c r="L111" s="170">
        <f>'Grunddaten § 2 SPU_40%_IST'!$H$8*'bezirksw Umlage § 2_IST'!E111</f>
        <v>2207.1197136171791</v>
      </c>
      <c r="M111" s="170">
        <f>'Grunddaten § 2 SPU_40%_IST'!$I$8*'bezirksw Umlage § 2_IST'!E111</f>
        <v>2220.2517264478402</v>
      </c>
      <c r="N111" s="14"/>
      <c r="O111" s="14"/>
    </row>
    <row r="112" spans="1:15" x14ac:dyDescent="0.25">
      <c r="A112">
        <v>61251</v>
      </c>
      <c r="B112" t="s">
        <v>125</v>
      </c>
      <c r="C112" t="s">
        <v>113</v>
      </c>
      <c r="D112" s="207">
        <f>Finanzkraft!H112</f>
        <v>606871.15</v>
      </c>
      <c r="E112" s="147">
        <f t="shared" si="4"/>
        <v>4.9066706968876961E-3</v>
      </c>
      <c r="F112" s="170">
        <f>'Grunddaten § 2 SPU_40%_IST'!$B$8*'bezirksw Umlage § 2_IST'!E112</f>
        <v>607.87106398397191</v>
      </c>
      <c r="G112" s="170">
        <f>'Grunddaten § 2 SPU_40%_IST'!$C$8*'bezirksw Umlage § 2_IST'!E112</f>
        <v>44603.920827305352</v>
      </c>
      <c r="H112" s="170">
        <f>'Grunddaten § 2 SPU_40%_IST'!$D$8*'bezirksw Umlage § 2_IST'!E112</f>
        <v>4725.9460232181427</v>
      </c>
      <c r="I112" s="170">
        <f>'Grunddaten § 2 SPU_40%_IST'!$E$8*'bezirksw Umlage § 2_IST'!E112</f>
        <v>65724.011960865755</v>
      </c>
      <c r="J112" s="170">
        <f>'Grunddaten § 2 SPU_40%_IST'!$F$8*'bezirksw Umlage § 2_IST'!E112</f>
        <v>4198.6678693779068</v>
      </c>
      <c r="K112" s="170">
        <f>'Grunddaten § 2 SPU_40%_IST'!$G$8*'bezirksw Umlage § 2_IST'!E112</f>
        <v>17153.893431874552</v>
      </c>
      <c r="L112" s="170">
        <f>'Grunddaten § 2 SPU_40%_IST'!$H$8*'bezirksw Umlage § 2_IST'!E112</f>
        <v>270.52226252046523</v>
      </c>
      <c r="M112" s="170">
        <f>'Grunddaten § 2 SPU_40%_IST'!$I$8*'bezirksw Umlage § 2_IST'!E112</f>
        <v>272.13182714918946</v>
      </c>
      <c r="N112" s="14"/>
      <c r="O112" s="14"/>
    </row>
    <row r="113" spans="1:15" x14ac:dyDescent="0.25">
      <c r="A113">
        <v>61252</v>
      </c>
      <c r="B113" t="s">
        <v>126</v>
      </c>
      <c r="C113" t="s">
        <v>113</v>
      </c>
      <c r="D113" s="207">
        <f>Finanzkraft!H113</f>
        <v>1491175.45</v>
      </c>
      <c r="E113" s="147">
        <f t="shared" si="4"/>
        <v>1.2056442103786485E-2</v>
      </c>
      <c r="F113" s="170">
        <f>'Grunddaten § 2 SPU_40%_IST'!$B$8*'bezirksw Umlage § 2_IST'!E113</f>
        <v>1493.6323919472497</v>
      </c>
      <c r="G113" s="170">
        <f>'Grunddaten § 2 SPU_40%_IST'!$C$8*'bezirksw Umlage § 2_IST'!E113</f>
        <v>109598.67133479887</v>
      </c>
      <c r="H113" s="170">
        <f>'Grunddaten § 2 SPU_40%_IST'!$D$8*'bezirksw Umlage § 2_IST'!E113</f>
        <v>11612.373875159537</v>
      </c>
      <c r="I113" s="170">
        <f>'Grunddaten § 2 SPU_40%_IST'!$E$8*'bezirksw Umlage § 2_IST'!E113</f>
        <v>161493.97299830345</v>
      </c>
      <c r="J113" s="170">
        <f>'Grunddaten § 2 SPU_40%_IST'!$F$8*'bezirksw Umlage § 2_IST'!E113</f>
        <v>10316.770618475011</v>
      </c>
      <c r="K113" s="170">
        <f>'Grunddaten § 2 SPU_40%_IST'!$G$8*'bezirksw Umlage § 2_IST'!E113</f>
        <v>42149.74588514807</v>
      </c>
      <c r="L113" s="170">
        <f>'Grunddaten § 2 SPU_40%_IST'!$H$8*'bezirksw Umlage § 2_IST'!E113</f>
        <v>664.71467056717529</v>
      </c>
      <c r="M113" s="170">
        <f>'Grunddaten § 2 SPU_40%_IST'!$I$8*'bezirksw Umlage § 2_IST'!E113</f>
        <v>668.66961760913307</v>
      </c>
      <c r="N113" s="14"/>
      <c r="O113" s="14"/>
    </row>
    <row r="114" spans="1:15" x14ac:dyDescent="0.25">
      <c r="A114">
        <v>61253</v>
      </c>
      <c r="B114" t="s">
        <v>127</v>
      </c>
      <c r="C114" t="s">
        <v>113</v>
      </c>
      <c r="D114" s="207">
        <f>Finanzkraft!H114</f>
        <v>6699323.6100000003</v>
      </c>
      <c r="E114" s="147">
        <f t="shared" si="4"/>
        <v>5.4165327922006012E-2</v>
      </c>
      <c r="F114" s="170">
        <f>'Grunddaten § 2 SPU_40%_IST'!$B$8*'bezirksw Umlage § 2_IST'!E114</f>
        <v>6710.3617807233777</v>
      </c>
      <c r="G114" s="170">
        <f>'Grunddaten § 2 SPU_40%_IST'!$C$8*'bezirksw Umlage § 2_IST'!E114</f>
        <v>492388.04628781165</v>
      </c>
      <c r="H114" s="170">
        <f>'Grunddaten § 2 SPU_40%_IST'!$D$8*'bezirksw Umlage § 2_IST'!E114</f>
        <v>52170.286514577136</v>
      </c>
      <c r="I114" s="170">
        <f>'Grunddaten § 2 SPU_40%_IST'!$E$8*'bezirksw Umlage § 2_IST'!E114</f>
        <v>725535.27231167664</v>
      </c>
      <c r="J114" s="170">
        <f>'Grunddaten § 2 SPU_40%_IST'!$F$8*'bezirksw Umlage § 2_IST'!E114</f>
        <v>46349.599561409057</v>
      </c>
      <c r="K114" s="170">
        <f>'Grunddaten § 2 SPU_40%_IST'!$G$8*'bezirksw Umlage § 2_IST'!E114</f>
        <v>189363.89260155326</v>
      </c>
      <c r="L114" s="170">
        <f>'Grunddaten § 2 SPU_40%_IST'!$H$8*'bezirksw Umlage § 2_IST'!E114</f>
        <v>2986.3277902302175</v>
      </c>
      <c r="M114" s="170">
        <f>'Grunddaten § 2 SPU_40%_IST'!$I$8*'bezirksw Umlage § 2_IST'!E114</f>
        <v>3004.0959677404408</v>
      </c>
      <c r="N114" s="14"/>
      <c r="O114" s="14"/>
    </row>
    <row r="115" spans="1:15" x14ac:dyDescent="0.25">
      <c r="A115">
        <v>61254</v>
      </c>
      <c r="B115" t="s">
        <v>128</v>
      </c>
      <c r="C115" t="s">
        <v>113</v>
      </c>
      <c r="D115" s="207">
        <f>Finanzkraft!H115</f>
        <v>1781900.38</v>
      </c>
      <c r="E115" s="147">
        <f t="shared" si="4"/>
        <v>1.4407009427485637E-2</v>
      </c>
      <c r="F115" s="170">
        <f>'Grunddaten § 2 SPU_40%_IST'!$B$8*'bezirksw Umlage § 2_IST'!E115</f>
        <v>1784.8363361877457</v>
      </c>
      <c r="G115" s="170">
        <f>'Grunddaten § 2 SPU_40%_IST'!$C$8*'bezirksw Umlage § 2_IST'!E115</f>
        <v>130966.42256212924</v>
      </c>
      <c r="H115" s="170">
        <f>'Grunddaten § 2 SPU_40%_IST'!$D$8*'bezirksw Umlage § 2_IST'!E115</f>
        <v>13876.364059540312</v>
      </c>
      <c r="I115" s="170">
        <f>'Grunddaten § 2 SPU_40%_IST'!$E$8*'bezirksw Umlage § 2_IST'!E115</f>
        <v>192979.41892309632</v>
      </c>
      <c r="J115" s="170">
        <f>'Grunddaten § 2 SPU_40%_IST'!$F$8*'bezirksw Umlage § 2_IST'!E115</f>
        <v>12328.165331204627</v>
      </c>
      <c r="K115" s="170">
        <f>'Grunddaten § 2 SPU_40%_IST'!$G$8*'bezirksw Umlage § 2_IST'!E115</f>
        <v>50367.411969965564</v>
      </c>
      <c r="L115" s="170">
        <f>'Grunddaten § 2 SPU_40%_IST'!$H$8*'bezirksw Umlage § 2_IST'!E115</f>
        <v>794.30983394692055</v>
      </c>
      <c r="M115" s="170">
        <f>'Grunddaten § 2 SPU_40%_IST'!$I$8*'bezirksw Umlage § 2_IST'!E115</f>
        <v>799.03585169147527</v>
      </c>
      <c r="N115" s="14"/>
      <c r="O115" s="14"/>
    </row>
    <row r="116" spans="1:15" x14ac:dyDescent="0.25">
      <c r="A116">
        <v>61255</v>
      </c>
      <c r="B116" t="s">
        <v>129</v>
      </c>
      <c r="C116" t="s">
        <v>113</v>
      </c>
      <c r="D116" s="207">
        <f>Finanzkraft!H116</f>
        <v>7480236.04</v>
      </c>
      <c r="E116" s="147">
        <f t="shared" si="4"/>
        <v>6.047915605029381E-2</v>
      </c>
      <c r="F116" s="170">
        <f>'Grunddaten § 2 SPU_40%_IST'!$B$8*'bezirksw Umlage § 2_IST'!E116</f>
        <v>7492.5608846063178</v>
      </c>
      <c r="G116" s="170">
        <f>'Grunddaten § 2 SPU_40%_IST'!$C$8*'bezirksw Umlage § 2_IST'!E116</f>
        <v>549783.68323772866</v>
      </c>
      <c r="H116" s="170">
        <f>'Grunddaten § 2 SPU_40%_IST'!$D$8*'bezirksw Umlage § 2_IST'!E116</f>
        <v>58251.560921904151</v>
      </c>
      <c r="I116" s="170">
        <f>'Grunddaten § 2 SPU_40%_IST'!$E$8*'bezirksw Umlage § 2_IST'!E116</f>
        <v>810107.91658667428</v>
      </c>
      <c r="J116" s="170">
        <f>'Grunddaten § 2 SPU_40%_IST'!$F$8*'bezirksw Umlage § 2_IST'!E116</f>
        <v>51752.380577838696</v>
      </c>
      <c r="K116" s="170">
        <f>'Grunddaten § 2 SPU_40%_IST'!$G$8*'bezirksw Umlage § 2_IST'!E116</f>
        <v>211437.2579342869</v>
      </c>
      <c r="L116" s="170">
        <f>'Grunddaten § 2 SPU_40%_IST'!$H$8*'bezirksw Umlage § 2_IST'!E116</f>
        <v>3334.4316626814857</v>
      </c>
      <c r="M116" s="170">
        <f>'Grunddaten § 2 SPU_40%_IST'!$I$8*'bezirksw Umlage § 2_IST'!E116</f>
        <v>3354.2710031155998</v>
      </c>
      <c r="N116" s="14"/>
      <c r="O116" s="14"/>
    </row>
    <row r="117" spans="1:15" x14ac:dyDescent="0.25">
      <c r="A117">
        <v>61256</v>
      </c>
      <c r="B117" t="s">
        <v>130</v>
      </c>
      <c r="C117" t="s">
        <v>113</v>
      </c>
      <c r="D117" s="207">
        <f>Finanzkraft!H117</f>
        <v>1967392.96</v>
      </c>
      <c r="E117" s="147">
        <f t="shared" si="4"/>
        <v>1.5906752835581569E-2</v>
      </c>
      <c r="F117" s="170">
        <f>'Grunddaten § 2 SPU_40%_IST'!$B$8*'bezirksw Umlage § 2_IST'!E117</f>
        <v>1970.6345438727415</v>
      </c>
      <c r="G117" s="170">
        <f>'Grunddaten § 2 SPU_40%_IST'!$C$8*'bezirksw Umlage § 2_IST'!E117</f>
        <v>144599.78831427055</v>
      </c>
      <c r="H117" s="170">
        <f>'Grunddaten § 2 SPU_40%_IST'!$D$8*'bezirksw Umlage § 2_IST'!E117</f>
        <v>15320.868252543181</v>
      </c>
      <c r="I117" s="170">
        <f>'Grunddaten § 2 SPU_40%_IST'!$E$8*'bezirksw Umlage § 2_IST'!E117</f>
        <v>213068.22450657454</v>
      </c>
      <c r="J117" s="170">
        <f>'Grunddaten § 2 SPU_40%_IST'!$F$8*'bezirksw Umlage § 2_IST'!E117</f>
        <v>13611.504859956342</v>
      </c>
      <c r="K117" s="170">
        <f>'Grunddaten § 2 SPU_40%_IST'!$G$8*'bezirksw Umlage § 2_IST'!E117</f>
        <v>55610.567703638961</v>
      </c>
      <c r="L117" s="170">
        <f>'Grunddaten § 2 SPU_40%_IST'!$H$8*'bezirksw Umlage § 2_IST'!E117</f>
        <v>876.9960391197294</v>
      </c>
      <c r="M117" s="170">
        <f>'Grunddaten § 2 SPU_40%_IST'!$I$8*'bezirksw Umlage § 2_IST'!E117</f>
        <v>882.21402669290217</v>
      </c>
      <c r="N117" s="14"/>
      <c r="O117" s="14"/>
    </row>
    <row r="118" spans="1:15" x14ac:dyDescent="0.25">
      <c r="A118">
        <v>61257</v>
      </c>
      <c r="B118" t="s">
        <v>131</v>
      </c>
      <c r="C118" t="s">
        <v>113</v>
      </c>
      <c r="D118" s="207">
        <f>Finanzkraft!H118</f>
        <v>5550572.9500000002</v>
      </c>
      <c r="E118" s="147">
        <f t="shared" si="4"/>
        <v>4.4877456515608788E-2</v>
      </c>
      <c r="F118" s="170">
        <f>'Grunddaten § 2 SPU_40%_IST'!$B$8*'bezirksw Umlage § 2_IST'!E118</f>
        <v>5559.7183765238378</v>
      </c>
      <c r="G118" s="170">
        <f>'Grunddaten § 2 SPU_40%_IST'!$C$8*'bezirksw Umlage § 2_IST'!E118</f>
        <v>407956.97143946082</v>
      </c>
      <c r="H118" s="170">
        <f>'Grunddaten § 2 SPU_40%_IST'!$D$8*'bezirksw Umlage § 2_IST'!E118</f>
        <v>43224.510111635231</v>
      </c>
      <c r="I118" s="170">
        <f>'Grunddaten § 2 SPU_40%_IST'!$E$8*'bezirksw Umlage § 2_IST'!E118</f>
        <v>601125.82869602216</v>
      </c>
      <c r="J118" s="170">
        <f>'Grunddaten § 2 SPU_40%_IST'!$F$8*'bezirksw Umlage § 2_IST'!E118</f>
        <v>38401.911677302749</v>
      </c>
      <c r="K118" s="170">
        <f>'Grunddaten § 2 SPU_40%_IST'!$G$8*'bezirksw Umlage § 2_IST'!E118</f>
        <v>156893.16730601803</v>
      </c>
      <c r="L118" s="170">
        <f>'Grunddaten § 2 SPU_40%_IST'!$H$8*'bezirksw Umlage § 2_IST'!E118</f>
        <v>2474.2543004703602</v>
      </c>
      <c r="M118" s="170">
        <f>'Grunddaten § 2 SPU_40%_IST'!$I$8*'bezirksw Umlage § 2_IST'!E118</f>
        <v>2488.9757217959145</v>
      </c>
      <c r="N118" s="14"/>
      <c r="O118" s="14"/>
    </row>
    <row r="119" spans="1:15" x14ac:dyDescent="0.25">
      <c r="A119">
        <v>61258</v>
      </c>
      <c r="B119" t="s">
        <v>132</v>
      </c>
      <c r="C119" t="s">
        <v>113</v>
      </c>
      <c r="D119" s="207">
        <f>Finanzkraft!H119</f>
        <v>3559444</v>
      </c>
      <c r="E119" s="147">
        <f t="shared" si="4"/>
        <v>2.877879360719772E-2</v>
      </c>
      <c r="F119" s="170">
        <f>'Grunddaten § 2 SPU_40%_IST'!$B$8*'bezirksw Umlage § 2_IST'!E119</f>
        <v>3565.3087339402523</v>
      </c>
      <c r="G119" s="170">
        <f>'Grunddaten § 2 SPU_40%_IST'!$C$8*'bezirksw Umlage § 2_IST'!E119</f>
        <v>261612.63122365772</v>
      </c>
      <c r="H119" s="170">
        <f>'Grunddaten § 2 SPU_40%_IST'!$D$8*'bezirksw Umlage § 2_IST'!E119</f>
        <v>27718.800303273074</v>
      </c>
      <c r="I119" s="170">
        <f>'Grunddaten § 2 SPU_40%_IST'!$E$8*'bezirksw Umlage § 2_IST'!E119</f>
        <v>385487.00169720018</v>
      </c>
      <c r="J119" s="170">
        <f>'Grunddaten § 2 SPU_40%_IST'!$F$8*'bezirksw Umlage § 2_IST'!E119</f>
        <v>24626.18820428352</v>
      </c>
      <c r="K119" s="170">
        <f>'Grunddaten § 2 SPU_40%_IST'!$G$8*'bezirksw Umlage § 2_IST'!E119</f>
        <v>100611.67523406786</v>
      </c>
      <c r="L119" s="170">
        <f>'Grunddaten § 2 SPU_40%_IST'!$H$8*'bezirksw Umlage § 2_IST'!E119</f>
        <v>1586.6775743004009</v>
      </c>
      <c r="M119" s="170">
        <f>'Grunddaten § 2 SPU_40%_IST'!$I$8*'bezirksw Umlage § 2_IST'!E119</f>
        <v>1596.1180546401317</v>
      </c>
      <c r="N119" s="14"/>
      <c r="O119" s="14"/>
    </row>
    <row r="120" spans="1:15" x14ac:dyDescent="0.25">
      <c r="A120">
        <v>61259</v>
      </c>
      <c r="B120" t="s">
        <v>113</v>
      </c>
      <c r="C120" t="s">
        <v>113</v>
      </c>
      <c r="D120" s="207">
        <f>Finanzkraft!H120</f>
        <v>14448465.449999999</v>
      </c>
      <c r="E120" s="147">
        <f t="shared" si="4"/>
        <v>0.11681863940724369</v>
      </c>
      <c r="F120" s="170">
        <f>'Grunddaten § 2 SPU_40%_IST'!$B$8*'bezirksw Umlage § 2_IST'!E120</f>
        <v>14472.271529182361</v>
      </c>
      <c r="G120" s="170">
        <f>'Grunddaten § 2 SPU_40%_IST'!$C$8*'bezirksw Umlage § 2_IST'!E120</f>
        <v>1061935.8145594115</v>
      </c>
      <c r="H120" s="170">
        <f>'Grunddaten § 2 SPU_40%_IST'!$D$8*'bezirksw Umlage § 2_IST'!E120</f>
        <v>112515.92341312028</v>
      </c>
      <c r="I120" s="170">
        <f>'Grunddaten § 2 SPU_40%_IST'!$E$8*'bezirksw Umlage § 2_IST'!E120</f>
        <v>1564765.6278469581</v>
      </c>
      <c r="J120" s="170">
        <f>'Grunddaten § 2 SPU_40%_IST'!$F$8*'bezirksw Umlage § 2_IST'!E120</f>
        <v>99962.418129007769</v>
      </c>
      <c r="K120" s="170">
        <f>'Grunddaten § 2 SPU_40%_IST'!$G$8*'bezirksw Umlage § 2_IST'!E120</f>
        <v>408402.07444928196</v>
      </c>
      <c r="L120" s="170">
        <f>'Grunddaten § 2 SPU_40%_IST'!$H$8*'bezirksw Umlage § 2_IST'!E120</f>
        <v>6440.6283994267505</v>
      </c>
      <c r="M120" s="170">
        <f>'Grunddaten § 2 SPU_40%_IST'!$I$8*'bezirksw Umlage § 2_IST'!E120</f>
        <v>6478.9491186233445</v>
      </c>
      <c r="N120" s="14"/>
      <c r="O120" s="14"/>
    </row>
    <row r="121" spans="1:15" x14ac:dyDescent="0.25">
      <c r="A121">
        <v>61260</v>
      </c>
      <c r="B121" t="s">
        <v>133</v>
      </c>
      <c r="C121" t="s">
        <v>113</v>
      </c>
      <c r="D121" s="207">
        <f>Finanzkraft!H121</f>
        <v>1787990.49</v>
      </c>
      <c r="E121" s="147">
        <f t="shared" si="4"/>
        <v>1.4456249145468315E-2</v>
      </c>
      <c r="F121" s="170">
        <f>'Grunddaten § 2 SPU_40%_IST'!$B$8*'bezirksw Umlage § 2_IST'!E121</f>
        <v>1790.9364805849207</v>
      </c>
      <c r="G121" s="170">
        <f>'Grunddaten § 2 SPU_40%_IST'!$C$8*'bezirksw Umlage § 2_IST'!E121</f>
        <v>131414.03452105922</v>
      </c>
      <c r="H121" s="170">
        <f>'Grunddaten § 2 SPU_40%_IST'!$D$8*'bezirksw Umlage § 2_IST'!E121</f>
        <v>13923.790158367818</v>
      </c>
      <c r="I121" s="170">
        <f>'Grunddaten § 2 SPU_40%_IST'!$E$8*'bezirksw Umlage § 2_IST'!E121</f>
        <v>193638.97649554478</v>
      </c>
      <c r="J121" s="170">
        <f>'Grunddaten § 2 SPU_40%_IST'!$F$8*'bezirksw Umlage § 2_IST'!E121</f>
        <v>12370.300056472053</v>
      </c>
      <c r="K121" s="170">
        <f>'Grunddaten § 2 SPU_40%_IST'!$G$8*'bezirksw Umlage § 2_IST'!E121</f>
        <v>50539.555756877162</v>
      </c>
      <c r="L121" s="170">
        <f>'Grunddaten § 2 SPU_40%_IST'!$H$8*'bezirksw Umlage § 2_IST'!E121</f>
        <v>797.02459528661939</v>
      </c>
      <c r="M121" s="170">
        <f>'Grunddaten § 2 SPU_40%_IST'!$I$8*'bezirksw Umlage § 2_IST'!E121</f>
        <v>801.76676543130225</v>
      </c>
      <c r="N121" s="14"/>
      <c r="O121" s="14"/>
    </row>
    <row r="122" spans="1:15" x14ac:dyDescent="0.25">
      <c r="A122">
        <v>61261</v>
      </c>
      <c r="B122" t="s">
        <v>134</v>
      </c>
      <c r="C122" t="s">
        <v>113</v>
      </c>
      <c r="D122" s="207">
        <f>Finanzkraft!H122</f>
        <v>2509307.33</v>
      </c>
      <c r="E122" s="147">
        <f t="shared" si="4"/>
        <v>2.0288235394937633E-2</v>
      </c>
      <c r="F122" s="170">
        <f>'Grunddaten § 2 SPU_40%_IST'!$B$8*'bezirksw Umlage § 2_IST'!E122</f>
        <v>2513.441801525546</v>
      </c>
      <c r="G122" s="170">
        <f>'Grunddaten § 2 SPU_40%_IST'!$C$8*'bezirksw Umlage § 2_IST'!E122</f>
        <v>184429.50448163008</v>
      </c>
      <c r="H122" s="170">
        <f>'Grunddaten § 2 SPU_40%_IST'!$D$8*'bezirksw Umlage § 2_IST'!E122</f>
        <v>19540.970100894792</v>
      </c>
      <c r="I122" s="170">
        <f>'Grunddaten § 2 SPU_40%_IST'!$E$8*'bezirksw Umlage § 2_IST'!E122</f>
        <v>271757.43149168999</v>
      </c>
      <c r="J122" s="170">
        <f>'Grunddaten § 2 SPU_40%_IST'!$F$8*'bezirksw Umlage § 2_IST'!E122</f>
        <v>17360.766055307566</v>
      </c>
      <c r="K122" s="170">
        <f>'Grunddaten § 2 SPU_40%_IST'!$G$8*'bezirksw Umlage § 2_IST'!E122</f>
        <v>70928.384924281985</v>
      </c>
      <c r="L122" s="170">
        <f>'Grunddaten § 2 SPU_40%_IST'!$H$8*'bezirksw Umlage § 2_IST'!E122</f>
        <v>1118.5628057468009</v>
      </c>
      <c r="M122" s="170">
        <f>'Grunddaten § 2 SPU_40%_IST'!$I$8*'bezirksw Umlage § 2_IST'!E122</f>
        <v>1125.2180773328148</v>
      </c>
      <c r="N122" s="14"/>
      <c r="O122" s="14"/>
    </row>
    <row r="123" spans="1:15" x14ac:dyDescent="0.25">
      <c r="A123">
        <v>61262</v>
      </c>
      <c r="B123" t="s">
        <v>135</v>
      </c>
      <c r="C123" t="s">
        <v>113</v>
      </c>
      <c r="D123" s="207">
        <f>Finanzkraft!H123</f>
        <v>2435783.9</v>
      </c>
      <c r="E123" s="147">
        <f t="shared" si="4"/>
        <v>1.9693784234232969E-2</v>
      </c>
      <c r="F123" s="170">
        <f>'Grunddaten § 2 SPU_40%_IST'!$B$8*'bezirksw Umlage § 2_IST'!E123</f>
        <v>2439.7972303149177</v>
      </c>
      <c r="G123" s="170">
        <f>'Grunddaten § 2 SPU_40%_IST'!$C$8*'bezirksw Umlage § 2_IST'!E123</f>
        <v>179025.66669716474</v>
      </c>
      <c r="H123" s="170">
        <f>'Grunddaten § 2 SPU_40%_IST'!$D$8*'bezirksw Umlage § 2_IST'!E123</f>
        <v>18968.414029277516</v>
      </c>
      <c r="I123" s="170">
        <f>'Grunddaten § 2 SPU_40%_IST'!$E$8*'bezirksw Umlage § 2_IST'!E123</f>
        <v>263794.86020662583</v>
      </c>
      <c r="J123" s="170">
        <f>'Grunddaten § 2 SPU_40%_IST'!$F$8*'bezirksw Umlage § 2_IST'!E123</f>
        <v>16852.090592340744</v>
      </c>
      <c r="K123" s="170">
        <f>'Grunddaten § 2 SPU_40%_IST'!$G$8*'bezirksw Umlage § 2_IST'!E123</f>
        <v>68850.162746533242</v>
      </c>
      <c r="L123" s="170">
        <f>'Grunddaten § 2 SPU_40%_IST'!$H$8*'bezirksw Umlage § 2_IST'!E123</f>
        <v>1085.7885922554115</v>
      </c>
      <c r="M123" s="170">
        <f>'Grunddaten § 2 SPU_40%_IST'!$I$8*'bezirksw Umlage § 2_IST'!E123</f>
        <v>1092.2488624604723</v>
      </c>
      <c r="N123" s="14"/>
      <c r="O123" s="14"/>
    </row>
    <row r="124" spans="1:15" x14ac:dyDescent="0.25">
      <c r="A124">
        <v>61263</v>
      </c>
      <c r="B124" t="s">
        <v>136</v>
      </c>
      <c r="C124" t="s">
        <v>113</v>
      </c>
      <c r="D124" s="207">
        <f>Finanzkraft!H124</f>
        <v>8112157.1600000001</v>
      </c>
      <c r="E124" s="147">
        <f t="shared" si="4"/>
        <v>6.5588360602608503E-2</v>
      </c>
      <c r="F124" s="170">
        <f>'Grunddaten § 2 SPU_40%_IST'!$B$8*'bezirksw Umlage § 2_IST'!E124</f>
        <v>8125.5231922861985</v>
      </c>
      <c r="G124" s="170">
        <f>'Grunddaten § 2 SPU_40%_IST'!$C$8*'bezirksw Umlage § 2_IST'!E124</f>
        <v>596228.73109604605</v>
      </c>
      <c r="H124" s="170">
        <f>'Grunddaten § 2 SPU_40%_IST'!$D$8*'bezirksw Umlage § 2_IST'!E124</f>
        <v>63172.580983661173</v>
      </c>
      <c r="I124" s="170">
        <f>'Grunddaten § 2 SPU_40%_IST'!$E$8*'bezirksw Umlage § 2_IST'!E124</f>
        <v>878544.83478455478</v>
      </c>
      <c r="J124" s="170">
        <f>'Grunddaten § 2 SPU_40%_IST'!$F$8*'bezirksw Umlage § 2_IST'!E124</f>
        <v>56124.357895470785</v>
      </c>
      <c r="K124" s="170">
        <f>'Grunddaten § 2 SPU_40%_IST'!$G$8*'bezirksw Umlage § 2_IST'!E124</f>
        <v>229299.21685230566</v>
      </c>
      <c r="L124" s="170">
        <f>'Grunddaten § 2 SPU_40%_IST'!$H$8*'bezirksw Umlage § 2_IST'!E124</f>
        <v>3616.1203392924372</v>
      </c>
      <c r="M124" s="170">
        <f>'Grunddaten § 2 SPU_40%_IST'!$I$8*'bezirksw Umlage § 2_IST'!E124</f>
        <v>3637.6356827510745</v>
      </c>
      <c r="N124" s="14"/>
      <c r="O124" s="14"/>
    </row>
    <row r="125" spans="1:15" x14ac:dyDescent="0.25">
      <c r="A125">
        <v>61264</v>
      </c>
      <c r="B125" t="s">
        <v>137</v>
      </c>
      <c r="C125" t="s">
        <v>113</v>
      </c>
      <c r="D125" s="207">
        <f>Finanzkraft!H125</f>
        <v>2535597.1</v>
      </c>
      <c r="E125" s="147">
        <f t="shared" si="4"/>
        <v>2.0500793273305909E-2</v>
      </c>
      <c r="F125" s="170">
        <f>'Grunddaten § 2 SPU_40%_IST'!$B$8*'bezirksw Umlage § 2_IST'!E125</f>
        <v>2539.7748879835099</v>
      </c>
      <c r="G125" s="170">
        <f>'Grunddaten § 2 SPU_40%_IST'!$C$8*'bezirksw Umlage § 2_IST'!E125</f>
        <v>186361.7545476417</v>
      </c>
      <c r="H125" s="170">
        <f>'Grunddaten § 2 SPU_40%_IST'!$D$8*'bezirksw Umlage § 2_IST'!E125</f>
        <v>19745.69895311131</v>
      </c>
      <c r="I125" s="170">
        <f>'Grunddaten § 2 SPU_40%_IST'!$E$8*'bezirksw Umlage § 2_IST'!E125</f>
        <v>274604.60779580066</v>
      </c>
      <c r="J125" s="170">
        <f>'Grunddaten § 2 SPU_40%_IST'!$F$8*'bezirksw Umlage § 2_IST'!E125</f>
        <v>17542.653120778272</v>
      </c>
      <c r="K125" s="170">
        <f>'Grunddaten § 2 SPU_40%_IST'!$G$8*'bezirksw Umlage § 2_IST'!E125</f>
        <v>71671.494747394332</v>
      </c>
      <c r="L125" s="170">
        <f>'Grunddaten § 2 SPU_40%_IST'!$H$8*'bezirksw Umlage § 2_IST'!E125</f>
        <v>1130.2818799877541</v>
      </c>
      <c r="M125" s="170">
        <f>'Grunddaten § 2 SPU_40%_IST'!$I$8*'bezirksw Umlage § 2_IST'!E125</f>
        <v>1137.0068782099563</v>
      </c>
      <c r="N125" s="14"/>
      <c r="O125" s="14"/>
    </row>
    <row r="126" spans="1:15" x14ac:dyDescent="0.25">
      <c r="A126">
        <v>61265</v>
      </c>
      <c r="B126" t="s">
        <v>138</v>
      </c>
      <c r="C126" t="s">
        <v>113</v>
      </c>
      <c r="D126" s="207">
        <f>Finanzkraft!H126</f>
        <v>13780346.710000001</v>
      </c>
      <c r="E126" s="147">
        <f t="shared" si="4"/>
        <v>0.11141677009182226</v>
      </c>
      <c r="F126" s="170">
        <f>'Grunddaten § 2 SPU_40%_IST'!$B$8*'bezirksw Umlage § 2_IST'!E126</f>
        <v>13803.051960330835</v>
      </c>
      <c r="G126" s="170">
        <f>'Grunddaten § 2 SPU_40%_IST'!$C$8*'bezirksw Umlage § 2_IST'!E126</f>
        <v>1012830.3077608119</v>
      </c>
      <c r="H126" s="170">
        <f>'Grunddaten § 2 SPU_40%_IST'!$D$8*'bezirksw Umlage § 2_IST'!E126</f>
        <v>107313.01814675443</v>
      </c>
      <c r="I126" s="170">
        <f>'Grunddaten § 2 SPU_40%_IST'!$E$8*'bezirksw Umlage § 2_IST'!E126</f>
        <v>1492408.5153708775</v>
      </c>
      <c r="J126" s="170">
        <f>'Grunddaten § 2 SPU_40%_IST'!$F$8*'bezirksw Umlage § 2_IST'!E126</f>
        <v>95340.005798866128</v>
      </c>
      <c r="K126" s="170">
        <f>'Grunddaten § 2 SPU_40%_IST'!$G$8*'bezirksw Umlage § 2_IST'!E126</f>
        <v>389516.94921998371</v>
      </c>
      <c r="L126" s="170">
        <f>'Grunddaten § 2 SPU_40%_IST'!$H$8*'bezirksw Umlage § 2_IST'!E126</f>
        <v>6142.8040701978498</v>
      </c>
      <c r="M126" s="170">
        <f>'Grunddaten § 2 SPU_40%_IST'!$I$8*'bezirksw Umlage § 2_IST'!E126</f>
        <v>6179.3527817916902</v>
      </c>
      <c r="N126" s="14"/>
      <c r="O126" s="14"/>
    </row>
    <row r="127" spans="1:15" x14ac:dyDescent="0.25">
      <c r="A127">
        <v>61266</v>
      </c>
      <c r="B127" t="s">
        <v>139</v>
      </c>
      <c r="C127" t="s">
        <v>113</v>
      </c>
      <c r="D127" s="207">
        <f>Finanzkraft!H127</f>
        <v>1764209.52</v>
      </c>
      <c r="E127" s="147">
        <f t="shared" si="4"/>
        <v>1.426397540063374E-2</v>
      </c>
      <c r="F127" s="170">
        <f>'Grunddaten § 2 SPU_40%_IST'!$B$8*'bezirksw Umlage § 2_IST'!E127</f>
        <v>1767.1163277625778</v>
      </c>
      <c r="G127" s="170">
        <f>'Grunddaten § 2 SPU_40%_IST'!$C$8*'bezirksw Umlage § 2_IST'!E127</f>
        <v>129666.17667170103</v>
      </c>
      <c r="H127" s="170">
        <f>'Grunddaten § 2 SPU_40%_IST'!$D$8*'bezirksw Umlage § 2_IST'!E127</f>
        <v>13738.598325472531</v>
      </c>
      <c r="I127" s="170">
        <f>'Grunddaten § 2 SPU_40%_IST'!$E$8*'bezirksw Umlage § 2_IST'!E127</f>
        <v>191063.50267919843</v>
      </c>
      <c r="J127" s="170">
        <f>'Grunddaten § 2 SPU_40%_IST'!$F$8*'bezirksw Umlage § 2_IST'!E127</f>
        <v>12205.770247069118</v>
      </c>
      <c r="K127" s="170">
        <f>'Grunddaten § 2 SPU_40%_IST'!$G$8*'bezirksw Umlage § 2_IST'!E127</f>
        <v>49867.35997843786</v>
      </c>
      <c r="L127" s="170">
        <f>'Grunddaten § 2 SPU_40%_IST'!$H$8*'bezirksw Umlage § 2_IST'!E127</f>
        <v>786.42385770116766</v>
      </c>
      <c r="M127" s="170">
        <f>'Grunddaten § 2 SPU_40%_IST'!$I$8*'bezirksw Umlage § 2_IST'!E127</f>
        <v>791.10295513568997</v>
      </c>
      <c r="N127" s="14"/>
      <c r="O127" s="14"/>
    </row>
    <row r="128" spans="1:15" x14ac:dyDescent="0.25">
      <c r="A128">
        <v>61267</v>
      </c>
      <c r="B128" t="s">
        <v>140</v>
      </c>
      <c r="C128" t="s">
        <v>113</v>
      </c>
      <c r="D128" s="207">
        <f>Finanzkraft!H128</f>
        <v>4556261.25</v>
      </c>
      <c r="E128" s="147">
        <f t="shared" si="4"/>
        <v>3.6838253989730611E-2</v>
      </c>
      <c r="F128" s="170">
        <f>'Grunddaten § 2 SPU_40%_IST'!$B$8*'bezirksw Umlage § 2_IST'!E128</f>
        <v>4563.768394372416</v>
      </c>
      <c r="G128" s="170">
        <f>'Grunddaten § 2 SPU_40%_IST'!$C$8*'bezirksw Umlage § 2_IST'!E128</f>
        <v>334876.87800535467</v>
      </c>
      <c r="H128" s="170">
        <f>'Grunddaten § 2 SPU_40%_IST'!$D$8*'bezirksw Umlage § 2_IST'!E128</f>
        <v>35481.411062596111</v>
      </c>
      <c r="I128" s="170">
        <f>'Grunddaten § 2 SPU_40%_IST'!$E$8*'bezirksw Umlage § 2_IST'!E128</f>
        <v>493442.09045335097</v>
      </c>
      <c r="J128" s="170">
        <f>'Grunddaten § 2 SPU_40%_IST'!$F$8*'bezirksw Umlage § 2_IST'!E128</f>
        <v>31522.717326184673</v>
      </c>
      <c r="K128" s="170">
        <f>'Grunddaten § 2 SPU_40%_IST'!$G$8*'bezirksw Umlage § 2_IST'!E128</f>
        <v>128787.83235993264</v>
      </c>
      <c r="L128" s="170">
        <f>'Grunddaten § 2 SPU_40%_IST'!$H$8*'bezirksw Umlage § 2_IST'!E128</f>
        <v>2031.0243813440843</v>
      </c>
      <c r="M128" s="170">
        <f>'Grunddaten § 2 SPU_40%_IST'!$I$8*'bezirksw Umlage § 2_IST'!E128</f>
        <v>2043.1086548298595</v>
      </c>
      <c r="N128" s="14"/>
      <c r="O128" s="14"/>
    </row>
    <row r="129" spans="1:15" x14ac:dyDescent="0.25">
      <c r="A129">
        <v>61410</v>
      </c>
      <c r="B129" t="s">
        <v>142</v>
      </c>
      <c r="C129" t="s">
        <v>143</v>
      </c>
      <c r="D129" s="207">
        <f>Finanzkraft!H129</f>
        <v>1047660.45</v>
      </c>
      <c r="E129" s="147">
        <f>D129/SUM($D$129:$D$142)</f>
        <v>2.6910800641756383E-2</v>
      </c>
      <c r="F129" s="170">
        <f>'Grunddaten § 2 SPU_40%_IST'!$B$9*'bezirksw Umlage § 2_IST'!E129</f>
        <v>1314.5759984155368</v>
      </c>
      <c r="G129" s="170">
        <f>'Grunddaten § 2 SPU_40%_IST'!$C$9*'bezirksw Umlage § 2_IST'!E129</f>
        <v>129297.24719613478</v>
      </c>
      <c r="H129" s="170">
        <f>'Grunddaten § 2 SPU_40%_IST'!$D$9*'bezirksw Umlage § 2_IST'!E129</f>
        <v>7602.1330426137729</v>
      </c>
      <c r="I129" s="170">
        <f>'Grunddaten § 2 SPU_40%_IST'!$E$9*'bezirksw Umlage § 2_IST'!E129</f>
        <v>137141.29003717354</v>
      </c>
      <c r="J129" s="170">
        <f>'Grunddaten § 2 SPU_40%_IST'!$F$9*'bezirksw Umlage § 2_IST'!E129</f>
        <v>4910.5051821802663</v>
      </c>
      <c r="K129" s="170">
        <f>'Grunddaten § 2 SPU_40%_IST'!$G$9*'bezirksw Umlage § 2_IST'!E129</f>
        <v>21808.095722669426</v>
      </c>
      <c r="L129" s="170">
        <f>'Grunddaten § 2 SPU_40%_IST'!$H$9*'bezirksw Umlage § 2_IST'!E129</f>
        <v>0</v>
      </c>
      <c r="M129" s="170">
        <f>'Grunddaten § 2 SPU_40%_IST'!$I$9*'bezirksw Umlage § 2_IST'!E129</f>
        <v>441.98019101694013</v>
      </c>
      <c r="N129" s="14"/>
      <c r="O129" s="14"/>
    </row>
    <row r="130" spans="1:15" x14ac:dyDescent="0.25">
      <c r="A130">
        <v>61413</v>
      </c>
      <c r="B130" t="s">
        <v>144</v>
      </c>
      <c r="C130" t="s">
        <v>143</v>
      </c>
      <c r="D130" s="207">
        <f>Finanzkraft!H130</f>
        <v>806792.79</v>
      </c>
      <c r="E130" s="147">
        <f t="shared" ref="E130:E142" si="5">D130/SUM($D$129:$D$142)</f>
        <v>2.0723737286156431E-2</v>
      </c>
      <c r="F130" s="170">
        <f>'Grunddaten § 2 SPU_40%_IST'!$B$9*'bezirksw Umlage § 2_IST'!E130</f>
        <v>1012.341772974924</v>
      </c>
      <c r="G130" s="170">
        <f>'Grunddaten § 2 SPU_40%_IST'!$C$9*'bezirksw Umlage § 2_IST'!E130</f>
        <v>99570.511423514428</v>
      </c>
      <c r="H130" s="170">
        <f>'Grunddaten § 2 SPU_40%_IST'!$D$9*'bezirksw Umlage § 2_IST'!E130</f>
        <v>5854.3263014286313</v>
      </c>
      <c r="I130" s="170">
        <f>'Grunddaten § 2 SPU_40%_IST'!$E$9*'bezirksw Umlage § 2_IST'!E130</f>
        <v>105611.13003100429</v>
      </c>
      <c r="J130" s="170">
        <f>'Grunddaten § 2 SPU_40%_IST'!$F$9*'bezirksw Umlage § 2_IST'!E130</f>
        <v>3781.5307204167875</v>
      </c>
      <c r="K130" s="170">
        <f>'Grunddaten § 2 SPU_40%_IST'!$G$9*'bezirksw Umlage § 2_IST'!E130</f>
        <v>16794.195478773236</v>
      </c>
      <c r="L130" s="170">
        <f>'Grunddaten § 2 SPU_40%_IST'!$H$9*'bezirksw Umlage § 2_IST'!E130</f>
        <v>0</v>
      </c>
      <c r="M130" s="170">
        <f>'Grunddaten § 2 SPU_40%_IST'!$I$9*'bezirksw Umlage § 2_IST'!E130</f>
        <v>340.36450591915548</v>
      </c>
      <c r="N130" s="14"/>
      <c r="O130" s="14"/>
    </row>
    <row r="131" spans="1:15" x14ac:dyDescent="0.25">
      <c r="A131">
        <v>61425</v>
      </c>
      <c r="B131" t="s">
        <v>145</v>
      </c>
      <c r="C131" t="s">
        <v>143</v>
      </c>
      <c r="D131" s="207">
        <f>Finanzkraft!H131</f>
        <v>2449034.36</v>
      </c>
      <c r="E131" s="147">
        <f t="shared" si="5"/>
        <v>6.2907285873749871E-2</v>
      </c>
      <c r="F131" s="170">
        <f>'Grunddaten § 2 SPU_40%_IST'!$B$9*'bezirksw Umlage § 2_IST'!E131</f>
        <v>3072.9820801682026</v>
      </c>
      <c r="G131" s="170">
        <f>'Grunddaten § 2 SPU_40%_IST'!$C$9*'bezirksw Umlage § 2_IST'!E131</f>
        <v>302248.1196429127</v>
      </c>
      <c r="H131" s="170">
        <f>'Grunddaten § 2 SPU_40%_IST'!$D$9*'bezirksw Umlage § 2_IST'!E131</f>
        <v>17770.915214612211</v>
      </c>
      <c r="I131" s="170">
        <f>'Grunddaten § 2 SPU_40%_IST'!$E$9*'bezirksw Umlage § 2_IST'!E131</f>
        <v>320584.5285805756</v>
      </c>
      <c r="J131" s="170">
        <f>'Grunddaten § 2 SPU_40%_IST'!$F$9*'bezirksw Umlage § 2_IST'!E131</f>
        <v>11478.906086525965</v>
      </c>
      <c r="K131" s="170">
        <f>'Grunddaten § 2 SPU_40%_IST'!$G$9*'bezirksw Umlage § 2_IST'!E131</f>
        <v>50979.089409155851</v>
      </c>
      <c r="L131" s="170">
        <f>'Grunddaten § 2 SPU_40%_IST'!$H$9*'bezirksw Umlage § 2_IST'!E131</f>
        <v>0</v>
      </c>
      <c r="M131" s="170">
        <f>'Grunddaten § 2 SPU_40%_IST'!$I$9*'bezirksw Umlage § 2_IST'!E131</f>
        <v>1033.182720832737</v>
      </c>
      <c r="N131" s="14"/>
      <c r="O131" s="14"/>
    </row>
    <row r="132" spans="1:15" x14ac:dyDescent="0.25">
      <c r="A132">
        <v>61428</v>
      </c>
      <c r="B132" t="s">
        <v>146</v>
      </c>
      <c r="C132" t="s">
        <v>143</v>
      </c>
      <c r="D132" s="207">
        <f>Finanzkraft!H132</f>
        <v>1097966.3600000001</v>
      </c>
      <c r="E132" s="147">
        <f t="shared" si="5"/>
        <v>2.8202986783852461E-2</v>
      </c>
      <c r="F132" s="170">
        <f>'Grunddaten § 2 SPU_40%_IST'!$B$9*'bezirksw Umlage § 2_IST'!E132</f>
        <v>1377.6984937473519</v>
      </c>
      <c r="G132" s="170">
        <f>'Grunddaten § 2 SPU_40%_IST'!$C$9*'bezirksw Umlage § 2_IST'!E132</f>
        <v>135505.76225528063</v>
      </c>
      <c r="H132" s="170">
        <f>'Grunddaten § 2 SPU_40%_IST'!$D$9*'bezirksw Umlage § 2_IST'!E132</f>
        <v>7967.1675541768991</v>
      </c>
      <c r="I132" s="170">
        <f>'Grunddaten § 2 SPU_40%_IST'!$E$9*'bezirksw Umlage § 2_IST'!E132</f>
        <v>143726.45548261338</v>
      </c>
      <c r="J132" s="170">
        <f>'Grunddaten § 2 SPU_40%_IST'!$F$9*'bezirksw Umlage § 2_IST'!E132</f>
        <v>5146.2947757926759</v>
      </c>
      <c r="K132" s="170">
        <f>'Grunddaten § 2 SPU_40%_IST'!$G$9*'bezirksw Umlage § 2_IST'!E132</f>
        <v>22855.263343338884</v>
      </c>
      <c r="L132" s="170">
        <f>'Grunddaten § 2 SPU_40%_IST'!$H$9*'bezirksw Umlage § 2_IST'!E132</f>
        <v>0</v>
      </c>
      <c r="M132" s="170">
        <f>'Grunddaten § 2 SPU_40%_IST'!$I$9*'bezirksw Umlage § 2_IST'!E132</f>
        <v>463.20292182736733</v>
      </c>
      <c r="N132" s="14"/>
      <c r="O132" s="14"/>
    </row>
    <row r="133" spans="1:15" x14ac:dyDescent="0.25">
      <c r="A133">
        <v>61437</v>
      </c>
      <c r="B133" t="s">
        <v>147</v>
      </c>
      <c r="C133" t="s">
        <v>143</v>
      </c>
      <c r="D133" s="207">
        <f>Finanzkraft!H133</f>
        <v>1640312.09</v>
      </c>
      <c r="E133" s="147">
        <f t="shared" si="5"/>
        <v>4.2133986869746544E-2</v>
      </c>
      <c r="F133" s="170">
        <f>'Grunddaten § 2 SPU_40%_IST'!$B$9*'bezirksw Umlage § 2_IST'!E133</f>
        <v>2058.2192478725583</v>
      </c>
      <c r="G133" s="170">
        <f>'Grunddaten § 2 SPU_40%_IST'!$C$9*'bezirksw Umlage § 2_IST'!E133</f>
        <v>202439.48101652449</v>
      </c>
      <c r="H133" s="170">
        <f>'Grunddaten § 2 SPU_40%_IST'!$D$9*'bezirksw Umlage § 2_IST'!E133</f>
        <v>11902.588037553443</v>
      </c>
      <c r="I133" s="170">
        <f>'Grunddaten § 2 SPU_40%_IST'!$E$9*'bezirksw Umlage § 2_IST'!E133</f>
        <v>214720.82494492593</v>
      </c>
      <c r="J133" s="170">
        <f>'Grunddaten § 2 SPU_40%_IST'!$F$9*'bezirksw Umlage § 2_IST'!E133</f>
        <v>7688.3316711420603</v>
      </c>
      <c r="K133" s="170">
        <f>'Grunddaten § 2 SPU_40%_IST'!$G$9*'bezirksw Umlage § 2_IST'!E133</f>
        <v>34144.729882446118</v>
      </c>
      <c r="L133" s="170">
        <f>'Grunddaten § 2 SPU_40%_IST'!$H$9*'bezirksw Umlage § 2_IST'!E133</f>
        <v>0</v>
      </c>
      <c r="M133" s="170">
        <f>'Grunddaten § 2 SPU_40%_IST'!$I$9*'bezirksw Umlage § 2_IST'!E133</f>
        <v>692.00421841408286</v>
      </c>
      <c r="N133" s="14"/>
      <c r="O133" s="14"/>
    </row>
    <row r="134" spans="1:15" x14ac:dyDescent="0.25">
      <c r="A134">
        <v>61438</v>
      </c>
      <c r="B134" t="s">
        <v>143</v>
      </c>
      <c r="C134" t="s">
        <v>143</v>
      </c>
      <c r="D134" s="207">
        <f>Finanzkraft!H134</f>
        <v>6038322.5999999996</v>
      </c>
      <c r="E134" s="147">
        <f t="shared" si="5"/>
        <v>0.15510377975918826</v>
      </c>
      <c r="F134" s="170">
        <f>'Grunddaten § 2 SPU_40%_IST'!$B$9*'bezirksw Umlage § 2_IST'!E134</f>
        <v>7576.7238905029772</v>
      </c>
      <c r="G134" s="170">
        <f>'Grunddaten § 2 SPU_40%_IST'!$C$9*'bezirksw Umlage § 2_IST'!E134</f>
        <v>745220.92521695106</v>
      </c>
      <c r="H134" s="170">
        <f>'Grunddaten § 2 SPU_40%_IST'!$D$9*'bezirksw Umlage § 2_IST'!E134</f>
        <v>43815.84869355477</v>
      </c>
      <c r="I134" s="170">
        <f>'Grunddaten § 2 SPU_40%_IST'!$E$9*'bezirksw Umlage § 2_IST'!E134</f>
        <v>790431.05141997093</v>
      </c>
      <c r="J134" s="170">
        <f>'Grunddaten § 2 SPU_40%_IST'!$F$9*'bezirksw Umlage § 2_IST'!E134</f>
        <v>28302.313425095141</v>
      </c>
      <c r="K134" s="170">
        <f>'Grunddaten § 2 SPU_40%_IST'!$G$9*'bezirksw Umlage § 2_IST'!E134</f>
        <v>125693.69900825991</v>
      </c>
      <c r="L134" s="170">
        <f>'Grunddaten § 2 SPU_40%_IST'!$H$9*'bezirksw Umlage § 2_IST'!E134</f>
        <v>0</v>
      </c>
      <c r="M134" s="170">
        <f>'Grunddaten § 2 SPU_40%_IST'!$I$9*'bezirksw Umlage § 2_IST'!E134</f>
        <v>2547.4083479718133</v>
      </c>
      <c r="N134" s="14"/>
      <c r="O134" s="14"/>
    </row>
    <row r="135" spans="1:15" x14ac:dyDescent="0.25">
      <c r="A135">
        <v>61439</v>
      </c>
      <c r="B135" t="s">
        <v>148</v>
      </c>
      <c r="C135" t="s">
        <v>143</v>
      </c>
      <c r="D135" s="207">
        <f>Finanzkraft!H135</f>
        <v>6511352.5499999998</v>
      </c>
      <c r="E135" s="147">
        <f t="shared" si="5"/>
        <v>0.16725429539813405</v>
      </c>
      <c r="F135" s="170">
        <f>'Grunddaten § 2 SPU_40%_IST'!$B$9*'bezirksw Umlage § 2_IST'!E135</f>
        <v>8170.2690785471577</v>
      </c>
      <c r="G135" s="170">
        <f>'Grunddaten § 2 SPU_40%_IST'!$C$9*'bezirksw Umlage § 2_IST'!E135</f>
        <v>803600.02158956416</v>
      </c>
      <c r="H135" s="170">
        <f>'Grunddaten § 2 SPU_40%_IST'!$D$9*'bezirksw Umlage § 2_IST'!E135</f>
        <v>47248.293445135248</v>
      </c>
      <c r="I135" s="170">
        <f>'Grunddaten § 2 SPU_40%_IST'!$E$9*'bezirksw Umlage § 2_IST'!E135</f>
        <v>852351.81741740799</v>
      </c>
      <c r="J135" s="170">
        <f>'Grunddaten § 2 SPU_40%_IST'!$F$9*'bezirksw Umlage § 2_IST'!E135</f>
        <v>30519.459276884689</v>
      </c>
      <c r="K135" s="170">
        <f>'Grunddaten § 2 SPU_40%_IST'!$G$9*'bezirksw Umlage § 2_IST'!E135</f>
        <v>135540.28854906917</v>
      </c>
      <c r="L135" s="170">
        <f>'Grunddaten § 2 SPU_40%_IST'!$H$9*'bezirksw Umlage § 2_IST'!E135</f>
        <v>0</v>
      </c>
      <c r="M135" s="170">
        <f>'Grunddaten § 2 SPU_40%_IST'!$I$9*'bezirksw Umlage § 2_IST'!E135</f>
        <v>2746.9671531722324</v>
      </c>
      <c r="N135" s="14"/>
      <c r="O135" s="14"/>
    </row>
    <row r="136" spans="1:15" x14ac:dyDescent="0.25">
      <c r="A136">
        <v>61440</v>
      </c>
      <c r="B136" t="s">
        <v>149</v>
      </c>
      <c r="C136" t="s">
        <v>143</v>
      </c>
      <c r="D136" s="207">
        <f>Finanzkraft!H136</f>
        <v>3720848.25</v>
      </c>
      <c r="E136" s="147">
        <f t="shared" si="5"/>
        <v>9.5575818934443987E-2</v>
      </c>
      <c r="F136" s="170">
        <f>'Grunddaten § 2 SPU_40%_IST'!$B$9*'bezirksw Umlage § 2_IST'!E136</f>
        <v>4668.8197528087012</v>
      </c>
      <c r="G136" s="170">
        <f>'Grunddaten § 2 SPU_40%_IST'!$C$9*'bezirksw Umlage § 2_IST'!E136</f>
        <v>459209.313436959</v>
      </c>
      <c r="H136" s="170">
        <f>'Grunddaten § 2 SPU_40%_IST'!$D$9*'bezirksw Umlage § 2_IST'!E136</f>
        <v>26999.57169126374</v>
      </c>
      <c r="I136" s="170">
        <f>'Grunddaten § 2 SPU_40%_IST'!$E$9*'bezirksw Umlage § 2_IST'!E136</f>
        <v>487068.04674888664</v>
      </c>
      <c r="J136" s="170">
        <f>'Grunddaten § 2 SPU_40%_IST'!$F$9*'bezirksw Umlage § 2_IST'!E136</f>
        <v>17440.044256449095</v>
      </c>
      <c r="K136" s="170">
        <f>'Grunddaten § 2 SPU_40%_IST'!$G$9*'bezirksw Umlage § 2_IST'!E136</f>
        <v>77453.162239279918</v>
      </c>
      <c r="L136" s="170">
        <f>'Grunddaten § 2 SPU_40%_IST'!$H$9*'bezirksw Umlage § 2_IST'!E136</f>
        <v>0</v>
      </c>
      <c r="M136" s="170">
        <f>'Grunddaten § 2 SPU_40%_IST'!$I$9*'bezirksw Umlage § 2_IST'!E136</f>
        <v>1569.727310294139</v>
      </c>
      <c r="N136" s="14"/>
      <c r="O136" s="14"/>
    </row>
    <row r="137" spans="1:15" x14ac:dyDescent="0.25">
      <c r="A137">
        <v>61441</v>
      </c>
      <c r="B137" t="s">
        <v>150</v>
      </c>
      <c r="C137" t="s">
        <v>143</v>
      </c>
      <c r="D137" s="207">
        <f>Finanzkraft!H137</f>
        <v>1319138.3999999999</v>
      </c>
      <c r="E137" s="147">
        <f t="shared" si="5"/>
        <v>3.3884137271083858E-2</v>
      </c>
      <c r="F137" s="170">
        <f>'Grunddaten § 2 SPU_40%_IST'!$B$9*'bezirksw Umlage § 2_IST'!E137</f>
        <v>1655.2191878850383</v>
      </c>
      <c r="G137" s="170">
        <f>'Grunddaten § 2 SPU_40%_IST'!$C$9*'bezirksw Umlage § 2_IST'!E137</f>
        <v>162801.75870981262</v>
      </c>
      <c r="H137" s="170">
        <f>'Grunddaten § 2 SPU_40%_IST'!$D$9*'bezirksw Umlage § 2_IST'!E137</f>
        <v>9572.0570709915246</v>
      </c>
      <c r="I137" s="170">
        <f>'Grunddaten § 2 SPU_40%_IST'!$E$9*'bezirksw Umlage § 2_IST'!E137</f>
        <v>172678.41113365791</v>
      </c>
      <c r="J137" s="170">
        <f>'Grunddaten § 2 SPU_40%_IST'!$F$9*'bezirksw Umlage § 2_IST'!E137</f>
        <v>6182.9535983848436</v>
      </c>
      <c r="K137" s="170">
        <f>'Grunddaten § 2 SPU_40%_IST'!$G$9*'bezirksw Umlage § 2_IST'!E137</f>
        <v>27459.179640358656</v>
      </c>
      <c r="L137" s="170">
        <f>'Grunddaten § 2 SPU_40%_IST'!$H$9*'bezirksw Umlage § 2_IST'!E137</f>
        <v>0</v>
      </c>
      <c r="M137" s="170">
        <f>'Grunddaten § 2 SPU_40%_IST'!$I$9*'bezirksw Umlage § 2_IST'!E137</f>
        <v>556.50954659000513</v>
      </c>
      <c r="N137" s="14"/>
      <c r="O137" s="14"/>
    </row>
    <row r="138" spans="1:15" x14ac:dyDescent="0.25">
      <c r="A138">
        <v>61442</v>
      </c>
      <c r="B138" t="s">
        <v>151</v>
      </c>
      <c r="C138" t="s">
        <v>143</v>
      </c>
      <c r="D138" s="207">
        <f>Finanzkraft!H138</f>
        <v>2735884.43</v>
      </c>
      <c r="E138" s="147">
        <f t="shared" si="5"/>
        <v>7.0275479497785093E-2</v>
      </c>
      <c r="F138" s="170">
        <f>'Grunddaten § 2 SPU_40%_IST'!$B$9*'bezirksw Umlage § 2_IST'!E138</f>
        <v>3432.9137900707929</v>
      </c>
      <c r="G138" s="170">
        <f>'Grunddaten § 2 SPU_40%_IST'!$C$9*'bezirksw Umlage § 2_IST'!E138</f>
        <v>337649.78476162418</v>
      </c>
      <c r="H138" s="170">
        <f>'Grunddaten § 2 SPU_40%_IST'!$D$9*'bezirksw Umlage § 2_IST'!E138</f>
        <v>19852.383876928398</v>
      </c>
      <c r="I138" s="170">
        <f>'Grunddaten § 2 SPU_40%_IST'!$E$9*'bezirksw Umlage § 2_IST'!E138</f>
        <v>358133.89741191175</v>
      </c>
      <c r="J138" s="170">
        <f>'Grunddaten § 2 SPU_40%_IST'!$F$9*'bezirksw Umlage § 2_IST'!E138</f>
        <v>12823.405399489218</v>
      </c>
      <c r="K138" s="170">
        <f>'Grunddaten § 2 SPU_40%_IST'!$G$9*'bezirksw Umlage § 2_IST'!E138</f>
        <v>56950.159315072822</v>
      </c>
      <c r="L138" s="170">
        <f>'Grunddaten § 2 SPU_40%_IST'!$H$9*'bezirksw Umlage § 2_IST'!E138</f>
        <v>0</v>
      </c>
      <c r="M138" s="170">
        <f>'Grunddaten § 2 SPU_40%_IST'!$I$9*'bezirksw Umlage § 2_IST'!E138</f>
        <v>1154.1971666217546</v>
      </c>
      <c r="N138" s="14"/>
      <c r="O138" s="14"/>
    </row>
    <row r="139" spans="1:15" x14ac:dyDescent="0.25">
      <c r="A139">
        <v>61443</v>
      </c>
      <c r="B139" t="s">
        <v>152</v>
      </c>
      <c r="C139" t="s">
        <v>143</v>
      </c>
      <c r="D139" s="207">
        <f>Finanzkraft!H139</f>
        <v>2516354.7400000002</v>
      </c>
      <c r="E139" s="147">
        <f t="shared" si="5"/>
        <v>6.4636515344335774E-2</v>
      </c>
      <c r="F139" s="170">
        <f>'Grunddaten § 2 SPU_40%_IST'!$B$9*'bezirksw Umlage § 2_IST'!E139</f>
        <v>3157.4538722953307</v>
      </c>
      <c r="G139" s="170">
        <f>'Grunddaten § 2 SPU_40%_IST'!$C$9*'bezirksw Umlage § 2_IST'!E139</f>
        <v>310556.47929722408</v>
      </c>
      <c r="H139" s="170">
        <f>'Grunddaten § 2 SPU_40%_IST'!$D$9*'bezirksw Umlage § 2_IST'!E139</f>
        <v>18259.411735826994</v>
      </c>
      <c r="I139" s="170">
        <f>'Grunddaten § 2 SPU_40%_IST'!$E$9*'bezirksw Umlage § 2_IST'!E139</f>
        <v>329396.92935316631</v>
      </c>
      <c r="J139" s="170">
        <f>'Grunddaten § 2 SPU_40%_IST'!$F$9*'bezirksw Umlage § 2_IST'!E139</f>
        <v>11794.444460487057</v>
      </c>
      <c r="K139" s="170">
        <f>'Grunddaten § 2 SPU_40%_IST'!$G$9*'bezirksw Umlage § 2_IST'!E139</f>
        <v>52380.430169061874</v>
      </c>
      <c r="L139" s="170">
        <f>'Grunddaten § 2 SPU_40%_IST'!$H$9*'bezirksw Umlage § 2_IST'!E139</f>
        <v>0</v>
      </c>
      <c r="M139" s="170">
        <f>'Grunddaten § 2 SPU_40%_IST'!$I$9*'bezirksw Umlage § 2_IST'!E139</f>
        <v>1061.583405817775</v>
      </c>
      <c r="N139" s="14"/>
      <c r="O139" s="14"/>
    </row>
    <row r="140" spans="1:15" x14ac:dyDescent="0.25">
      <c r="A140">
        <v>61444</v>
      </c>
      <c r="B140" t="s">
        <v>153</v>
      </c>
      <c r="C140" t="s">
        <v>143</v>
      </c>
      <c r="D140" s="207">
        <f>Finanzkraft!H140</f>
        <v>3137563.26</v>
      </c>
      <c r="E140" s="147">
        <f t="shared" si="5"/>
        <v>8.0593229791922794E-2</v>
      </c>
      <c r="F140" s="170">
        <f>'Grunddaten § 2 SPU_40%_IST'!$B$9*'bezirksw Umlage § 2_IST'!E140</f>
        <v>3936.929522448238</v>
      </c>
      <c r="G140" s="170">
        <f>'Grunddaten § 2 SPU_40%_IST'!$C$9*'bezirksw Umlage § 2_IST'!E140</f>
        <v>387223.06680731382</v>
      </c>
      <c r="H140" s="170">
        <f>'Grunddaten § 2 SPU_40%_IST'!$D$9*'bezirksw Umlage § 2_IST'!E140</f>
        <v>22767.083869718463</v>
      </c>
      <c r="I140" s="170">
        <f>'Grunddaten § 2 SPU_40%_IST'!$E$9*'bezirksw Umlage § 2_IST'!E140</f>
        <v>410714.62900946551</v>
      </c>
      <c r="J140" s="170">
        <f>'Grunddaten § 2 SPU_40%_IST'!$F$9*'bezirksw Umlage § 2_IST'!E140</f>
        <v>14706.120334740524</v>
      </c>
      <c r="K140" s="170">
        <f>'Grunddaten § 2 SPU_40%_IST'!$G$9*'bezirksw Umlage § 2_IST'!E140</f>
        <v>65311.504228312457</v>
      </c>
      <c r="L140" s="170">
        <f>'Grunddaten § 2 SPU_40%_IST'!$H$9*'bezirksw Umlage § 2_IST'!E140</f>
        <v>0</v>
      </c>
      <c r="M140" s="170">
        <f>'Grunddaten § 2 SPU_40%_IST'!$I$9*'bezirksw Umlage § 2_IST'!E140</f>
        <v>1323.6548244066416</v>
      </c>
      <c r="N140" s="14"/>
      <c r="O140" s="14"/>
    </row>
    <row r="141" spans="1:15" x14ac:dyDescent="0.25">
      <c r="A141">
        <v>61445</v>
      </c>
      <c r="B141" t="s">
        <v>154</v>
      </c>
      <c r="C141" t="s">
        <v>143</v>
      </c>
      <c r="D141" s="207">
        <f>Finanzkraft!H141</f>
        <v>2827715.35</v>
      </c>
      <c r="E141" s="147">
        <f t="shared" si="5"/>
        <v>7.2634300603296023E-2</v>
      </c>
      <c r="F141" s="170">
        <f>'Grunddaten § 2 SPU_40%_IST'!$B$9*'bezirksw Umlage § 2_IST'!E141</f>
        <v>3548.1407448961058</v>
      </c>
      <c r="G141" s="170">
        <f>'Grunddaten § 2 SPU_40%_IST'!$C$9*'bezirksw Umlage § 2_IST'!E141</f>
        <v>348983.11815555778</v>
      </c>
      <c r="H141" s="170">
        <f>'Grunddaten § 2 SPU_40%_IST'!$D$9*'bezirksw Umlage § 2_IST'!E141</f>
        <v>20518.736101320967</v>
      </c>
      <c r="I141" s="170">
        <f>'Grunddaten § 2 SPU_40%_IST'!$E$9*'bezirksw Umlage § 2_IST'!E141</f>
        <v>370154.78722797806</v>
      </c>
      <c r="J141" s="170">
        <f>'Grunddaten § 2 SPU_40%_IST'!$F$9*'bezirksw Umlage § 2_IST'!E141</f>
        <v>13253.827497168273</v>
      </c>
      <c r="K141" s="170">
        <f>'Grunddaten § 2 SPU_40%_IST'!$G$9*'bezirksw Umlage § 2_IST'!E141</f>
        <v>58861.711377251748</v>
      </c>
      <c r="L141" s="170">
        <f>'Grunddaten § 2 SPU_40%_IST'!$H$9*'bezirksw Umlage § 2_IST'!E141</f>
        <v>0</v>
      </c>
      <c r="M141" s="170">
        <f>'Grunddaten § 2 SPU_40%_IST'!$I$9*'bezirksw Umlage § 2_IST'!E141</f>
        <v>1192.9381991412713</v>
      </c>
      <c r="N141" s="14"/>
      <c r="O141" s="14"/>
    </row>
    <row r="142" spans="1:15" x14ac:dyDescent="0.25">
      <c r="A142">
        <v>61446</v>
      </c>
      <c r="B142" t="s">
        <v>155</v>
      </c>
      <c r="C142" t="s">
        <v>143</v>
      </c>
      <c r="D142" s="207">
        <f>Finanzkraft!H142</f>
        <v>3081908.34</v>
      </c>
      <c r="E142" s="147">
        <f t="shared" si="5"/>
        <v>7.9163645944548486E-2</v>
      </c>
      <c r="F142" s="170">
        <f>'Grunddaten § 2 SPU_40%_IST'!$B$9*'bezirksw Umlage § 2_IST'!E142</f>
        <v>3867.0952340337649</v>
      </c>
      <c r="G142" s="170">
        <f>'Grunddaten § 2 SPU_40%_IST'!$C$9*'bezirksw Umlage § 2_IST'!E142</f>
        <v>380354.40249062504</v>
      </c>
      <c r="H142" s="170">
        <f>'Grunddaten § 2 SPU_40%_IST'!$D$9*'bezirksw Umlage § 2_IST'!E142</f>
        <v>22363.235364875098</v>
      </c>
      <c r="I142" s="170">
        <f>'Grunddaten § 2 SPU_40%_IST'!$E$9*'bezirksw Umlage § 2_IST'!E142</f>
        <v>403429.26520126249</v>
      </c>
      <c r="J142" s="170">
        <f>'Grunddaten § 2 SPU_40%_IST'!$F$9*'bezirksw Umlage § 2_IST'!E142</f>
        <v>14445.259315243387</v>
      </c>
      <c r="K142" s="170">
        <f>'Grunddaten § 2 SPU_40%_IST'!$G$9*'bezirksw Umlage § 2_IST'!E142</f>
        <v>64152.991636949955</v>
      </c>
      <c r="L142" s="170">
        <f>'Grunddaten § 2 SPU_40%_IST'!$H$9*'bezirksw Umlage § 2_IST'!E142</f>
        <v>0</v>
      </c>
      <c r="M142" s="170">
        <f>'Grunddaten § 2 SPU_40%_IST'!$I$9*'bezirksw Umlage § 2_IST'!E142</f>
        <v>1300.1754879740861</v>
      </c>
      <c r="N142" s="14"/>
      <c r="O142" s="14"/>
    </row>
    <row r="143" spans="1:15" x14ac:dyDescent="0.25">
      <c r="A143">
        <v>61611</v>
      </c>
      <c r="B143" t="s">
        <v>157</v>
      </c>
      <c r="C143" t="s">
        <v>158</v>
      </c>
      <c r="D143" s="207">
        <f>Finanzkraft!H143</f>
        <v>3149930.8</v>
      </c>
      <c r="E143" s="147">
        <f>D143/SUM($D$143:$D$157)</f>
        <v>4.523380323541986E-2</v>
      </c>
      <c r="F143" s="170">
        <f>'Grunddaten § 2 SPU_40%_IST'!$B$10*'bezirksw Umlage § 2_IST'!E143</f>
        <v>3674.8423036121517</v>
      </c>
      <c r="G143" s="170">
        <f>'Grunddaten § 2 SPU_40%_IST'!$C$10*'bezirksw Umlage § 2_IST'!E143</f>
        <v>290339.46767813875</v>
      </c>
      <c r="H143" s="170">
        <f>'Grunddaten § 2 SPU_40%_IST'!$D$10*'bezirksw Umlage § 2_IST'!E143</f>
        <v>33068.032173269276</v>
      </c>
      <c r="I143" s="170">
        <f>'Grunddaten § 2 SPU_40%_IST'!$E$10*'bezirksw Umlage § 2_IST'!E143</f>
        <v>482575.98376402125</v>
      </c>
      <c r="J143" s="170">
        <f>'Grunddaten § 2 SPU_40%_IST'!$F$10*'bezirksw Umlage § 2_IST'!E143</f>
        <v>40252.060641608783</v>
      </c>
      <c r="K143" s="170">
        <f>'Grunddaten § 2 SPU_40%_IST'!$G$10*'bezirksw Umlage § 2_IST'!E143</f>
        <v>208161.41522563054</v>
      </c>
      <c r="L143" s="170">
        <f>'Grunddaten § 2 SPU_40%_IST'!$H$10*'bezirksw Umlage § 2_IST'!E143</f>
        <v>1288.087551433315</v>
      </c>
      <c r="M143" s="170">
        <f>'Grunddaten § 2 SPU_40%_IST'!$I$10*'bezirksw Umlage § 2_IST'!E143</f>
        <v>1362.6337638413515</v>
      </c>
      <c r="N143" s="14"/>
      <c r="O143" s="14"/>
    </row>
    <row r="144" spans="1:15" x14ac:dyDescent="0.25">
      <c r="A144">
        <v>61612</v>
      </c>
      <c r="B144" t="s">
        <v>159</v>
      </c>
      <c r="C144" t="s">
        <v>158</v>
      </c>
      <c r="D144" s="207">
        <f>Finanzkraft!H144</f>
        <v>4338140.0999999996</v>
      </c>
      <c r="E144" s="147">
        <f t="shared" ref="E144:E157" si="6">D144/SUM($D$143:$D$157)</f>
        <v>6.2296789406003659E-2</v>
      </c>
      <c r="F144" s="170">
        <f>'Grunddaten § 2 SPU_40%_IST'!$B$10*'bezirksw Umlage § 2_IST'!E144</f>
        <v>5061.057455127665</v>
      </c>
      <c r="G144" s="170">
        <f>'Grunddaten § 2 SPU_40%_IST'!$C$10*'bezirksw Umlage § 2_IST'!E144</f>
        <v>399860.62149276026</v>
      </c>
      <c r="H144" s="170">
        <f>'Grunddaten § 2 SPU_40%_IST'!$D$10*'bezirksw Umlage § 2_IST'!E144</f>
        <v>45541.875522773254</v>
      </c>
      <c r="I144" s="170">
        <f>'Grunddaten § 2 SPU_40%_IST'!$E$10*'bezirksw Umlage § 2_IST'!E144</f>
        <v>664612.13257880125</v>
      </c>
      <c r="J144" s="170">
        <f>'Grunddaten § 2 SPU_40%_IST'!$F$10*'bezirksw Umlage § 2_IST'!E144</f>
        <v>55435.845884930161</v>
      </c>
      <c r="K144" s="170">
        <f>'Grunddaten § 2 SPU_40%_IST'!$G$10*'bezirksw Umlage § 2_IST'!E144</f>
        <v>286683.56227478344</v>
      </c>
      <c r="L144" s="170">
        <f>'Grunddaten § 2 SPU_40%_IST'!$H$10*'bezirksw Umlage § 2_IST'!E144</f>
        <v>1773.9768312318722</v>
      </c>
      <c r="M144" s="170">
        <f>'Grunddaten § 2 SPU_40%_IST'!$I$10*'bezirksw Umlage § 2_IST'!E144</f>
        <v>1876.6431861087542</v>
      </c>
      <c r="N144" s="14"/>
      <c r="O144" s="14"/>
    </row>
    <row r="145" spans="1:15" x14ac:dyDescent="0.25">
      <c r="A145">
        <v>61615</v>
      </c>
      <c r="B145" t="s">
        <v>160</v>
      </c>
      <c r="C145" t="s">
        <v>158</v>
      </c>
      <c r="D145" s="207">
        <f>Finanzkraft!H145</f>
        <v>2680781.2200000002</v>
      </c>
      <c r="E145" s="147">
        <f t="shared" si="6"/>
        <v>3.8496696569552832E-2</v>
      </c>
      <c r="F145" s="170">
        <f>'Grunddaten § 2 SPU_40%_IST'!$B$10*'bezirksw Umlage § 2_IST'!E145</f>
        <v>3127.5125897956223</v>
      </c>
      <c r="G145" s="170">
        <f>'Grunddaten § 2 SPU_40%_IST'!$C$10*'bezirksw Umlage § 2_IST'!E145</f>
        <v>247096.4099834674</v>
      </c>
      <c r="H145" s="170">
        <f>'Grunddaten § 2 SPU_40%_IST'!$D$10*'bezirksw Umlage § 2_IST'!E145</f>
        <v>28142.891149372568</v>
      </c>
      <c r="I145" s="170">
        <f>'Grunddaten § 2 SPU_40%_IST'!$E$10*'bezirksw Umlage § 2_IST'!E145</f>
        <v>410701.28731006192</v>
      </c>
      <c r="J145" s="170">
        <f>'Grunddaten § 2 SPU_40%_IST'!$F$10*'bezirksw Umlage § 2_IST'!E145</f>
        <v>34256.932956852885</v>
      </c>
      <c r="K145" s="170">
        <f>'Grunddaten § 2 SPU_40%_IST'!$G$10*'bezirksw Umlage § 2_IST'!E145</f>
        <v>177157.92761716939</v>
      </c>
      <c r="L145" s="170">
        <f>'Grunddaten § 2 SPU_40%_IST'!$H$10*'bezirksw Umlage § 2_IST'!E145</f>
        <v>1096.2402468010457</v>
      </c>
      <c r="M145" s="170">
        <f>'Grunddaten § 2 SPU_40%_IST'!$I$10*'bezirksw Umlage § 2_IST'!E145</f>
        <v>1159.6835726816</v>
      </c>
      <c r="N145" s="14"/>
      <c r="O145" s="14"/>
    </row>
    <row r="146" spans="1:15" x14ac:dyDescent="0.25">
      <c r="A146">
        <v>61618</v>
      </c>
      <c r="B146" t="s">
        <v>161</v>
      </c>
      <c r="C146" t="s">
        <v>158</v>
      </c>
      <c r="D146" s="207">
        <f>Finanzkraft!H146</f>
        <v>2449204.44</v>
      </c>
      <c r="E146" s="147">
        <f t="shared" si="6"/>
        <v>3.5171195418730053E-2</v>
      </c>
      <c r="F146" s="170">
        <f>'Grunddaten § 2 SPU_40%_IST'!$B$10*'bezirksw Umlage § 2_IST'!E146</f>
        <v>2857.3453379695552</v>
      </c>
      <c r="G146" s="170">
        <f>'Grunddaten § 2 SPU_40%_IST'!$C$10*'bezirksw Umlage § 2_IST'!E146</f>
        <v>225751.21756469505</v>
      </c>
      <c r="H146" s="170">
        <f>'Grunddaten § 2 SPU_40%_IST'!$D$10*'bezirksw Umlage § 2_IST'!E146</f>
        <v>25711.793802211134</v>
      </c>
      <c r="I146" s="170">
        <f>'Grunddaten § 2 SPU_40%_IST'!$E$10*'bezirksw Umlage § 2_IST'!E146</f>
        <v>375223.2404826826</v>
      </c>
      <c r="J146" s="170">
        <f>'Grunddaten § 2 SPU_40%_IST'!$F$10*'bezirksw Umlage § 2_IST'!E146</f>
        <v>31297.67982286388</v>
      </c>
      <c r="K146" s="170">
        <f>'Grunddaten § 2 SPU_40%_IST'!$G$10*'bezirksw Umlage § 2_IST'!E146</f>
        <v>161854.30562706265</v>
      </c>
      <c r="L146" s="170">
        <f>'Grunddaten § 2 SPU_40%_IST'!$H$10*'bezirksw Umlage § 2_IST'!E146</f>
        <v>1001.5425577219676</v>
      </c>
      <c r="M146" s="170">
        <f>'Grunddaten § 2 SPU_40%_IST'!$I$10*'bezirksw Umlage § 2_IST'!E146</f>
        <v>1059.505391195943</v>
      </c>
      <c r="N146" s="14"/>
      <c r="O146" s="14"/>
    </row>
    <row r="147" spans="1:15" x14ac:dyDescent="0.25">
      <c r="A147">
        <v>61621</v>
      </c>
      <c r="B147" t="s">
        <v>162</v>
      </c>
      <c r="C147" t="s">
        <v>158</v>
      </c>
      <c r="D147" s="207">
        <f>Finanzkraft!H147</f>
        <v>894505.95</v>
      </c>
      <c r="E147" s="147">
        <f t="shared" si="6"/>
        <v>1.2845331756244397E-2</v>
      </c>
      <c r="F147" s="170">
        <f>'Grunddaten § 2 SPU_40%_IST'!$B$10*'bezirksw Umlage § 2_IST'!E147</f>
        <v>1043.5684193102834</v>
      </c>
      <c r="G147" s="170">
        <f>'Grunddaten § 2 SPU_40%_IST'!$C$10*'bezirksw Umlage § 2_IST'!E147</f>
        <v>82449.551386312291</v>
      </c>
      <c r="H147" s="170">
        <f>'Grunddaten § 2 SPU_40%_IST'!$D$10*'bezirksw Umlage § 2_IST'!E147</f>
        <v>9390.5401140179947</v>
      </c>
      <c r="I147" s="170">
        <f>'Grunddaten § 2 SPU_40%_IST'!$E$10*'bezirksw Umlage § 2_IST'!E147</f>
        <v>137040.18158240823</v>
      </c>
      <c r="J147" s="170">
        <f>'Grunddaten § 2 SPU_40%_IST'!$F$10*'bezirksw Umlage § 2_IST'!E147</f>
        <v>11430.634521774216</v>
      </c>
      <c r="K147" s="170">
        <f>'Grunddaten § 2 SPU_40%_IST'!$G$10*'bezirksw Umlage § 2_IST'!E147</f>
        <v>59112.925426725924</v>
      </c>
      <c r="L147" s="170">
        <f>'Grunddaten § 2 SPU_40%_IST'!$H$10*'bezirksw Umlage § 2_IST'!E147</f>
        <v>365.78644168247484</v>
      </c>
      <c r="M147" s="170">
        <f>'Grunddaten § 2 SPU_40%_IST'!$I$10*'bezirksw Umlage § 2_IST'!E147</f>
        <v>386.95580532340068</v>
      </c>
      <c r="N147" s="14"/>
      <c r="O147" s="14"/>
    </row>
    <row r="148" spans="1:15" x14ac:dyDescent="0.25">
      <c r="A148">
        <v>61624</v>
      </c>
      <c r="B148" t="s">
        <v>163</v>
      </c>
      <c r="C148" t="s">
        <v>158</v>
      </c>
      <c r="D148" s="207">
        <f>Finanzkraft!H148</f>
        <v>3758339.28</v>
      </c>
      <c r="E148" s="147">
        <f t="shared" si="6"/>
        <v>5.3970702938448537E-2</v>
      </c>
      <c r="F148" s="170">
        <f>'Grunddaten § 2 SPU_40%_IST'!$B$10*'bezirksw Umlage § 2_IST'!E148</f>
        <v>4384.6373315474857</v>
      </c>
      <c r="G148" s="170">
        <f>'Grunddaten § 2 SPU_40%_IST'!$C$10*'bezirksw Umlage § 2_IST'!E148</f>
        <v>346418.47557699971</v>
      </c>
      <c r="H148" s="170">
        <f>'Grunddaten § 2 SPU_40%_IST'!$D$10*'bezirksw Umlage § 2_IST'!E148</f>
        <v>39455.115721622096</v>
      </c>
      <c r="I148" s="170">
        <f>'Grunddaten § 2 SPU_40%_IST'!$E$10*'bezirksw Umlage § 2_IST'!E148</f>
        <v>575785.43483081064</v>
      </c>
      <c r="J148" s="170">
        <f>'Grunddaten § 2 SPU_40%_IST'!$F$10*'bezirksw Umlage § 2_IST'!E148</f>
        <v>48026.73779700185</v>
      </c>
      <c r="K148" s="170">
        <f>'Grunddaten § 2 SPU_40%_IST'!$G$10*'bezirksw Umlage § 2_IST'!E148</f>
        <v>248367.74935591518</v>
      </c>
      <c r="L148" s="170">
        <f>'Grunddaten § 2 SPU_40%_IST'!$H$10*'bezirksw Umlage § 2_IST'!E148</f>
        <v>1536.8813945470954</v>
      </c>
      <c r="M148" s="170">
        <f>'Grunddaten § 2 SPU_40%_IST'!$I$10*'bezirksw Umlage § 2_IST'!E148</f>
        <v>1625.8261924037172</v>
      </c>
      <c r="N148" s="14"/>
      <c r="O148" s="14"/>
    </row>
    <row r="149" spans="1:15" x14ac:dyDescent="0.25">
      <c r="A149">
        <v>61625</v>
      </c>
      <c r="B149" t="s">
        <v>158</v>
      </c>
      <c r="C149" t="s">
        <v>158</v>
      </c>
      <c r="D149" s="207">
        <f>Finanzkraft!H149</f>
        <v>14798582.41</v>
      </c>
      <c r="E149" s="147">
        <f t="shared" si="6"/>
        <v>0.21251138751907994</v>
      </c>
      <c r="F149" s="170">
        <f>'Grunddaten § 2 SPU_40%_IST'!$B$10*'bezirksw Umlage § 2_IST'!E149</f>
        <v>17264.651234166373</v>
      </c>
      <c r="G149" s="170">
        <f>'Grunddaten § 2 SPU_40%_IST'!$C$10*'bezirksw Umlage § 2_IST'!E149</f>
        <v>1364033.9461776328</v>
      </c>
      <c r="H149" s="170">
        <f>'Grunddaten § 2 SPU_40%_IST'!$D$10*'bezirksw Umlage § 2_IST'!E149</f>
        <v>155355.79361065861</v>
      </c>
      <c r="I149" s="170">
        <f>'Grunddaten § 2 SPU_40%_IST'!$E$10*'bezirksw Umlage § 2_IST'!E149</f>
        <v>2267173.7629343132</v>
      </c>
      <c r="J149" s="170">
        <f>'Grunddaten § 2 SPU_40%_IST'!$F$10*'bezirksw Umlage § 2_IST'!E149</f>
        <v>189106.83262539134</v>
      </c>
      <c r="K149" s="170">
        <f>'Grunddaten § 2 SPU_40%_IST'!$G$10*'bezirksw Umlage § 2_IST'!E149</f>
        <v>977956.04201804136</v>
      </c>
      <c r="L149" s="170">
        <f>'Grunddaten § 2 SPU_40%_IST'!$H$10*'bezirksw Umlage § 2_IST'!E149</f>
        <v>6051.5201734530256</v>
      </c>
      <c r="M149" s="170">
        <f>'Grunddaten § 2 SPU_40%_IST'!$I$10*'bezirksw Umlage § 2_IST'!E149</f>
        <v>6401.7431903122188</v>
      </c>
      <c r="N149" s="14"/>
      <c r="O149" s="14"/>
    </row>
    <row r="150" spans="1:15" x14ac:dyDescent="0.25">
      <c r="A150">
        <v>61626</v>
      </c>
      <c r="B150" t="s">
        <v>164</v>
      </c>
      <c r="C150" t="s">
        <v>158</v>
      </c>
      <c r="D150" s="207">
        <f>Finanzkraft!H150</f>
        <v>7334496.6299999999</v>
      </c>
      <c r="E150" s="147">
        <f t="shared" si="6"/>
        <v>0.10532522726920543</v>
      </c>
      <c r="F150" s="170">
        <f>'Grunddaten § 2 SPU_40%_IST'!$B$10*'bezirksw Umlage § 2_IST'!E150</f>
        <v>8556.7335293920642</v>
      </c>
      <c r="G150" s="170">
        <f>'Grunddaten § 2 SPU_40%_IST'!$C$10*'bezirksw Umlage § 2_IST'!E150</f>
        <v>676044.64429545647</v>
      </c>
      <c r="H150" s="170">
        <f>'Grunddaten § 2 SPU_40%_IST'!$D$10*'bezirksw Umlage § 2_IST'!E150</f>
        <v>76997.682150850756</v>
      </c>
      <c r="I150" s="170">
        <f>'Grunddaten § 2 SPU_40%_IST'!$E$10*'bezirksw Umlage § 2_IST'!E150</f>
        <v>1123660.2171184677</v>
      </c>
      <c r="J150" s="170">
        <f>'Grunddaten § 2 SPU_40%_IST'!$F$10*'bezirksw Umlage § 2_IST'!E150</f>
        <v>93725.425055825108</v>
      </c>
      <c r="K150" s="170">
        <f>'Grunddaten § 2 SPU_40%_IST'!$G$10*'bezirksw Umlage § 2_IST'!E150</f>
        <v>484696.10775843647</v>
      </c>
      <c r="L150" s="170">
        <f>'Grunddaten § 2 SPU_40%_IST'!$H$10*'bezirksw Umlage § 2_IST'!E150</f>
        <v>2999.2639219669845</v>
      </c>
      <c r="M150" s="170">
        <f>'Grunddaten § 2 SPU_40%_IST'!$I$10*'bezirksw Umlage § 2_IST'!E150</f>
        <v>3172.8420030111802</v>
      </c>
      <c r="N150" s="14"/>
      <c r="O150" s="14"/>
    </row>
    <row r="151" spans="1:15" x14ac:dyDescent="0.25">
      <c r="A151">
        <v>61627</v>
      </c>
      <c r="B151" t="s">
        <v>165</v>
      </c>
      <c r="C151" t="s">
        <v>158</v>
      </c>
      <c r="D151" s="207">
        <f>Finanzkraft!H151</f>
        <v>2019506.31</v>
      </c>
      <c r="E151" s="147">
        <f t="shared" si="6"/>
        <v>2.9000621556266832E-2</v>
      </c>
      <c r="F151" s="170">
        <f>'Grunddaten § 2 SPU_40%_IST'!$B$10*'bezirksw Umlage § 2_IST'!E151</f>
        <v>2356.0413518924533</v>
      </c>
      <c r="G151" s="170">
        <f>'Grunddaten § 2 SPU_40%_IST'!$C$10*'bezirksw Umlage § 2_IST'!E151</f>
        <v>186144.52959348893</v>
      </c>
      <c r="H151" s="170">
        <f>'Grunddaten § 2 SPU_40%_IST'!$D$10*'bezirksw Umlage § 2_IST'!E151</f>
        <v>21200.814834789486</v>
      </c>
      <c r="I151" s="170">
        <f>'Grunddaten § 2 SPU_40%_IST'!$E$10*'bezirksw Umlage § 2_IST'!E151</f>
        <v>309392.58864540723</v>
      </c>
      <c r="J151" s="170">
        <f>'Grunddaten § 2 SPU_40%_IST'!$F$10*'bezirksw Umlage § 2_IST'!E151</f>
        <v>25806.690882298615</v>
      </c>
      <c r="K151" s="170">
        <f>'Grunddaten § 2 SPU_40%_IST'!$G$10*'bezirksw Umlage § 2_IST'!E151</f>
        <v>133457.94502745615</v>
      </c>
      <c r="L151" s="170">
        <f>'Grunddaten § 2 SPU_40%_IST'!$H$10*'bezirksw Umlage § 2_IST'!E151</f>
        <v>825.82796357051052</v>
      </c>
      <c r="M151" s="170">
        <f>'Grunddaten § 2 SPU_40%_IST'!$I$10*'bezirksw Umlage § 2_IST'!E151</f>
        <v>873.62156790766937</v>
      </c>
      <c r="N151" s="14"/>
      <c r="O151" s="14"/>
    </row>
    <row r="152" spans="1:15" x14ac:dyDescent="0.25">
      <c r="A152">
        <v>61628</v>
      </c>
      <c r="B152" t="s">
        <v>166</v>
      </c>
      <c r="C152" t="s">
        <v>158</v>
      </c>
      <c r="D152" s="207">
        <f>Finanzkraft!H152</f>
        <v>1699570.5</v>
      </c>
      <c r="E152" s="147">
        <f t="shared" si="6"/>
        <v>2.4406262379390732E-2</v>
      </c>
      <c r="F152" s="170">
        <f>'Grunddaten § 2 SPU_40%_IST'!$B$10*'bezirksw Umlage § 2_IST'!E152</f>
        <v>1982.7907239648748</v>
      </c>
      <c r="G152" s="170">
        <f>'Grunddaten § 2 SPU_40%_IST'!$C$10*'bezirksw Umlage § 2_IST'!E152</f>
        <v>156654.99516734402</v>
      </c>
      <c r="H152" s="170">
        <f>'Grunddaten § 2 SPU_40%_IST'!$D$10*'bezirksw Umlage § 2_IST'!E152</f>
        <v>17842.122745915352</v>
      </c>
      <c r="I152" s="170">
        <f>'Grunddaten § 2 SPU_40%_IST'!$E$10*'bezirksw Umlage § 2_IST'!E152</f>
        <v>260377.75369979857</v>
      </c>
      <c r="J152" s="170">
        <f>'Grunddaten § 2 SPU_40%_IST'!$F$10*'bezirksw Umlage § 2_IST'!E152</f>
        <v>21718.323091634062</v>
      </c>
      <c r="K152" s="170">
        <f>'Grunddaten § 2 SPU_40%_IST'!$G$10*'bezirksw Umlage § 2_IST'!E152</f>
        <v>112315.16595721168</v>
      </c>
      <c r="L152" s="170">
        <f>'Grunddaten § 2 SPU_40%_IST'!$H$10*'bezirksw Umlage § 2_IST'!E152</f>
        <v>694.99799926820458</v>
      </c>
      <c r="M152" s="170">
        <f>'Grunddaten § 2 SPU_40%_IST'!$I$10*'bezirksw Umlage § 2_IST'!E152</f>
        <v>735.22000779468794</v>
      </c>
      <c r="N152" s="14"/>
      <c r="O152" s="14"/>
    </row>
    <row r="153" spans="1:15" x14ac:dyDescent="0.25">
      <c r="A153">
        <v>61629</v>
      </c>
      <c r="B153" t="s">
        <v>167</v>
      </c>
      <c r="C153" t="s">
        <v>158</v>
      </c>
      <c r="D153" s="207">
        <f>Finanzkraft!H153</f>
        <v>1204644.8899999999</v>
      </c>
      <c r="E153" s="147">
        <f t="shared" si="6"/>
        <v>1.7299005401265957E-2</v>
      </c>
      <c r="F153" s="170">
        <f>'Grunddaten § 2 SPU_40%_IST'!$B$10*'bezirksw Umlage § 2_IST'!E153</f>
        <v>1405.3896049405932</v>
      </c>
      <c r="G153" s="170">
        <f>'Grunddaten § 2 SPU_40%_IST'!$C$10*'bezirksw Umlage § 2_IST'!E153</f>
        <v>111036.07612706602</v>
      </c>
      <c r="H153" s="170">
        <f>'Grunddaten § 2 SPU_40%_IST'!$D$10*'bezirksw Umlage § 2_IST'!E153</f>
        <v>12646.38447926679</v>
      </c>
      <c r="I153" s="170">
        <f>'Grunddaten § 2 SPU_40%_IST'!$E$10*'bezirksw Umlage § 2_IST'!E153</f>
        <v>184554.1155628089</v>
      </c>
      <c r="J153" s="170">
        <f>'Grunddaten § 2 SPU_40%_IST'!$F$10*'bezirksw Umlage § 2_IST'!E153</f>
        <v>15393.810925587361</v>
      </c>
      <c r="K153" s="170">
        <f>'Grunddaten § 2 SPU_40%_IST'!$G$10*'bezirksw Umlage § 2_IST'!E153</f>
        <v>79608.283822210957</v>
      </c>
      <c r="L153" s="170">
        <f>'Grunddaten § 2 SPU_40%_IST'!$H$10*'bezirksw Umlage § 2_IST'!E153</f>
        <v>492.61021439161613</v>
      </c>
      <c r="M153" s="170">
        <f>'Grunddaten § 2 SPU_40%_IST'!$I$10*'bezirksw Umlage § 2_IST'!E153</f>
        <v>521.11932127301043</v>
      </c>
      <c r="N153" s="14"/>
      <c r="O153" s="14"/>
    </row>
    <row r="154" spans="1:15" x14ac:dyDescent="0.25">
      <c r="A154">
        <v>61630</v>
      </c>
      <c r="B154" t="s">
        <v>168</v>
      </c>
      <c r="C154" t="s">
        <v>158</v>
      </c>
      <c r="D154" s="207">
        <f>Finanzkraft!H154</f>
        <v>1842521.01</v>
      </c>
      <c r="E154" s="147">
        <f t="shared" si="6"/>
        <v>2.6459067870147204E-2</v>
      </c>
      <c r="F154" s="170">
        <f>'Grunddaten § 2 SPU_40%_IST'!$B$10*'bezirksw Umlage § 2_IST'!E154</f>
        <v>2149.5628262189725</v>
      </c>
      <c r="G154" s="170">
        <f>'Grunddaten § 2 SPU_40%_IST'!$C$10*'bezirksw Umlage § 2_IST'!E154</f>
        <v>169831.21319020298</v>
      </c>
      <c r="H154" s="170">
        <f>'Grunddaten § 2 SPU_40%_IST'!$D$10*'bezirksw Umlage § 2_IST'!E154</f>
        <v>19342.819860869517</v>
      </c>
      <c r="I154" s="170">
        <f>'Grunddaten § 2 SPU_40%_IST'!$E$10*'bezirksw Umlage § 2_IST'!E154</f>
        <v>282278.07068226009</v>
      </c>
      <c r="J154" s="170">
        <f>'Grunddaten § 2 SPU_40%_IST'!$F$10*'bezirksw Umlage § 2_IST'!E154</f>
        <v>23545.046585772063</v>
      </c>
      <c r="K154" s="170">
        <f>'Grunddaten § 2 SPU_40%_IST'!$G$10*'bezirksw Umlage § 2_IST'!E154</f>
        <v>121761.97046124258</v>
      </c>
      <c r="L154" s="170">
        <f>'Grunddaten § 2 SPU_40%_IST'!$H$10*'bezirksw Umlage § 2_IST'!E154</f>
        <v>753.45413182897187</v>
      </c>
      <c r="M154" s="170">
        <f>'Grunddaten § 2 SPU_40%_IST'!$I$10*'bezirksw Umlage § 2_IST'!E154</f>
        <v>797.05920486033176</v>
      </c>
      <c r="N154" s="14"/>
      <c r="O154" s="14"/>
    </row>
    <row r="155" spans="1:15" x14ac:dyDescent="0.25">
      <c r="A155">
        <v>61631</v>
      </c>
      <c r="B155" t="s">
        <v>169</v>
      </c>
      <c r="C155" t="s">
        <v>158</v>
      </c>
      <c r="D155" s="207">
        <f>Finanzkraft!H155</f>
        <v>14569824.58</v>
      </c>
      <c r="E155" s="147">
        <f t="shared" si="6"/>
        <v>0.20922636720346485</v>
      </c>
      <c r="F155" s="170">
        <f>'Grunddaten § 2 SPU_40%_IST'!$B$10*'bezirksw Umlage § 2_IST'!E155</f>
        <v>16997.772688464189</v>
      </c>
      <c r="G155" s="170">
        <f>'Grunddaten § 2 SPU_40%_IST'!$C$10*'bezirksw Umlage § 2_IST'!E155</f>
        <v>1342948.5856391073</v>
      </c>
      <c r="H155" s="170">
        <f>'Grunddaten § 2 SPU_40%_IST'!$D$10*'bezirksw Umlage § 2_IST'!E155</f>
        <v>152954.28965307094</v>
      </c>
      <c r="I155" s="170">
        <f>'Grunddaten § 2 SPU_40%_IST'!$E$10*'bezirksw Umlage § 2_IST'!E155</f>
        <v>2232127.5851401933</v>
      </c>
      <c r="J155" s="170">
        <f>'Grunddaten § 2 SPU_40%_IST'!$F$10*'bezirksw Umlage § 2_IST'!E155</f>
        <v>186183.60204349956</v>
      </c>
      <c r="K155" s="170">
        <f>'Grunddaten § 2 SPU_40%_IST'!$G$10*'bezirksw Umlage § 2_IST'!E155</f>
        <v>962838.70876210299</v>
      </c>
      <c r="L155" s="170">
        <f>'Grunddaten § 2 SPU_40%_IST'!$H$10*'bezirksw Umlage § 2_IST'!E155</f>
        <v>5957.9752253811821</v>
      </c>
      <c r="M155" s="170">
        <f>'Grunddaten § 2 SPU_40%_IST'!$I$10*'bezirksw Umlage § 2_IST'!E155</f>
        <v>6302.7844630598356</v>
      </c>
      <c r="N155" s="14"/>
      <c r="O155" s="14"/>
    </row>
    <row r="156" spans="1:15" x14ac:dyDescent="0.25">
      <c r="A156">
        <v>61632</v>
      </c>
      <c r="B156" t="s">
        <v>170</v>
      </c>
      <c r="C156" t="s">
        <v>158</v>
      </c>
      <c r="D156" s="207">
        <f>Finanzkraft!H156</f>
        <v>3298400.65</v>
      </c>
      <c r="E156" s="147">
        <f t="shared" si="6"/>
        <v>4.7365867844995503E-2</v>
      </c>
      <c r="F156" s="170">
        <f>'Grunddaten § 2 SPU_40%_IST'!$B$10*'bezirksw Umlage § 2_IST'!E156</f>
        <v>3848.0535010108215</v>
      </c>
      <c r="G156" s="170">
        <f>'Grunddaten § 2 SPU_40%_IST'!$C$10*'bezirksw Umlage § 2_IST'!E156</f>
        <v>304024.42139688489</v>
      </c>
      <c r="H156" s="170">
        <f>'Grunddaten § 2 SPU_40%_IST'!$D$10*'bezirksw Umlage § 2_IST'!E156</f>
        <v>34626.671422284031</v>
      </c>
      <c r="I156" s="170">
        <f>'Grunddaten § 2 SPU_40%_IST'!$E$10*'bezirksw Umlage § 2_IST'!E156</f>
        <v>505321.87517314253</v>
      </c>
      <c r="J156" s="170">
        <f>'Grunddaten § 2 SPU_40%_IST'!$F$10*'bezirksw Umlage § 2_IST'!E156</f>
        <v>42149.314195766397</v>
      </c>
      <c r="K156" s="170">
        <f>'Grunddaten § 2 SPU_40%_IST'!$G$10*'bezirksw Umlage § 2_IST'!E156</f>
        <v>217972.96222670659</v>
      </c>
      <c r="L156" s="170">
        <f>'Grunddaten § 2 SPU_40%_IST'!$H$10*'bezirksw Umlage § 2_IST'!E156</f>
        <v>1348.8006837815467</v>
      </c>
      <c r="M156" s="170">
        <f>'Grunddaten § 2 SPU_40%_IST'!$I$10*'bezirksw Umlage § 2_IST'!E156</f>
        <v>1426.860581307456</v>
      </c>
      <c r="N156" s="14"/>
      <c r="O156" s="14"/>
    </row>
    <row r="157" spans="1:15" x14ac:dyDescent="0.25">
      <c r="A157">
        <v>61633</v>
      </c>
      <c r="B157" t="s">
        <v>171</v>
      </c>
      <c r="C157" t="s">
        <v>158</v>
      </c>
      <c r="D157" s="207">
        <f>Finanzkraft!H157</f>
        <v>5598207.3300000001</v>
      </c>
      <c r="E157" s="147">
        <f t="shared" si="6"/>
        <v>8.0391673631784288E-2</v>
      </c>
      <c r="F157" s="170">
        <f>'Grunddaten § 2 SPU_40%_IST'!$B$10*'bezirksw Umlage § 2_IST'!E157</f>
        <v>6531.1051025869001</v>
      </c>
      <c r="G157" s="170">
        <f>'Grunddaten § 2 SPU_40%_IST'!$C$10*'bezirksw Umlage § 2_IST'!E157</f>
        <v>516005.15673044452</v>
      </c>
      <c r="H157" s="170">
        <f>'Grunddaten § 2 SPU_40%_IST'!$D$10*'bezirksw Umlage § 2_IST'!E157</f>
        <v>58770.084759027683</v>
      </c>
      <c r="I157" s="170">
        <f>'Grunddaten § 2 SPU_40%_IST'!$E$10*'bezirksw Umlage § 2_IST'!E157</f>
        <v>857657.06649482739</v>
      </c>
      <c r="J157" s="170">
        <f>'Grunddaten § 2 SPU_40%_IST'!$F$10*'bezirksw Umlage § 2_IST'!E157</f>
        <v>71537.882969193728</v>
      </c>
      <c r="K157" s="170">
        <f>'Grunddaten § 2 SPU_40%_IST'!$G$10*'bezirksw Umlage § 2_IST'!E157</f>
        <v>369954.40043930442</v>
      </c>
      <c r="L157" s="170">
        <f>'Grunddaten § 2 SPU_40%_IST'!$H$10*'bezirksw Umlage § 2_IST'!E157</f>
        <v>2289.2506629401942</v>
      </c>
      <c r="M157" s="170">
        <f>'Grunddaten § 2 SPU_40%_IST'!$I$10*'bezirksw Umlage § 2_IST'!E157</f>
        <v>2421.737748918847</v>
      </c>
      <c r="N157" s="14"/>
      <c r="O157" s="14"/>
    </row>
    <row r="158" spans="1:15" x14ac:dyDescent="0.25">
      <c r="A158">
        <v>61701</v>
      </c>
      <c r="B158" t="s">
        <v>173</v>
      </c>
      <c r="C158" t="s">
        <v>174</v>
      </c>
      <c r="D158" s="207">
        <f>Finanzkraft!H158</f>
        <v>5178129.57</v>
      </c>
      <c r="E158" s="147">
        <f>D158/SUM($D$158:$D$188)</f>
        <v>3.6187500988749982E-2</v>
      </c>
      <c r="F158" s="170">
        <f>'Grunddaten § 2 SPU_40%_IST'!$B$11*'bezirksw Umlage § 2_IST'!E158</f>
        <v>8181.6739071726279</v>
      </c>
      <c r="G158" s="170">
        <f>'Grunddaten § 2 SPU_40%_IST'!$C$11*'bezirksw Umlage § 2_IST'!E158</f>
        <v>335665.7340423846</v>
      </c>
      <c r="H158" s="170">
        <f>'Grunddaten § 2 SPU_40%_IST'!$D$11*'bezirksw Umlage § 2_IST'!E158</f>
        <v>42051.628058225397</v>
      </c>
      <c r="I158" s="170">
        <f>'Grunddaten § 2 SPU_40%_IST'!$E$11*'bezirksw Umlage § 2_IST'!E158</f>
        <v>598998.67607692245</v>
      </c>
      <c r="J158" s="170">
        <f>'Grunddaten § 2 SPU_40%_IST'!$F$11*'bezirksw Umlage § 2_IST'!E158</f>
        <v>27770.152917513042</v>
      </c>
      <c r="K158" s="170">
        <f>'Grunddaten § 2 SPU_40%_IST'!$G$11*'bezirksw Umlage § 2_IST'!E158</f>
        <v>176680.90034594687</v>
      </c>
      <c r="L158" s="170">
        <f>'Grunddaten § 2 SPU_40%_IST'!$H$11*'bezirksw Umlage § 2_IST'!E158</f>
        <v>369.53286409673512</v>
      </c>
      <c r="M158" s="170">
        <f>'Grunddaten § 2 SPU_40%_IST'!$I$11*'bezirksw Umlage § 2_IST'!E158</f>
        <v>1995.070342261246</v>
      </c>
      <c r="N158" s="14"/>
      <c r="O158" s="14"/>
    </row>
    <row r="159" spans="1:15" x14ac:dyDescent="0.25">
      <c r="A159">
        <v>61708</v>
      </c>
      <c r="B159" t="s">
        <v>175</v>
      </c>
      <c r="C159" t="s">
        <v>174</v>
      </c>
      <c r="D159" s="207">
        <f>Finanzkraft!H159</f>
        <v>1962563.87</v>
      </c>
      <c r="E159" s="147">
        <f t="shared" ref="E159:E188" si="7">D159/SUM($D$158:$D$188)</f>
        <v>1.3715431610203988E-2</v>
      </c>
      <c r="F159" s="170">
        <f>'Grunddaten § 2 SPU_40%_IST'!$B$11*'bezirksw Umlage § 2_IST'!E159</f>
        <v>3100.9377786463406</v>
      </c>
      <c r="G159" s="170">
        <f>'Grunddaten § 2 SPU_40%_IST'!$C$11*'bezirksw Umlage § 2_IST'!E159</f>
        <v>127220.73349520548</v>
      </c>
      <c r="H159" s="170">
        <f>'Grunddaten § 2 SPU_40%_IST'!$D$11*'bezirksw Umlage § 2_IST'!E159</f>
        <v>15937.995522532166</v>
      </c>
      <c r="I159" s="170">
        <f>'Grunddaten § 2 SPU_40%_IST'!$E$11*'bezirksw Umlage § 2_IST'!E159</f>
        <v>227026.60177860348</v>
      </c>
      <c r="J159" s="170">
        <f>'Grunddaten § 2 SPU_40%_IST'!$F$11*'bezirksw Umlage § 2_IST'!E159</f>
        <v>10525.17092195632</v>
      </c>
      <c r="K159" s="170">
        <f>'Grunddaten § 2 SPU_40%_IST'!$G$11*'bezirksw Umlage § 2_IST'!E159</f>
        <v>66963.861535435819</v>
      </c>
      <c r="L159" s="170">
        <f>'Grunddaten § 2 SPU_40%_IST'!$H$11*'bezirksw Umlage § 2_IST'!E159</f>
        <v>140.05672087766482</v>
      </c>
      <c r="M159" s="170">
        <f>'Grunddaten § 2 SPU_40%_IST'!$I$11*'bezirksw Umlage § 2_IST'!E159</f>
        <v>756.15198864760259</v>
      </c>
      <c r="N159" s="14"/>
      <c r="O159" s="14"/>
    </row>
    <row r="160" spans="1:15" x14ac:dyDescent="0.25">
      <c r="A160">
        <v>61710</v>
      </c>
      <c r="B160" t="s">
        <v>176</v>
      </c>
      <c r="C160" t="s">
        <v>174</v>
      </c>
      <c r="D160" s="207">
        <f>Finanzkraft!H160</f>
        <v>1415994.18</v>
      </c>
      <c r="E160" s="147">
        <f t="shared" si="7"/>
        <v>9.8957142914471753E-3</v>
      </c>
      <c r="F160" s="170">
        <f>'Grunddaten § 2 SPU_40%_IST'!$B$11*'bezirksw Umlage § 2_IST'!E160</f>
        <v>2237.3334770018705</v>
      </c>
      <c r="G160" s="170">
        <f>'Grunddaten § 2 SPU_40%_IST'!$C$11*'bezirksw Umlage § 2_IST'!E160</f>
        <v>91790.041057131064</v>
      </c>
      <c r="H160" s="170">
        <f>'Grunddaten § 2 SPU_40%_IST'!$D$11*'bezirksw Umlage § 2_IST'!E160</f>
        <v>11499.299077981908</v>
      </c>
      <c r="I160" s="170">
        <f>'Grunddaten § 2 SPU_40%_IST'!$E$11*'bezirksw Umlage § 2_IST'!E160</f>
        <v>163800.19613001443</v>
      </c>
      <c r="J160" s="170">
        <f>'Grunddaten § 2 SPU_40%_IST'!$F$11*'bezirksw Umlage § 2_IST'!E160</f>
        <v>7593.9341372851131</v>
      </c>
      <c r="K160" s="170">
        <f>'Grunddaten § 2 SPU_40%_IST'!$G$11*'bezirksw Umlage § 2_IST'!E160</f>
        <v>48314.574447201543</v>
      </c>
      <c r="L160" s="170">
        <f>'Grunddaten § 2 SPU_40%_IST'!$H$11*'bezirksw Umlage § 2_IST'!E160</f>
        <v>101.05123438997065</v>
      </c>
      <c r="M160" s="170">
        <f>'Grunddaten § 2 SPU_40%_IST'!$I$11*'bezirksw Umlage § 2_IST'!E160</f>
        <v>545.56533496177701</v>
      </c>
      <c r="N160" s="14"/>
      <c r="O160" s="14"/>
    </row>
    <row r="161" spans="1:15" x14ac:dyDescent="0.25">
      <c r="A161">
        <v>61711</v>
      </c>
      <c r="B161" t="s">
        <v>177</v>
      </c>
      <c r="C161" t="s">
        <v>174</v>
      </c>
      <c r="D161" s="207">
        <f>Finanzkraft!H161</f>
        <v>1153997.44</v>
      </c>
      <c r="E161" s="147">
        <f t="shared" si="7"/>
        <v>8.064742864480879E-3</v>
      </c>
      <c r="F161" s="170">
        <f>'Grunddaten § 2 SPU_40%_IST'!$B$11*'bezirksw Umlage § 2_IST'!E161</f>
        <v>1823.3670316967384</v>
      </c>
      <c r="G161" s="170">
        <f>'Grunddaten § 2 SPU_40%_IST'!$C$11*'bezirksw Umlage § 2_IST'!E161</f>
        <v>74806.432041566819</v>
      </c>
      <c r="H161" s="170">
        <f>'Grunddaten § 2 SPU_40%_IST'!$D$11*'bezirksw Umlage § 2_IST'!E161</f>
        <v>9371.6216388583489</v>
      </c>
      <c r="I161" s="170">
        <f>'Grunddaten § 2 SPU_40%_IST'!$E$11*'bezirksw Umlage § 2_IST'!E161</f>
        <v>133492.78526380283</v>
      </c>
      <c r="J161" s="170">
        <f>'Grunddaten § 2 SPU_40%_IST'!$F$11*'bezirksw Umlage § 2_IST'!E161</f>
        <v>6188.8535120643146</v>
      </c>
      <c r="K161" s="170">
        <f>'Grunddaten § 2 SPU_40%_IST'!$G$11*'bezirksw Umlage § 2_IST'!E161</f>
        <v>39375.08784588366</v>
      </c>
      <c r="L161" s="170">
        <f>'Grunddaten § 2 SPU_40%_IST'!$H$11*'bezirksw Umlage § 2_IST'!E161</f>
        <v>82.354057270818771</v>
      </c>
      <c r="M161" s="170">
        <f>'Grunddaten § 2 SPU_40%_IST'!$I$11*'bezirksw Umlage § 2_IST'!E161</f>
        <v>444.62117767929885</v>
      </c>
      <c r="N161" s="14"/>
      <c r="O161" s="14"/>
    </row>
    <row r="162" spans="1:15" x14ac:dyDescent="0.25">
      <c r="A162">
        <v>61716</v>
      </c>
      <c r="B162" t="s">
        <v>178</v>
      </c>
      <c r="C162" t="s">
        <v>174</v>
      </c>
      <c r="D162" s="207">
        <f>Finanzkraft!H162</f>
        <v>3648511.36</v>
      </c>
      <c r="E162" s="147">
        <f t="shared" si="7"/>
        <v>2.5497722037006797E-2</v>
      </c>
      <c r="F162" s="170">
        <f>'Grunddaten § 2 SPU_40%_IST'!$B$11*'bezirksw Umlage § 2_IST'!E162</f>
        <v>5764.8094337150615</v>
      </c>
      <c r="G162" s="170">
        <f>'Grunddaten § 2 SPU_40%_IST'!$C$11*'bezirksw Umlage § 2_IST'!E162</f>
        <v>236510.15820687136</v>
      </c>
      <c r="H162" s="170">
        <f>'Grunddaten § 2 SPU_40%_IST'!$D$11*'bezirksw Umlage § 2_IST'!E162</f>
        <v>29629.58740272119</v>
      </c>
      <c r="I162" s="170">
        <f>'Grunddaten § 2 SPU_40%_IST'!$E$11*'bezirksw Umlage § 2_IST'!E162</f>
        <v>422054.61349465838</v>
      </c>
      <c r="J162" s="170">
        <f>'Grunddaten § 2 SPU_40%_IST'!$F$11*'bezirksw Umlage § 2_IST'!E162</f>
        <v>19566.8565297186</v>
      </c>
      <c r="K162" s="170">
        <f>'Grunddaten § 2 SPU_40%_IST'!$G$11*'bezirksw Umlage § 2_IST'!E162</f>
        <v>124489.40554556556</v>
      </c>
      <c r="L162" s="170">
        <f>'Grunddaten § 2 SPU_40%_IST'!$H$11*'bezirksw Umlage § 2_IST'!E162</f>
        <v>260.37294631665122</v>
      </c>
      <c r="M162" s="170">
        <f>'Grunddaten § 2 SPU_40%_IST'!$I$11*'bezirksw Umlage § 2_IST'!E162</f>
        <v>1405.7270505379115</v>
      </c>
      <c r="N162" s="14"/>
      <c r="O162" s="14"/>
    </row>
    <row r="163" spans="1:15" x14ac:dyDescent="0.25">
      <c r="A163">
        <v>61719</v>
      </c>
      <c r="B163" t="s">
        <v>179</v>
      </c>
      <c r="C163" t="s">
        <v>174</v>
      </c>
      <c r="D163" s="207">
        <f>Finanzkraft!H163</f>
        <v>3746469.85</v>
      </c>
      <c r="E163" s="147">
        <f t="shared" si="7"/>
        <v>2.6182307639937445E-2</v>
      </c>
      <c r="F163" s="170">
        <f>'Grunddaten § 2 SPU_40%_IST'!$B$11*'bezirksw Umlage § 2_IST'!E163</f>
        <v>5919.5881836062181</v>
      </c>
      <c r="G163" s="170">
        <f>'Grunddaten § 2 SPU_40%_IST'!$C$11*'bezirksw Umlage § 2_IST'!E163</f>
        <v>242860.194065772</v>
      </c>
      <c r="H163" s="170">
        <f>'Grunddaten § 2 SPU_40%_IST'!$D$11*'bezirksw Umlage § 2_IST'!E163</f>
        <v>30425.109015484813</v>
      </c>
      <c r="I163" s="170">
        <f>'Grunddaten § 2 SPU_40%_IST'!$E$11*'bezirksw Umlage § 2_IST'!E163</f>
        <v>433386.31252367568</v>
      </c>
      <c r="J163" s="170">
        <f>'Grunddaten § 2 SPU_40%_IST'!$F$11*'bezirksw Umlage § 2_IST'!E163</f>
        <v>20092.204961057425</v>
      </c>
      <c r="K163" s="170">
        <f>'Grunddaten § 2 SPU_40%_IST'!$G$11*'bezirksw Umlage § 2_IST'!E163</f>
        <v>127831.80823668429</v>
      </c>
      <c r="L163" s="170">
        <f>'Grunddaten § 2 SPU_40%_IST'!$H$11*'bezirksw Umlage § 2_IST'!E163</f>
        <v>267.36367161290747</v>
      </c>
      <c r="M163" s="170">
        <f>'Grunddaten § 2 SPU_40%_IST'!$I$11*'bezirksw Umlage § 2_IST'!E163</f>
        <v>1443.4692652758279</v>
      </c>
      <c r="N163" s="14"/>
      <c r="O163" s="14"/>
    </row>
    <row r="164" spans="1:15" x14ac:dyDescent="0.25">
      <c r="A164">
        <v>61727</v>
      </c>
      <c r="B164" t="s">
        <v>180</v>
      </c>
      <c r="C164" t="s">
        <v>174</v>
      </c>
      <c r="D164" s="207">
        <f>Finanzkraft!H164</f>
        <v>3630090</v>
      </c>
      <c r="E164" s="147">
        <f t="shared" si="7"/>
        <v>2.536898385573836E-2</v>
      </c>
      <c r="F164" s="170">
        <f>'Grunddaten § 2 SPU_40%_IST'!$B$11*'bezirksw Umlage § 2_IST'!E164</f>
        <v>5735.7028695765684</v>
      </c>
      <c r="G164" s="170">
        <f>'Grunddaten § 2 SPU_40%_IST'!$C$11*'bezirksw Umlage § 2_IST'!E164</f>
        <v>235316.01672337446</v>
      </c>
      <c r="H164" s="170">
        <f>'Grunddaten § 2 SPU_40%_IST'!$D$11*'bezirksw Umlage § 2_IST'!E164</f>
        <v>29479.987403614436</v>
      </c>
      <c r="I164" s="170">
        <f>'Grunddaten § 2 SPU_40%_IST'!$E$11*'bezirksw Umlage § 2_IST'!E164</f>
        <v>419923.65672689711</v>
      </c>
      <c r="J164" s="170">
        <f>'Grunddaten § 2 SPU_40%_IST'!$F$11*'bezirksw Umlage § 2_IST'!E164</f>
        <v>19468.063330894001</v>
      </c>
      <c r="K164" s="170">
        <f>'Grunddaten § 2 SPU_40%_IST'!$G$11*'bezirksw Umlage § 2_IST'!E164</f>
        <v>123860.85764493881</v>
      </c>
      <c r="L164" s="170">
        <f>'Grunddaten § 2 SPU_40%_IST'!$H$11*'bezirksw Umlage § 2_IST'!E164</f>
        <v>259.05832144499954</v>
      </c>
      <c r="M164" s="170">
        <f>'Grunddaten § 2 SPU_40%_IST'!$I$11*'bezirksw Umlage § 2_IST'!E164</f>
        <v>1398.6295245870269</v>
      </c>
      <c r="N164" s="14"/>
      <c r="O164" s="14"/>
    </row>
    <row r="165" spans="1:15" x14ac:dyDescent="0.25">
      <c r="A165">
        <v>61728</v>
      </c>
      <c r="B165" t="s">
        <v>181</v>
      </c>
      <c r="C165" t="s">
        <v>174</v>
      </c>
      <c r="D165" s="207">
        <f>Finanzkraft!H165</f>
        <v>803927.61</v>
      </c>
      <c r="E165" s="147">
        <f t="shared" si="7"/>
        <v>5.6182702245047159E-3</v>
      </c>
      <c r="F165" s="170">
        <f>'Grunddaten § 2 SPU_40%_IST'!$B$11*'bezirksw Umlage § 2_IST'!E165</f>
        <v>1270.2412060331376</v>
      </c>
      <c r="G165" s="170">
        <f>'Grunddaten § 2 SPU_40%_IST'!$C$11*'bezirksw Umlage § 2_IST'!E165</f>
        <v>52113.595783890334</v>
      </c>
      <c r="H165" s="170">
        <f>'Grunddaten § 2 SPU_40%_IST'!$D$11*'bezirksw Umlage § 2_IST'!E165</f>
        <v>6528.7019925725963</v>
      </c>
      <c r="I165" s="170">
        <f>'Grunddaten § 2 SPU_40%_IST'!$E$11*'bezirksw Umlage § 2_IST'!E165</f>
        <v>92997.204403999567</v>
      </c>
      <c r="J165" s="170">
        <f>'Grunddaten § 2 SPU_40%_IST'!$F$11*'bezirksw Umlage § 2_IST'!E165</f>
        <v>4311.4395579542797</v>
      </c>
      <c r="K165" s="170">
        <f>'Grunddaten § 2 SPU_40%_IST'!$G$11*'bezirksw Umlage § 2_IST'!E165</f>
        <v>27430.494356626386</v>
      </c>
      <c r="L165" s="170">
        <f>'Grunddaten § 2 SPU_40%_IST'!$H$11*'bezirksw Umlage § 2_IST'!E165</f>
        <v>57.37161811687595</v>
      </c>
      <c r="M165" s="170">
        <f>'Grunddaten § 2 SPU_40%_IST'!$I$11*'bezirksw Umlage § 2_IST'!E165</f>
        <v>309.7435300437964</v>
      </c>
      <c r="N165" s="14"/>
      <c r="O165" s="14"/>
    </row>
    <row r="166" spans="1:15" x14ac:dyDescent="0.25">
      <c r="A166">
        <v>61729</v>
      </c>
      <c r="B166" t="s">
        <v>182</v>
      </c>
      <c r="C166" t="s">
        <v>174</v>
      </c>
      <c r="D166" s="207">
        <f>Finanzkraft!H166</f>
        <v>2361963.02</v>
      </c>
      <c r="E166" s="147">
        <f t="shared" si="7"/>
        <v>1.6506643560416139E-2</v>
      </c>
      <c r="F166" s="170">
        <f>'Grunddaten § 2 SPU_40%_IST'!$B$11*'bezirksw Umlage § 2_IST'!E166</f>
        <v>3732.0061132500123</v>
      </c>
      <c r="G166" s="170">
        <f>'Grunddaten § 2 SPU_40%_IST'!$C$11*'bezirksw Umlage § 2_IST'!E166</f>
        <v>153111.28085372871</v>
      </c>
      <c r="H166" s="170">
        <f>'Grunddaten § 2 SPU_40%_IST'!$D$11*'bezirksw Umlage § 2_IST'!E166</f>
        <v>19181.518936831624</v>
      </c>
      <c r="I166" s="170">
        <f>'Grunddaten § 2 SPU_40%_IST'!$E$11*'bezirksw Umlage § 2_IST'!E166</f>
        <v>273228.52833183343</v>
      </c>
      <c r="J166" s="170">
        <f>'Grunddaten § 2 SPU_40%_IST'!$F$11*'bezirksw Umlage § 2_IST'!E166</f>
        <v>12667.136533416431</v>
      </c>
      <c r="K166" s="170">
        <f>'Grunddaten § 2 SPU_40%_IST'!$G$11*'bezirksw Umlage § 2_IST'!E166</f>
        <v>80591.601140145212</v>
      </c>
      <c r="L166" s="170">
        <f>'Grunddaten § 2 SPU_40%_IST'!$H$11*'bezirksw Umlage § 2_IST'!E166</f>
        <v>168.55950548784242</v>
      </c>
      <c r="M166" s="170">
        <f>'Grunddaten § 2 SPU_40%_IST'!$I$11*'bezirksw Umlage § 2_IST'!E166</f>
        <v>910.03562329163697</v>
      </c>
      <c r="N166" s="14"/>
      <c r="O166" s="14"/>
    </row>
    <row r="167" spans="1:15" x14ac:dyDescent="0.25">
      <c r="A167">
        <v>61730</v>
      </c>
      <c r="B167" t="s">
        <v>183</v>
      </c>
      <c r="C167" t="s">
        <v>174</v>
      </c>
      <c r="D167" s="207">
        <f>Finanzkraft!H167</f>
        <v>2450656.2599999998</v>
      </c>
      <c r="E167" s="147">
        <f t="shared" si="7"/>
        <v>1.7126478708765939E-2</v>
      </c>
      <c r="F167" s="170">
        <f>'Grunddaten § 2 SPU_40%_IST'!$B$11*'bezirksw Umlage § 2_IST'!E167</f>
        <v>3872.1453580566267</v>
      </c>
      <c r="G167" s="170">
        <f>'Grunddaten § 2 SPU_40%_IST'!$C$11*'bezirksw Umlage § 2_IST'!E167</f>
        <v>158860.70853929303</v>
      </c>
      <c r="H167" s="170">
        <f>'Grunddaten § 2 SPU_40%_IST'!$D$11*'bezirksw Umlage § 2_IST'!E167</f>
        <v>19901.797386673294</v>
      </c>
      <c r="I167" s="170">
        <f>'Grunddaten § 2 SPU_40%_IST'!$E$11*'bezirksw Umlage § 2_IST'!E167</f>
        <v>283488.43639685557</v>
      </c>
      <c r="J167" s="170">
        <f>'Grunddaten § 2 SPU_40%_IST'!$F$11*'bezirksw Umlage § 2_IST'!E167</f>
        <v>13142.795708076614</v>
      </c>
      <c r="K167" s="170">
        <f>'Grunddaten § 2 SPU_40%_IST'!$G$11*'bezirksw Umlage § 2_IST'!E167</f>
        <v>83617.867919676413</v>
      </c>
      <c r="L167" s="170">
        <f>'Grunddaten § 2 SPU_40%_IST'!$H$11*'bezirksw Umlage § 2_IST'!E167</f>
        <v>174.88902400609359</v>
      </c>
      <c r="M167" s="170">
        <f>'Grunddaten § 2 SPU_40%_IST'!$I$11*'bezirksw Umlage § 2_IST'!E167</f>
        <v>944.20804989684041</v>
      </c>
      <c r="N167" s="14"/>
      <c r="O167" s="14"/>
    </row>
    <row r="168" spans="1:15" x14ac:dyDescent="0.25">
      <c r="A168">
        <v>61731</v>
      </c>
      <c r="B168" t="s">
        <v>184</v>
      </c>
      <c r="C168" t="s">
        <v>174</v>
      </c>
      <c r="D168" s="207">
        <f>Finanzkraft!H168</f>
        <v>1927268.38</v>
      </c>
      <c r="E168" s="147">
        <f t="shared" si="7"/>
        <v>1.3468768107097901E-2</v>
      </c>
      <c r="F168" s="170">
        <f>'Grunddaten § 2 SPU_40%_IST'!$B$11*'bezirksw Umlage § 2_IST'!E168</f>
        <v>3045.1693422505182</v>
      </c>
      <c r="G168" s="170">
        <f>'Grunddaten § 2 SPU_40%_IST'!$C$11*'bezirksw Umlage § 2_IST'!E168</f>
        <v>124932.74776617406</v>
      </c>
      <c r="H168" s="170">
        <f>'Grunddaten § 2 SPU_40%_IST'!$D$11*'bezirksw Umlage § 2_IST'!E168</f>
        <v>15651.36059044938</v>
      </c>
      <c r="I168" s="170">
        <f>'Grunddaten § 2 SPU_40%_IST'!$E$11*'bezirksw Umlage § 2_IST'!E168</f>
        <v>222943.66961252282</v>
      </c>
      <c r="J168" s="170">
        <f>'Grunddaten § 2 SPU_40%_IST'!$F$11*'bezirksw Umlage § 2_IST'!E168</f>
        <v>10335.882272194211</v>
      </c>
      <c r="K168" s="170">
        <f>'Grunddaten § 2 SPU_40%_IST'!$G$11*'bezirksw Umlage § 2_IST'!E168</f>
        <v>65759.558153867212</v>
      </c>
      <c r="L168" s="170">
        <f>'Grunddaten § 2 SPU_40%_IST'!$H$11*'bezirksw Umlage § 2_IST'!E168</f>
        <v>137.53788790273063</v>
      </c>
      <c r="M168" s="170">
        <f>'Grunddaten § 2 SPU_40%_IST'!$I$11*'bezirksw Umlage § 2_IST'!E168</f>
        <v>742.55306564603336</v>
      </c>
      <c r="N168" s="14"/>
      <c r="O168" s="14"/>
    </row>
    <row r="169" spans="1:15" x14ac:dyDescent="0.25">
      <c r="A169">
        <v>61740</v>
      </c>
      <c r="B169" t="s">
        <v>185</v>
      </c>
      <c r="C169" t="s">
        <v>174</v>
      </c>
      <c r="D169" s="207">
        <f>Finanzkraft!H169</f>
        <v>2476230.6800000002</v>
      </c>
      <c r="E169" s="147">
        <f t="shared" si="7"/>
        <v>1.7305206246678188E-2</v>
      </c>
      <c r="F169" s="170">
        <f>'Grunddaten § 2 SPU_40%_IST'!$B$11*'bezirksw Umlage § 2_IST'!E169</f>
        <v>3912.5540735930895</v>
      </c>
      <c r="G169" s="170">
        <f>'Grunddaten § 2 SPU_40%_IST'!$C$11*'bezirksw Umlage § 2_IST'!E169</f>
        <v>160518.53813701944</v>
      </c>
      <c r="H169" s="170">
        <f>'Grunddaten § 2 SPU_40%_IST'!$D$11*'bezirksw Umlage § 2_IST'!E169</f>
        <v>20109.487438284894</v>
      </c>
      <c r="I169" s="170">
        <f>'Grunddaten § 2 SPU_40%_IST'!$E$11*'bezirksw Umlage § 2_IST'!E169</f>
        <v>286446.84898857359</v>
      </c>
      <c r="J169" s="170">
        <f>'Grunddaten § 2 SPU_40%_IST'!$F$11*'bezirksw Umlage § 2_IST'!E169</f>
        <v>13279.950552229482</v>
      </c>
      <c r="K169" s="170">
        <f>'Grunddaten § 2 SPU_40%_IST'!$G$11*'bezirksw Umlage § 2_IST'!E169</f>
        <v>84490.482536661642</v>
      </c>
      <c r="L169" s="170">
        <f>'Grunddaten § 2 SPU_40%_IST'!$H$11*'bezirksw Umlage § 2_IST'!E169</f>
        <v>176.71412099187893</v>
      </c>
      <c r="M169" s="170">
        <f>'Grunddaten § 2 SPU_40%_IST'!$I$11*'bezirksw Umlage § 2_IST'!E169</f>
        <v>954.06156286378871</v>
      </c>
      <c r="N169" s="14"/>
      <c r="O169" s="14"/>
    </row>
    <row r="170" spans="1:15" x14ac:dyDescent="0.25">
      <c r="A170">
        <v>61741</v>
      </c>
      <c r="B170" t="s">
        <v>186</v>
      </c>
      <c r="C170" t="s">
        <v>174</v>
      </c>
      <c r="D170" s="207">
        <f>Finanzkraft!H170</f>
        <v>1588769.32</v>
      </c>
      <c r="E170" s="147">
        <f t="shared" si="7"/>
        <v>1.1103158111664563E-2</v>
      </c>
      <c r="F170" s="170">
        <f>'Grunddaten § 2 SPU_40%_IST'!$B$11*'bezirksw Umlage § 2_IST'!E170</f>
        <v>2510.3258453149133</v>
      </c>
      <c r="G170" s="170">
        <f>'Grunddaten § 2 SPU_40%_IST'!$C$11*'bezirksw Umlage § 2_IST'!E170</f>
        <v>102989.97211493496</v>
      </c>
      <c r="H170" s="170">
        <f>'Grunddaten § 2 SPU_40%_IST'!$D$11*'bezirksw Umlage § 2_IST'!E170</f>
        <v>12902.407251844739</v>
      </c>
      <c r="I170" s="170">
        <f>'Grunddaten § 2 SPU_40%_IST'!$E$11*'bezirksw Umlage § 2_IST'!E170</f>
        <v>183786.57899663804</v>
      </c>
      <c r="J170" s="170">
        <f>'Grunddaten § 2 SPU_40%_IST'!$F$11*'bezirksw Umlage § 2_IST'!E170</f>
        <v>8520.5220090800503</v>
      </c>
      <c r="K170" s="170">
        <f>'Grunddaten § 2 SPU_40%_IST'!$G$11*'bezirksw Umlage § 2_IST'!E170</f>
        <v>54209.766307492719</v>
      </c>
      <c r="L170" s="170">
        <f>'Grunddaten § 2 SPU_40%_IST'!$H$11*'bezirksw Umlage § 2_IST'!E170</f>
        <v>113.38118702360364</v>
      </c>
      <c r="M170" s="170">
        <f>'Grunddaten § 2 SPU_40%_IST'!$I$11*'bezirksw Umlage § 2_IST'!E170</f>
        <v>612.13349495744023</v>
      </c>
      <c r="N170" s="14"/>
      <c r="O170" s="14"/>
    </row>
    <row r="171" spans="1:15" x14ac:dyDescent="0.25">
      <c r="A171">
        <v>61743</v>
      </c>
      <c r="B171" t="s">
        <v>187</v>
      </c>
      <c r="C171" t="s">
        <v>174</v>
      </c>
      <c r="D171" s="207">
        <f>Finanzkraft!H171</f>
        <v>895796.01</v>
      </c>
      <c r="E171" s="147">
        <f t="shared" si="7"/>
        <v>6.2602950658867517E-3</v>
      </c>
      <c r="F171" s="170">
        <f>'Grunddaten § 2 SPU_40%_IST'!$B$11*'bezirksw Umlage § 2_IST'!E171</f>
        <v>1415.3973441739022</v>
      </c>
      <c r="G171" s="170">
        <f>'Grunddaten § 2 SPU_40%_IST'!$C$11*'bezirksw Umlage § 2_IST'!E171</f>
        <v>58068.849221339449</v>
      </c>
      <c r="H171" s="170">
        <f>'Grunddaten § 2 SPU_40%_IST'!$D$11*'bezirksw Umlage § 2_IST'!E171</f>
        <v>7274.7659399651438</v>
      </c>
      <c r="I171" s="170">
        <f>'Grunddaten § 2 SPU_40%_IST'!$E$11*'bezirksw Umlage § 2_IST'!E171</f>
        <v>103624.41046931731</v>
      </c>
      <c r="J171" s="170">
        <f>'Grunddaten § 2 SPU_40%_IST'!$F$11*'bezirksw Umlage § 2_IST'!E171</f>
        <v>4804.1270200579474</v>
      </c>
      <c r="K171" s="170">
        <f>'Grunddaten § 2 SPU_40%_IST'!$G$11*'bezirksw Umlage § 2_IST'!E171</f>
        <v>30565.099508142823</v>
      </c>
      <c r="L171" s="170">
        <f>'Grunddaten § 2 SPU_40%_IST'!$H$11*'bezirksw Umlage § 2_IST'!E171</f>
        <v>63.92772925953021</v>
      </c>
      <c r="M171" s="170">
        <f>'Grunddaten § 2 SPU_40%_IST'!$I$11*'bezirksw Umlage § 2_IST'!E171</f>
        <v>345.13930717785388</v>
      </c>
      <c r="N171" s="14"/>
      <c r="O171" s="14"/>
    </row>
    <row r="172" spans="1:15" x14ac:dyDescent="0.25">
      <c r="A172">
        <v>61744</v>
      </c>
      <c r="B172" t="s">
        <v>188</v>
      </c>
      <c r="C172" t="s">
        <v>174</v>
      </c>
      <c r="D172" s="207">
        <f>Finanzkraft!H172</f>
        <v>741666.64</v>
      </c>
      <c r="E172" s="147">
        <f t="shared" si="7"/>
        <v>5.1831577223979885E-3</v>
      </c>
      <c r="F172" s="170">
        <f>'Grunddaten § 2 SPU_40%_IST'!$B$11*'bezirksw Umlage § 2_IST'!E172</f>
        <v>1171.8661177318502</v>
      </c>
      <c r="G172" s="170">
        <f>'Grunddaten § 2 SPU_40%_IST'!$C$11*'bezirksw Umlage § 2_IST'!E172</f>
        <v>48077.606742920681</v>
      </c>
      <c r="H172" s="170">
        <f>'Grunddaten § 2 SPU_40%_IST'!$D$11*'bezirksw Umlage § 2_IST'!E172</f>
        <v>6023.0802004581265</v>
      </c>
      <c r="I172" s="170">
        <f>'Grunddaten § 2 SPU_40%_IST'!$E$11*'bezirksw Umlage § 2_IST'!E172</f>
        <v>85794.943800608569</v>
      </c>
      <c r="J172" s="170">
        <f>'Grunddaten § 2 SPU_40%_IST'!$F$11*'bezirksw Umlage § 2_IST'!E172</f>
        <v>3977.5358511583354</v>
      </c>
      <c r="K172" s="170">
        <f>'Grunddaten § 2 SPU_40%_IST'!$G$11*'bezirksw Umlage § 2_IST'!E172</f>
        <v>25306.112552867857</v>
      </c>
      <c r="L172" s="170">
        <f>'Grunddaten § 2 SPU_40%_IST'!$H$11*'bezirksw Umlage § 2_IST'!E172</f>
        <v>52.928416328562861</v>
      </c>
      <c r="M172" s="170">
        <f>'Grunddaten § 2 SPU_40%_IST'!$I$11*'bezirksw Umlage § 2_IST'!E172</f>
        <v>285.7551355765994</v>
      </c>
      <c r="N172" s="14"/>
      <c r="O172" s="14"/>
    </row>
    <row r="173" spans="1:15" x14ac:dyDescent="0.25">
      <c r="A173">
        <v>61745</v>
      </c>
      <c r="B173" t="s">
        <v>189</v>
      </c>
      <c r="C173" t="s">
        <v>174</v>
      </c>
      <c r="D173" s="207">
        <f>Finanzkraft!H173</f>
        <v>1317576.99</v>
      </c>
      <c r="E173" s="147">
        <f t="shared" si="7"/>
        <v>9.2079230509442851E-3</v>
      </c>
      <c r="F173" s="170">
        <f>'Grunddaten § 2 SPU_40%_IST'!$B$11*'bezirksw Umlage § 2_IST'!E173</f>
        <v>2081.8299608084253</v>
      </c>
      <c r="G173" s="170">
        <f>'Grunddaten § 2 SPU_40%_IST'!$C$11*'bezirksw Umlage § 2_IST'!E173</f>
        <v>85410.270547885404</v>
      </c>
      <c r="H173" s="170">
        <f>'Grunddaten § 2 SPU_40%_IST'!$D$11*'bezirksw Umlage § 2_IST'!E173</f>
        <v>10700.052359168014</v>
      </c>
      <c r="I173" s="170">
        <f>'Grunddaten § 2 SPU_40%_IST'!$E$11*'bezirksw Umlage § 2_IST'!E173</f>
        <v>152415.435336319</v>
      </c>
      <c r="J173" s="170">
        <f>'Grunddaten § 2 SPU_40%_IST'!$F$11*'bezirksw Umlage § 2_IST'!E173</f>
        <v>7066.1257116624347</v>
      </c>
      <c r="K173" s="170">
        <f>'Grunddaten § 2 SPU_40%_IST'!$G$11*'bezirksw Umlage § 2_IST'!E173</f>
        <v>44956.520635751993</v>
      </c>
      <c r="L173" s="170">
        <f>'Grunddaten § 2 SPU_40%_IST'!$H$11*'bezirksw Umlage § 2_IST'!E173</f>
        <v>94.027774353791472</v>
      </c>
      <c r="M173" s="170">
        <f>'Grunddaten § 2 SPU_40%_IST'!$I$11*'bezirksw Umlage § 2_IST'!E173</f>
        <v>507.64638869298165</v>
      </c>
      <c r="N173" s="14"/>
      <c r="O173" s="14"/>
    </row>
    <row r="174" spans="1:15" x14ac:dyDescent="0.25">
      <c r="A174">
        <v>61746</v>
      </c>
      <c r="B174" t="s">
        <v>190</v>
      </c>
      <c r="C174" t="s">
        <v>174</v>
      </c>
      <c r="D174" s="207">
        <f>Finanzkraft!H174</f>
        <v>5758792.96</v>
      </c>
      <c r="E174" s="147">
        <f t="shared" si="7"/>
        <v>4.024548306812771E-2</v>
      </c>
      <c r="F174" s="170">
        <f>'Grunddaten § 2 SPU_40%_IST'!$B$11*'bezirksw Umlage § 2_IST'!E174</f>
        <v>9099.1477638211018</v>
      </c>
      <c r="G174" s="170">
        <f>'Grunddaten § 2 SPU_40%_IST'!$C$11*'bezirksw Umlage § 2_IST'!E174</f>
        <v>373306.50768488139</v>
      </c>
      <c r="H174" s="170">
        <f>'Grunddaten § 2 SPU_40%_IST'!$D$11*'bezirksw Umlage § 2_IST'!E174</f>
        <v>46767.19968949075</v>
      </c>
      <c r="I174" s="170">
        <f>'Grunddaten § 2 SPU_40%_IST'!$E$11*'bezirksw Umlage § 2_IST'!E174</f>
        <v>666168.99253084953</v>
      </c>
      <c r="J174" s="170">
        <f>'Grunddaten § 2 SPU_40%_IST'!$F$11*'bezirksw Umlage § 2_IST'!E174</f>
        <v>30884.233188374536</v>
      </c>
      <c r="K174" s="170">
        <f>'Grunddaten § 2 SPU_40%_IST'!$G$11*'bezirksw Umlage § 2_IST'!E174</f>
        <v>196493.48501696537</v>
      </c>
      <c r="L174" s="170">
        <f>'Grunddaten § 2 SPU_40%_IST'!$H$11*'bezirksw Umlage § 2_IST'!E174</f>
        <v>410.97141882622202</v>
      </c>
      <c r="M174" s="170">
        <f>'Grunddaten § 2 SPU_40%_IST'!$I$11*'bezirksw Umlage § 2_IST'!E174</f>
        <v>2218.7928838788894</v>
      </c>
      <c r="N174" s="14"/>
      <c r="O174" s="14"/>
    </row>
    <row r="175" spans="1:15" x14ac:dyDescent="0.25">
      <c r="A175">
        <v>61748</v>
      </c>
      <c r="B175" t="s">
        <v>191</v>
      </c>
      <c r="C175" t="s">
        <v>174</v>
      </c>
      <c r="D175" s="207">
        <f>Finanzkraft!H175</f>
        <v>6669435.5899999999</v>
      </c>
      <c r="E175" s="147">
        <f t="shared" si="7"/>
        <v>4.6609534146425248E-2</v>
      </c>
      <c r="F175" s="170">
        <f>'Grunddaten § 2 SPU_40%_IST'!$B$11*'bezirksw Umlage § 2_IST'!E175</f>
        <v>10538.003424713737</v>
      </c>
      <c r="G175" s="170">
        <f>'Grunddaten § 2 SPU_40%_IST'!$C$11*'bezirksw Umlage § 2_IST'!E175</f>
        <v>432337.77036710072</v>
      </c>
      <c r="H175" s="170">
        <f>'Grunddaten § 2 SPU_40%_IST'!$D$11*'bezirksw Umlage § 2_IST'!E175</f>
        <v>54162.535138913299</v>
      </c>
      <c r="I175" s="170">
        <f>'Grunddaten § 2 SPU_40%_IST'!$E$11*'bezirksw Umlage § 2_IST'!E175</f>
        <v>771510.83892060805</v>
      </c>
      <c r="J175" s="170">
        <f>'Grunddaten § 2 SPU_40%_IST'!$F$11*'bezirksw Umlage § 2_IST'!E175</f>
        <v>35767.982184309032</v>
      </c>
      <c r="K175" s="170">
        <f>'Grunddaten § 2 SPU_40%_IST'!$G$11*'bezirksw Umlage § 2_IST'!E175</f>
        <v>227565.16014343401</v>
      </c>
      <c r="L175" s="170">
        <f>'Grunddaten § 2 SPU_40%_IST'!$H$11*'bezirksw Umlage § 2_IST'!E175</f>
        <v>475.95866464218238</v>
      </c>
      <c r="M175" s="170">
        <f>'Grunddaten § 2 SPU_40%_IST'!$I$11*'bezirksw Umlage § 2_IST'!E175</f>
        <v>2569.6524131648243</v>
      </c>
      <c r="N175" s="14"/>
      <c r="O175" s="14"/>
    </row>
    <row r="176" spans="1:15" x14ac:dyDescent="0.25">
      <c r="A176">
        <v>61750</v>
      </c>
      <c r="B176" t="s">
        <v>192</v>
      </c>
      <c r="C176" t="s">
        <v>174</v>
      </c>
      <c r="D176" s="207">
        <f>Finanzkraft!H176</f>
        <v>2217851.7999999998</v>
      </c>
      <c r="E176" s="147">
        <f t="shared" si="7"/>
        <v>1.549951833387609E-2</v>
      </c>
      <c r="F176" s="170">
        <f>'Grunddaten § 2 SPU_40%_IST'!$B$11*'bezirksw Umlage § 2_IST'!E176</f>
        <v>3504.304007216228</v>
      </c>
      <c r="G176" s="170">
        <f>'Grunddaten § 2 SPU_40%_IST'!$C$11*'bezirksw Umlage § 2_IST'!E176</f>
        <v>143769.45234381684</v>
      </c>
      <c r="H176" s="170">
        <f>'Grunddaten § 2 SPU_40%_IST'!$D$11*'bezirksw Umlage § 2_IST'!E176</f>
        <v>18011.19066664562</v>
      </c>
      <c r="I176" s="170">
        <f>'Grunddaten § 2 SPU_40%_IST'!$E$11*'bezirksw Umlage § 2_IST'!E176</f>
        <v>256557.94703005455</v>
      </c>
      <c r="J176" s="170">
        <f>'Grunddaten § 2 SPU_40%_IST'!$F$11*'bezirksw Umlage § 2_IST'!E176</f>
        <v>11894.272401217944</v>
      </c>
      <c r="K176" s="170">
        <f>'Grunddaten § 2 SPU_40%_IST'!$G$11*'bezirksw Umlage § 2_IST'!E176</f>
        <v>75674.439498021064</v>
      </c>
      <c r="L176" s="170">
        <f>'Grunddaten § 2 SPU_40%_IST'!$H$11*'bezirksw Umlage § 2_IST'!E176</f>
        <v>158.27512941050242</v>
      </c>
      <c r="M176" s="170">
        <f>'Grunddaten § 2 SPU_40%_IST'!$I$11*'bezirksw Umlage § 2_IST'!E176</f>
        <v>854.51132303564975</v>
      </c>
      <c r="N176" s="14"/>
      <c r="O176" s="14"/>
    </row>
    <row r="177" spans="1:15" x14ac:dyDescent="0.25">
      <c r="A177">
        <v>61751</v>
      </c>
      <c r="B177" t="s">
        <v>193</v>
      </c>
      <c r="C177" t="s">
        <v>174</v>
      </c>
      <c r="D177" s="207">
        <f>Finanzkraft!H177</f>
        <v>2917157.69</v>
      </c>
      <c r="E177" s="147">
        <f t="shared" si="7"/>
        <v>2.0386636789240211E-2</v>
      </c>
      <c r="F177" s="170">
        <f>'Grunddaten § 2 SPU_40%_IST'!$B$11*'bezirksw Umlage § 2_IST'!E177</f>
        <v>4609.2382650403579</v>
      </c>
      <c r="G177" s="170">
        <f>'Grunddaten § 2 SPU_40%_IST'!$C$11*'bezirksw Umlage § 2_IST'!E177</f>
        <v>189101.07676800308</v>
      </c>
      <c r="H177" s="170">
        <f>'Grunddaten § 2 SPU_40%_IST'!$D$11*'bezirksw Umlage § 2_IST'!E177</f>
        <v>23690.258906957395</v>
      </c>
      <c r="I177" s="170">
        <f>'Grunddaten § 2 SPU_40%_IST'!$E$11*'bezirksw Umlage § 2_IST'!E177</f>
        <v>337452.65941995598</v>
      </c>
      <c r="J177" s="170">
        <f>'Grunddaten § 2 SPU_40%_IST'!$F$11*'bezirksw Umlage § 2_IST'!E177</f>
        <v>15644.628826041349</v>
      </c>
      <c r="K177" s="170">
        <f>'Grunddaten § 2 SPU_40%_IST'!$G$11*'bezirksw Umlage § 2_IST'!E177</f>
        <v>99535.177741854466</v>
      </c>
      <c r="L177" s="170">
        <f>'Grunddaten § 2 SPU_40%_IST'!$H$11*'bezirksw Umlage § 2_IST'!E177</f>
        <v>208.18050642319398</v>
      </c>
      <c r="M177" s="170">
        <f>'Grunddaten § 2 SPU_40%_IST'!$I$11*'bezirksw Umlage § 2_IST'!E177</f>
        <v>1123.9453768667138</v>
      </c>
      <c r="N177" s="14"/>
      <c r="O177" s="14"/>
    </row>
    <row r="178" spans="1:15" x14ac:dyDescent="0.25">
      <c r="A178">
        <v>61756</v>
      </c>
      <c r="B178" t="s">
        <v>194</v>
      </c>
      <c r="C178" t="s">
        <v>174</v>
      </c>
      <c r="D178" s="207">
        <f>Finanzkraft!H178</f>
        <v>5860732.4199999999</v>
      </c>
      <c r="E178" s="147">
        <f t="shared" si="7"/>
        <v>4.0957889789449406E-2</v>
      </c>
      <c r="F178" s="170">
        <f>'Grunddaten § 2 SPU_40%_IST'!$B$11*'bezirksw Umlage § 2_IST'!E178</f>
        <v>9260.2166225119545</v>
      </c>
      <c r="G178" s="170">
        <f>'Grunddaten § 2 SPU_40%_IST'!$C$11*'bezirksw Umlage § 2_IST'!E178</f>
        <v>379914.60491501389</v>
      </c>
      <c r="H178" s="170">
        <f>'Grunddaten § 2 SPU_40%_IST'!$D$11*'bezirksw Umlage § 2_IST'!E178</f>
        <v>47595.050788700755</v>
      </c>
      <c r="I178" s="170">
        <f>'Grunddaten § 2 SPU_40%_IST'!$E$11*'bezirksw Umlage § 2_IST'!E178</f>
        <v>677961.20451676869</v>
      </c>
      <c r="J178" s="170">
        <f>'Grunddaten § 2 SPU_40%_IST'!$F$11*'bezirksw Umlage § 2_IST'!E178</f>
        <v>31430.931441915665</v>
      </c>
      <c r="K178" s="170">
        <f>'Grunddaten § 2 SPU_40%_IST'!$G$11*'bezirksw Umlage § 2_IST'!E178</f>
        <v>199971.72080270672</v>
      </c>
      <c r="L178" s="170">
        <f>'Grunddaten § 2 SPU_40%_IST'!$H$11*'bezirksw Umlage § 2_IST'!E178</f>
        <v>418.24624270017819</v>
      </c>
      <c r="M178" s="170">
        <f>'Grunddaten § 2 SPU_40%_IST'!$I$11*'bezirksw Umlage § 2_IST'!E178</f>
        <v>2258.068917937675</v>
      </c>
      <c r="N178" s="14"/>
      <c r="O178" s="14"/>
    </row>
    <row r="179" spans="1:15" x14ac:dyDescent="0.25">
      <c r="A179">
        <v>61757</v>
      </c>
      <c r="B179" t="s">
        <v>195</v>
      </c>
      <c r="C179" t="s">
        <v>174</v>
      </c>
      <c r="D179" s="207">
        <f>Finanzkraft!H179</f>
        <v>6579215.3700000001</v>
      </c>
      <c r="E179" s="147">
        <f t="shared" si="7"/>
        <v>4.5979027656326887E-2</v>
      </c>
      <c r="F179" s="170">
        <f>'Grunddaten § 2 SPU_40%_IST'!$B$11*'bezirksw Umlage § 2_IST'!E179</f>
        <v>10395.451483922234</v>
      </c>
      <c r="G179" s="170">
        <f>'Grunddaten § 2 SPU_40%_IST'!$C$11*'bezirksw Umlage § 2_IST'!E179</f>
        <v>426489.35812434461</v>
      </c>
      <c r="H179" s="170">
        <f>'Grunddaten § 2 SPU_40%_IST'!$D$11*'bezirksw Umlage § 2_IST'!E179</f>
        <v>53429.856073338808</v>
      </c>
      <c r="I179" s="170">
        <f>'Grunddaten § 2 SPU_40%_IST'!$E$11*'bezirksw Umlage § 2_IST'!E179</f>
        <v>761074.29197739041</v>
      </c>
      <c r="J179" s="170">
        <f>'Grunddaten § 2 SPU_40%_IST'!$F$11*'bezirksw Umlage § 2_IST'!E179</f>
        <v>35284.133861901828</v>
      </c>
      <c r="K179" s="170">
        <f>'Grunddaten § 2 SPU_40%_IST'!$G$11*'bezirksw Umlage § 2_IST'!E179</f>
        <v>224486.79188641696</v>
      </c>
      <c r="L179" s="170">
        <f>'Grunddaten § 2 SPU_40%_IST'!$H$11*'bezirksw Umlage § 2_IST'!E179</f>
        <v>469.52017447979017</v>
      </c>
      <c r="M179" s="170">
        <f>'Grunddaten § 2 SPU_40%_IST'!$I$11*'bezirksw Umlage § 2_IST'!E179</f>
        <v>2534.8916597381221</v>
      </c>
      <c r="N179" s="14"/>
      <c r="O179" s="14"/>
    </row>
    <row r="180" spans="1:15" x14ac:dyDescent="0.25">
      <c r="A180">
        <v>61758</v>
      </c>
      <c r="B180" t="s">
        <v>196</v>
      </c>
      <c r="C180" t="s">
        <v>174</v>
      </c>
      <c r="D180" s="207">
        <f>Finanzkraft!H180</f>
        <v>2724474.48</v>
      </c>
      <c r="E180" s="147">
        <f t="shared" si="7"/>
        <v>1.9040064874008954E-2</v>
      </c>
      <c r="F180" s="170">
        <f>'Grunddaten § 2 SPU_40%_IST'!$B$11*'bezirksw Umlage § 2_IST'!E180</f>
        <v>4304.7902649863036</v>
      </c>
      <c r="G180" s="170">
        <f>'Grunddaten § 2 SPU_40%_IST'!$C$11*'bezirksw Umlage § 2_IST'!E180</f>
        <v>176610.63012159118</v>
      </c>
      <c r="H180" s="170">
        <f>'Grunddaten § 2 SPU_40%_IST'!$D$11*'bezirksw Umlage § 2_IST'!E180</f>
        <v>22125.477151219111</v>
      </c>
      <c r="I180" s="170">
        <f>'Grunddaten § 2 SPU_40%_IST'!$E$11*'bezirksw Umlage § 2_IST'!E180</f>
        <v>315163.33928379504</v>
      </c>
      <c r="J180" s="170">
        <f>'Grunddaten § 2 SPU_40%_IST'!$F$11*'bezirksw Umlage § 2_IST'!E180</f>
        <v>14611.274574471845</v>
      </c>
      <c r="K180" s="170">
        <f>'Grunddaten § 2 SPU_40%_IST'!$G$11*'bezirksw Umlage § 2_IST'!E180</f>
        <v>92960.710540110216</v>
      </c>
      <c r="L180" s="170">
        <f>'Grunddaten § 2 SPU_40%_IST'!$H$11*'bezirksw Umlage § 2_IST'!E180</f>
        <v>194.42983110846782</v>
      </c>
      <c r="M180" s="170">
        <f>'Grunddaten § 2 SPU_40%_IST'!$I$11*'bezirksw Umlage § 2_IST'!E180</f>
        <v>1049.7068796398678</v>
      </c>
      <c r="N180" s="14"/>
      <c r="O180" s="14"/>
    </row>
    <row r="181" spans="1:15" x14ac:dyDescent="0.25">
      <c r="A181">
        <v>61759</v>
      </c>
      <c r="B181" t="s">
        <v>197</v>
      </c>
      <c r="C181" t="s">
        <v>174</v>
      </c>
      <c r="D181" s="207">
        <f>Finanzkraft!H181</f>
        <v>2470083.2000000002</v>
      </c>
      <c r="E181" s="147">
        <f t="shared" si="7"/>
        <v>1.7262244413535351E-2</v>
      </c>
      <c r="F181" s="170">
        <f>'Grunddaten § 2 SPU_40%_IST'!$B$11*'bezirksw Umlage § 2_IST'!E181</f>
        <v>3902.8407831025875</v>
      </c>
      <c r="G181" s="170">
        <f>'Grunddaten § 2 SPU_40%_IST'!$C$11*'bezirksw Umlage § 2_IST'!E181</f>
        <v>160120.03548102838</v>
      </c>
      <c r="H181" s="170">
        <f>'Grunddaten § 2 SPU_40%_IST'!$D$11*'bezirksw Umlage § 2_IST'!E181</f>
        <v>20059.563708304649</v>
      </c>
      <c r="I181" s="170">
        <f>'Grunddaten § 2 SPU_40%_IST'!$E$11*'bezirksw Umlage § 2_IST'!E181</f>
        <v>285735.71723116381</v>
      </c>
      <c r="J181" s="170">
        <f>'Grunddaten § 2 SPU_40%_IST'!$F$11*'bezirksw Umlage § 2_IST'!E181</f>
        <v>13246.981802152925</v>
      </c>
      <c r="K181" s="170">
        <f>'Grunddaten § 2 SPU_40%_IST'!$G$11*'bezirksw Umlage § 2_IST'!E181</f>
        <v>84280.726815686357</v>
      </c>
      <c r="L181" s="170">
        <f>'Grunddaten § 2 SPU_40%_IST'!$H$11*'bezirksw Umlage § 2_IST'!E181</f>
        <v>176.2754112491682</v>
      </c>
      <c r="M181" s="170">
        <f>'Grunddaten § 2 SPU_40%_IST'!$I$11*'bezirksw Umlage § 2_IST'!E181</f>
        <v>951.69301359095834</v>
      </c>
      <c r="N181" s="14"/>
      <c r="O181" s="14"/>
    </row>
    <row r="182" spans="1:15" x14ac:dyDescent="0.25">
      <c r="A182">
        <v>61760</v>
      </c>
      <c r="B182" t="s">
        <v>198</v>
      </c>
      <c r="C182" t="s">
        <v>174</v>
      </c>
      <c r="D182" s="207">
        <f>Finanzkraft!H182</f>
        <v>20096168.280000001</v>
      </c>
      <c r="E182" s="147">
        <f t="shared" si="7"/>
        <v>0.1404426250196335</v>
      </c>
      <c r="F182" s="170">
        <f>'Grunddaten § 2 SPU_40%_IST'!$B$11*'bezirksw Umlage § 2_IST'!E182</f>
        <v>31752.835348735054</v>
      </c>
      <c r="G182" s="170">
        <f>'Grunddaten § 2 SPU_40%_IST'!$C$11*'bezirksw Umlage § 2_IST'!E182</f>
        <v>1302708.8229361332</v>
      </c>
      <c r="H182" s="170">
        <f>'Grunddaten § 2 SPU_40%_IST'!$D$11*'bezirksw Umlage § 2_IST'!E182</f>
        <v>163201.12938117678</v>
      </c>
      <c r="I182" s="170">
        <f>'Grunddaten § 2 SPU_40%_IST'!$E$11*'bezirksw Umlage § 2_IST'!E182</f>
        <v>2324696.211481445</v>
      </c>
      <c r="J182" s="170">
        <f>'Grunddaten § 2 SPU_40%_IST'!$F$11*'bezirksw Umlage § 2_IST'!E182</f>
        <v>107775.1451846492</v>
      </c>
      <c r="K182" s="170">
        <f>'Grunddaten § 2 SPU_40%_IST'!$G$11*'bezirksw Umlage § 2_IST'!E182</f>
        <v>685693.36808118119</v>
      </c>
      <c r="L182" s="170">
        <f>'Grunddaten § 2 SPU_40%_IST'!$H$11*'bezirksw Umlage § 2_IST'!E182</f>
        <v>1434.1461567324898</v>
      </c>
      <c r="M182" s="170">
        <f>'Grunddaten § 2 SPU_40%_IST'!$I$11*'bezirksw Umlage § 2_IST'!E182</f>
        <v>7742.8092106469248</v>
      </c>
      <c r="N182" s="14"/>
      <c r="O182" s="14"/>
    </row>
    <row r="183" spans="1:15" x14ac:dyDescent="0.25">
      <c r="A183">
        <v>61761</v>
      </c>
      <c r="B183" t="s">
        <v>199</v>
      </c>
      <c r="C183" t="s">
        <v>174</v>
      </c>
      <c r="D183" s="207">
        <f>Finanzkraft!H183</f>
        <v>1821736.12</v>
      </c>
      <c r="E183" s="147">
        <f t="shared" si="7"/>
        <v>1.2731253004111589E-2</v>
      </c>
      <c r="F183" s="170">
        <f>'Grunddaten § 2 SPU_40%_IST'!$B$11*'bezirksw Umlage § 2_IST'!E183</f>
        <v>2878.4237005405607</v>
      </c>
      <c r="G183" s="170">
        <f>'Grunddaten § 2 SPU_40%_IST'!$C$11*'bezirksw Umlage § 2_IST'!E183</f>
        <v>118091.75179664837</v>
      </c>
      <c r="H183" s="170">
        <f>'Grunddaten § 2 SPU_40%_IST'!$D$11*'bezirksw Umlage § 2_IST'!E183</f>
        <v>14794.33233619812</v>
      </c>
      <c r="I183" s="170">
        <f>'Grunddaten § 2 SPU_40%_IST'!$E$11*'bezirksw Umlage § 2_IST'!E183</f>
        <v>210735.84762412761</v>
      </c>
      <c r="J183" s="170">
        <f>'Grunddaten § 2 SPU_40%_IST'!$F$11*'bezirksw Umlage § 2_IST'!E183</f>
        <v>9769.9159404689999</v>
      </c>
      <c r="K183" s="170">
        <f>'Grunddaten § 2 SPU_40%_IST'!$G$11*'bezirksw Umlage § 2_IST'!E183</f>
        <v>62158.733867745199</v>
      </c>
      <c r="L183" s="170">
        <f>'Grunddaten § 2 SPU_40%_IST'!$H$11*'bezirksw Umlage § 2_IST'!E183</f>
        <v>130.00666687683398</v>
      </c>
      <c r="M183" s="170">
        <f>'Grunddaten § 2 SPU_40%_IST'!$I$11*'bezirksw Umlage § 2_IST'!E183</f>
        <v>701.89276944610606</v>
      </c>
      <c r="N183" s="14"/>
      <c r="O183" s="14"/>
    </row>
    <row r="184" spans="1:15" x14ac:dyDescent="0.25">
      <c r="A184">
        <v>61762</v>
      </c>
      <c r="B184" t="s">
        <v>200</v>
      </c>
      <c r="C184" t="s">
        <v>174</v>
      </c>
      <c r="D184" s="207">
        <f>Finanzkraft!H184</f>
        <v>2646312.71</v>
      </c>
      <c r="E184" s="147">
        <f t="shared" si="7"/>
        <v>1.8493829193553114E-2</v>
      </c>
      <c r="F184" s="170">
        <f>'Grunddaten § 2 SPU_40%_IST'!$B$11*'bezirksw Umlage § 2_IST'!E184</f>
        <v>4181.2912089077527</v>
      </c>
      <c r="G184" s="170">
        <f>'Grunddaten § 2 SPU_40%_IST'!$C$11*'bezirksw Umlage § 2_IST'!E184</f>
        <v>171543.89172765368</v>
      </c>
      <c r="H184" s="170">
        <f>'Grunddaten § 2 SPU_40%_IST'!$D$11*'bezirksw Umlage § 2_IST'!E184</f>
        <v>21490.724846167665</v>
      </c>
      <c r="I184" s="170">
        <f>'Grunddaten § 2 SPU_40%_IST'!$E$11*'bezirksw Umlage § 2_IST'!E184</f>
        <v>306121.69671442435</v>
      </c>
      <c r="J184" s="170">
        <f>'Grunddaten § 2 SPU_40%_IST'!$F$11*'bezirksw Umlage § 2_IST'!E184</f>
        <v>14192.095356211479</v>
      </c>
      <c r="K184" s="170">
        <f>'Grunddaten § 2 SPU_40%_IST'!$G$11*'bezirksw Umlage § 2_IST'!E184</f>
        <v>90293.783861364936</v>
      </c>
      <c r="L184" s="170">
        <f>'Grunddaten § 2 SPU_40%_IST'!$H$11*'bezirksw Umlage § 2_IST'!E184</f>
        <v>188.85188209415409</v>
      </c>
      <c r="M184" s="170">
        <f>'Grunddaten § 2 SPU_40%_IST'!$I$11*'bezirksw Umlage § 2_IST'!E184</f>
        <v>1019.5921003324729</v>
      </c>
      <c r="N184" s="14"/>
      <c r="O184" s="14"/>
    </row>
    <row r="185" spans="1:15" x14ac:dyDescent="0.25">
      <c r="A185">
        <v>61763</v>
      </c>
      <c r="B185" t="s">
        <v>201</v>
      </c>
      <c r="C185" t="s">
        <v>174</v>
      </c>
      <c r="D185" s="207">
        <f>Finanzkraft!H185</f>
        <v>5880151.7199999997</v>
      </c>
      <c r="E185" s="147">
        <f t="shared" si="7"/>
        <v>4.109360210186859E-2</v>
      </c>
      <c r="F185" s="170">
        <f>'Grunddaten § 2 SPU_40%_IST'!$B$11*'bezirksw Umlage § 2_IST'!E185</f>
        <v>9290.8999760197676</v>
      </c>
      <c r="G185" s="170">
        <f>'Grunddaten § 2 SPU_40%_IST'!$C$11*'bezirksw Umlage § 2_IST'!E185</f>
        <v>381173.43660336221</v>
      </c>
      <c r="H185" s="170">
        <f>'Grunddaten § 2 SPU_40%_IST'!$D$11*'bezirksw Umlage § 2_IST'!E185</f>
        <v>47752.755065836318</v>
      </c>
      <c r="I185" s="170">
        <f>'Grunddaten § 2 SPU_40%_IST'!$E$11*'bezirksw Umlage § 2_IST'!E185</f>
        <v>680207.60156672518</v>
      </c>
      <c r="J185" s="170">
        <f>'Grunddaten § 2 SPU_40%_IST'!$F$11*'bezirksw Umlage § 2_IST'!E185</f>
        <v>31535.076562902101</v>
      </c>
      <c r="K185" s="170">
        <f>'Grunddaten § 2 SPU_40%_IST'!$G$11*'bezirksw Umlage § 2_IST'!E185</f>
        <v>200634.31901731421</v>
      </c>
      <c r="L185" s="170">
        <f>'Grunddaten § 2 SPU_40%_IST'!$H$11*'bezirksw Umlage § 2_IST'!E185</f>
        <v>419.63208472107493</v>
      </c>
      <c r="M185" s="170">
        <f>'Grunddaten § 2 SPU_40%_IST'!$I$11*'bezirksw Umlage § 2_IST'!E185</f>
        <v>2265.550938032718</v>
      </c>
      <c r="N185" s="14"/>
      <c r="O185" s="14"/>
    </row>
    <row r="186" spans="1:15" x14ac:dyDescent="0.25">
      <c r="A186">
        <v>61764</v>
      </c>
      <c r="B186" t="s">
        <v>202</v>
      </c>
      <c r="C186" t="s">
        <v>174</v>
      </c>
      <c r="D186" s="207">
        <f>Finanzkraft!H186</f>
        <v>5605288.5800000001</v>
      </c>
      <c r="E186" s="147">
        <f t="shared" si="7"/>
        <v>3.9172713484452067E-2</v>
      </c>
      <c r="F186" s="170">
        <f>'Grunddaten § 2 SPU_40%_IST'!$B$11*'bezirksw Umlage § 2_IST'!E186</f>
        <v>8856.6040492414159</v>
      </c>
      <c r="G186" s="170">
        <f>'Grunddaten § 2 SPU_40%_IST'!$C$11*'bezirksw Umlage § 2_IST'!E186</f>
        <v>363355.77939682483</v>
      </c>
      <c r="H186" s="170">
        <f>'Grunddaten § 2 SPU_40%_IST'!$D$11*'bezirksw Umlage § 2_IST'!E186</f>
        <v>45520.589498338566</v>
      </c>
      <c r="I186" s="170">
        <f>'Grunddaten § 2 SPU_40%_IST'!$E$11*'bezirksw Umlage § 2_IST'!E186</f>
        <v>648411.82381789887</v>
      </c>
      <c r="J186" s="170">
        <f>'Grunddaten § 2 SPU_40%_IST'!$F$11*'bezirksw Umlage § 2_IST'!E186</f>
        <v>30060.993822020089</v>
      </c>
      <c r="K186" s="170">
        <f>'Grunddaten § 2 SPU_40%_IST'!$G$11*'bezirksw Umlage § 2_IST'!E186</f>
        <v>191255.82309699795</v>
      </c>
      <c r="L186" s="170">
        <f>'Grunddaten § 2 SPU_40%_IST'!$H$11*'bezirksw Umlage § 2_IST'!E186</f>
        <v>400.01670778124645</v>
      </c>
      <c r="M186" s="170">
        <f>'Grunddaten § 2 SPU_40%_IST'!$I$11*'bezirksw Umlage § 2_IST'!E186</f>
        <v>2159.6495133229455</v>
      </c>
      <c r="N186" s="14"/>
      <c r="O186" s="14"/>
    </row>
    <row r="187" spans="1:15" x14ac:dyDescent="0.25">
      <c r="A187">
        <v>61765</v>
      </c>
      <c r="B187" t="s">
        <v>203</v>
      </c>
      <c r="C187" t="s">
        <v>174</v>
      </c>
      <c r="D187" s="207">
        <f>Finanzkraft!H187</f>
        <v>9127639.9199999999</v>
      </c>
      <c r="E187" s="147">
        <f t="shared" si="7"/>
        <v>6.3788762750089656E-2</v>
      </c>
      <c r="F187" s="170">
        <f>'Grunddaten § 2 SPU_40%_IST'!$B$11*'bezirksw Umlage § 2_IST'!E187</f>
        <v>14422.075067451671</v>
      </c>
      <c r="G187" s="170">
        <f>'Grunddaten § 2 SPU_40%_IST'!$C$11*'bezirksw Umlage § 2_IST'!E187</f>
        <v>591687.77304685558</v>
      </c>
      <c r="H187" s="170">
        <f>'Grunddaten § 2 SPU_40%_IST'!$D$11*'bezirksw Umlage § 2_IST'!E187</f>
        <v>74125.630457186533</v>
      </c>
      <c r="I187" s="170">
        <f>'Grunddaten § 2 SPU_40%_IST'!$E$11*'bezirksw Umlage § 2_IST'!E187</f>
        <v>1055872.4253373339</v>
      </c>
      <c r="J187" s="170">
        <f>'Grunddaten § 2 SPU_40%_IST'!$F$11*'bezirksw Umlage § 2_IST'!E187</f>
        <v>48951.257964446122</v>
      </c>
      <c r="K187" s="170">
        <f>'Grunddaten § 2 SPU_40%_IST'!$G$11*'bezirksw Umlage § 2_IST'!E187</f>
        <v>311440.57275863149</v>
      </c>
      <c r="L187" s="170">
        <f>'Grunddaten § 2 SPU_40%_IST'!$H$11*'bezirksw Umlage § 2_IST'!E187</f>
        <v>651.38635031901958</v>
      </c>
      <c r="M187" s="170">
        <f>'Grunddaten § 2 SPU_40%_IST'!$I$11*'bezirksw Umlage § 2_IST'!E187</f>
        <v>3516.7686426262621</v>
      </c>
      <c r="N187" s="14"/>
      <c r="O187" s="14"/>
    </row>
    <row r="188" spans="1:15" x14ac:dyDescent="0.25">
      <c r="A188">
        <v>61766</v>
      </c>
      <c r="B188" t="s">
        <v>174</v>
      </c>
      <c r="C188" t="s">
        <v>174</v>
      </c>
      <c r="D188" s="207">
        <f>Finanzkraft!H188</f>
        <v>27417007.489999998</v>
      </c>
      <c r="E188" s="147">
        <f t="shared" si="7"/>
        <v>0.19160451128938061</v>
      </c>
      <c r="F188" s="170">
        <f>'Grunddaten § 2 SPU_40%_IST'!$B$11*'bezirksw Umlage § 2_IST'!E188</f>
        <v>43320.085324494779</v>
      </c>
      <c r="G188" s="170">
        <f>'Grunddaten § 2 SPU_40%_IST'!$C$11*'bezirksw Umlage § 2_IST'!E188</f>
        <v>1777273.0133472509</v>
      </c>
      <c r="H188" s="170">
        <f>'Grunddaten § 2 SPU_40%_IST'!$D$11*'bezirksw Umlage § 2_IST'!E188</f>
        <v>222653.71807586108</v>
      </c>
      <c r="I188" s="170">
        <f>'Grunddaten § 2 SPU_40%_IST'!$E$11*'bezirksw Umlage § 2_IST'!E188</f>
        <v>3171560.4962162166</v>
      </c>
      <c r="J188" s="170">
        <f>'Grunddaten § 2 SPU_40%_IST'!$F$11*'bezirksw Umlage § 2_IST'!E188</f>
        <v>147036.58536259847</v>
      </c>
      <c r="K188" s="170">
        <f>'Grunddaten § 2 SPU_40%_IST'!$G$11*'bezirksw Umlage § 2_IST'!E188</f>
        <v>935484.81215868227</v>
      </c>
      <c r="L188" s="170">
        <f>'Grunddaten § 2 SPU_40%_IST'!$H$11*'bezirksw Umlage § 2_IST'!E188</f>
        <v>1956.5916931548197</v>
      </c>
      <c r="M188" s="170">
        <f>'Grunddaten § 2 SPU_40%_IST'!$I$11*'bezirksw Umlage § 2_IST'!E188</f>
        <v>10563.439515642216</v>
      </c>
      <c r="N188" s="14"/>
      <c r="O188" s="14"/>
    </row>
    <row r="189" spans="1:15" x14ac:dyDescent="0.25">
      <c r="A189">
        <v>62007</v>
      </c>
      <c r="B189" t="s">
        <v>205</v>
      </c>
      <c r="C189" t="s">
        <v>206</v>
      </c>
      <c r="D189" s="207">
        <f>Finanzkraft!H189</f>
        <v>11283467.539999999</v>
      </c>
      <c r="E189" s="147">
        <f>D189/SUM($D$189:$D$208)</f>
        <v>0.10433324791867639</v>
      </c>
      <c r="F189" s="170">
        <f>'Grunddaten § 2 SPU_40%_IST'!$B$12*'bezirksw Umlage § 2_IST'!E189</f>
        <v>8647.1649057014074</v>
      </c>
      <c r="G189" s="170">
        <f>'Grunddaten § 2 SPU_40%_IST'!$C$12*'bezirksw Umlage § 2_IST'!E189</f>
        <v>1116742.3686281797</v>
      </c>
      <c r="H189" s="170">
        <f>'Grunddaten § 2 SPU_40%_IST'!$D$12*'bezirksw Umlage § 2_IST'!E189</f>
        <v>75961.998373409893</v>
      </c>
      <c r="I189" s="170">
        <f>'Grunddaten § 2 SPU_40%_IST'!$E$12*'bezirksw Umlage § 2_IST'!E189</f>
        <v>1561275.3998629875</v>
      </c>
      <c r="J189" s="170">
        <f>'Grunddaten § 2 SPU_40%_IST'!$F$12*'bezirksw Umlage § 2_IST'!E189</f>
        <v>195882.8221656488</v>
      </c>
      <c r="K189" s="170">
        <f>'Grunddaten § 2 SPU_40%_IST'!$G$12*'bezirksw Umlage § 2_IST'!E189</f>
        <v>518206.42264050222</v>
      </c>
      <c r="L189" s="170">
        <f>'Grunddaten § 2 SPU_40%_IST'!$H$12*'bezirksw Umlage § 2_IST'!E189</f>
        <v>3014.6833239646708</v>
      </c>
      <c r="M189" s="170">
        <f>'Grunddaten § 2 SPU_40%_IST'!$I$12*'bezirksw Umlage § 2_IST'!E189</f>
        <v>5820.9326065683508</v>
      </c>
      <c r="N189" s="14"/>
      <c r="O189" s="14"/>
    </row>
    <row r="190" spans="1:15" x14ac:dyDescent="0.25">
      <c r="A190">
        <v>62008</v>
      </c>
      <c r="B190" t="s">
        <v>207</v>
      </c>
      <c r="C190" t="s">
        <v>206</v>
      </c>
      <c r="D190" s="207">
        <f>Finanzkraft!H190</f>
        <v>1631096.64</v>
      </c>
      <c r="E190" s="147">
        <f t="shared" ref="E190:E208" si="8">D190/SUM($D$189:$D$208)</f>
        <v>1.5082031256540493E-2</v>
      </c>
      <c r="F190" s="170">
        <f>'Grunddaten § 2 SPU_40%_IST'!$B$12*'bezirksw Umlage § 2_IST'!E190</f>
        <v>1250.0024104483298</v>
      </c>
      <c r="G190" s="170">
        <f>'Grunddaten § 2 SPU_40%_IST'!$C$12*'bezirksw Umlage § 2_IST'!E190</f>
        <v>161432.1766564913</v>
      </c>
      <c r="H190" s="170">
        <f>'Grunddaten § 2 SPU_40%_IST'!$D$12*'bezirksw Umlage § 2_IST'!E190</f>
        <v>10980.787588152563</v>
      </c>
      <c r="I190" s="170">
        <f>'Grunddaten § 2 SPU_40%_IST'!$E$12*'bezirksw Umlage § 2_IST'!E190</f>
        <v>225692.2395357177</v>
      </c>
      <c r="J190" s="170">
        <f>'Grunddaten § 2 SPU_40%_IST'!$F$12*'bezirksw Umlage § 2_IST'!E190</f>
        <v>28316.101582732721</v>
      </c>
      <c r="K190" s="170">
        <f>'Grunddaten § 2 SPU_40%_IST'!$G$12*'bezirksw Umlage § 2_IST'!E190</f>
        <v>74910.017846813702</v>
      </c>
      <c r="L190" s="170">
        <f>'Grunddaten § 2 SPU_40%_IST'!$H$12*'bezirksw Umlage § 2_IST'!E190</f>
        <v>435.79155281398596</v>
      </c>
      <c r="M190" s="170">
        <f>'Grunddaten § 2 SPU_40%_IST'!$I$12*'bezirksw Umlage § 2_IST'!E190</f>
        <v>841.45264588053033</v>
      </c>
      <c r="N190" s="14"/>
      <c r="O190" s="14"/>
    </row>
    <row r="191" spans="1:15" x14ac:dyDescent="0.25">
      <c r="A191">
        <v>62010</v>
      </c>
      <c r="B191" t="s">
        <v>208</v>
      </c>
      <c r="C191" t="s">
        <v>206</v>
      </c>
      <c r="D191" s="207">
        <f>Finanzkraft!H191</f>
        <v>645372.25</v>
      </c>
      <c r="E191" s="147">
        <f t="shared" si="8"/>
        <v>5.9674725628788405E-3</v>
      </c>
      <c r="F191" s="170">
        <f>'Grunddaten § 2 SPU_40%_IST'!$B$12*'bezirksw Umlage § 2_IST'!E191</f>
        <v>494.58557411807436</v>
      </c>
      <c r="G191" s="170">
        <f>'Grunddaten § 2 SPU_40%_IST'!$C$12*'bezirksw Umlage § 2_IST'!E191</f>
        <v>63873.497447212729</v>
      </c>
      <c r="H191" s="170">
        <f>'Grunddaten § 2 SPU_40%_IST'!$D$12*'bezirksw Umlage § 2_IST'!E191</f>
        <v>4344.742928621381</v>
      </c>
      <c r="I191" s="170">
        <f>'Grunddaten § 2 SPU_40%_IST'!$E$12*'bezirksw Umlage § 2_IST'!E191</f>
        <v>89299.128491065436</v>
      </c>
      <c r="J191" s="170">
        <f>'Grunddaten § 2 SPU_40%_IST'!$F$12*'bezirksw Umlage § 2_IST'!E191</f>
        <v>11203.766681584715</v>
      </c>
      <c r="K191" s="170">
        <f>'Grunddaten § 2 SPU_40%_IST'!$G$12*'bezirksw Umlage § 2_IST'!E191</f>
        <v>29639.474191632398</v>
      </c>
      <c r="L191" s="170">
        <f>'Grunddaten § 2 SPU_40%_IST'!$H$12*'bezirksw Umlage § 2_IST'!E191</f>
        <v>172.42863977118853</v>
      </c>
      <c r="M191" s="170">
        <f>'Grunddaten § 2 SPU_40%_IST'!$I$12*'bezirksw Umlage § 2_IST'!E191</f>
        <v>332.93562994548938</v>
      </c>
      <c r="N191" s="14"/>
      <c r="O191" s="14"/>
    </row>
    <row r="192" spans="1:15" x14ac:dyDescent="0.25">
      <c r="A192">
        <v>62014</v>
      </c>
      <c r="B192" t="s">
        <v>209</v>
      </c>
      <c r="C192" t="s">
        <v>206</v>
      </c>
      <c r="D192" s="207">
        <f>Finanzkraft!H192</f>
        <v>2744551.27</v>
      </c>
      <c r="E192" s="147">
        <f t="shared" si="8"/>
        <v>2.5377655145753908E-2</v>
      </c>
      <c r="F192" s="170">
        <f>'Grunddaten § 2 SPU_40%_IST'!$B$12*'bezirksw Umlage § 2_IST'!E192</f>
        <v>2103.3062167910693</v>
      </c>
      <c r="G192" s="170">
        <f>'Grunddaten § 2 SPU_40%_IST'!$C$12*'bezirksw Umlage § 2_IST'!E192</f>
        <v>271632.51679645269</v>
      </c>
      <c r="H192" s="170">
        <f>'Grunddaten § 2 SPU_40%_IST'!$D$12*'bezirksw Umlage § 2_IST'!E192</f>
        <v>18476.731409773707</v>
      </c>
      <c r="I192" s="170">
        <f>'Grunddaten § 2 SPU_40%_IST'!$E$12*'bezirksw Umlage § 2_IST'!E192</f>
        <v>379759.18008567434</v>
      </c>
      <c r="J192" s="170">
        <f>'Grunddaten § 2 SPU_40%_IST'!$F$12*'bezirksw Umlage § 2_IST'!E192</f>
        <v>47645.854117103758</v>
      </c>
      <c r="K192" s="170">
        <f>'Grunddaten § 2 SPU_40%_IST'!$G$12*'bezirksw Umlage § 2_IST'!E192</f>
        <v>126046.72192641832</v>
      </c>
      <c r="L192" s="170">
        <f>'Grunddaten § 2 SPU_40%_IST'!$H$12*'bezirksw Umlage § 2_IST'!E192</f>
        <v>733.28105177808311</v>
      </c>
      <c r="M192" s="170">
        <f>'Grunddaten § 2 SPU_40%_IST'!$I$12*'bezirksw Umlage § 2_IST'!E192</f>
        <v>1415.8633346803229</v>
      </c>
      <c r="N192" s="14"/>
      <c r="O192" s="14"/>
    </row>
    <row r="193" spans="1:15" x14ac:dyDescent="0.25">
      <c r="A193">
        <v>62021</v>
      </c>
      <c r="B193" t="s">
        <v>210</v>
      </c>
      <c r="C193" t="s">
        <v>206</v>
      </c>
      <c r="D193" s="207">
        <f>Finanzkraft!H193</f>
        <v>533300.31999999995</v>
      </c>
      <c r="E193" s="147">
        <f t="shared" si="8"/>
        <v>4.9311928540071341E-3</v>
      </c>
      <c r="F193" s="170">
        <f>'Grunddaten § 2 SPU_40%_IST'!$B$12*'bezirksw Umlage § 2_IST'!E193</f>
        <v>408.6984603762445</v>
      </c>
      <c r="G193" s="170">
        <f>'Grunddaten § 2 SPU_40%_IST'!$C$12*'bezirksw Umlage § 2_IST'!E193</f>
        <v>52781.563861969167</v>
      </c>
      <c r="H193" s="170">
        <f>'Grunddaten § 2 SPU_40%_IST'!$D$12*'bezirksw Umlage § 2_IST'!E193</f>
        <v>3590.2578614923705</v>
      </c>
      <c r="I193" s="170">
        <f>'Grunddaten § 2 SPU_40%_IST'!$E$12*'bezirksw Umlage § 2_IST'!E193</f>
        <v>73791.91435641417</v>
      </c>
      <c r="J193" s="170">
        <f>'Grunddaten § 2 SPU_40%_IST'!$F$12*'bezirksw Umlage § 2_IST'!E193</f>
        <v>9258.1798434848515</v>
      </c>
      <c r="K193" s="170">
        <f>'Grunddaten § 2 SPU_40%_IST'!$G$12*'bezirksw Umlage § 2_IST'!E193</f>
        <v>24492.439938391057</v>
      </c>
      <c r="L193" s="170">
        <f>'Grunddaten § 2 SPU_40%_IST'!$H$12*'bezirksw Umlage § 2_IST'!E193</f>
        <v>142.48559458070838</v>
      </c>
      <c r="M193" s="170">
        <f>'Grunddaten § 2 SPU_40%_IST'!$I$12*'bezirksw Umlage § 2_IST'!E193</f>
        <v>275.11979015108113</v>
      </c>
      <c r="N193" s="14"/>
      <c r="O193" s="14"/>
    </row>
    <row r="194" spans="1:15" x14ac:dyDescent="0.25">
      <c r="A194">
        <v>62026</v>
      </c>
      <c r="B194" t="s">
        <v>211</v>
      </c>
      <c r="C194" t="s">
        <v>206</v>
      </c>
      <c r="D194" s="207">
        <f>Finanzkraft!H194</f>
        <v>1088534.06</v>
      </c>
      <c r="E194" s="147">
        <f t="shared" si="8"/>
        <v>1.0065194369310285E-2</v>
      </c>
      <c r="F194" s="170">
        <f>'Grunddaten § 2 SPU_40%_IST'!$B$12*'bezirksw Umlage § 2_IST'!E194</f>
        <v>834.2057518156048</v>
      </c>
      <c r="G194" s="170">
        <f>'Grunddaten § 2 SPU_40%_IST'!$C$12*'bezirksw Umlage § 2_IST'!E194</f>
        <v>107733.91248634274</v>
      </c>
      <c r="H194" s="170">
        <f>'Grunddaten § 2 SPU_40%_IST'!$D$12*'bezirksw Umlage § 2_IST'!E194</f>
        <v>7328.1748010524498</v>
      </c>
      <c r="I194" s="170">
        <f>'Grunddaten § 2 SPU_40%_IST'!$E$12*'bezirksw Umlage § 2_IST'!E194</f>
        <v>150618.72104175712</v>
      </c>
      <c r="J194" s="170">
        <f>'Grunddaten § 2 SPU_40%_IST'!$F$12*'bezirksw Umlage § 2_IST'!E194</f>
        <v>18897.127407009113</v>
      </c>
      <c r="K194" s="170">
        <f>'Grunddaten § 2 SPU_40%_IST'!$G$12*'bezirksw Umlage § 2_IST'!E194</f>
        <v>49992.197802249524</v>
      </c>
      <c r="L194" s="170">
        <f>'Grunddaten § 2 SPU_40%_IST'!$H$12*'bezirksw Umlage § 2_IST'!E194</f>
        <v>290.83129513301714</v>
      </c>
      <c r="M194" s="170">
        <f>'Grunddaten § 2 SPU_40%_IST'!$I$12*'bezirksw Umlage § 2_IST'!E194</f>
        <v>561.55462678046842</v>
      </c>
      <c r="N194" s="14"/>
      <c r="O194" s="14"/>
    </row>
    <row r="195" spans="1:15" x14ac:dyDescent="0.25">
      <c r="A195">
        <v>62032</v>
      </c>
      <c r="B195" t="s">
        <v>212</v>
      </c>
      <c r="C195" t="s">
        <v>206</v>
      </c>
      <c r="D195" s="207">
        <f>Finanzkraft!H195</f>
        <v>1479072.47</v>
      </c>
      <c r="E195" s="147">
        <f t="shared" si="8"/>
        <v>1.3676330804794344E-2</v>
      </c>
      <c r="F195" s="170">
        <f>'Grunddaten § 2 SPU_40%_IST'!$B$12*'bezirksw Umlage § 2_IST'!E195</f>
        <v>1133.4976158909658</v>
      </c>
      <c r="G195" s="170">
        <f>'Grunddaten § 2 SPU_40%_IST'!$C$12*'bezirksw Umlage § 2_IST'!E195</f>
        <v>146386.10760965882</v>
      </c>
      <c r="H195" s="170">
        <f>'Grunddaten § 2 SPU_40%_IST'!$D$12*'bezirksw Umlage § 2_IST'!E195</f>
        <v>9957.3380401017548</v>
      </c>
      <c r="I195" s="170">
        <f>'Grunddaten § 2 SPU_40%_IST'!$E$12*'bezirksw Umlage § 2_IST'!E195</f>
        <v>204656.89769916126</v>
      </c>
      <c r="J195" s="170">
        <f>'Grunddaten § 2 SPU_40%_IST'!$F$12*'bezirksw Umlage § 2_IST'!E195</f>
        <v>25676.937393938471</v>
      </c>
      <c r="K195" s="170">
        <f>'Grunddaten § 2 SPU_40%_IST'!$G$12*'bezirksw Umlage § 2_IST'!E195</f>
        <v>67928.130318771815</v>
      </c>
      <c r="L195" s="170">
        <f>'Grunddaten § 2 SPU_40%_IST'!$H$12*'bezirksw Umlage § 2_IST'!E195</f>
        <v>395.17418687449305</v>
      </c>
      <c r="M195" s="170">
        <f>'Grunddaten § 2 SPU_40%_IST'!$I$12*'bezirksw Umlage § 2_IST'!E195</f>
        <v>763.02618300443032</v>
      </c>
      <c r="N195" s="14"/>
      <c r="O195" s="14"/>
    </row>
    <row r="196" spans="1:15" x14ac:dyDescent="0.25">
      <c r="A196">
        <v>62034</v>
      </c>
      <c r="B196" t="s">
        <v>213</v>
      </c>
      <c r="C196" t="s">
        <v>206</v>
      </c>
      <c r="D196" s="207">
        <f>Finanzkraft!H196</f>
        <v>1625878.1</v>
      </c>
      <c r="E196" s="147">
        <f t="shared" si="8"/>
        <v>1.5033777718728348E-2</v>
      </c>
      <c r="F196" s="170">
        <f>'Grunddaten § 2 SPU_40%_IST'!$B$12*'bezirksw Umlage § 2_IST'!E196</f>
        <v>1246.0031455249339</v>
      </c>
      <c r="G196" s="170">
        <f>'Grunddaten § 2 SPU_40%_IST'!$C$12*'bezirksw Umlage § 2_IST'!E196</f>
        <v>160915.68961917574</v>
      </c>
      <c r="H196" s="170">
        <f>'Grunddaten § 2 SPU_40%_IST'!$D$12*'bezirksw Umlage § 2_IST'!E196</f>
        <v>10945.655592993604</v>
      </c>
      <c r="I196" s="170">
        <f>'Grunddaten § 2 SPU_40%_IST'!$E$12*'bezirksw Umlage § 2_IST'!E196</f>
        <v>224970.15848250271</v>
      </c>
      <c r="J196" s="170">
        <f>'Grunddaten § 2 SPU_40%_IST'!$F$12*'bezirksw Umlage § 2_IST'!E196</f>
        <v>28225.506883970087</v>
      </c>
      <c r="K196" s="170">
        <f>'Grunddaten § 2 SPU_40%_IST'!$G$12*'bezirksw Umlage § 2_IST'!E196</f>
        <v>74670.35030355012</v>
      </c>
      <c r="L196" s="170">
        <f>'Grunddaten § 2 SPU_40%_IST'!$H$12*'bezirksw Umlage § 2_IST'!E196</f>
        <v>434.39727880578141</v>
      </c>
      <c r="M196" s="170">
        <f>'Grunddaten § 2 SPU_40%_IST'!$I$12*'bezirksw Umlage § 2_IST'!E196</f>
        <v>838.76049743086332</v>
      </c>
      <c r="N196" s="14"/>
      <c r="O196" s="14"/>
    </row>
    <row r="197" spans="1:15" x14ac:dyDescent="0.25">
      <c r="A197">
        <v>62036</v>
      </c>
      <c r="B197" t="s">
        <v>214</v>
      </c>
      <c r="C197" t="s">
        <v>206</v>
      </c>
      <c r="D197" s="207">
        <f>Finanzkraft!H197</f>
        <v>1704876.71</v>
      </c>
      <c r="E197" s="147">
        <f t="shared" si="8"/>
        <v>1.5764243024109181E-2</v>
      </c>
      <c r="F197" s="170">
        <f>'Grunddaten § 2 SPU_40%_IST'!$B$12*'bezirksw Umlage § 2_IST'!E197</f>
        <v>1306.5442872944782</v>
      </c>
      <c r="G197" s="170">
        <f>'Grunddaten § 2 SPU_40%_IST'!$C$12*'bezirksw Umlage § 2_IST'!E197</f>
        <v>168734.3051765821</v>
      </c>
      <c r="H197" s="170">
        <f>'Grunddaten § 2 SPU_40%_IST'!$D$12*'bezirksw Umlage § 2_IST'!E197</f>
        <v>11477.486101926113</v>
      </c>
      <c r="I197" s="170">
        <f>'Grunddaten § 2 SPU_40%_IST'!$E$12*'bezirksw Umlage § 2_IST'!E197</f>
        <v>235901.07009979885</v>
      </c>
      <c r="J197" s="170">
        <f>'Grunddaten § 2 SPU_40%_IST'!$F$12*'bezirksw Umlage § 2_IST'!E197</f>
        <v>29596.935535588596</v>
      </c>
      <c r="K197" s="170">
        <f>'Grunddaten § 2 SPU_40%_IST'!$G$12*'bezirksw Umlage § 2_IST'!E197</f>
        <v>78298.4537156039</v>
      </c>
      <c r="L197" s="170">
        <f>'Grunddaten § 2 SPU_40%_IST'!$H$12*'bezirksw Umlage § 2_IST'!E197</f>
        <v>455.50389264936484</v>
      </c>
      <c r="M197" s="170">
        <f>'Grunddaten § 2 SPU_40%_IST'!$I$12*'bezirksw Umlage § 2_IST'!E197</f>
        <v>879.51442198396887</v>
      </c>
      <c r="N197" s="14"/>
      <c r="O197" s="14"/>
    </row>
    <row r="198" spans="1:15" x14ac:dyDescent="0.25">
      <c r="A198">
        <v>62038</v>
      </c>
      <c r="B198" t="s">
        <v>215</v>
      </c>
      <c r="C198" t="s">
        <v>206</v>
      </c>
      <c r="D198" s="207">
        <f>Finanzkraft!H198</f>
        <v>12857054.439999999</v>
      </c>
      <c r="E198" s="147">
        <f t="shared" si="8"/>
        <v>0.11888351197334496</v>
      </c>
      <c r="F198" s="170">
        <f>'Grunddaten § 2 SPU_40%_IST'!$B$12*'bezirksw Umlage § 2_IST'!E198</f>
        <v>9853.0943214164181</v>
      </c>
      <c r="G198" s="170">
        <f>'Grunddaten § 2 SPU_40%_IST'!$C$12*'bezirksw Umlage § 2_IST'!E198</f>
        <v>1272482.7166833018</v>
      </c>
      <c r="H198" s="170">
        <f>'Grunddaten § 2 SPU_40%_IST'!$D$12*'bezirksw Umlage § 2_IST'!E198</f>
        <v>86555.621753321626</v>
      </c>
      <c r="I198" s="170">
        <f>'Grunddaten § 2 SPU_40%_IST'!$E$12*'bezirksw Umlage § 2_IST'!E198</f>
        <v>1779010.1084361519</v>
      </c>
      <c r="J198" s="170">
        <f>'Grunddaten § 2 SPU_40%_IST'!$F$12*'bezirksw Umlage § 2_IST'!E198</f>
        <v>223200.545356874</v>
      </c>
      <c r="K198" s="170">
        <f>'Grunddaten § 2 SPU_40%_IST'!$G$12*'bezirksw Umlage § 2_IST'!E198</f>
        <v>590475.23852287221</v>
      </c>
      <c r="L198" s="170">
        <f>'Grunddaten § 2 SPU_40%_IST'!$H$12*'bezirksw Umlage § 2_IST'!E198</f>
        <v>3435.1095953588338</v>
      </c>
      <c r="M198" s="170">
        <f>'Grunddaten § 2 SPU_40%_IST'!$I$12*'bezirksw Umlage § 2_IST'!E198</f>
        <v>6632.7170392356529</v>
      </c>
      <c r="N198" s="14"/>
      <c r="O198" s="14"/>
    </row>
    <row r="199" spans="1:15" x14ac:dyDescent="0.25">
      <c r="A199">
        <v>62039</v>
      </c>
      <c r="B199" t="s">
        <v>216</v>
      </c>
      <c r="C199" t="s">
        <v>206</v>
      </c>
      <c r="D199" s="207">
        <f>Finanzkraft!H199</f>
        <v>2395946.5699999998</v>
      </c>
      <c r="E199" s="147">
        <f t="shared" si="8"/>
        <v>2.2154261232333227E-2</v>
      </c>
      <c r="F199" s="170">
        <f>'Grunddaten § 2 SPU_40%_IST'!$B$12*'bezirksw Umlage § 2_IST'!E199</f>
        <v>1836.1505470365066</v>
      </c>
      <c r="G199" s="170">
        <f>'Grunddaten § 2 SPU_40%_IST'!$C$12*'bezirksw Umlage § 2_IST'!E199</f>
        <v>237130.56630890639</v>
      </c>
      <c r="H199" s="170">
        <f>'Grunddaten § 2 SPU_40%_IST'!$D$12*'bezirksw Umlage § 2_IST'!E199</f>
        <v>16129.872205323598</v>
      </c>
      <c r="I199" s="170">
        <f>'Grunddaten § 2 SPU_40%_IST'!$E$12*'bezirksw Umlage § 2_IST'!E199</f>
        <v>331523.30397248646</v>
      </c>
      <c r="J199" s="170">
        <f>'Grunddaten § 2 SPU_40%_IST'!$F$12*'bezirksw Umlage § 2_IST'!E199</f>
        <v>41594.020120671717</v>
      </c>
      <c r="K199" s="170">
        <f>'Grunddaten § 2 SPU_40%_IST'!$G$12*'bezirksw Umlage § 2_IST'!E199</f>
        <v>110036.64400823736</v>
      </c>
      <c r="L199" s="170">
        <f>'Grunddaten § 2 SPU_40%_IST'!$H$12*'bezirksw Umlage § 2_IST'!E199</f>
        <v>640.14188405148309</v>
      </c>
      <c r="M199" s="170">
        <f>'Grunddaten § 2 SPU_40%_IST'!$I$12*'bezirksw Umlage § 2_IST'!E199</f>
        <v>1236.0246053323251</v>
      </c>
      <c r="N199" s="14"/>
      <c r="O199" s="14"/>
    </row>
    <row r="200" spans="1:15" x14ac:dyDescent="0.25">
      <c r="A200">
        <v>62040</v>
      </c>
      <c r="B200" t="s">
        <v>217</v>
      </c>
      <c r="C200" t="s">
        <v>206</v>
      </c>
      <c r="D200" s="207">
        <f>Finanzkraft!H200</f>
        <v>15632117.68</v>
      </c>
      <c r="E200" s="147">
        <f t="shared" si="8"/>
        <v>0.14454329784878919</v>
      </c>
      <c r="F200" s="170">
        <f>'Grunddaten § 2 SPU_40%_IST'!$B$12*'bezirksw Umlage § 2_IST'!E200</f>
        <v>11979.783601547946</v>
      </c>
      <c r="G200" s="170">
        <f>'Grunddaten § 2 SPU_40%_IST'!$C$12*'bezirksw Umlage § 2_IST'!E200</f>
        <v>1547135.0507060213</v>
      </c>
      <c r="H200" s="170">
        <f>'Grunddaten § 2 SPU_40%_IST'!$D$12*'bezirksw Umlage § 2_IST'!E200</f>
        <v>105237.76432835044</v>
      </c>
      <c r="I200" s="170">
        <f>'Grunddaten § 2 SPU_40%_IST'!$E$12*'bezirksw Umlage § 2_IST'!E200</f>
        <v>2162991.181126514</v>
      </c>
      <c r="J200" s="170">
        <f>'Grunddaten § 2 SPU_40%_IST'!$F$12*'bezirksw Umlage § 2_IST'!E200</f>
        <v>271376.09221003129</v>
      </c>
      <c r="K200" s="170">
        <f>'Grunddaten § 2 SPU_40%_IST'!$G$12*'bezirksw Umlage § 2_IST'!E200</f>
        <v>717923.25830080325</v>
      </c>
      <c r="L200" s="170">
        <f>'Grunddaten § 2 SPU_40%_IST'!$H$12*'bezirksw Umlage § 2_IST'!E200</f>
        <v>4176.542744602898</v>
      </c>
      <c r="M200" s="170">
        <f>'Grunddaten § 2 SPU_40%_IST'!$I$12*'bezirksw Umlage § 2_IST'!E200</f>
        <v>8064.320935975823</v>
      </c>
      <c r="N200" s="14"/>
      <c r="O200" s="14"/>
    </row>
    <row r="201" spans="1:15" x14ac:dyDescent="0.25">
      <c r="A201">
        <v>62041</v>
      </c>
      <c r="B201" t="s">
        <v>218</v>
      </c>
      <c r="C201" t="s">
        <v>206</v>
      </c>
      <c r="D201" s="207">
        <f>Finanzkraft!H201</f>
        <v>20106194.859999999</v>
      </c>
      <c r="E201" s="147">
        <f t="shared" si="8"/>
        <v>0.18591311629984952</v>
      </c>
      <c r="F201" s="170">
        <f>'Grunddaten § 2 SPU_40%_IST'!$B$12*'bezirksw Umlage § 2_IST'!E201</f>
        <v>15408.524193847776</v>
      </c>
      <c r="G201" s="170">
        <f>'Grunddaten § 2 SPU_40%_IST'!$C$12*'bezirksw Umlage § 2_IST'!E201</f>
        <v>1989941.4424208226</v>
      </c>
      <c r="H201" s="170">
        <f>'Grunddaten § 2 SPU_40%_IST'!$D$12*'bezirksw Umlage § 2_IST'!E201</f>
        <v>135357.92395701635</v>
      </c>
      <c r="I201" s="170">
        <f>'Grunddaten § 2 SPU_40%_IST'!$E$12*'bezirksw Umlage § 2_IST'!E201</f>
        <v>2782062.1017862782</v>
      </c>
      <c r="J201" s="170">
        <f>'Grunddaten § 2 SPU_40%_IST'!$F$12*'bezirksw Umlage § 2_IST'!E201</f>
        <v>349046.79596297769</v>
      </c>
      <c r="K201" s="170">
        <f>'Grunddaten § 2 SPU_40%_IST'!$G$12*'bezirksw Umlage § 2_IST'!E201</f>
        <v>923400.47723604774</v>
      </c>
      <c r="L201" s="170">
        <f>'Grunddaten § 2 SPU_40%_IST'!$H$12*'bezirksw Umlage § 2_IST'!E201</f>
        <v>5371.9133890313105</v>
      </c>
      <c r="M201" s="170">
        <f>'Grunddaten § 2 SPU_40%_IST'!$I$12*'bezirksw Umlage § 2_IST'!E201</f>
        <v>10372.414759886036</v>
      </c>
      <c r="N201" s="14"/>
      <c r="O201" s="14"/>
    </row>
    <row r="202" spans="1:15" x14ac:dyDescent="0.25">
      <c r="A202">
        <v>62042</v>
      </c>
      <c r="B202" t="s">
        <v>219</v>
      </c>
      <c r="C202" t="s">
        <v>206</v>
      </c>
      <c r="D202" s="207">
        <f>Finanzkraft!H202</f>
        <v>5561690.4500000002</v>
      </c>
      <c r="E202" s="147">
        <f t="shared" si="8"/>
        <v>5.1426498681342858E-2</v>
      </c>
      <c r="F202" s="170">
        <f>'Grunddaten § 2 SPU_40%_IST'!$B$12*'bezirksw Umlage § 2_IST'!E202</f>
        <v>4262.2406902067169</v>
      </c>
      <c r="G202" s="170">
        <f>'Grunddaten § 2 SPU_40%_IST'!$C$12*'bezirksw Umlage § 2_IST'!E202</f>
        <v>550449.17217971873</v>
      </c>
      <c r="H202" s="170">
        <f>'Grunddaten § 2 SPU_40%_IST'!$D$12*'bezirksw Umlage § 2_IST'!E202</f>
        <v>37442.135533126137</v>
      </c>
      <c r="I202" s="170">
        <f>'Grunddaten § 2 SPU_40%_IST'!$E$12*'bezirksw Umlage § 2_IST'!E202</f>
        <v>769562.23345841339</v>
      </c>
      <c r="J202" s="170">
        <f>'Grunddaten § 2 SPU_40%_IST'!$F$12*'bezirksw Umlage § 2_IST'!E202</f>
        <v>96551.846096571244</v>
      </c>
      <c r="K202" s="170">
        <f>'Grunddaten § 2 SPU_40%_IST'!$G$12*'bezirksw Umlage § 2_IST'!E202</f>
        <v>255427.12838152458</v>
      </c>
      <c r="L202" s="170">
        <f>'Grunddaten § 2 SPU_40%_IST'!$H$12*'bezirksw Umlage § 2_IST'!E202</f>
        <v>1485.9559256257292</v>
      </c>
      <c r="M202" s="170">
        <f>'Grunddaten § 2 SPU_40%_IST'!$I$12*'bezirksw Umlage § 2_IST'!E202</f>
        <v>2869.1734321278341</v>
      </c>
      <c r="N202" s="14"/>
      <c r="O202" s="14"/>
    </row>
    <row r="203" spans="1:15" x14ac:dyDescent="0.25">
      <c r="A203">
        <v>62043</v>
      </c>
      <c r="B203" t="s">
        <v>220</v>
      </c>
      <c r="C203" t="s">
        <v>206</v>
      </c>
      <c r="D203" s="207">
        <f>Finanzkraft!H203</f>
        <v>4573631.34</v>
      </c>
      <c r="E203" s="147">
        <f t="shared" si="8"/>
        <v>4.229035186153849E-2</v>
      </c>
      <c r="F203" s="170">
        <f>'Grunddaten § 2 SPU_40%_IST'!$B$12*'bezirksw Umlage § 2_IST'!E203</f>
        <v>3505.0346247430343</v>
      </c>
      <c r="G203" s="170">
        <f>'Grunddaten § 2 SPU_40%_IST'!$C$12*'bezirksw Umlage § 2_IST'!E203</f>
        <v>452659.4220931906</v>
      </c>
      <c r="H203" s="170">
        <f>'Grunddaten § 2 SPU_40%_IST'!$D$12*'bezirksw Umlage § 2_IST'!E203</f>
        <v>30790.373187855734</v>
      </c>
      <c r="I203" s="170">
        <f>'Grunddaten § 2 SPU_40%_IST'!$E$12*'bezirksw Umlage § 2_IST'!E203</f>
        <v>632846.07093258773</v>
      </c>
      <c r="J203" s="170">
        <f>'Grunddaten § 2 SPU_40%_IST'!$F$12*'bezirksw Umlage § 2_IST'!E203</f>
        <v>79398.980078464243</v>
      </c>
      <c r="K203" s="170">
        <f>'Grunddaten § 2 SPU_40%_IST'!$G$12*'bezirksw Umlage § 2_IST'!E203</f>
        <v>210049.3599840574</v>
      </c>
      <c r="L203" s="170">
        <f>'Grunddaten § 2 SPU_40%_IST'!$H$12*'bezirksw Umlage § 2_IST'!E203</f>
        <v>1221.9692290318933</v>
      </c>
      <c r="M203" s="170">
        <f>'Grunddaten § 2 SPU_40%_IST'!$I$12*'bezirksw Umlage § 2_IST'!E203</f>
        <v>2359.4519772446565</v>
      </c>
      <c r="N203" s="14"/>
      <c r="O203" s="14"/>
    </row>
    <row r="204" spans="1:15" x14ac:dyDescent="0.25">
      <c r="A204">
        <v>62044</v>
      </c>
      <c r="B204" t="s">
        <v>221</v>
      </c>
      <c r="C204" t="s">
        <v>206</v>
      </c>
      <c r="D204" s="207">
        <f>Finanzkraft!H204</f>
        <v>3494415.67</v>
      </c>
      <c r="E204" s="147">
        <f t="shared" si="8"/>
        <v>3.2311320534805892E-2</v>
      </c>
      <c r="F204" s="170">
        <f>'Grunddaten § 2 SPU_40%_IST'!$B$12*'bezirksw Umlage § 2_IST'!E204</f>
        <v>2677.9700868051664</v>
      </c>
      <c r="G204" s="170">
        <f>'Grunddaten § 2 SPU_40%_IST'!$C$12*'bezirksw Umlage § 2_IST'!E204</f>
        <v>345847.76518861041</v>
      </c>
      <c r="H204" s="170">
        <f>'Grunddaten § 2 SPU_40%_IST'!$D$12*'bezirksw Umlage § 2_IST'!E204</f>
        <v>23524.931188002342</v>
      </c>
      <c r="I204" s="170">
        <f>'Grunddaten § 2 SPU_40%_IST'!$E$12*'bezirksw Umlage § 2_IST'!E204</f>
        <v>483516.72064691741</v>
      </c>
      <c r="J204" s="170">
        <f>'Grunddaten § 2 SPU_40%_IST'!$F$12*'bezirksw Umlage § 2_IST'!E204</f>
        <v>60663.621429575767</v>
      </c>
      <c r="K204" s="170">
        <f>'Grunddaten § 2 SPU_40%_IST'!$G$12*'bezirksw Umlage § 2_IST'!E204</f>
        <v>160485.12012377483</v>
      </c>
      <c r="L204" s="170">
        <f>'Grunddaten § 2 SPU_40%_IST'!$H$12*'bezirksw Umlage § 2_IST'!E204</f>
        <v>933.62759364572378</v>
      </c>
      <c r="M204" s="170">
        <f>'Grunddaten § 2 SPU_40%_IST'!$I$12*'bezirksw Umlage § 2_IST'!E204</f>
        <v>1802.7045358439868</v>
      </c>
      <c r="N204" s="14"/>
      <c r="O204" s="14"/>
    </row>
    <row r="205" spans="1:15" x14ac:dyDescent="0.25">
      <c r="A205">
        <v>62045</v>
      </c>
      <c r="B205" t="s">
        <v>222</v>
      </c>
      <c r="C205" t="s">
        <v>206</v>
      </c>
      <c r="D205" s="207">
        <f>Finanzkraft!H205</f>
        <v>2435505.17</v>
      </c>
      <c r="E205" s="147">
        <f t="shared" si="8"/>
        <v>2.252004215973737E-2</v>
      </c>
      <c r="F205" s="170">
        <f>'Grunddaten § 2 SPU_40%_IST'!$B$12*'bezirksw Umlage § 2_IST'!E205</f>
        <v>1866.4665590626005</v>
      </c>
      <c r="G205" s="170">
        <f>'Grunddaten § 2 SPU_40%_IST'!$C$12*'bezirksw Umlage § 2_IST'!E205</f>
        <v>241045.7426061756</v>
      </c>
      <c r="H205" s="170">
        <f>'Grunddaten § 2 SPU_40%_IST'!$D$12*'bezirksw Umlage § 2_IST'!E205</f>
        <v>16396.186642636578</v>
      </c>
      <c r="I205" s="170">
        <f>'Grunddaten § 2 SPU_40%_IST'!$E$12*'bezirksw Umlage § 2_IST'!E205</f>
        <v>336996.96433567471</v>
      </c>
      <c r="J205" s="170">
        <f>'Grunddaten § 2 SPU_40%_IST'!$F$12*'bezirksw Umlage § 2_IST'!E205</f>
        <v>42280.763817274936</v>
      </c>
      <c r="K205" s="170">
        <f>'Grunddaten § 2 SPU_40%_IST'!$G$12*'bezirksw Umlage § 2_IST'!E205</f>
        <v>111853.41890637888</v>
      </c>
      <c r="L205" s="170">
        <f>'Grunddaten § 2 SPU_40%_IST'!$H$12*'bezirksw Umlage § 2_IST'!E205</f>
        <v>650.71103323515581</v>
      </c>
      <c r="M205" s="170">
        <f>'Grunddaten § 2 SPU_40%_IST'!$I$12*'bezirksw Umlage § 2_IST'!E205</f>
        <v>1256.4321568047685</v>
      </c>
      <c r="N205" s="14"/>
      <c r="O205" s="14"/>
    </row>
    <row r="206" spans="1:15" x14ac:dyDescent="0.25">
      <c r="A206">
        <v>62046</v>
      </c>
      <c r="B206" t="s">
        <v>223</v>
      </c>
      <c r="C206" t="s">
        <v>206</v>
      </c>
      <c r="D206" s="207">
        <f>Finanzkraft!H206</f>
        <v>3414624.9</v>
      </c>
      <c r="E206" s="147">
        <f t="shared" si="8"/>
        <v>3.1573530475276716E-2</v>
      </c>
      <c r="F206" s="170">
        <f>'Grunddaten § 2 SPU_40%_IST'!$B$12*'bezirksw Umlage § 2_IST'!E206</f>
        <v>2616.821867634334</v>
      </c>
      <c r="G206" s="170">
        <f>'Grunddaten § 2 SPU_40%_IST'!$C$12*'bezirksw Umlage § 2_IST'!E206</f>
        <v>337950.74832135875</v>
      </c>
      <c r="H206" s="170">
        <f>'Grunddaten § 2 SPU_40%_IST'!$D$12*'bezirksw Umlage § 2_IST'!E206</f>
        <v>22987.767738959166</v>
      </c>
      <c r="I206" s="170">
        <f>'Grunddaten § 2 SPU_40%_IST'!$E$12*'bezirksw Umlage § 2_IST'!E206</f>
        <v>472476.19911437383</v>
      </c>
      <c r="J206" s="170">
        <f>'Grunddaten § 2 SPU_40%_IST'!$F$12*'bezirksw Umlage § 2_IST'!E206</f>
        <v>59278.440752185328</v>
      </c>
      <c r="K206" s="170">
        <f>'Grunddaten § 2 SPU_40%_IST'!$G$12*'bezirksw Umlage § 2_IST'!E206</f>
        <v>156820.6358387045</v>
      </c>
      <c r="L206" s="170">
        <f>'Grunddaten § 2 SPU_40%_IST'!$H$12*'bezirksw Umlage § 2_IST'!E206</f>
        <v>912.30933284756293</v>
      </c>
      <c r="M206" s="170">
        <f>'Grunddaten § 2 SPU_40%_IST'!$I$12*'bezirksw Umlage § 2_IST'!E206</f>
        <v>1761.541950570471</v>
      </c>
      <c r="N206" s="14"/>
      <c r="O206" s="14"/>
    </row>
    <row r="207" spans="1:15" x14ac:dyDescent="0.25">
      <c r="A207">
        <v>62047</v>
      </c>
      <c r="B207" t="s">
        <v>224</v>
      </c>
      <c r="C207" t="s">
        <v>206</v>
      </c>
      <c r="D207" s="207">
        <f>Finanzkraft!H207</f>
        <v>8457513.4100000001</v>
      </c>
      <c r="E207" s="147">
        <f t="shared" si="8"/>
        <v>7.8202896428154242E-2</v>
      </c>
      <c r="F207" s="170">
        <f>'Grunddaten § 2 SPU_40%_IST'!$B$12*'bezirksw Umlage § 2_IST'!E207</f>
        <v>6481.4750332016338</v>
      </c>
      <c r="G207" s="170">
        <f>'Grunddaten § 2 SPU_40%_IST'!$C$12*'bezirksw Umlage § 2_IST'!E207</f>
        <v>837053.2839046031</v>
      </c>
      <c r="H207" s="170">
        <f>'Grunddaten § 2 SPU_40%_IST'!$D$12*'bezirksw Umlage § 2_IST'!E207</f>
        <v>56937.250682560341</v>
      </c>
      <c r="I207" s="170">
        <f>'Grunddaten § 2 SPU_40%_IST'!$E$12*'bezirksw Umlage § 2_IST'!E207</f>
        <v>1170252.6359236843</v>
      </c>
      <c r="J207" s="170">
        <f>'Grunddaten § 2 SPU_40%_IST'!$F$12*'bezirksw Umlage § 2_IST'!E207</f>
        <v>146823.80122791757</v>
      </c>
      <c r="K207" s="170">
        <f>'Grunddaten § 2 SPU_40%_IST'!$G$12*'bezirksw Umlage § 2_IST'!E207</f>
        <v>388421.1793133032</v>
      </c>
      <c r="L207" s="170">
        <f>'Grunddaten § 2 SPU_40%_IST'!$H$12*'bezirksw Umlage § 2_IST'!E207</f>
        <v>2259.6532979732028</v>
      </c>
      <c r="M207" s="170">
        <f>'Grunddaten § 2 SPU_40%_IST'!$I$12*'bezirksw Umlage § 2_IST'!E207</f>
        <v>4363.0750391433385</v>
      </c>
      <c r="N207" s="14"/>
      <c r="O207" s="14"/>
    </row>
    <row r="208" spans="1:15" x14ac:dyDescent="0.25">
      <c r="A208">
        <v>62048</v>
      </c>
      <c r="B208" t="s">
        <v>225</v>
      </c>
      <c r="C208" t="s">
        <v>206</v>
      </c>
      <c r="D208" s="207">
        <f>Finanzkraft!H208</f>
        <v>6483495.8700000001</v>
      </c>
      <c r="E208" s="147">
        <f t="shared" si="8"/>
        <v>5.9950026850028461E-2</v>
      </c>
      <c r="F208" s="170">
        <f>'Grunddaten § 2 SPU_40%_IST'!$B$12*'bezirksw Umlage § 2_IST'!E208</f>
        <v>4968.6727732035497</v>
      </c>
      <c r="G208" s="170">
        <f>'Grunddaten § 2 SPU_40%_IST'!$C$12*'bezirksw Umlage § 2_IST'!E208</f>
        <v>641681.6913052263</v>
      </c>
      <c r="H208" s="170">
        <f>'Grunddaten § 2 SPU_40%_IST'!$D$12*'bezirksw Umlage § 2_IST'!E208</f>
        <v>43647.868085323513</v>
      </c>
      <c r="I208" s="170">
        <f>'Grunddaten § 2 SPU_40%_IST'!$E$12*'bezirksw Umlage § 2_IST'!E208</f>
        <v>897110.97861183551</v>
      </c>
      <c r="J208" s="170">
        <f>'Grunddaten § 2 SPU_40%_IST'!$F$12*'bezirksw Umlage § 2_IST'!E208</f>
        <v>112554.53733639479</v>
      </c>
      <c r="K208" s="170">
        <f>'Grunddaten § 2 SPU_40%_IST'!$G$12*'bezirksw Umlage § 2_IST'!E208</f>
        <v>297762.11870036286</v>
      </c>
      <c r="L208" s="170">
        <f>'Grunddaten § 2 SPU_40%_IST'!$H$12*'bezirksw Umlage § 2_IST'!E208</f>
        <v>1732.2411582249138</v>
      </c>
      <c r="M208" s="170">
        <f>'Grunddaten § 2 SPU_40%_IST'!$I$12*'bezirksw Umlage § 2_IST'!E208</f>
        <v>3344.7158314095918</v>
      </c>
      <c r="N208" s="14"/>
      <c r="O208" s="14"/>
    </row>
    <row r="209" spans="1:15" x14ac:dyDescent="0.25">
      <c r="A209">
        <v>62105</v>
      </c>
      <c r="B209" t="s">
        <v>227</v>
      </c>
      <c r="C209" t="s">
        <v>228</v>
      </c>
      <c r="D209" s="207">
        <f>Finanzkraft!H209</f>
        <v>2319822.4700000002</v>
      </c>
      <c r="E209" s="147">
        <f>D209/SUM($D$209:$D$227)</f>
        <v>1.4499292185700296E-2</v>
      </c>
      <c r="F209" s="170">
        <f>'Grunddaten § 2 SPU_40%_IST'!$B$13*'bezirksw Umlage § 2_IST'!E209</f>
        <v>1888.232459182932</v>
      </c>
      <c r="G209" s="170">
        <f>'Grunddaten § 2 SPU_40%_IST'!$C$13*'bezirksw Umlage § 2_IST'!E209</f>
        <v>181243.93647533926</v>
      </c>
      <c r="H209" s="170">
        <f>'Grunddaten § 2 SPU_40%_IST'!$D$13*'bezirksw Umlage § 2_IST'!E209</f>
        <v>19936.790352469845</v>
      </c>
      <c r="I209" s="170">
        <f>'Grunddaten § 2 SPU_40%_IST'!$E$13*'bezirksw Umlage § 2_IST'!E209</f>
        <v>268033.02410236362</v>
      </c>
      <c r="J209" s="170">
        <f>'Grunddaten § 2 SPU_40%_IST'!$F$13*'bezirksw Umlage § 2_IST'!E209</f>
        <v>35849.371523412374</v>
      </c>
      <c r="K209" s="170">
        <f>'Grunddaten § 2 SPU_40%_IST'!$G$13*'bezirksw Umlage § 2_IST'!E209</f>
        <v>78442.928114247843</v>
      </c>
      <c r="L209" s="170">
        <f>'Grunddaten § 2 SPU_40%_IST'!$H$13*'bezirksw Umlage § 2_IST'!E209</f>
        <v>1218.1653406248722</v>
      </c>
      <c r="M209" s="170">
        <f>'Grunddaten § 2 SPU_40%_IST'!$I$13*'bezirksw Umlage § 2_IST'!E209</f>
        <v>1130.8415555242609</v>
      </c>
      <c r="N209" s="14"/>
      <c r="O209" s="14"/>
    </row>
    <row r="210" spans="1:15" x14ac:dyDescent="0.25">
      <c r="A210">
        <v>62115</v>
      </c>
      <c r="B210" t="s">
        <v>229</v>
      </c>
      <c r="C210" t="s">
        <v>228</v>
      </c>
      <c r="D210" s="207">
        <f>Finanzkraft!H210</f>
        <v>7301204.6699999999</v>
      </c>
      <c r="E210" s="147">
        <f t="shared" ref="E210:E227" si="9">D210/SUM($D$209:$D$227)</f>
        <v>4.5633793614357696E-2</v>
      </c>
      <c r="F210" s="170">
        <f>'Grunddaten § 2 SPU_40%_IST'!$B$13*'bezirksw Umlage § 2_IST'!E210</f>
        <v>5942.8563294466267</v>
      </c>
      <c r="G210" s="170">
        <f>'Grunddaten § 2 SPU_40%_IST'!$C$13*'bezirksw Umlage § 2_IST'!E210</f>
        <v>570431.18278052122</v>
      </c>
      <c r="H210" s="170">
        <f>'Grunddaten § 2 SPU_40%_IST'!$D$13*'bezirksw Umlage § 2_IST'!E210</f>
        <v>62747.29584210975</v>
      </c>
      <c r="I210" s="170">
        <f>'Grunddaten § 2 SPU_40%_IST'!$E$13*'bezirksw Umlage § 2_IST'!E210</f>
        <v>843583.5037369905</v>
      </c>
      <c r="J210" s="170">
        <f>'Grunddaten § 2 SPU_40%_IST'!$F$13*'bezirksw Umlage § 2_IST'!E210</f>
        <v>112829.15057862313</v>
      </c>
      <c r="K210" s="170">
        <f>'Grunddaten § 2 SPU_40%_IST'!$G$13*'bezirksw Umlage § 2_IST'!E210</f>
        <v>246884.35450675699</v>
      </c>
      <c r="L210" s="170">
        <f>'Grunddaten § 2 SPU_40%_IST'!$H$13*'bezirksw Umlage § 2_IST'!E210</f>
        <v>3833.9461699422441</v>
      </c>
      <c r="M210" s="170">
        <f>'Grunddaten § 2 SPU_40%_IST'!$I$13*'bezirksw Umlage § 2_IST'!E210</f>
        <v>3559.1109893093662</v>
      </c>
      <c r="N210" s="14"/>
      <c r="O210" s="14"/>
    </row>
    <row r="211" spans="1:15" x14ac:dyDescent="0.25">
      <c r="A211">
        <v>62116</v>
      </c>
      <c r="B211" t="s">
        <v>230</v>
      </c>
      <c r="C211" t="s">
        <v>228</v>
      </c>
      <c r="D211" s="207">
        <f>Finanzkraft!H211</f>
        <v>5038441.26</v>
      </c>
      <c r="E211" s="147">
        <f t="shared" si="9"/>
        <v>3.149113043517849E-2</v>
      </c>
      <c r="F211" s="170">
        <f>'Grunddaten § 2 SPU_40%_IST'!$B$13*'bezirksw Umlage § 2_IST'!E211</f>
        <v>4101.0674109120728</v>
      </c>
      <c r="G211" s="170">
        <f>'Grunddaten § 2 SPU_40%_IST'!$C$13*'bezirksw Umlage § 2_IST'!E211</f>
        <v>393645.17736659746</v>
      </c>
      <c r="H211" s="170">
        <f>'Grunddaten § 2 SPU_40%_IST'!$D$13*'bezirksw Umlage § 2_IST'!E211</f>
        <v>43300.876857121737</v>
      </c>
      <c r="I211" s="170">
        <f>'Grunddaten § 2 SPU_40%_IST'!$E$13*'bezirksw Umlage § 2_IST'!E211</f>
        <v>582143.10152790404</v>
      </c>
      <c r="J211" s="170">
        <f>'Grunddaten § 2 SPU_40%_IST'!$F$13*'bezirksw Umlage § 2_IST'!E211</f>
        <v>77861.541115527667</v>
      </c>
      <c r="K211" s="170">
        <f>'Grunddaten § 2 SPU_40%_IST'!$G$13*'bezirksw Umlage § 2_IST'!E211</f>
        <v>170370.83254307832</v>
      </c>
      <c r="L211" s="170">
        <f>'Grunddaten § 2 SPU_40%_IST'!$H$13*'bezirksw Umlage § 2_IST'!E211</f>
        <v>2645.7431950412606</v>
      </c>
      <c r="M211" s="170">
        <f>'Grunddaten § 2 SPU_40%_IST'!$I$13*'bezirksw Umlage § 2_IST'!E211</f>
        <v>2456.0839570952239</v>
      </c>
      <c r="N211" s="14"/>
      <c r="O211" s="14"/>
    </row>
    <row r="212" spans="1:15" x14ac:dyDescent="0.25">
      <c r="A212">
        <v>62125</v>
      </c>
      <c r="B212" t="s">
        <v>231</v>
      </c>
      <c r="C212" t="s">
        <v>228</v>
      </c>
      <c r="D212" s="207">
        <f>Finanzkraft!H212</f>
        <v>3042029.4</v>
      </c>
      <c r="E212" s="147">
        <f t="shared" si="9"/>
        <v>1.9013210570415138E-2</v>
      </c>
      <c r="F212" s="170">
        <f>'Grunddaten § 2 SPU_40%_IST'!$B$13*'bezirksw Umlage § 2_IST'!E212</f>
        <v>2476.0768244773399</v>
      </c>
      <c r="G212" s="170">
        <f>'Grunddaten § 2 SPU_40%_IST'!$C$13*'bezirksw Umlage § 2_IST'!E212</f>
        <v>237668.78304688307</v>
      </c>
      <c r="H212" s="170">
        <f>'Grunddaten § 2 SPU_40%_IST'!$D$13*'bezirksw Umlage § 2_IST'!E212</f>
        <v>26143.510194488987</v>
      </c>
      <c r="I212" s="170">
        <f>'Grunddaten § 2 SPU_40%_IST'!$E$13*'bezirksw Umlage § 2_IST'!E212</f>
        <v>351477.0419006669</v>
      </c>
      <c r="J212" s="170">
        <f>'Grunddaten § 2 SPU_40%_IST'!$F$13*'bezirksw Umlage § 2_IST'!E212</f>
        <v>47009.994754358602</v>
      </c>
      <c r="K212" s="170">
        <f>'Grunddaten § 2 SPU_40%_IST'!$G$13*'bezirksw Umlage § 2_IST'!E212</f>
        <v>102863.77368593575</v>
      </c>
      <c r="L212" s="170">
        <f>'Grunddaten § 2 SPU_40%_IST'!$H$13*'bezirksw Umlage § 2_IST'!E212</f>
        <v>1597.4044687315557</v>
      </c>
      <c r="M212" s="170">
        <f>'Grunddaten § 2 SPU_40%_IST'!$I$13*'bezirksw Umlage § 2_IST'!E212</f>
        <v>1482.8950504331194</v>
      </c>
      <c r="N212" s="14"/>
      <c r="O212" s="14"/>
    </row>
    <row r="213" spans="1:15" x14ac:dyDescent="0.25">
      <c r="A213">
        <v>62128</v>
      </c>
      <c r="B213" t="s">
        <v>232</v>
      </c>
      <c r="C213" t="s">
        <v>228</v>
      </c>
      <c r="D213" s="207">
        <f>Finanzkraft!H213</f>
        <v>4884794.18</v>
      </c>
      <c r="E213" s="147">
        <f t="shared" si="9"/>
        <v>3.0530809576488096E-2</v>
      </c>
      <c r="F213" s="170">
        <f>'Grunddaten § 2 SPU_40%_IST'!$B$13*'bezirksw Umlage § 2_IST'!E213</f>
        <v>3976.0055117941297</v>
      </c>
      <c r="G213" s="170">
        <f>'Grunddaten § 2 SPU_40%_IST'!$C$13*'bezirksw Umlage § 2_IST'!E213</f>
        <v>381640.98223215621</v>
      </c>
      <c r="H213" s="170">
        <f>'Grunddaten § 2 SPU_40%_IST'!$D$13*'bezirksw Umlage § 2_IST'!E213</f>
        <v>41980.418217789236</v>
      </c>
      <c r="I213" s="170">
        <f>'Grunddaten § 2 SPU_40%_IST'!$E$13*'bezirksw Umlage § 2_IST'!E213</f>
        <v>564390.66916315595</v>
      </c>
      <c r="J213" s="170">
        <f>'Grunddaten § 2 SPU_40%_IST'!$F$13*'bezirksw Umlage § 2_IST'!E213</f>
        <v>75487.156297017194</v>
      </c>
      <c r="K213" s="170">
        <f>'Grunddaten § 2 SPU_40%_IST'!$G$13*'bezirksw Umlage § 2_IST'!E213</f>
        <v>165175.38030168152</v>
      </c>
      <c r="L213" s="170">
        <f>'Grunddaten § 2 SPU_40%_IST'!$H$13*'bezirksw Umlage § 2_IST'!E213</f>
        <v>2565.0613540966742</v>
      </c>
      <c r="M213" s="170">
        <f>'Grunddaten § 2 SPU_40%_IST'!$I$13*'bezirksw Umlage § 2_IST'!E213</f>
        <v>2381.1857676018872</v>
      </c>
      <c r="N213" s="14"/>
      <c r="O213" s="14"/>
    </row>
    <row r="214" spans="1:15" x14ac:dyDescent="0.25">
      <c r="A214">
        <v>62131</v>
      </c>
      <c r="B214" t="s">
        <v>233</v>
      </c>
      <c r="C214" t="s">
        <v>228</v>
      </c>
      <c r="D214" s="207">
        <f>Finanzkraft!H214</f>
        <v>3799195.34</v>
      </c>
      <c r="E214" s="147">
        <f t="shared" si="9"/>
        <v>2.3745628821851602E-2</v>
      </c>
      <c r="F214" s="170">
        <f>'Grunddaten § 2 SPU_40%_IST'!$B$13*'bezirksw Umlage § 2_IST'!E214</f>
        <v>3092.3762712603325</v>
      </c>
      <c r="G214" s="170">
        <f>'Grunddaten § 2 SPU_40%_IST'!$C$13*'bezirksw Umlage § 2_IST'!E214</f>
        <v>296824.91990879149</v>
      </c>
      <c r="H214" s="170">
        <f>'Grunddaten § 2 SPU_40%_IST'!$D$13*'bezirksw Umlage § 2_IST'!E214</f>
        <v>32650.67132557794</v>
      </c>
      <c r="I214" s="170">
        <f>'Grunddaten § 2 SPU_40%_IST'!$E$13*'bezirksw Umlage § 2_IST'!E214</f>
        <v>438960.23480443633</v>
      </c>
      <c r="J214" s="170">
        <f>'Grunddaten § 2 SPU_40%_IST'!$F$13*'bezirksw Umlage § 2_IST'!E214</f>
        <v>58710.856970739223</v>
      </c>
      <c r="K214" s="170">
        <f>'Grunddaten § 2 SPU_40%_IST'!$G$13*'bezirksw Umlage § 2_IST'!E214</f>
        <v>128466.73001990769</v>
      </c>
      <c r="L214" s="170">
        <f>'Grunddaten § 2 SPU_40%_IST'!$H$13*'bezirksw Umlage § 2_IST'!E214</f>
        <v>1995.0009732647889</v>
      </c>
      <c r="M214" s="170">
        <f>'Grunddaten § 2 SPU_40%_IST'!$I$13*'bezirksw Umlage § 2_IST'!E214</f>
        <v>1851.9899792272136</v>
      </c>
      <c r="N214" s="14"/>
      <c r="O214" s="14"/>
    </row>
    <row r="215" spans="1:15" x14ac:dyDescent="0.25">
      <c r="A215">
        <v>62132</v>
      </c>
      <c r="B215" t="s">
        <v>234</v>
      </c>
      <c r="C215" t="s">
        <v>228</v>
      </c>
      <c r="D215" s="207">
        <f>Finanzkraft!H215</f>
        <v>2105039.0699999998</v>
      </c>
      <c r="E215" s="147">
        <f t="shared" si="9"/>
        <v>1.3156858739386558E-2</v>
      </c>
      <c r="F215" s="170">
        <f>'Grunddaten § 2 SPU_40%_IST'!$B$13*'bezirksw Umlage § 2_IST'!E215</f>
        <v>1713.4083108619304</v>
      </c>
      <c r="G215" s="170">
        <f>'Grunddaten § 2 SPU_40%_IST'!$C$13*'bezirksw Umlage § 2_IST'!E215</f>
        <v>164463.26062234718</v>
      </c>
      <c r="H215" s="170">
        <f>'Grunddaten § 2 SPU_40%_IST'!$D$13*'bezirksw Umlage § 2_IST'!E215</f>
        <v>18090.919958348401</v>
      </c>
      <c r="I215" s="170">
        <f>'Grunddaten § 2 SPU_40%_IST'!$E$13*'bezirksw Umlage § 2_IST'!E215</f>
        <v>243216.88193050693</v>
      </c>
      <c r="J215" s="170">
        <f>'Grunddaten § 2 SPU_40%_IST'!$F$13*'bezirksw Umlage § 2_IST'!E215</f>
        <v>32530.216715992261</v>
      </c>
      <c r="K215" s="170">
        <f>'Grunddaten § 2 SPU_40%_IST'!$G$13*'bezirksw Umlage § 2_IST'!E215</f>
        <v>71180.20045977617</v>
      </c>
      <c r="L215" s="170">
        <f>'Grunddaten § 2 SPU_40%_IST'!$H$13*'bezirksw Umlage § 2_IST'!E215</f>
        <v>1105.3801180463665</v>
      </c>
      <c r="M215" s="170">
        <f>'Grunddaten § 2 SPU_40%_IST'!$I$13*'bezirksw Umlage § 2_IST'!E215</f>
        <v>1026.1413048379272</v>
      </c>
      <c r="N215" s="14"/>
      <c r="O215" s="14"/>
    </row>
    <row r="216" spans="1:15" x14ac:dyDescent="0.25">
      <c r="A216">
        <v>62135</v>
      </c>
      <c r="B216" t="s">
        <v>235</v>
      </c>
      <c r="C216" t="s">
        <v>228</v>
      </c>
      <c r="D216" s="207">
        <f>Finanzkraft!H216</f>
        <v>1934835.13</v>
      </c>
      <c r="E216" s="147">
        <f t="shared" si="9"/>
        <v>1.2093054638369552E-2</v>
      </c>
      <c r="F216" s="170">
        <f>'Grunddaten § 2 SPU_40%_IST'!$B$13*'bezirksw Umlage § 2_IST'!E216</f>
        <v>1574.8698630518168</v>
      </c>
      <c r="G216" s="170">
        <f>'Grunddaten § 2 SPU_40%_IST'!$C$13*'bezirksw Umlage § 2_IST'!E216</f>
        <v>151165.50508797113</v>
      </c>
      <c r="H216" s="170">
        <f>'Grunddaten § 2 SPU_40%_IST'!$D$13*'bezirksw Umlage § 2_IST'!E216</f>
        <v>16628.16997949146</v>
      </c>
      <c r="I216" s="170">
        <f>'Grunddaten § 2 SPU_40%_IST'!$E$13*'bezirksw Umlage § 2_IST'!E216</f>
        <v>223551.46470901705</v>
      </c>
      <c r="J216" s="170">
        <f>'Grunddaten § 2 SPU_40%_IST'!$F$13*'bezirksw Umlage § 2_IST'!E216</f>
        <v>29899.970497276834</v>
      </c>
      <c r="K216" s="170">
        <f>'Grunddaten § 2 SPU_40%_IST'!$G$13*'bezirksw Umlage § 2_IST'!E216</f>
        <v>65424.891334685351</v>
      </c>
      <c r="L216" s="170">
        <f>'Grunddaten § 2 SPU_40%_IST'!$H$13*'bezirksw Umlage § 2_IST'!E216</f>
        <v>1016.0040803421558</v>
      </c>
      <c r="M216" s="170">
        <f>'Grunddaten § 2 SPU_40%_IST'!$I$13*'bezirksw Umlage § 2_IST'!E216</f>
        <v>943.17215924379991</v>
      </c>
      <c r="N216" s="14"/>
      <c r="O216" s="14"/>
    </row>
    <row r="217" spans="1:15" x14ac:dyDescent="0.25">
      <c r="A217">
        <v>62138</v>
      </c>
      <c r="B217" t="s">
        <v>236</v>
      </c>
      <c r="C217" t="s">
        <v>228</v>
      </c>
      <c r="D217" s="207">
        <f>Finanzkraft!H217</f>
        <v>3158633</v>
      </c>
      <c r="E217" s="147">
        <f t="shared" si="9"/>
        <v>1.9742003263894189E-2</v>
      </c>
      <c r="F217" s="170">
        <f>'Grunddaten § 2 SPU_40%_IST'!$B$13*'bezirksw Umlage § 2_IST'!E217</f>
        <v>2570.9869761052714</v>
      </c>
      <c r="G217" s="170">
        <f>'Grunddaten § 2 SPU_40%_IST'!$C$13*'bezirksw Umlage § 2_IST'!E217</f>
        <v>246778.83165814419</v>
      </c>
      <c r="H217" s="170">
        <f>'Grunddaten § 2 SPU_40%_IST'!$D$13*'bezirksw Umlage § 2_IST'!E217</f>
        <v>27145.613397473851</v>
      </c>
      <c r="I217" s="170">
        <f>'Grunddaten § 2 SPU_40%_IST'!$E$13*'bezirksw Umlage § 2_IST'!E217</f>
        <v>364949.45883489138</v>
      </c>
      <c r="J217" s="170">
        <f>'Grunddaten § 2 SPU_40%_IST'!$F$13*'bezirksw Umlage § 2_IST'!E217</f>
        <v>48811.928234797466</v>
      </c>
      <c r="K217" s="170">
        <f>'Grunddaten § 2 SPU_40%_IST'!$G$13*'bezirksw Umlage § 2_IST'!E217</f>
        <v>106806.6304911216</v>
      </c>
      <c r="L217" s="170">
        <f>'Grunddaten § 2 SPU_40%_IST'!$H$13*'bezirksw Umlage § 2_IST'!E217</f>
        <v>1658.6343541857157</v>
      </c>
      <c r="M217" s="170">
        <f>'Grunddaten § 2 SPU_40%_IST'!$I$13*'bezirksw Umlage § 2_IST'!E217</f>
        <v>1539.735691520508</v>
      </c>
      <c r="N217" s="14"/>
      <c r="O217" s="14"/>
    </row>
    <row r="218" spans="1:15" x14ac:dyDescent="0.25">
      <c r="A218">
        <v>62139</v>
      </c>
      <c r="B218" t="s">
        <v>237</v>
      </c>
      <c r="C218" t="s">
        <v>228</v>
      </c>
      <c r="D218" s="207">
        <f>Finanzkraft!H218</f>
        <v>26352475.030000001</v>
      </c>
      <c r="E218" s="147">
        <f t="shared" si="9"/>
        <v>0.1647075326744038</v>
      </c>
      <c r="F218" s="170">
        <f>'Grunddaten § 2 SPU_40%_IST'!$B$13*'bezirksw Umlage § 2_IST'!E218</f>
        <v>21449.744269204231</v>
      </c>
      <c r="G218" s="170">
        <f>'Grunddaten § 2 SPU_40%_IST'!$C$13*'bezirksw Umlage § 2_IST'!E218</f>
        <v>2058875.7855704725</v>
      </c>
      <c r="H218" s="170">
        <f>'Grunddaten § 2 SPU_40%_IST'!$D$13*'bezirksw Umlage § 2_IST'!E218</f>
        <v>226475.85181024927</v>
      </c>
      <c r="I218" s="170">
        <f>'Grunddaten § 2 SPU_40%_IST'!$E$13*'bezirksw Umlage § 2_IST'!E218</f>
        <v>3044773.3247764106</v>
      </c>
      <c r="J218" s="170">
        <f>'Grunddaten § 2 SPU_40%_IST'!$F$13*'bezirksw Umlage § 2_IST'!E218</f>
        <v>407237.91588755394</v>
      </c>
      <c r="K218" s="170">
        <f>'Grunddaten § 2 SPU_40%_IST'!$G$13*'bezirksw Umlage § 2_IST'!E218</f>
        <v>891087.71517796419</v>
      </c>
      <c r="L218" s="170">
        <f>'Grunddaten § 2 SPU_40%_IST'!$H$13*'bezirksw Umlage § 2_IST'!E218</f>
        <v>13837.986370236506</v>
      </c>
      <c r="M218" s="170">
        <f>'Grunddaten § 2 SPU_40%_IST'!$I$13*'bezirksw Umlage § 2_IST'!E218</f>
        <v>12846.014830970855</v>
      </c>
      <c r="N218" s="14"/>
      <c r="O218" s="14"/>
    </row>
    <row r="219" spans="1:15" x14ac:dyDescent="0.25">
      <c r="A219">
        <v>62140</v>
      </c>
      <c r="B219" t="s">
        <v>238</v>
      </c>
      <c r="C219" t="s">
        <v>228</v>
      </c>
      <c r="D219" s="207">
        <f>Finanzkraft!H219</f>
        <v>47861928.439999998</v>
      </c>
      <c r="E219" s="147">
        <f t="shared" si="9"/>
        <v>0.29914534150651562</v>
      </c>
      <c r="F219" s="170">
        <f>'Grunddaten § 2 SPU_40%_IST'!$B$13*'bezirksw Umlage § 2_IST'!E219</f>
        <v>38957.484035189424</v>
      </c>
      <c r="G219" s="170">
        <f>'Grunddaten § 2 SPU_40%_IST'!$C$13*'bezirksw Umlage § 2_IST'!E219</f>
        <v>3739374.210719923</v>
      </c>
      <c r="H219" s="170">
        <f>'Grunddaten § 2 SPU_40%_IST'!$D$13*'bezirksw Umlage § 2_IST'!E219</f>
        <v>411330.2830337676</v>
      </c>
      <c r="I219" s="170">
        <f>'Grunddaten § 2 SPU_40%_IST'!$E$13*'bezirksw Umlage § 2_IST'!E219</f>
        <v>5529982.3952235961</v>
      </c>
      <c r="J219" s="170">
        <f>'Grunddaten § 2 SPU_40%_IST'!$F$13*'bezirksw Umlage § 2_IST'!E219</f>
        <v>739634.20764371532</v>
      </c>
      <c r="K219" s="170">
        <f>'Grunddaten § 2 SPU_40%_IST'!$G$13*'bezirksw Umlage § 2_IST'!E219</f>
        <v>1618412.5555211962</v>
      </c>
      <c r="L219" s="170">
        <f>'Grunddaten § 2 SPU_40%_IST'!$H$13*'bezirksw Umlage § 2_IST'!E219</f>
        <v>25132.846635922033</v>
      </c>
      <c r="M219" s="170">
        <f>'Grunddaten § 2 SPU_40%_IST'!$I$13*'bezirksw Umlage § 2_IST'!E219</f>
        <v>23331.206722676692</v>
      </c>
      <c r="N219" s="14"/>
      <c r="O219" s="14"/>
    </row>
    <row r="220" spans="1:15" x14ac:dyDescent="0.25">
      <c r="A220">
        <v>62141</v>
      </c>
      <c r="B220" t="s">
        <v>239</v>
      </c>
      <c r="C220" t="s">
        <v>228</v>
      </c>
      <c r="D220" s="207">
        <f>Finanzkraft!H220</f>
        <v>12291272.630000001</v>
      </c>
      <c r="E220" s="147">
        <f t="shared" si="9"/>
        <v>7.6822582547220047E-2</v>
      </c>
      <c r="F220" s="170">
        <f>'Grunddaten § 2 SPU_40%_IST'!$B$13*'bezirksw Umlage § 2_IST'!E220</f>
        <v>10004.550022585461</v>
      </c>
      <c r="G220" s="170">
        <f>'Grunddaten § 2 SPU_40%_IST'!$C$13*'bezirksw Umlage § 2_IST'!E220</f>
        <v>960297.03331255168</v>
      </c>
      <c r="H220" s="170">
        <f>'Grunddaten § 2 SPU_40%_IST'!$D$13*'bezirksw Umlage § 2_IST'!E220</f>
        <v>105632.44763697829</v>
      </c>
      <c r="I220" s="170">
        <f>'Grunddaten § 2 SPU_40%_IST'!$E$13*'bezirksw Umlage § 2_IST'!E220</f>
        <v>1420137.5388374059</v>
      </c>
      <c r="J220" s="170">
        <f>'Grunddaten § 2 SPU_40%_IST'!$F$13*'bezirksw Umlage § 2_IST'!E220</f>
        <v>189943.15500721047</v>
      </c>
      <c r="K220" s="170">
        <f>'Grunddaten § 2 SPU_40%_IST'!$G$13*'bezirksw Umlage § 2_IST'!E220</f>
        <v>415619.48287694273</v>
      </c>
      <c r="L220" s="170">
        <f>'Grunddaten § 2 SPU_40%_IST'!$H$13*'bezirksw Umlage § 2_IST'!E220</f>
        <v>6454.2879912862973</v>
      </c>
      <c r="M220" s="170">
        <f>'Grunddaten § 2 SPU_40%_IST'!$I$13*'bezirksw Umlage § 2_IST'!E220</f>
        <v>5991.6144618954277</v>
      </c>
      <c r="N220" s="14"/>
      <c r="O220" s="14"/>
    </row>
    <row r="221" spans="1:15" x14ac:dyDescent="0.25">
      <c r="A221">
        <v>62142</v>
      </c>
      <c r="B221" t="s">
        <v>240</v>
      </c>
      <c r="C221" t="s">
        <v>228</v>
      </c>
      <c r="D221" s="207">
        <f>Finanzkraft!H221</f>
        <v>5391352.2199999997</v>
      </c>
      <c r="E221" s="147">
        <f t="shared" si="9"/>
        <v>3.3696885052503144E-2</v>
      </c>
      <c r="F221" s="170">
        <f>'Grunddaten § 2 SPU_40%_IST'!$B$13*'bezirksw Umlage § 2_IST'!E221</f>
        <v>4388.3212583469622</v>
      </c>
      <c r="G221" s="170">
        <f>'Grunddaten § 2 SPU_40%_IST'!$C$13*'bezirksw Umlage § 2_IST'!E221</f>
        <v>421217.53363215725</v>
      </c>
      <c r="H221" s="170">
        <f>'Grunddaten § 2 SPU_40%_IST'!$D$13*'bezirksw Umlage § 2_IST'!E221</f>
        <v>46333.829556562079</v>
      </c>
      <c r="I221" s="170">
        <f>'Grunddaten § 2 SPU_40%_IST'!$E$13*'bezirksw Umlage § 2_IST'!E221</f>
        <v>622918.54580044281</v>
      </c>
      <c r="J221" s="170">
        <f>'Grunddaten § 2 SPU_40%_IST'!$F$13*'bezirksw Umlage § 2_IST'!E221</f>
        <v>83315.249872699977</v>
      </c>
      <c r="K221" s="170">
        <f>'Grunddaten § 2 SPU_40%_IST'!$G$13*'bezirksw Umlage § 2_IST'!E221</f>
        <v>182304.23237173422</v>
      </c>
      <c r="L221" s="170">
        <f>'Grunddaten § 2 SPU_40%_IST'!$H$13*'bezirksw Umlage § 2_IST'!E221</f>
        <v>2831.0607809161188</v>
      </c>
      <c r="M221" s="170">
        <f>'Grunddaten § 2 SPU_40%_IST'!$I$13*'bezirksw Umlage § 2_IST'!E221</f>
        <v>2628.1171122736714</v>
      </c>
      <c r="N221" s="14"/>
      <c r="O221" s="14"/>
    </row>
    <row r="222" spans="1:15" x14ac:dyDescent="0.25">
      <c r="A222">
        <v>62143</v>
      </c>
      <c r="B222" t="s">
        <v>241</v>
      </c>
      <c r="C222" t="s">
        <v>228</v>
      </c>
      <c r="D222" s="207">
        <f>Finanzkraft!H222</f>
        <v>12560082.84</v>
      </c>
      <c r="E222" s="147">
        <f t="shared" si="9"/>
        <v>7.8502692912428063E-2</v>
      </c>
      <c r="F222" s="170">
        <f>'Grunddaten § 2 SPU_40%_IST'!$B$13*'bezirksw Umlage § 2_IST'!E222</f>
        <v>10223.349594727628</v>
      </c>
      <c r="G222" s="170">
        <f>'Grunddaten § 2 SPU_40%_IST'!$C$13*'bezirksw Umlage § 2_IST'!E222</f>
        <v>981298.73549244425</v>
      </c>
      <c r="H222" s="170">
        <f>'Grunddaten § 2 SPU_40%_IST'!$D$13*'bezirksw Umlage § 2_IST'!E222</f>
        <v>107942.62993354574</v>
      </c>
      <c r="I222" s="170">
        <f>'Grunddaten § 2 SPU_40%_IST'!$E$13*'bezirksw Umlage § 2_IST'!E222</f>
        <v>1451195.9557756174</v>
      </c>
      <c r="J222" s="170">
        <f>'Grunddaten § 2 SPU_40%_IST'!$F$13*'bezirksw Umlage § 2_IST'!E222</f>
        <v>194097.2130061299</v>
      </c>
      <c r="K222" s="170">
        <f>'Grunddaten § 2 SPU_40%_IST'!$G$13*'bezirksw Umlage § 2_IST'!E222</f>
        <v>424709.08359083091</v>
      </c>
      <c r="L222" s="170">
        <f>'Grunddaten § 2 SPU_40%_IST'!$H$13*'bezirksw Umlage § 2_IST'!E222</f>
        <v>6595.4433103948732</v>
      </c>
      <c r="M222" s="170">
        <f>'Grunddaten § 2 SPU_40%_IST'!$I$13*'bezirksw Umlage § 2_IST'!E222</f>
        <v>6122.6511079958527</v>
      </c>
      <c r="N222" s="14"/>
      <c r="O222" s="14"/>
    </row>
    <row r="223" spans="1:15" x14ac:dyDescent="0.25">
      <c r="A223">
        <v>62144</v>
      </c>
      <c r="B223" t="s">
        <v>242</v>
      </c>
      <c r="C223" t="s">
        <v>228</v>
      </c>
      <c r="D223" s="207">
        <f>Finanzkraft!H223</f>
        <v>3212272.3</v>
      </c>
      <c r="E223" s="147">
        <f t="shared" si="9"/>
        <v>2.007725817817926E-2</v>
      </c>
      <c r="F223" s="170">
        <f>'Grunddaten § 2 SPU_40%_IST'!$B$13*'bezirksw Umlage § 2_IST'!E223</f>
        <v>2614.6469839971041</v>
      </c>
      <c r="G223" s="170">
        <f>'Grunddaten § 2 SPU_40%_IST'!$C$13*'bezirksw Umlage § 2_IST'!E223</f>
        <v>250969.58246235622</v>
      </c>
      <c r="H223" s="170">
        <f>'Grunddaten § 2 SPU_40%_IST'!$D$13*'bezirksw Umlage § 2_IST'!E223</f>
        <v>27606.594999550165</v>
      </c>
      <c r="I223" s="170">
        <f>'Grunddaten § 2 SPU_40%_IST'!$E$13*'bezirksw Umlage § 2_IST'!E223</f>
        <v>371146.96057291614</v>
      </c>
      <c r="J223" s="170">
        <f>'Grunddaten § 2 SPU_40%_IST'!$F$13*'bezirksw Umlage § 2_IST'!E223</f>
        <v>49640.843041349784</v>
      </c>
      <c r="K223" s="170">
        <f>'Grunddaten § 2 SPU_40%_IST'!$G$13*'bezirksw Umlage § 2_IST'!E223</f>
        <v>108620.40021204276</v>
      </c>
      <c r="L223" s="170">
        <f>'Grunddaten § 2 SPU_40%_IST'!$H$13*'bezirksw Umlage § 2_IST'!E223</f>
        <v>1686.8009647778526</v>
      </c>
      <c r="M223" s="170">
        <f>'Grunddaten § 2 SPU_40%_IST'!$I$13*'bezirksw Umlage § 2_IST'!E223</f>
        <v>1565.8831878197539</v>
      </c>
      <c r="N223" s="14"/>
      <c r="O223" s="14"/>
    </row>
    <row r="224" spans="1:15" x14ac:dyDescent="0.25">
      <c r="A224">
        <v>62145</v>
      </c>
      <c r="B224" t="s">
        <v>243</v>
      </c>
      <c r="C224" t="s">
        <v>228</v>
      </c>
      <c r="D224" s="207">
        <f>Finanzkraft!H224</f>
        <v>9734291.8100000005</v>
      </c>
      <c r="E224" s="147">
        <f t="shared" si="9"/>
        <v>6.0841009602799208E-2</v>
      </c>
      <c r="F224" s="170">
        <f>'Grunddaten § 2 SPU_40%_IST'!$B$13*'bezirksw Umlage § 2_IST'!E224</f>
        <v>7923.2811995310021</v>
      </c>
      <c r="G224" s="170">
        <f>'Grunddaten § 2 SPU_40%_IST'!$C$13*'bezirksw Umlage § 2_IST'!E224</f>
        <v>760524.30272565433</v>
      </c>
      <c r="H224" s="170">
        <f>'Grunddaten § 2 SPU_40%_IST'!$D$13*'bezirksw Umlage § 2_IST'!E224</f>
        <v>83657.494293403506</v>
      </c>
      <c r="I224" s="170">
        <f>'Grunddaten § 2 SPU_40%_IST'!$E$13*'bezirksw Umlage § 2_IST'!E224</f>
        <v>1124703.1637421679</v>
      </c>
      <c r="J224" s="170">
        <f>'Grunddaten § 2 SPU_40%_IST'!$F$13*'bezirksw Umlage § 2_IST'!E224</f>
        <v>150428.85743493997</v>
      </c>
      <c r="K224" s="170">
        <f>'Grunddaten § 2 SPU_40%_IST'!$G$13*'bezirksw Umlage § 2_IST'!E224</f>
        <v>329157.23619788093</v>
      </c>
      <c r="L224" s="170">
        <f>'Grunddaten § 2 SPU_40%_IST'!$H$13*'bezirksw Umlage § 2_IST'!E224</f>
        <v>5111.5880856480162</v>
      </c>
      <c r="M224" s="170">
        <f>'Grunddaten § 2 SPU_40%_IST'!$I$13*'bezirksw Umlage § 2_IST'!E224</f>
        <v>4745.1655610299667</v>
      </c>
      <c r="N224" s="14"/>
      <c r="O224" s="14"/>
    </row>
    <row r="225" spans="1:15" x14ac:dyDescent="0.25">
      <c r="A225">
        <v>62146</v>
      </c>
      <c r="B225" t="s">
        <v>244</v>
      </c>
      <c r="C225" t="s">
        <v>228</v>
      </c>
      <c r="D225" s="207">
        <f>Finanzkraft!H225</f>
        <v>3605524.75</v>
      </c>
      <c r="E225" s="147">
        <f t="shared" si="9"/>
        <v>2.2535154094366544E-2</v>
      </c>
      <c r="F225" s="170">
        <f>'Grunddaten § 2 SPU_40%_IST'!$B$13*'bezirksw Umlage § 2_IST'!E225</f>
        <v>2934.7370125858924</v>
      </c>
      <c r="G225" s="170">
        <f>'Grunddaten § 2 SPU_40%_IST'!$C$13*'bezirksw Umlage § 2_IST'!E225</f>
        <v>281693.75337987114</v>
      </c>
      <c r="H225" s="170">
        <f>'Grunddaten § 2 SPU_40%_IST'!$D$13*'bezirksw Umlage § 2_IST'!E225</f>
        <v>30986.246568855437</v>
      </c>
      <c r="I225" s="170">
        <f>'Grunddaten § 2 SPU_40%_IST'!$E$13*'bezirksw Umlage § 2_IST'!E225</f>
        <v>416583.47339760809</v>
      </c>
      <c r="J225" s="170">
        <f>'Grunddaten § 2 SPU_40%_IST'!$F$13*'bezirksw Umlage § 2_IST'!E225</f>
        <v>55717.968926996604</v>
      </c>
      <c r="K225" s="170">
        <f>'Grunddaten § 2 SPU_40%_IST'!$G$13*'bezirksw Umlage § 2_IST'!E225</f>
        <v>121917.91502838208</v>
      </c>
      <c r="L225" s="170">
        <f>'Grunddaten § 2 SPU_40%_IST'!$H$13*'bezirksw Umlage § 2_IST'!E225</f>
        <v>1893.3023289558691</v>
      </c>
      <c r="M225" s="170">
        <f>'Grunddaten § 2 SPU_40%_IST'!$I$13*'bezirksw Umlage § 2_IST'!E225</f>
        <v>1757.5815690634386</v>
      </c>
      <c r="N225" s="14"/>
      <c r="O225" s="14"/>
    </row>
    <row r="226" spans="1:15" x14ac:dyDescent="0.25">
      <c r="A226">
        <v>62147</v>
      </c>
      <c r="B226" t="s">
        <v>245</v>
      </c>
      <c r="C226" t="s">
        <v>228</v>
      </c>
      <c r="D226" s="207">
        <f>Finanzkraft!H226</f>
        <v>3108762.1</v>
      </c>
      <c r="E226" s="147">
        <f t="shared" si="9"/>
        <v>1.9430301502222812E-2</v>
      </c>
      <c r="F226" s="170">
        <f>'Grunddaten § 2 SPU_40%_IST'!$B$13*'bezirksw Umlage § 2_IST'!E226</f>
        <v>2530.3942784456672</v>
      </c>
      <c r="G226" s="170">
        <f>'Grunddaten § 2 SPU_40%_IST'!$C$13*'bezirksw Umlage § 2_IST'!E226</f>
        <v>242882.4997842797</v>
      </c>
      <c r="H226" s="170">
        <f>'Grunddaten § 2 SPU_40%_IST'!$D$13*'bezirksw Umlage § 2_IST'!E226</f>
        <v>26717.017808437682</v>
      </c>
      <c r="I226" s="170">
        <f>'Grunddaten § 2 SPU_40%_IST'!$E$13*'bezirksw Umlage § 2_IST'!E226</f>
        <v>359187.35922831821</v>
      </c>
      <c r="J226" s="170">
        <f>'Grunddaten § 2 SPU_40%_IST'!$F$13*'bezirksw Umlage § 2_IST'!E226</f>
        <v>48041.248389495791</v>
      </c>
      <c r="K226" s="170">
        <f>'Grunddaten § 2 SPU_40%_IST'!$G$13*'bezirksw Umlage § 2_IST'!E226</f>
        <v>105120.28618060508</v>
      </c>
      <c r="L226" s="170">
        <f>'Grunddaten § 2 SPU_40%_IST'!$H$13*'bezirksw Umlage § 2_IST'!E226</f>
        <v>1632.4465735812071</v>
      </c>
      <c r="M226" s="170">
        <f>'Grunddaten § 2 SPU_40%_IST'!$I$13*'bezirksw Umlage § 2_IST'!E226</f>
        <v>1515.4251734266836</v>
      </c>
      <c r="N226" s="14"/>
      <c r="O226" s="14"/>
    </row>
    <row r="227" spans="1:15" x14ac:dyDescent="0.25">
      <c r="A227">
        <v>62148</v>
      </c>
      <c r="B227" t="s">
        <v>246</v>
      </c>
      <c r="C227" t="s">
        <v>228</v>
      </c>
      <c r="D227" s="207">
        <f>Finanzkraft!H227</f>
        <v>2293610.06</v>
      </c>
      <c r="E227" s="147">
        <f t="shared" si="9"/>
        <v>1.4335460083719933E-2</v>
      </c>
      <c r="F227" s="170">
        <f>'Grunddaten § 2 SPU_40%_IST'!$B$13*'bezirksw Umlage § 2_IST'!E227</f>
        <v>1866.8967216273716</v>
      </c>
      <c r="G227" s="170">
        <f>'Grunddaten § 2 SPU_40%_IST'!$C$13*'bezirksw Umlage § 2_IST'!E227</f>
        <v>179196.00374154453</v>
      </c>
      <c r="H227" s="170">
        <f>'Grunddaten § 2 SPU_40%_IST'!$D$13*'bezirksw Umlage § 2_IST'!E227</f>
        <v>19711.518233779232</v>
      </c>
      <c r="I227" s="170">
        <f>'Grunddaten § 2 SPU_40%_IST'!$E$13*'bezirksw Umlage § 2_IST'!E227</f>
        <v>265004.4339355863</v>
      </c>
      <c r="J227" s="170">
        <f>'Grunddaten § 2 SPU_40%_IST'!$F$13*'bezirksw Umlage § 2_IST'!E227</f>
        <v>35444.298102163026</v>
      </c>
      <c r="K227" s="170">
        <f>'Grunddaten § 2 SPU_40%_IST'!$G$13*'bezirksw Umlage § 2_IST'!E227</f>
        <v>77556.576585231407</v>
      </c>
      <c r="L227" s="170">
        <f>'Grunddaten § 2 SPU_40%_IST'!$H$13*'bezirksw Umlage § 2_IST'!E227</f>
        <v>1204.4009040056126</v>
      </c>
      <c r="M227" s="170">
        <f>'Grunddaten § 2 SPU_40%_IST'!$I$13*'bezirksw Umlage § 2_IST'!E227</f>
        <v>1118.0638180543588</v>
      </c>
      <c r="N227" s="14"/>
      <c r="O227" s="14"/>
    </row>
    <row r="228" spans="1:15" s="171" customFormat="1" x14ac:dyDescent="0.25">
      <c r="A228" s="171">
        <v>62202</v>
      </c>
      <c r="B228" s="171" t="s">
        <v>248</v>
      </c>
      <c r="C228" s="171" t="s">
        <v>249</v>
      </c>
      <c r="D228" s="207">
        <f>Finanzkraft!H228</f>
        <v>2621748.4900000002</v>
      </c>
      <c r="E228" s="147">
        <f>D228/SUM($D$228:$D$262)</f>
        <v>1.9658980600898414E-2</v>
      </c>
      <c r="F228" s="173">
        <f>'Grunddaten § 2 SPU_40%_IST'!$B$14*'bezirksw Umlage § 2_IST'!E228</f>
        <v>3735.404896086739</v>
      </c>
      <c r="G228" s="173">
        <f>'Grunddaten § 2 SPU_40%_IST'!$C$14*'bezirksw Umlage § 2_IST'!E228</f>
        <v>189188.76127323185</v>
      </c>
      <c r="H228" s="173">
        <f>'Grunddaten § 2 SPU_40%_IST'!$D$14*'bezirksw Umlage § 2_IST'!E228</f>
        <v>32799.723749811419</v>
      </c>
      <c r="I228" s="173">
        <f>'Grunddaten § 2 SPU_40%_IST'!$E$14*'bezirksw Umlage § 2_IST'!E228</f>
        <v>334936.30712013837</v>
      </c>
      <c r="J228" s="173">
        <f>'Grunddaten § 2 SPU_40%_IST'!$F$14*'bezirksw Umlage § 2_IST'!E228</f>
        <v>21355.951040872827</v>
      </c>
      <c r="K228" s="173">
        <f>'Grunddaten § 2 SPU_40%_IST'!$G$14*'bezirksw Umlage § 2_IST'!E228</f>
        <v>116471.90432771898</v>
      </c>
      <c r="L228" s="173">
        <f>'Grunddaten § 2 SPU_40%_IST'!$H$14*'bezirksw Umlage § 2_IST'!E228</f>
        <v>575.24316135318145</v>
      </c>
      <c r="M228" s="173">
        <f>'Grunddaten § 2 SPU_40%_IST'!$I$14*'bezirksw Umlage § 2_IST'!E228</f>
        <v>767.4415442755369</v>
      </c>
      <c r="N228" s="172"/>
      <c r="O228" s="172"/>
    </row>
    <row r="229" spans="1:15" x14ac:dyDescent="0.25">
      <c r="A229">
        <v>62205</v>
      </c>
      <c r="B229" t="s">
        <v>250</v>
      </c>
      <c r="C229" t="s">
        <v>249</v>
      </c>
      <c r="D229" s="207">
        <f>Finanzkraft!H229</f>
        <v>2611377.63</v>
      </c>
      <c r="E229" s="147">
        <f t="shared" ref="E229:E261" si="10">D229/SUM($D$228:$D$262)</f>
        <v>1.9581215500114608E-2</v>
      </c>
      <c r="F229" s="170">
        <f>'Grunddaten § 2 SPU_40%_IST'!$B$14*'bezirksw Umlage § 2_IST'!E229</f>
        <v>3720.628741406611</v>
      </c>
      <c r="G229" s="170">
        <f>'Grunddaten § 2 SPU_40%_IST'!$C$14*'bezirksw Umlage § 2_IST'!E229</f>
        <v>188440.38660486764</v>
      </c>
      <c r="H229" s="170">
        <f>'Grunddaten § 2 SPU_40%_IST'!$D$14*'bezirksw Umlage § 2_IST'!E229</f>
        <v>32669.977763746985</v>
      </c>
      <c r="I229" s="170">
        <f>'Grunddaten § 2 SPU_40%_IST'!$E$14*'bezirksw Umlage § 2_IST'!E229</f>
        <v>333611.39835665131</v>
      </c>
      <c r="J229" s="170">
        <f>'Grunddaten § 2 SPU_40%_IST'!$F$14*'bezirksw Umlage § 2_IST'!E229</f>
        <v>21271.473227971805</v>
      </c>
      <c r="K229" s="170">
        <f>'Grunddaten § 2 SPU_40%_IST'!$G$14*'bezirksw Umlage § 2_IST'!E229</f>
        <v>116011.17599381377</v>
      </c>
      <c r="L229" s="170">
        <f>'Grunddaten § 2 SPU_40%_IST'!$H$14*'bezirksw Umlage § 2_IST'!E229</f>
        <v>572.96766989581772</v>
      </c>
      <c r="M229" s="170">
        <f>'Grunddaten § 2 SPU_40%_IST'!$I$14*'bezirksw Umlage § 2_IST'!E229</f>
        <v>764.40577297854816</v>
      </c>
      <c r="N229" s="14"/>
      <c r="O229" s="14"/>
    </row>
    <row r="230" spans="1:15" x14ac:dyDescent="0.25">
      <c r="A230">
        <v>62206</v>
      </c>
      <c r="B230" t="s">
        <v>251</v>
      </c>
      <c r="C230" t="s">
        <v>249</v>
      </c>
      <c r="D230" s="207">
        <f>Finanzkraft!H230</f>
        <v>1430800.98</v>
      </c>
      <c r="E230" s="147">
        <f t="shared" si="10"/>
        <v>1.0728751753592671E-2</v>
      </c>
      <c r="F230" s="170">
        <f>'Grunddaten § 2 SPU_40%_IST'!$B$14*'bezirksw Umlage § 2_IST'!E230</f>
        <v>2038.5712078803194</v>
      </c>
      <c r="G230" s="170">
        <f>'Grunddaten § 2 SPU_40%_IST'!$C$14*'bezirksw Umlage § 2_IST'!E230</f>
        <v>103248.44891384916</v>
      </c>
      <c r="H230" s="170">
        <f>'Grunddaten § 2 SPU_40%_IST'!$D$14*'bezirksw Umlage § 2_IST'!E230</f>
        <v>17900.220812164727</v>
      </c>
      <c r="I230" s="170">
        <f>'Grunddaten § 2 SPU_40%_IST'!$E$14*'bezirksw Umlage § 2_IST'!E230</f>
        <v>182789.15704270129</v>
      </c>
      <c r="J230" s="170">
        <f>'Grunddaten § 2 SPU_40%_IST'!$F$14*'bezirksw Umlage § 2_IST'!E230</f>
        <v>11654.861553143435</v>
      </c>
      <c r="K230" s="170">
        <f>'Grunddaten § 2 SPU_40%_IST'!$G$14*'bezirksw Umlage § 2_IST'!E230</f>
        <v>63563.730651587612</v>
      </c>
      <c r="L230" s="170">
        <f>'Grunddaten § 2 SPU_40%_IST'!$H$14*'bezirksw Umlage § 2_IST'!E230</f>
        <v>313.93494919202953</v>
      </c>
      <c r="M230" s="170">
        <f>'Grunddaten § 2 SPU_40%_IST'!$I$14*'bezirksw Umlage § 2_IST'!E230</f>
        <v>418.82587816123868</v>
      </c>
      <c r="N230" s="14"/>
      <c r="O230" s="14"/>
    </row>
    <row r="231" spans="1:15" x14ac:dyDescent="0.25">
      <c r="A231">
        <v>62209</v>
      </c>
      <c r="B231" t="s">
        <v>252</v>
      </c>
      <c r="C231" t="s">
        <v>249</v>
      </c>
      <c r="D231" s="207">
        <f>Finanzkraft!H231</f>
        <v>1663556.76</v>
      </c>
      <c r="E231" s="147">
        <f t="shared" si="10"/>
        <v>1.2474053174083613E-2</v>
      </c>
      <c r="F231" s="170">
        <f>'Grunddaten § 2 SPU_40%_IST'!$B$14*'bezirksw Umlage § 2_IST'!E231</f>
        <v>2370.1961076450139</v>
      </c>
      <c r="G231" s="170">
        <f>'Grunddaten § 2 SPU_40%_IST'!$C$14*'bezirksw Umlage § 2_IST'!E231</f>
        <v>120044.40697975231</v>
      </c>
      <c r="H231" s="170">
        <f>'Grunddaten § 2 SPU_40%_IST'!$D$14*'bezirksw Umlage § 2_IST'!E231</f>
        <v>20812.142117465788</v>
      </c>
      <c r="I231" s="170">
        <f>'Grunddaten § 2 SPU_40%_IST'!$E$14*'bezirksw Umlage § 2_IST'!E231</f>
        <v>212524.41262172422</v>
      </c>
      <c r="J231" s="170">
        <f>'Grunddaten § 2 SPU_40%_IST'!$F$14*'bezirksw Umlage § 2_IST'!E231</f>
        <v>13550.818034522079</v>
      </c>
      <c r="K231" s="170">
        <f>'Grunddaten § 2 SPU_40%_IST'!$G$14*'bezirksw Umlage § 2_IST'!E231</f>
        <v>73903.970778848496</v>
      </c>
      <c r="L231" s="170">
        <f>'Grunddaten § 2 SPU_40%_IST'!$H$14*'bezirksw Umlage § 2_IST'!E231</f>
        <v>365.00436764353998</v>
      </c>
      <c r="M231" s="170">
        <f>'Grunddaten § 2 SPU_40%_IST'!$I$14*'bezirksw Umlage § 2_IST'!E231</f>
        <v>486.9584453863493</v>
      </c>
      <c r="N231" s="14"/>
      <c r="O231" s="14"/>
    </row>
    <row r="232" spans="1:15" x14ac:dyDescent="0.25">
      <c r="A232">
        <v>62211</v>
      </c>
      <c r="B232" t="s">
        <v>253</v>
      </c>
      <c r="C232" t="s">
        <v>249</v>
      </c>
      <c r="D232" s="207">
        <f>Finanzkraft!H232</f>
        <v>3297550.42</v>
      </c>
      <c r="E232" s="147">
        <f t="shared" si="10"/>
        <v>2.472642970312702E-2</v>
      </c>
      <c r="F232" s="170">
        <f>'Grunddaten § 2 SPU_40%_IST'!$B$14*'bezirksw Umlage § 2_IST'!E232</f>
        <v>4698.2714135027045</v>
      </c>
      <c r="G232" s="170">
        <f>'Grunddaten § 2 SPU_40%_IST'!$C$14*'bezirksw Umlage § 2_IST'!E232</f>
        <v>237955.5024348752</v>
      </c>
      <c r="H232" s="170">
        <f>'Grunddaten § 2 SPU_40%_IST'!$D$14*'bezirksw Umlage § 2_IST'!E232</f>
        <v>41254.431246787746</v>
      </c>
      <c r="I232" s="170">
        <f>'Grunddaten § 2 SPU_40%_IST'!$E$14*'bezirksw Umlage § 2_IST'!E232</f>
        <v>421272.04971414374</v>
      </c>
      <c r="J232" s="170">
        <f>'Grunddaten § 2 SPU_40%_IST'!$F$14*'bezirksw Umlage § 2_IST'!E232</f>
        <v>26860.824214427073</v>
      </c>
      <c r="K232" s="170">
        <f>'Grunddaten § 2 SPU_40%_IST'!$G$14*'bezirksw Umlage § 2_IST'!E232</f>
        <v>146494.59263503551</v>
      </c>
      <c r="L232" s="170">
        <f>'Grunddaten § 2 SPU_40%_IST'!$H$14*'bezirksw Umlage § 2_IST'!E232</f>
        <v>723.52223546901382</v>
      </c>
      <c r="M232" s="170">
        <f>'Grunddaten § 2 SPU_40%_IST'!$I$14*'bezirksw Umlage § 2_IST'!E232</f>
        <v>965.26314263319944</v>
      </c>
      <c r="N232" s="14"/>
      <c r="O232" s="14"/>
    </row>
    <row r="233" spans="1:15" x14ac:dyDescent="0.25">
      <c r="A233">
        <v>62214</v>
      </c>
      <c r="B233" t="s">
        <v>254</v>
      </c>
      <c r="C233" t="s">
        <v>249</v>
      </c>
      <c r="D233" s="207">
        <f>Finanzkraft!H233</f>
        <v>2856509.92</v>
      </c>
      <c r="E233" s="147">
        <f t="shared" si="10"/>
        <v>2.141932123456811E-2</v>
      </c>
      <c r="F233" s="170">
        <f>'Grunddaten § 2 SPU_40%_IST'!$B$14*'bezirksw Umlage § 2_IST'!E233</f>
        <v>4069.8873982715018</v>
      </c>
      <c r="G233" s="170">
        <f>'Grunddaten § 2 SPU_40%_IST'!$C$14*'bezirksw Umlage § 2_IST'!E233</f>
        <v>206129.44963668069</v>
      </c>
      <c r="H233" s="170">
        <f>'Grunddaten § 2 SPU_40%_IST'!$D$14*'bezirksw Umlage § 2_IST'!E233</f>
        <v>35736.736998977314</v>
      </c>
      <c r="I233" s="170">
        <f>'Grunddaten § 2 SPU_40%_IST'!$E$14*'bezirksw Umlage § 2_IST'!E233</f>
        <v>364927.79055890365</v>
      </c>
      <c r="J233" s="170">
        <f>'Grunddaten § 2 SPU_40%_IST'!$F$14*'bezirksw Umlage § 2_IST'!E233</f>
        <v>23268.244925846244</v>
      </c>
      <c r="K233" s="170">
        <f>'Grunddaten § 2 SPU_40%_IST'!$G$14*'bezirksw Umlage § 2_IST'!E233</f>
        <v>126901.24601289278</v>
      </c>
      <c r="L233" s="170">
        <f>'Grunddaten § 2 SPU_40%_IST'!$H$14*'bezirksw Umlage § 2_IST'!E233</f>
        <v>626.75264354496619</v>
      </c>
      <c r="M233" s="170">
        <f>'Grunddaten § 2 SPU_40%_IST'!$I$14*'bezirksw Umlage § 2_IST'!E233</f>
        <v>836.16120791326955</v>
      </c>
      <c r="N233" s="14"/>
      <c r="O233" s="14"/>
    </row>
    <row r="234" spans="1:15" x14ac:dyDescent="0.25">
      <c r="A234">
        <v>62216</v>
      </c>
      <c r="B234" t="s">
        <v>255</v>
      </c>
      <c r="C234" t="s">
        <v>249</v>
      </c>
      <c r="D234" s="207">
        <f>Finanzkraft!H234</f>
        <v>1521033.43</v>
      </c>
      <c r="E234" s="147">
        <f t="shared" si="10"/>
        <v>1.1405352881003462E-2</v>
      </c>
      <c r="F234" s="170">
        <f>'Grunddaten § 2 SPU_40%_IST'!$B$14*'bezirksw Umlage § 2_IST'!E234</f>
        <v>2167.1322566618915</v>
      </c>
      <c r="G234" s="170">
        <f>'Grunddaten § 2 SPU_40%_IST'!$C$14*'bezirksw Umlage § 2_IST'!E234</f>
        <v>109759.73918721511</v>
      </c>
      <c r="H234" s="170">
        <f>'Grunddaten § 2 SPU_40%_IST'!$D$14*'bezirksw Umlage § 2_IST'!E234</f>
        <v>19029.085554361518</v>
      </c>
      <c r="I234" s="170">
        <f>'Grunddaten § 2 SPU_40%_IST'!$E$14*'bezirksw Umlage § 2_IST'!E234</f>
        <v>194316.62571510722</v>
      </c>
      <c r="J234" s="170">
        <f>'Grunddaten § 2 SPU_40%_IST'!$F$14*'bezirksw Umlage § 2_IST'!E234</f>
        <v>12389.86713886154</v>
      </c>
      <c r="K234" s="170">
        <f>'Grunddaten § 2 SPU_40%_IST'!$G$14*'bezirksw Umlage § 2_IST'!E234</f>
        <v>67572.332286619232</v>
      </c>
      <c r="L234" s="170">
        <f>'Grunddaten § 2 SPU_40%_IST'!$H$14*'bezirksw Umlage § 2_IST'!E234</f>
        <v>333.73303432209588</v>
      </c>
      <c r="M234" s="170">
        <f>'Grunddaten § 2 SPU_40%_IST'!$I$14*'bezirksw Umlage § 2_IST'!E234</f>
        <v>445.23883540557193</v>
      </c>
      <c r="N234" s="14"/>
      <c r="O234" s="14"/>
    </row>
    <row r="235" spans="1:15" x14ac:dyDescent="0.25">
      <c r="A235">
        <v>62219</v>
      </c>
      <c r="B235" t="s">
        <v>256</v>
      </c>
      <c r="C235" t="s">
        <v>249</v>
      </c>
      <c r="D235" s="207">
        <f>Finanzkraft!H235</f>
        <v>12668761.300000001</v>
      </c>
      <c r="E235" s="147">
        <f t="shared" si="10"/>
        <v>9.4995737990913307E-2</v>
      </c>
      <c r="F235" s="170">
        <f>'Grunddaten § 2 SPU_40%_IST'!$B$14*'bezirksw Umlage § 2_IST'!E235</f>
        <v>18050.149801888205</v>
      </c>
      <c r="G235" s="170">
        <f>'Grunddaten § 2 SPU_40%_IST'!$C$14*'bezirksw Umlage § 2_IST'!E235</f>
        <v>914194.1976338313</v>
      </c>
      <c r="H235" s="170">
        <f>'Grunddaten § 2 SPU_40%_IST'!$D$14*'bezirksw Umlage § 2_IST'!E235</f>
        <v>158494.17763650615</v>
      </c>
      <c r="I235" s="170">
        <f>'Grunddaten § 2 SPU_40%_IST'!$E$14*'bezirksw Umlage § 2_IST'!E235</f>
        <v>1618472.6116152066</v>
      </c>
      <c r="J235" s="170">
        <f>'Grunddaten § 2 SPU_40%_IST'!$F$14*'bezirksw Umlage § 2_IST'!E235</f>
        <v>103195.80505272052</v>
      </c>
      <c r="K235" s="170">
        <f>'Grunddaten § 2 SPU_40%_IST'!$G$14*'bezirksw Umlage § 2_IST'!E235</f>
        <v>562813.23693422205</v>
      </c>
      <c r="L235" s="170">
        <f>'Grunddaten § 2 SPU_40%_IST'!$H$14*'bezirksw Umlage § 2_IST'!E235</f>
        <v>2779.6786489770579</v>
      </c>
      <c r="M235" s="170">
        <f>'Grunddaten § 2 SPU_40%_IST'!$I$14*'bezirksw Umlage § 2_IST'!E235</f>
        <v>3708.415880933781</v>
      </c>
      <c r="N235" s="14"/>
      <c r="O235" s="14"/>
    </row>
    <row r="236" spans="1:15" x14ac:dyDescent="0.25">
      <c r="A236">
        <v>62220</v>
      </c>
      <c r="B236" t="s">
        <v>257</v>
      </c>
      <c r="C236" t="s">
        <v>249</v>
      </c>
      <c r="D236" s="207">
        <f>Finanzkraft!H236</f>
        <v>3229477.2</v>
      </c>
      <c r="E236" s="147">
        <f t="shared" si="10"/>
        <v>2.421598786764009E-2</v>
      </c>
      <c r="F236" s="170">
        <f>'Grunddaten § 2 SPU_40%_IST'!$B$14*'bezirksw Umlage § 2_IST'!E236</f>
        <v>4601.2823086170602</v>
      </c>
      <c r="G236" s="170">
        <f>'Grunddaten § 2 SPU_40%_IST'!$C$14*'bezirksw Umlage § 2_IST'!E236</f>
        <v>233043.25085284791</v>
      </c>
      <c r="H236" s="170">
        <f>'Grunddaten § 2 SPU_40%_IST'!$D$14*'bezirksw Umlage § 2_IST'!E236</f>
        <v>40402.792419006779</v>
      </c>
      <c r="I236" s="170">
        <f>'Grunddaten § 2 SPU_40%_IST'!$E$14*'bezirksw Umlage § 2_IST'!E236</f>
        <v>412575.4897628203</v>
      </c>
      <c r="J236" s="170">
        <f>'Grunddaten § 2 SPU_40%_IST'!$F$14*'bezirksw Umlage § 2_IST'!E236</f>
        <v>26306.320851858316</v>
      </c>
      <c r="K236" s="170">
        <f>'Grunddaten § 2 SPU_40%_IST'!$G$14*'bezirksw Umlage § 2_IST'!E236</f>
        <v>143470.42094299052</v>
      </c>
      <c r="L236" s="170">
        <f>'Grunddaten § 2 SPU_40%_IST'!$H$14*'bezirksw Umlage § 2_IST'!E236</f>
        <v>708.58615200194913</v>
      </c>
      <c r="M236" s="170">
        <f>'Grunddaten § 2 SPU_40%_IST'!$I$14*'bezirksw Umlage § 2_IST'!E236</f>
        <v>945.33666330847666</v>
      </c>
      <c r="N236" s="14"/>
      <c r="O236" s="14"/>
    </row>
    <row r="237" spans="1:15" x14ac:dyDescent="0.25">
      <c r="A237">
        <v>62226</v>
      </c>
      <c r="B237" t="s">
        <v>258</v>
      </c>
      <c r="C237" t="s">
        <v>249</v>
      </c>
      <c r="D237" s="207">
        <f>Finanzkraft!H237</f>
        <v>2871731.95</v>
      </c>
      <c r="E237" s="147">
        <f t="shared" si="10"/>
        <v>2.1533462462690375E-2</v>
      </c>
      <c r="F237" s="170">
        <f>'Grunddaten § 2 SPU_40%_IST'!$B$14*'bezirksw Umlage § 2_IST'!E237</f>
        <v>4091.5753845933245</v>
      </c>
      <c r="G237" s="170">
        <f>'Grunddaten § 2 SPU_40%_IST'!$C$14*'bezirksw Umlage § 2_IST'!E237</f>
        <v>207227.89100538878</v>
      </c>
      <c r="H237" s="170">
        <f>'Grunddaten § 2 SPU_40%_IST'!$D$14*'bezirksw Umlage § 2_IST'!E237</f>
        <v>35927.174175089254</v>
      </c>
      <c r="I237" s="170">
        <f>'Grunddaten § 2 SPU_40%_IST'!$E$14*'bezirksw Umlage § 2_IST'!E237</f>
        <v>366872.45097713929</v>
      </c>
      <c r="J237" s="170">
        <f>'Grunddaten § 2 SPU_40%_IST'!$F$14*'bezirksw Umlage § 2_IST'!E237</f>
        <v>23392.238866783995</v>
      </c>
      <c r="K237" s="170">
        <f>'Grunddaten § 2 SPU_40%_IST'!$G$14*'bezirksw Umlage § 2_IST'!E237</f>
        <v>127577.48892047758</v>
      </c>
      <c r="L237" s="170">
        <f>'Grunddaten § 2 SPU_40%_IST'!$H$14*'bezirksw Umlage § 2_IST'!E237</f>
        <v>630.09254006547997</v>
      </c>
      <c r="M237" s="170">
        <f>'Grunddaten § 2 SPU_40%_IST'!$I$14*'bezirksw Umlage § 2_IST'!E237</f>
        <v>840.61701984746787</v>
      </c>
      <c r="N237" s="14"/>
      <c r="O237" s="14"/>
    </row>
    <row r="238" spans="1:15" x14ac:dyDescent="0.25">
      <c r="A238">
        <v>62232</v>
      </c>
      <c r="B238" t="s">
        <v>259</v>
      </c>
      <c r="C238" t="s">
        <v>249</v>
      </c>
      <c r="D238" s="207">
        <f>Finanzkraft!H238</f>
        <v>1813099.08</v>
      </c>
      <c r="E238" s="147">
        <f t="shared" si="10"/>
        <v>1.3595384827026928E-2</v>
      </c>
      <c r="F238" s="170">
        <f>'Grunddaten § 2 SPU_40%_IST'!$B$14*'bezirksw Umlage § 2_IST'!E238</f>
        <v>2583.2604486490468</v>
      </c>
      <c r="G238" s="170">
        <f>'Grunddaten § 2 SPU_40%_IST'!$C$14*'bezirksw Umlage § 2_IST'!E238</f>
        <v>130835.57416708431</v>
      </c>
      <c r="H238" s="170">
        <f>'Grunddaten § 2 SPU_40%_IST'!$D$14*'bezirksw Umlage § 2_IST'!E238</f>
        <v>22683.010663252913</v>
      </c>
      <c r="I238" s="170">
        <f>'Grunddaten § 2 SPU_40%_IST'!$E$14*'bezirksw Umlage § 2_IST'!E238</f>
        <v>231628.89675131286</v>
      </c>
      <c r="J238" s="170">
        <f>'Grunddaten § 2 SPU_40%_IST'!$F$14*'bezirksw Umlage § 2_IST'!E238</f>
        <v>14768.943448397509</v>
      </c>
      <c r="K238" s="170">
        <f>'Grunddaten § 2 SPU_40%_IST'!$G$14*'bezirksw Umlage § 2_IST'!E238</f>
        <v>80547.429849930151</v>
      </c>
      <c r="L238" s="170">
        <f>'Grunddaten § 2 SPU_40%_IST'!$H$14*'bezirksw Umlage § 2_IST'!E238</f>
        <v>397.8157518174998</v>
      </c>
      <c r="M238" s="170">
        <f>'Grunddaten § 2 SPU_40%_IST'!$I$14*'bezirksw Umlage § 2_IST'!E238</f>
        <v>530.73266302510785</v>
      </c>
      <c r="N238" s="14"/>
      <c r="O238" s="14"/>
    </row>
    <row r="239" spans="1:15" x14ac:dyDescent="0.25">
      <c r="A239">
        <v>62233</v>
      </c>
      <c r="B239" t="s">
        <v>260</v>
      </c>
      <c r="C239" t="s">
        <v>249</v>
      </c>
      <c r="D239" s="207">
        <f>Finanzkraft!H239</f>
        <v>4404460.62</v>
      </c>
      <c r="E239" s="147">
        <f t="shared" si="10"/>
        <v>3.3026511206649345E-2</v>
      </c>
      <c r="F239" s="170">
        <f>'Grunddaten § 2 SPU_40%_IST'!$B$14*'bezirksw Umlage § 2_IST'!E239</f>
        <v>6275.3707410619063</v>
      </c>
      <c r="G239" s="170">
        <f>'Grunddaten § 2 SPU_40%_IST'!$C$14*'bezirksw Umlage § 2_IST'!E239</f>
        <v>317831.57383435004</v>
      </c>
      <c r="H239" s="170">
        <f>'Grunddaten § 2 SPU_40%_IST'!$D$14*'bezirksw Umlage § 2_IST'!E239</f>
        <v>55102.574542885734</v>
      </c>
      <c r="I239" s="170">
        <f>'Grunddaten § 2 SPU_40%_IST'!$E$14*'bezirksw Umlage § 2_IST'!E239</f>
        <v>562683.17901038448</v>
      </c>
      <c r="J239" s="170">
        <f>'Grunddaten § 2 SPU_40%_IST'!$F$14*'bezirksw Umlage § 2_IST'!E239</f>
        <v>35877.37180776344</v>
      </c>
      <c r="K239" s="170">
        <f>'Grunddaten § 2 SPU_40%_IST'!$G$14*'bezirksw Umlage § 2_IST'!E239</f>
        <v>195669.38549008025</v>
      </c>
      <c r="L239" s="170">
        <f>'Grunddaten § 2 SPU_40%_IST'!$H$14*'bezirksw Umlage § 2_IST'!E239</f>
        <v>966.39165075075289</v>
      </c>
      <c r="M239" s="170">
        <f>'Grunddaten § 2 SPU_40%_IST'!$I$14*'bezirksw Umlage § 2_IST'!E239</f>
        <v>1289.279300743905</v>
      </c>
      <c r="N239" s="14"/>
      <c r="O239" s="14"/>
    </row>
    <row r="240" spans="1:15" x14ac:dyDescent="0.25">
      <c r="A240">
        <v>62235</v>
      </c>
      <c r="B240" t="s">
        <v>261</v>
      </c>
      <c r="C240" t="s">
        <v>249</v>
      </c>
      <c r="D240" s="207">
        <f>Finanzkraft!H240</f>
        <v>2558404.4300000002</v>
      </c>
      <c r="E240" s="147">
        <f t="shared" si="10"/>
        <v>1.9184000010093481E-2</v>
      </c>
      <c r="F240" s="170">
        <f>'Grunddaten § 2 SPU_40%_IST'!$B$14*'bezirksw Umlage § 2_IST'!E240</f>
        <v>3645.1537858965271</v>
      </c>
      <c r="G240" s="170">
        <f>'Grunddaten § 2 SPU_40%_IST'!$C$14*'bezirksw Umlage § 2_IST'!E240</f>
        <v>184617.77199217491</v>
      </c>
      <c r="H240" s="170">
        <f>'Grunddaten § 2 SPU_40%_IST'!$D$14*'bezirksw Umlage § 2_IST'!E240</f>
        <v>32007.249690184333</v>
      </c>
      <c r="I240" s="170">
        <f>'Grunddaten § 2 SPU_40%_IST'!$E$14*'bezirksw Umlage § 2_IST'!E240</f>
        <v>326843.9116766699</v>
      </c>
      <c r="J240" s="170">
        <f>'Grunddaten § 2 SPU_40%_IST'!$F$14*'bezirksw Umlage § 2_IST'!E240</f>
        <v>20839.969950676754</v>
      </c>
      <c r="K240" s="170">
        <f>'Grunddaten § 2 SPU_40%_IST'!$G$14*'bezirksw Umlage § 2_IST'!E240</f>
        <v>113657.82688124002</v>
      </c>
      <c r="L240" s="170">
        <f>'Grunddaten § 2 SPU_40%_IST'!$H$14*'bezirksw Umlage § 2_IST'!E240</f>
        <v>561.34471248734633</v>
      </c>
      <c r="M240" s="170">
        <f>'Grunddaten § 2 SPU_40%_IST'!$I$14*'bezirksw Umlage § 2_IST'!E240</f>
        <v>748.89939066602653</v>
      </c>
      <c r="N240" s="14"/>
      <c r="O240" s="14"/>
    </row>
    <row r="241" spans="1:15" x14ac:dyDescent="0.25">
      <c r="A241">
        <v>62242</v>
      </c>
      <c r="B241" t="s">
        <v>262</v>
      </c>
      <c r="C241" t="s">
        <v>249</v>
      </c>
      <c r="D241" s="207">
        <f>Finanzkraft!H241</f>
        <v>1311802.9099999999</v>
      </c>
      <c r="E241" s="147">
        <f t="shared" si="10"/>
        <v>9.8364538239486456E-3</v>
      </c>
      <c r="F241" s="170">
        <f>'Grunddaten § 2 SPU_40%_IST'!$B$14*'bezirksw Umlage § 2_IST'!E241</f>
        <v>1869.0255878491348</v>
      </c>
      <c r="G241" s="170">
        <f>'Grunddaten § 2 SPU_40%_IST'!$C$14*'bezirksw Umlage § 2_IST'!E241</f>
        <v>94661.394303891007</v>
      </c>
      <c r="H241" s="170">
        <f>'Grunddaten § 2 SPU_40%_IST'!$D$14*'bezirksw Umlage § 2_IST'!E241</f>
        <v>16411.480058561501</v>
      </c>
      <c r="I241" s="170">
        <f>'Grunddaten § 2 SPU_40%_IST'!$E$14*'bezirksw Umlage § 2_IST'!E241</f>
        <v>167586.79332541593</v>
      </c>
      <c r="J241" s="170">
        <f>'Grunddaten § 2 SPU_40%_IST'!$F$14*'bezirksw Umlage § 2_IST'!E241</f>
        <v>10685.5401378469</v>
      </c>
      <c r="K241" s="170">
        <f>'Grunddaten § 2 SPU_40%_IST'!$G$14*'bezirksw Umlage § 2_IST'!E241</f>
        <v>58277.20836423304</v>
      </c>
      <c r="L241" s="170">
        <f>'Grunddaten § 2 SPU_40%_IST'!$H$14*'bezirksw Umlage § 2_IST'!E241</f>
        <v>287.82534095049789</v>
      </c>
      <c r="M241" s="170">
        <f>'Grunddaten § 2 SPU_40%_IST'!$I$14*'bezirksw Umlage § 2_IST'!E241</f>
        <v>383.9926121347907</v>
      </c>
      <c r="N241" s="14"/>
      <c r="O241" s="14"/>
    </row>
    <row r="242" spans="1:15" x14ac:dyDescent="0.25">
      <c r="A242">
        <v>62244</v>
      </c>
      <c r="B242" t="s">
        <v>263</v>
      </c>
      <c r="C242" t="s">
        <v>249</v>
      </c>
      <c r="D242" s="207">
        <f>Finanzkraft!H242</f>
        <v>3780703</v>
      </c>
      <c r="E242" s="147">
        <f t="shared" si="10"/>
        <v>2.8349312383797134E-2</v>
      </c>
      <c r="F242" s="170">
        <f>'Grunddaten § 2 SPU_40%_IST'!$B$14*'bezirksw Umlage § 2_IST'!E242</f>
        <v>5386.6557187756107</v>
      </c>
      <c r="G242" s="170">
        <f>'Grunddaten § 2 SPU_40%_IST'!$C$14*'bezirksw Umlage § 2_IST'!E242</f>
        <v>272820.41738183342</v>
      </c>
      <c r="H242" s="170">
        <f>'Grunddaten § 2 SPU_40%_IST'!$D$14*'bezirksw Umlage § 2_IST'!E242</f>
        <v>47298.974120924649</v>
      </c>
      <c r="I242" s="170">
        <f>'Grunddaten § 2 SPU_40%_IST'!$E$14*'bezirksw Umlage § 2_IST'!E242</f>
        <v>482996.25458658265</v>
      </c>
      <c r="J242" s="170">
        <f>'Grunddaten § 2 SPU_40%_IST'!$F$14*'bezirksw Umlage § 2_IST'!E242</f>
        <v>30796.43546131346</v>
      </c>
      <c r="K242" s="170">
        <f>'Grunddaten § 2 SPU_40%_IST'!$G$14*'bezirksw Umlage § 2_IST'!E242</f>
        <v>167958.78009927645</v>
      </c>
      <c r="L242" s="170">
        <f>'Grunddaten § 2 SPU_40%_IST'!$H$14*'bezirksw Umlage § 2_IST'!E242</f>
        <v>829.53172440177798</v>
      </c>
      <c r="M242" s="170">
        <f>'Grunddaten § 2 SPU_40%_IST'!$I$14*'bezirksw Umlage § 2_IST'!E242</f>
        <v>1106.6921788394566</v>
      </c>
      <c r="N242" s="14"/>
      <c r="O242" s="14"/>
    </row>
    <row r="243" spans="1:15" x14ac:dyDescent="0.25">
      <c r="A243">
        <v>62245</v>
      </c>
      <c r="B243" t="s">
        <v>264</v>
      </c>
      <c r="C243" t="s">
        <v>249</v>
      </c>
      <c r="D243" s="207">
        <f>Finanzkraft!H243</f>
        <v>1728426.85</v>
      </c>
      <c r="E243" s="147">
        <f t="shared" si="10"/>
        <v>1.2960476584167673E-2</v>
      </c>
      <c r="F243" s="170">
        <f>'Grunddaten § 2 SPU_40%_IST'!$B$14*'bezirksw Umlage § 2_IST'!E243</f>
        <v>2462.6214690859915</v>
      </c>
      <c r="G243" s="170">
        <f>'Grunddaten § 2 SPU_40%_IST'!$C$14*'bezirksw Umlage § 2_IST'!E243</f>
        <v>124725.51655894885</v>
      </c>
      <c r="H243" s="170">
        <f>'Grunddaten § 2 SPU_40%_IST'!$D$14*'bezirksw Umlage § 2_IST'!E243</f>
        <v>21623.707772882797</v>
      </c>
      <c r="I243" s="170">
        <f>'Grunddaten § 2 SPU_40%_IST'!$E$14*'bezirksw Umlage § 2_IST'!E243</f>
        <v>220811.76301785279</v>
      </c>
      <c r="J243" s="170">
        <f>'Grunddaten § 2 SPU_40%_IST'!$F$14*'bezirksw Umlage § 2_IST'!E243</f>
        <v>14079.22969236841</v>
      </c>
      <c r="K243" s="170">
        <f>'Grunddaten § 2 SPU_40%_IST'!$G$14*'bezirksw Umlage § 2_IST'!E243</f>
        <v>76785.842531623115</v>
      </c>
      <c r="L243" s="170">
        <f>'Grunddaten § 2 SPU_40%_IST'!$H$14*'bezirksw Umlage § 2_IST'!E243</f>
        <v>379.23764585126975</v>
      </c>
      <c r="M243" s="170">
        <f>'Grunddaten § 2 SPU_40%_IST'!$I$14*'bezirksw Umlage § 2_IST'!E243</f>
        <v>505.94730043357509</v>
      </c>
      <c r="N243" s="14"/>
      <c r="O243" s="14"/>
    </row>
    <row r="244" spans="1:15" x14ac:dyDescent="0.25">
      <c r="A244">
        <v>62247</v>
      </c>
      <c r="B244" t="s">
        <v>265</v>
      </c>
      <c r="C244" t="s">
        <v>249</v>
      </c>
      <c r="D244" s="207">
        <f>Finanzkraft!H244</f>
        <v>1621887.98</v>
      </c>
      <c r="E244" s="147">
        <f t="shared" si="10"/>
        <v>1.2161603013128965E-2</v>
      </c>
      <c r="F244" s="170">
        <f>'Grunddaten § 2 SPU_40%_IST'!$B$14*'bezirksw Umlage § 2_IST'!E244</f>
        <v>2310.8274209004048</v>
      </c>
      <c r="G244" s="170">
        <f>'Grunddaten § 2 SPU_40%_IST'!$C$14*'bezirksw Umlage § 2_IST'!E244</f>
        <v>117037.53393222866</v>
      </c>
      <c r="H244" s="170">
        <f>'Grunddaten § 2 SPU_40%_IST'!$D$14*'bezirksw Umlage § 2_IST'!E244</f>
        <v>20290.83945315428</v>
      </c>
      <c r="I244" s="170">
        <f>'Grunddaten § 2 SPU_40%_IST'!$E$14*'bezirksw Umlage § 2_IST'!E244</f>
        <v>207201.09982164646</v>
      </c>
      <c r="J244" s="170">
        <f>'Grunddaten § 2 SPU_40%_IST'!$F$14*'bezirksw Umlage § 2_IST'!E244</f>
        <v>13211.397060692167</v>
      </c>
      <c r="K244" s="170">
        <f>'Grunddaten § 2 SPU_40%_IST'!$G$14*'bezirksw Umlage § 2_IST'!E244</f>
        <v>72052.823662287061</v>
      </c>
      <c r="L244" s="170">
        <f>'Grunddaten § 2 SPU_40%_IST'!$H$14*'bezirksw Umlage § 2_IST'!E244</f>
        <v>355.86173598823189</v>
      </c>
      <c r="M244" s="170">
        <f>'Grunddaten § 2 SPU_40%_IST'!$I$14*'bezirksw Umlage § 2_IST'!E244</f>
        <v>474.76110723844874</v>
      </c>
      <c r="N244" s="14"/>
      <c r="O244" s="14"/>
    </row>
    <row r="245" spans="1:15" x14ac:dyDescent="0.25">
      <c r="A245">
        <v>62256</v>
      </c>
      <c r="B245" t="s">
        <v>266</v>
      </c>
      <c r="C245" t="s">
        <v>249</v>
      </c>
      <c r="D245" s="207">
        <f>Finanzkraft!H245</f>
        <v>3029517.27</v>
      </c>
      <c r="E245" s="147">
        <f t="shared" si="10"/>
        <v>2.2716603620897564E-2</v>
      </c>
      <c r="F245" s="170">
        <f>'Grunddaten § 2 SPU_40%_IST'!$B$14*'bezirksw Umlage § 2_IST'!E245</f>
        <v>4316.3841559559096</v>
      </c>
      <c r="G245" s="170">
        <f>'Grunddaten § 2 SPU_40%_IST'!$C$14*'bezirksw Umlage § 2_IST'!E245</f>
        <v>218613.88373190715</v>
      </c>
      <c r="H245" s="170">
        <f>'Grunddaten § 2 SPU_40%_IST'!$D$14*'bezirksw Umlage § 2_IST'!E245</f>
        <v>37901.167839056463</v>
      </c>
      <c r="I245" s="170">
        <f>'Grunddaten § 2 SPU_40%_IST'!$E$14*'bezirksw Umlage § 2_IST'!E245</f>
        <v>387030.00331297348</v>
      </c>
      <c r="J245" s="170">
        <f>'Grunddaten § 2 SPU_40%_IST'!$F$14*'bezirksw Umlage § 2_IST'!E245</f>
        <v>24677.509205163577</v>
      </c>
      <c r="K245" s="170">
        <f>'Grunddaten § 2 SPU_40%_IST'!$G$14*'bezirksw Umlage § 2_IST'!E245</f>
        <v>134587.14555438244</v>
      </c>
      <c r="L245" s="170">
        <f>'Grunddaten § 2 SPU_40%_IST'!$H$14*'bezirksw Umlage § 2_IST'!E245</f>
        <v>664.71253761220248</v>
      </c>
      <c r="M245" s="170">
        <f>'Grunddaten § 2 SPU_40%_IST'!$I$14*'bezirksw Umlage § 2_IST'!E245</f>
        <v>886.80413890434193</v>
      </c>
      <c r="N245" s="14"/>
      <c r="O245" s="14"/>
    </row>
    <row r="246" spans="1:15" x14ac:dyDescent="0.25">
      <c r="A246">
        <v>62262</v>
      </c>
      <c r="B246" t="s">
        <v>267</v>
      </c>
      <c r="C246" t="s">
        <v>249</v>
      </c>
      <c r="D246" s="207">
        <f>Finanzkraft!H246</f>
        <v>1803105.39</v>
      </c>
      <c r="E246" s="147">
        <f t="shared" si="10"/>
        <v>1.3520447906650789E-2</v>
      </c>
      <c r="F246" s="170">
        <f>'Grunddaten § 2 SPU_40%_IST'!$B$14*'bezirksw Umlage § 2_IST'!E246</f>
        <v>2569.0216768147689</v>
      </c>
      <c r="G246" s="170">
        <f>'Grunddaten § 2 SPU_40%_IST'!$C$14*'bezirksw Umlage § 2_IST'!E246</f>
        <v>130114.41657364609</v>
      </c>
      <c r="H246" s="170">
        <f>'Grunddaten § 2 SPU_40%_IST'!$D$14*'bezirksw Umlage § 2_IST'!E246</f>
        <v>22557.983311280928</v>
      </c>
      <c r="I246" s="170">
        <f>'Grunddaten § 2 SPU_40%_IST'!$E$14*'bezirksw Umlage § 2_IST'!E246</f>
        <v>230352.17259723373</v>
      </c>
      <c r="J246" s="170">
        <f>'Grunddaten § 2 SPU_40%_IST'!$F$14*'bezirksw Umlage § 2_IST'!E246</f>
        <v>14687.537945477714</v>
      </c>
      <c r="K246" s="170">
        <f>'Grunddaten § 2 SPU_40%_IST'!$G$14*'bezirksw Umlage § 2_IST'!E246</f>
        <v>80103.457397957493</v>
      </c>
      <c r="L246" s="170">
        <f>'Grunddaten § 2 SPU_40%_IST'!$H$14*'bezirksw Umlage § 2_IST'!E246</f>
        <v>395.62301599592462</v>
      </c>
      <c r="M246" s="170">
        <f>'Grunddaten § 2 SPU_40%_IST'!$I$14*'bezirksw Umlage § 2_IST'!E246</f>
        <v>527.80729740904485</v>
      </c>
      <c r="N246" s="14"/>
      <c r="O246" s="14"/>
    </row>
    <row r="247" spans="1:15" x14ac:dyDescent="0.25">
      <c r="A247">
        <v>62264</v>
      </c>
      <c r="B247" t="s">
        <v>268</v>
      </c>
      <c r="C247" t="s">
        <v>249</v>
      </c>
      <c r="D247" s="207">
        <f>Finanzkraft!H247</f>
        <v>6029234.5099999998</v>
      </c>
      <c r="E247" s="147">
        <f t="shared" si="10"/>
        <v>4.5209753995264911E-2</v>
      </c>
      <c r="F247" s="170">
        <f>'Grunddaten § 2 SPU_40%_IST'!$B$14*'bezirksw Umlage § 2_IST'!E247</f>
        <v>8590.3099378953502</v>
      </c>
      <c r="G247" s="170">
        <f>'Grunddaten § 2 SPU_40%_IST'!$C$14*'bezirksw Umlage § 2_IST'!E247</f>
        <v>435077.358764006</v>
      </c>
      <c r="H247" s="170">
        <f>'Grunddaten § 2 SPU_40%_IST'!$D$14*'bezirksw Umlage § 2_IST'!E247</f>
        <v>75429.518546544321</v>
      </c>
      <c r="I247" s="170">
        <f>'Grunddaten § 2 SPU_40%_IST'!$E$14*'bezirksw Umlage § 2_IST'!E247</f>
        <v>770252.96257182059</v>
      </c>
      <c r="J247" s="170">
        <f>'Grunddaten § 2 SPU_40%_IST'!$F$14*'bezirksw Umlage § 2_IST'!E247</f>
        <v>49112.276597325646</v>
      </c>
      <c r="K247" s="170">
        <f>'Grunddaten § 2 SPU_40%_IST'!$G$14*'bezirksw Umlage § 2_IST'!E247</f>
        <v>267850.41650509409</v>
      </c>
      <c r="L247" s="170">
        <f>'Grunddaten § 2 SPU_40%_IST'!$H$14*'bezirksw Umlage § 2_IST'!E247</f>
        <v>1322.8865901137985</v>
      </c>
      <c r="M247" s="170">
        <f>'Grunddaten § 2 SPU_40%_IST'!$I$14*'bezirksw Umlage § 2_IST'!E247</f>
        <v>1764.8851752189853</v>
      </c>
      <c r="N247" s="14"/>
      <c r="O247" s="14"/>
    </row>
    <row r="248" spans="1:15" x14ac:dyDescent="0.25">
      <c r="A248">
        <v>62265</v>
      </c>
      <c r="B248" t="s">
        <v>269</v>
      </c>
      <c r="C248" t="s">
        <v>249</v>
      </c>
      <c r="D248" s="207">
        <f>Finanzkraft!H248</f>
        <v>2428833.9700000002</v>
      </c>
      <c r="E248" s="147">
        <f t="shared" si="10"/>
        <v>1.8212425822369056E-2</v>
      </c>
      <c r="F248" s="170">
        <f>'Grunddaten § 2 SPU_40%_IST'!$B$14*'bezirksw Umlage § 2_IST'!E248</f>
        <v>3460.5448760341583</v>
      </c>
      <c r="G248" s="170">
        <f>'Grunddaten § 2 SPU_40%_IST'!$C$14*'bezirksw Umlage § 2_IST'!E248</f>
        <v>175267.8000484501</v>
      </c>
      <c r="H248" s="170">
        <f>'Grunddaten § 2 SPU_40%_IST'!$D$14*'bezirksw Umlage § 2_IST'!E248</f>
        <v>30386.24168337282</v>
      </c>
      <c r="I248" s="170">
        <f>'Grunddaten § 2 SPU_40%_IST'!$E$14*'bezirksw Umlage § 2_IST'!E248</f>
        <v>310290.8931282516</v>
      </c>
      <c r="J248" s="170">
        <f>'Grunddaten § 2 SPU_40%_IST'!$F$14*'bezirksw Umlage § 2_IST'!E248</f>
        <v>19784.529121528656</v>
      </c>
      <c r="K248" s="170">
        <f>'Grunddaten § 2 SPU_40%_IST'!$G$14*'bezirksw Umlage § 2_IST'!E248</f>
        <v>107901.62323379611</v>
      </c>
      <c r="L248" s="170">
        <f>'Grunddaten § 2 SPU_40%_IST'!$H$14*'bezirksw Umlage § 2_IST'!E248</f>
        <v>532.91539468181338</v>
      </c>
      <c r="M248" s="170">
        <f>'Grunddaten § 2 SPU_40%_IST'!$I$14*'bezirksw Umlage § 2_IST'!E248</f>
        <v>710.97136122530321</v>
      </c>
      <c r="N248" s="14"/>
      <c r="O248" s="14"/>
    </row>
    <row r="249" spans="1:15" x14ac:dyDescent="0.25">
      <c r="A249">
        <v>62266</v>
      </c>
      <c r="B249" t="s">
        <v>270</v>
      </c>
      <c r="C249" t="s">
        <v>249</v>
      </c>
      <c r="D249" s="207">
        <f>Finanzkraft!H249</f>
        <v>3092459.94</v>
      </c>
      <c r="E249" s="147">
        <f t="shared" si="10"/>
        <v>2.3188574419476627E-2</v>
      </c>
      <c r="F249" s="170">
        <f>'Grunddaten § 2 SPU_40%_IST'!$B$14*'bezirksw Umlage § 2_IST'!E249</f>
        <v>4406.0633752202912</v>
      </c>
      <c r="G249" s="170">
        <f>'Grunddaten § 2 SPU_40%_IST'!$C$14*'bezirksw Umlage § 2_IST'!E249</f>
        <v>223155.90819151874</v>
      </c>
      <c r="H249" s="170">
        <f>'Grunddaten § 2 SPU_40%_IST'!$D$14*'bezirksw Umlage § 2_IST'!E249</f>
        <v>38688.620257146933</v>
      </c>
      <c r="I249" s="170">
        <f>'Grunddaten § 2 SPU_40%_IST'!$E$14*'bezirksw Umlage § 2_IST'!E249</f>
        <v>395071.11996870639</v>
      </c>
      <c r="J249" s="170">
        <f>'Grunddaten § 2 SPU_40%_IST'!$F$14*'bezirksw Umlage § 2_IST'!E249</f>
        <v>25190.220696761236</v>
      </c>
      <c r="K249" s="170">
        <f>'Grunddaten § 2 SPU_40%_IST'!$G$14*'bezirksw Umlage § 2_IST'!E249</f>
        <v>137383.39113870665</v>
      </c>
      <c r="L249" s="170">
        <f>'Grunddaten § 2 SPU_40%_IST'!$H$14*'bezirksw Umlage § 2_IST'!E249</f>
        <v>678.52291668285466</v>
      </c>
      <c r="M249" s="170">
        <f>'Grunddaten § 2 SPU_40%_IST'!$I$14*'bezirksw Umlage § 2_IST'!E249</f>
        <v>905.22879712379824</v>
      </c>
      <c r="N249" s="14"/>
      <c r="O249" s="14"/>
    </row>
    <row r="250" spans="1:15" x14ac:dyDescent="0.25">
      <c r="A250">
        <v>62268</v>
      </c>
      <c r="B250" t="s">
        <v>272</v>
      </c>
      <c r="C250" t="s">
        <v>249</v>
      </c>
      <c r="D250" s="207">
        <f>Finanzkraft!H250</f>
        <v>4454292.53</v>
      </c>
      <c r="E250" s="147">
        <f t="shared" si="10"/>
        <v>3.3400171973779501E-2</v>
      </c>
      <c r="F250" s="170">
        <f>'Grunddaten § 2 SPU_40%_IST'!$B$14*'bezirksw Umlage § 2_IST'!E250</f>
        <v>6346.3700612885978</v>
      </c>
      <c r="G250" s="170">
        <f>'Grunddaten § 2 SPU_40%_IST'!$C$14*'bezirksw Umlage § 2_IST'!E250</f>
        <v>321427.50889857864</v>
      </c>
      <c r="H250" s="170">
        <f>'Grunddaten § 2 SPU_40%_IST'!$D$14*'bezirksw Umlage § 2_IST'!E250</f>
        <v>55726.003101406801</v>
      </c>
      <c r="I250" s="170">
        <f>'Grunddaten § 2 SPU_40%_IST'!$E$14*'bezirksw Umlage § 2_IST'!E250</f>
        <v>569049.35638239596</v>
      </c>
      <c r="J250" s="170">
        <f>'Grunddaten § 2 SPU_40%_IST'!$F$14*'bezirksw Umlage § 2_IST'!E250</f>
        <v>36283.287109819437</v>
      </c>
      <c r="K250" s="170">
        <f>'Grunddaten § 2 SPU_40%_IST'!$G$14*'bezirksw Umlage § 2_IST'!E250</f>
        <v>197883.18192254717</v>
      </c>
      <c r="L250" s="170">
        <f>'Grunddaten § 2 SPU_40%_IST'!$H$14*'bezirksw Umlage § 2_IST'!E250</f>
        <v>977.32537133989592</v>
      </c>
      <c r="M250" s="170">
        <f>'Grunddaten § 2 SPU_40%_IST'!$I$14*'bezirksw Umlage § 2_IST'!E250</f>
        <v>1303.8661606621881</v>
      </c>
      <c r="N250" s="14"/>
      <c r="O250" s="14"/>
    </row>
    <row r="251" spans="1:15" x14ac:dyDescent="0.25">
      <c r="A251">
        <v>62269</v>
      </c>
      <c r="B251" t="s">
        <v>273</v>
      </c>
      <c r="C251" t="s">
        <v>249</v>
      </c>
      <c r="D251" s="207">
        <f>Finanzkraft!H251</f>
        <v>3517563.92</v>
      </c>
      <c r="E251" s="147">
        <f t="shared" si="10"/>
        <v>2.6376184111276128E-2</v>
      </c>
      <c r="F251" s="170">
        <f>'Grunddaten § 2 SPU_40%_IST'!$B$14*'bezirksw Umlage § 2_IST'!E251</f>
        <v>5011.7414157702297</v>
      </c>
      <c r="G251" s="170">
        <f>'Grunddaten § 2 SPU_40%_IST'!$C$14*'bezirksw Umlage § 2_IST'!E251</f>
        <v>253831.96109868406</v>
      </c>
      <c r="H251" s="170">
        <f>'Grunddaten § 2 SPU_40%_IST'!$D$14*'bezirksw Umlage § 2_IST'!E251</f>
        <v>44006.938609242316</v>
      </c>
      <c r="I251" s="170">
        <f>'Grunddaten § 2 SPU_40%_IST'!$E$14*'bezirksw Umlage § 2_IST'!E251</f>
        <v>449379.44044504355</v>
      </c>
      <c r="J251" s="170">
        <f>'Grunddaten § 2 SPU_40%_IST'!$F$14*'bezirksw Umlage § 2_IST'!E251</f>
        <v>28652.986030197237</v>
      </c>
      <c r="K251" s="170">
        <f>'Grunddaten § 2 SPU_40%_IST'!$G$14*'bezirksw Umlage § 2_IST'!E251</f>
        <v>156268.75343670975</v>
      </c>
      <c r="L251" s="170">
        <f>'Grunddaten § 2 SPU_40%_IST'!$H$14*'bezirksw Umlage § 2_IST'!E251</f>
        <v>771.79584438425275</v>
      </c>
      <c r="M251" s="170">
        <f>'Grunddaten § 2 SPU_40%_IST'!$I$14*'bezirksw Umlage § 2_IST'!E251</f>
        <v>1029.6657734902371</v>
      </c>
      <c r="N251" s="14"/>
      <c r="O251" s="14"/>
    </row>
    <row r="252" spans="1:15" x14ac:dyDescent="0.25">
      <c r="A252">
        <v>62270</v>
      </c>
      <c r="B252" t="s">
        <v>274</v>
      </c>
      <c r="C252" t="s">
        <v>249</v>
      </c>
      <c r="D252" s="207">
        <f>Finanzkraft!H252</f>
        <v>3477698.36</v>
      </c>
      <c r="E252" s="147">
        <f t="shared" si="10"/>
        <v>2.6077255257622452E-2</v>
      </c>
      <c r="F252" s="170">
        <f>'Grunddaten § 2 SPU_40%_IST'!$B$14*'bezirksw Umlage § 2_IST'!E252</f>
        <v>4954.9419139960373</v>
      </c>
      <c r="G252" s="170">
        <f>'Grunddaten § 2 SPU_40%_IST'!$C$14*'bezirksw Umlage § 2_IST'!E252</f>
        <v>250955.21073813984</v>
      </c>
      <c r="H252" s="170">
        <f>'Grunddaten § 2 SPU_40%_IST'!$D$14*'bezirksw Umlage § 2_IST'!E252</f>
        <v>43508.195362085324</v>
      </c>
      <c r="I252" s="170">
        <f>'Grunddaten § 2 SPU_40%_IST'!$E$14*'bezirksw Umlage § 2_IST'!E252</f>
        <v>444286.49445933755</v>
      </c>
      <c r="J252" s="170">
        <f>'Grunddaten § 2 SPU_40%_IST'!$F$14*'bezirksw Umlage § 2_IST'!E252</f>
        <v>28328.253527890356</v>
      </c>
      <c r="K252" s="170">
        <f>'Grunddaten § 2 SPU_40%_IST'!$G$14*'bezirksw Umlage § 2_IST'!E252</f>
        <v>154497.71486912735</v>
      </c>
      <c r="L252" s="170">
        <f>'Grunddaten § 2 SPU_40%_IST'!$H$14*'bezirksw Umlage § 2_IST'!E252</f>
        <v>763.04886089175341</v>
      </c>
      <c r="M252" s="170">
        <f>'Grunddaten § 2 SPU_40%_IST'!$I$14*'bezirksw Umlage § 2_IST'!E252</f>
        <v>1017.9962761885301</v>
      </c>
      <c r="N252" s="14"/>
      <c r="O252" s="14"/>
    </row>
    <row r="253" spans="1:15" x14ac:dyDescent="0.25">
      <c r="A253">
        <v>62271</v>
      </c>
      <c r="B253" t="s">
        <v>275</v>
      </c>
      <c r="C253" t="s">
        <v>249</v>
      </c>
      <c r="D253" s="207">
        <f>Finanzkraft!H253</f>
        <v>6965137.71</v>
      </c>
      <c r="E253" s="147">
        <f t="shared" si="10"/>
        <v>5.2227552583991761E-2</v>
      </c>
      <c r="F253" s="170">
        <f>'Grunddaten § 2 SPU_40%_IST'!$B$14*'bezirksw Umlage § 2_IST'!E253</f>
        <v>9923.7625588762621</v>
      </c>
      <c r="G253" s="170">
        <f>'Grunddaten § 2 SPU_40%_IST'!$C$14*'bezirksw Umlage § 2_IST'!E253</f>
        <v>502613.34391094657</v>
      </c>
      <c r="H253" s="170">
        <f>'Grunddaten § 2 SPU_40%_IST'!$D$14*'bezirksw Umlage § 2_IST'!E253</f>
        <v>87138.256640092164</v>
      </c>
      <c r="I253" s="170">
        <f>'Grunddaten § 2 SPU_40%_IST'!$E$14*'bezirksw Umlage § 2_IST'!E253</f>
        <v>889817.42988268775</v>
      </c>
      <c r="J253" s="170">
        <f>'Grunddaten § 2 SPU_40%_IST'!$F$14*'bezirksw Umlage § 2_IST'!E253</f>
        <v>56735.854142781282</v>
      </c>
      <c r="K253" s="170">
        <f>'Grunddaten § 2 SPU_40%_IST'!$G$14*'bezirksw Umlage § 2_IST'!E253</f>
        <v>309428.17592259112</v>
      </c>
      <c r="L253" s="170">
        <f>'Grunddaten § 2 SPU_40%_IST'!$H$14*'bezirksw Umlage § 2_IST'!E253</f>
        <v>1528.2350121848108</v>
      </c>
      <c r="M253" s="170">
        <f>'Grunddaten § 2 SPU_40%_IST'!$I$14*'bezirksw Umlage § 2_IST'!E253</f>
        <v>2038.8439473285162</v>
      </c>
      <c r="N253" s="14"/>
      <c r="O253" s="14"/>
    </row>
    <row r="254" spans="1:15" x14ac:dyDescent="0.25">
      <c r="A254">
        <v>62272</v>
      </c>
      <c r="B254" t="s">
        <v>276</v>
      </c>
      <c r="C254" t="s">
        <v>249</v>
      </c>
      <c r="D254" s="207">
        <f>Finanzkraft!H254</f>
        <v>4097063.05</v>
      </c>
      <c r="E254" s="147">
        <f t="shared" si="10"/>
        <v>3.0721514030740485E-2</v>
      </c>
      <c r="F254" s="170">
        <f>'Grunddaten § 2 SPU_40%_IST'!$B$14*'bezirksw Umlage § 2_IST'!E254</f>
        <v>5837.3979940944164</v>
      </c>
      <c r="G254" s="170">
        <f>'Grunddaten § 2 SPU_40%_IST'!$C$14*'bezirksw Umlage § 2_IST'!E254</f>
        <v>295649.3676812718</v>
      </c>
      <c r="H254" s="170">
        <f>'Grunddaten § 2 SPU_40%_IST'!$D$14*'bezirksw Umlage § 2_IST'!E254</f>
        <v>51256.837464817145</v>
      </c>
      <c r="I254" s="170">
        <f>'Grunddaten § 2 SPU_40%_IST'!$E$14*'bezirksw Umlage § 2_IST'!E254</f>
        <v>523412.20877574373</v>
      </c>
      <c r="J254" s="170">
        <f>'Grunddaten § 2 SPU_40%_IST'!$F$14*'bezirksw Umlage § 2_IST'!E254</f>
        <v>33373.406427391164</v>
      </c>
      <c r="K254" s="170">
        <f>'Grunddaten § 2 SPU_40%_IST'!$G$14*'bezirksw Umlage § 2_IST'!E254</f>
        <v>182013.16312543483</v>
      </c>
      <c r="L254" s="170">
        <f>'Grunddaten § 2 SPU_40%_IST'!$H$14*'bezirksw Umlage § 2_IST'!E254</f>
        <v>898.94492554673229</v>
      </c>
      <c r="M254" s="170">
        <f>'Grunddaten § 2 SPU_40%_IST'!$I$14*'bezirksw Umlage § 2_IST'!E254</f>
        <v>1199.2974940499503</v>
      </c>
      <c r="N254" s="14"/>
      <c r="O254" s="14"/>
    </row>
    <row r="255" spans="1:15" x14ac:dyDescent="0.25">
      <c r="A255">
        <v>62273</v>
      </c>
      <c r="B255" t="s">
        <v>277</v>
      </c>
      <c r="C255" t="s">
        <v>249</v>
      </c>
      <c r="D255" s="207">
        <f>Finanzkraft!H255</f>
        <v>2990987.45</v>
      </c>
      <c r="E255" s="147">
        <f t="shared" si="10"/>
        <v>2.2427690711507044E-2</v>
      </c>
      <c r="F255" s="170">
        <f>'Grunddaten § 2 SPU_40%_IST'!$B$14*'bezirksw Umlage § 2_IST'!E255</f>
        <v>4261.4877847661091</v>
      </c>
      <c r="G255" s="170">
        <f>'Grunddaten § 2 SPU_40%_IST'!$C$14*'bezirksw Umlage § 2_IST'!E255</f>
        <v>215833.52209703479</v>
      </c>
      <c r="H255" s="170">
        <f>'Grunddaten § 2 SPU_40%_IST'!$D$14*'bezirksw Umlage § 2_IST'!E255</f>
        <v>37419.135540020048</v>
      </c>
      <c r="I255" s="170">
        <f>'Grunddaten § 2 SPU_40%_IST'!$E$14*'bezirksw Umlage § 2_IST'!E255</f>
        <v>382107.7021563116</v>
      </c>
      <c r="J255" s="170">
        <f>'Grunddaten § 2 SPU_40%_IST'!$F$14*'bezirksw Umlage § 2_IST'!E255</f>
        <v>24363.657227114516</v>
      </c>
      <c r="K255" s="170">
        <f>'Grunddaten § 2 SPU_40%_IST'!$G$14*'bezirksw Umlage § 2_IST'!E255</f>
        <v>132875.44760703121</v>
      </c>
      <c r="L255" s="170">
        <f>'Grunddaten § 2 SPU_40%_IST'!$H$14*'bezirksw Umlage § 2_IST'!E255</f>
        <v>656.25863154619037</v>
      </c>
      <c r="M255" s="170">
        <f>'Grunddaten § 2 SPU_40%_IST'!$I$14*'bezirksw Umlage § 2_IST'!E255</f>
        <v>875.52564111012441</v>
      </c>
      <c r="N255" s="14"/>
      <c r="O255" s="14"/>
    </row>
    <row r="256" spans="1:15" x14ac:dyDescent="0.25">
      <c r="A256">
        <v>62274</v>
      </c>
      <c r="B256" t="s">
        <v>278</v>
      </c>
      <c r="C256" t="s">
        <v>249</v>
      </c>
      <c r="D256" s="207">
        <f>Finanzkraft!H256</f>
        <v>1808519.04</v>
      </c>
      <c r="E256" s="147">
        <f t="shared" si="10"/>
        <v>1.3561041747263644E-2</v>
      </c>
      <c r="F256" s="170">
        <f>'Grunddaten § 2 SPU_40%_IST'!$B$14*'bezirksw Umlage § 2_IST'!E256</f>
        <v>2576.7349165831265</v>
      </c>
      <c r="G256" s="170">
        <f>'Grunddaten § 2 SPU_40%_IST'!$C$14*'bezirksw Umlage § 2_IST'!E256</f>
        <v>130505.07255814399</v>
      </c>
      <c r="H256" s="170">
        <f>'Grunddaten § 2 SPU_40%_IST'!$D$14*'bezirksw Umlage § 2_IST'!E256</f>
        <v>22625.711480155802</v>
      </c>
      <c r="I256" s="170">
        <f>'Grunddaten § 2 SPU_40%_IST'!$E$14*'bezirksw Umlage § 2_IST'!E256</f>
        <v>231043.7827749289</v>
      </c>
      <c r="J256" s="170">
        <f>'Grunddaten § 2 SPU_40%_IST'!$F$14*'bezirksw Umlage § 2_IST'!E256</f>
        <v>14731.635861350805</v>
      </c>
      <c r="K256" s="170">
        <f>'Grunddaten § 2 SPU_40%_IST'!$G$14*'bezirksw Umlage § 2_IST'!E256</f>
        <v>80343.960301751969</v>
      </c>
      <c r="L256" s="170">
        <f>'Grunddaten § 2 SPU_40%_IST'!$H$14*'bezirksw Umlage § 2_IST'!E256</f>
        <v>396.81083593835535</v>
      </c>
      <c r="M256" s="170">
        <f>'Grunddaten § 2 SPU_40%_IST'!$I$14*'bezirksw Umlage § 2_IST'!E256</f>
        <v>529.39198790548801</v>
      </c>
      <c r="N256" s="14"/>
      <c r="O256" s="14"/>
    </row>
    <row r="257" spans="1:15" x14ac:dyDescent="0.25">
      <c r="A257">
        <v>62275</v>
      </c>
      <c r="B257" t="s">
        <v>279</v>
      </c>
      <c r="C257" t="s">
        <v>249</v>
      </c>
      <c r="D257" s="207">
        <f>Finanzkraft!H257</f>
        <v>8003442.6100000003</v>
      </c>
      <c r="E257" s="147">
        <f t="shared" si="10"/>
        <v>6.001320249082847E-2</v>
      </c>
      <c r="F257" s="170">
        <f>'Grunddaten § 2 SPU_40%_IST'!$B$14*'bezirksw Umlage § 2_IST'!E257</f>
        <v>11403.114686620162</v>
      </c>
      <c r="G257" s="170">
        <f>'Grunddaten § 2 SPU_40%_IST'!$C$14*'bezirksw Umlage § 2_IST'!E257</f>
        <v>577538.76814755099</v>
      </c>
      <c r="H257" s="170">
        <f>'Grunddaten § 2 SPU_40%_IST'!$D$14*'bezirksw Umlage § 2_IST'!E257</f>
        <v>100128.10445271571</v>
      </c>
      <c r="I257" s="170">
        <f>'Grunddaten § 2 SPU_40%_IST'!$E$14*'bezirksw Umlage § 2_IST'!E257</f>
        <v>1022464.0243966965</v>
      </c>
      <c r="J257" s="170">
        <f>'Grunddaten § 2 SPU_40%_IST'!$F$14*'bezirksw Umlage § 2_IST'!E257</f>
        <v>65193.564214695303</v>
      </c>
      <c r="K257" s="170">
        <f>'Grunddaten § 2 SPU_40%_IST'!$G$14*'bezirksw Umlage § 2_IST'!E257</f>
        <v>355555.15928391344</v>
      </c>
      <c r="L257" s="170">
        <f>'Grunddaten § 2 SPU_40%_IST'!$H$14*'bezirksw Umlage § 2_IST'!E257</f>
        <v>1756.0515992459514</v>
      </c>
      <c r="M257" s="170">
        <f>'Grunddaten § 2 SPU_40%_IST'!$I$14*'bezirksw Umlage § 2_IST'!E257</f>
        <v>2342.7778749818349</v>
      </c>
      <c r="N257" s="14"/>
      <c r="O257" s="14"/>
    </row>
    <row r="258" spans="1:15" x14ac:dyDescent="0.25">
      <c r="A258">
        <v>62276</v>
      </c>
      <c r="B258" t="s">
        <v>280</v>
      </c>
      <c r="C258" t="s">
        <v>249</v>
      </c>
      <c r="D258" s="207">
        <f>Finanzkraft!H258</f>
        <v>1720995.87</v>
      </c>
      <c r="E258" s="147">
        <f t="shared" si="10"/>
        <v>1.2904755948789081E-2</v>
      </c>
      <c r="F258" s="170">
        <f>'Grunddaten § 2 SPU_40%_IST'!$B$14*'bezirksw Umlage § 2_IST'!E258</f>
        <v>2452.0339855113475</v>
      </c>
      <c r="G258" s="170">
        <f>'Grunddaten § 2 SPU_40%_IST'!$C$14*'bezirksw Umlage § 2_IST'!E258</f>
        <v>124189.28743300162</v>
      </c>
      <c r="H258" s="170">
        <f>'Grunddaten § 2 SPU_40%_IST'!$D$14*'bezirksw Umlage § 2_IST'!E258</f>
        <v>21530.741535991641</v>
      </c>
      <c r="I258" s="170">
        <f>'Grunddaten § 2 SPU_40%_IST'!$E$14*'bezirksw Umlage § 2_IST'!E258</f>
        <v>219862.43282505326</v>
      </c>
      <c r="J258" s="170">
        <f>'Grunddaten § 2 SPU_40%_IST'!$F$14*'bezirksw Umlage § 2_IST'!E258</f>
        <v>14018.699231238743</v>
      </c>
      <c r="K258" s="170">
        <f>'Grunddaten § 2 SPU_40%_IST'!$G$14*'bezirksw Umlage § 2_IST'!E258</f>
        <v>76455.719182673958</v>
      </c>
      <c r="L258" s="170">
        <f>'Grunddaten § 2 SPU_40%_IST'!$H$14*'bezirksw Umlage § 2_IST'!E258</f>
        <v>377.6071994360409</v>
      </c>
      <c r="M258" s="170">
        <f>'Grunddaten § 2 SPU_40%_IST'!$I$14*'bezirksw Umlage § 2_IST'!E258</f>
        <v>503.77209454009119</v>
      </c>
      <c r="N258" s="14"/>
      <c r="O258" s="14"/>
    </row>
    <row r="259" spans="1:15" x14ac:dyDescent="0.25">
      <c r="A259">
        <v>62277</v>
      </c>
      <c r="B259" t="s">
        <v>281</v>
      </c>
      <c r="C259" t="s">
        <v>249</v>
      </c>
      <c r="D259" s="207">
        <f>Finanzkraft!H259</f>
        <v>3781723.3</v>
      </c>
      <c r="E259" s="147">
        <f t="shared" si="10"/>
        <v>2.8356963025337922E-2</v>
      </c>
      <c r="F259" s="170">
        <f>'Grunddaten § 2 SPU_40%_IST'!$B$14*'bezirksw Umlage § 2_IST'!E259</f>
        <v>5388.1094179500406</v>
      </c>
      <c r="G259" s="170">
        <f>'Grunddaten § 2 SPU_40%_IST'!$C$14*'bezirksw Umlage § 2_IST'!E259</f>
        <v>272894.04354920349</v>
      </c>
      <c r="H259" s="170">
        <f>'Grunddaten § 2 SPU_40%_IST'!$D$14*'bezirksw Umlage § 2_IST'!E259</f>
        <v>47311.738716105901</v>
      </c>
      <c r="I259" s="170">
        <f>'Grunddaten § 2 SPU_40%_IST'!$E$14*'bezirksw Umlage § 2_IST'!E259</f>
        <v>483126.60100061056</v>
      </c>
      <c r="J259" s="170">
        <f>'Grunddaten § 2 SPU_40%_IST'!$F$14*'bezirksw Umlage § 2_IST'!E259</f>
        <v>30804.746509047483</v>
      </c>
      <c r="K259" s="170">
        <f>'Grunddaten § 2 SPU_40%_IST'!$G$14*'bezirksw Umlage § 2_IST'!E259</f>
        <v>168004.10720995805</v>
      </c>
      <c r="L259" s="170">
        <f>'Grunddaten § 2 SPU_40%_IST'!$H$14*'bezirksw Umlage § 2_IST'!E259</f>
        <v>829.75559049715935</v>
      </c>
      <c r="M259" s="170">
        <f>'Grunddaten § 2 SPU_40%_IST'!$I$14*'bezirksw Umlage § 2_IST'!E259</f>
        <v>1106.9908423499385</v>
      </c>
      <c r="N259" s="14"/>
      <c r="O259" s="14"/>
    </row>
    <row r="260" spans="1:15" x14ac:dyDescent="0.25">
      <c r="A260">
        <v>62278</v>
      </c>
      <c r="B260" t="s">
        <v>282</v>
      </c>
      <c r="C260" t="s">
        <v>249</v>
      </c>
      <c r="D260" s="207">
        <f>Finanzkraft!H260</f>
        <v>5882647.0800000001</v>
      </c>
      <c r="E260" s="147">
        <f t="shared" si="10"/>
        <v>4.4110579359064185E-2</v>
      </c>
      <c r="F260" s="170">
        <f>'Grunddaten § 2 SPU_40%_IST'!$B$14*'bezirksw Umlage § 2_IST'!E260</f>
        <v>8381.4556538878205</v>
      </c>
      <c r="G260" s="170">
        <f>'Grunddaten § 2 SPU_40%_IST'!$C$14*'bezirksw Umlage § 2_IST'!E260</f>
        <v>424499.42026010068</v>
      </c>
      <c r="H260" s="170">
        <f>'Grunddaten § 2 SPU_40%_IST'!$D$14*'bezirksw Umlage § 2_IST'!E260</f>
        <v>73595.617534477831</v>
      </c>
      <c r="I260" s="170">
        <f>'Grunddaten § 2 SPU_40%_IST'!$E$14*'bezirksw Umlage § 2_IST'!E260</f>
        <v>751525.97458586318</v>
      </c>
      <c r="J260" s="170">
        <f>'Grunddaten § 2 SPU_40%_IST'!$F$14*'bezirksw Umlage § 2_IST'!E260</f>
        <v>47918.220802031814</v>
      </c>
      <c r="K260" s="170">
        <f>'Grunddaten § 2 SPU_40%_IST'!$G$14*'bezirksw Umlage § 2_IST'!E260</f>
        <v>261338.22924238449</v>
      </c>
      <c r="L260" s="170">
        <f>'Grunddaten § 2 SPU_40%_IST'!$H$14*'bezirksw Umlage § 2_IST'!E260</f>
        <v>1290.723544356561</v>
      </c>
      <c r="M260" s="170">
        <f>'Grunddaten § 2 SPU_40%_IST'!$I$14*'bezirksw Umlage § 2_IST'!E260</f>
        <v>1721.9759167299751</v>
      </c>
      <c r="N260" s="14"/>
      <c r="O260" s="14"/>
    </row>
    <row r="261" spans="1:15" x14ac:dyDescent="0.25">
      <c r="A261">
        <v>62279</v>
      </c>
      <c r="B261" t="s">
        <v>283</v>
      </c>
      <c r="C261" t="s">
        <v>249</v>
      </c>
      <c r="D261" s="207">
        <f>Finanzkraft!H261</f>
        <v>1887572.12</v>
      </c>
      <c r="E261" s="147">
        <f t="shared" si="10"/>
        <v>1.4153815223471988E-2</v>
      </c>
      <c r="F261" s="170">
        <f>'Grunddaten § 2 SPU_40%_IST'!$B$14*'bezirksw Umlage § 2_IST'!E261</f>
        <v>2689.3678648651862</v>
      </c>
      <c r="G261" s="170">
        <f>'Grunddaten § 2 SPU_40%_IST'!$C$14*'bezirksw Umlage § 2_IST'!E261</f>
        <v>136209.64503604546</v>
      </c>
      <c r="H261" s="170">
        <f>'Grunddaten § 2 SPU_40%_IST'!$D$14*'bezirksw Umlage § 2_IST'!E261</f>
        <v>23614.715267308457</v>
      </c>
      <c r="I261" s="170">
        <f>'Grunddaten § 2 SPU_40%_IST'!$E$14*'bezirksw Umlage § 2_IST'!E261</f>
        <v>241143.05308352853</v>
      </c>
      <c r="J261" s="170">
        <f>'Grunddaten § 2 SPU_40%_IST'!$F$14*'bezirksw Umlage § 2_IST'!E261</f>
        <v>15375.577762166093</v>
      </c>
      <c r="K261" s="170">
        <f>'Grunddaten § 2 SPU_40%_IST'!$G$14*'bezirksw Umlage § 2_IST'!E261</f>
        <v>83855.915321728549</v>
      </c>
      <c r="L261" s="170">
        <f>'Grunddaten § 2 SPU_40%_IST'!$H$14*'bezirksw Umlage § 2_IST'!E261</f>
        <v>414.15603278975357</v>
      </c>
      <c r="M261" s="170">
        <f>'Grunddaten § 2 SPU_40%_IST'!$I$14*'bezirksw Umlage § 2_IST'!E261</f>
        <v>552.53250577985432</v>
      </c>
      <c r="N261" s="14"/>
      <c r="O261" s="14"/>
    </row>
    <row r="262" spans="1:15" s="236" customFormat="1" x14ac:dyDescent="0.25">
      <c r="A262" s="236">
        <v>62280</v>
      </c>
      <c r="B262" s="236" t="s">
        <v>271</v>
      </c>
      <c r="C262" s="236" t="s">
        <v>249</v>
      </c>
      <c r="D262" s="207">
        <f>Finanzkraft!H262</f>
        <v>16399238.060000001</v>
      </c>
      <c r="E262" s="147">
        <f>D262/SUM($D$228:$D$262)</f>
        <v>0.12296843275422462</v>
      </c>
      <c r="F262" s="237">
        <f>'Grunddaten § 2 SPU_40%_IST'!$B$14*'bezirksw Umlage § 2_IST'!E262</f>
        <v>23365.244368431388</v>
      </c>
      <c r="G262" s="237">
        <f>'Grunddaten § 2 SPU_40%_IST'!$C$14*'bezirksw Umlage § 2_IST'!E262</f>
        <v>1183390.2245887201</v>
      </c>
      <c r="H262" s="237">
        <f>'Grunddaten § 2 SPU_40%_IST'!$D$14*'bezirksw Umlage § 2_IST'!E262</f>
        <v>205164.78988241669</v>
      </c>
      <c r="I262" s="237">
        <f>'Grunddaten § 2 SPU_40%_IST'!$E$14*'bezirksw Umlage § 2_IST'!E262</f>
        <v>2095052.3119784165</v>
      </c>
      <c r="J262" s="237">
        <f>'Grunddaten § 2 SPU_40%_IST'!$F$14*'bezirksw Umlage § 2_IST'!E262</f>
        <v>133583.11312195254</v>
      </c>
      <c r="K262" s="237">
        <f>'Grunddaten § 2 SPU_40%_IST'!$G$14*'bezirksw Umlage § 2_IST'!E262</f>
        <v>728540.70238133625</v>
      </c>
      <c r="L262" s="237">
        <f>'Grunddaten § 2 SPU_40%_IST'!$H$14*'bezirksw Umlage § 2_IST'!E262</f>
        <v>3598.1901320434499</v>
      </c>
      <c r="M262" s="237">
        <f>'Grunddaten § 2 SPU_40%_IST'!$I$14*'bezirksw Umlage § 2_IST'!E262</f>
        <v>4800.4057710770567</v>
      </c>
      <c r="N262" s="207"/>
      <c r="O262" s="207"/>
    </row>
    <row r="263" spans="1:15" x14ac:dyDescent="0.25">
      <c r="A263">
        <v>62311</v>
      </c>
      <c r="B263" t="s">
        <v>285</v>
      </c>
      <c r="C263" t="s">
        <v>286</v>
      </c>
      <c r="D263" s="207">
        <f>Finanzkraft!H263</f>
        <v>1777591.9</v>
      </c>
      <c r="E263" s="147">
        <f>D263/SUM($D$263:$D$287)</f>
        <v>1.4915618564235202E-2</v>
      </c>
      <c r="F263" s="170">
        <f>'Grunddaten § 2 SPU_40%_IST'!$B$15*'bezirksw Umlage § 2_IST'!E263</f>
        <v>1429.2464902487445</v>
      </c>
      <c r="G263" s="170">
        <f>'Grunddaten § 2 SPU_40%_IST'!$C$15*'bezirksw Umlage § 2_IST'!E263</f>
        <v>161587.80983252672</v>
      </c>
      <c r="H263" s="170">
        <f>'Grunddaten § 2 SPU_40%_IST'!$D$15*'bezirksw Umlage § 2_IST'!E263</f>
        <v>17787.863029099222</v>
      </c>
      <c r="I263" s="170">
        <f>'Grunddaten § 2 SPU_40%_IST'!$E$15*'bezirksw Umlage § 2_IST'!E263</f>
        <v>227462.57997663456</v>
      </c>
      <c r="J263" s="170">
        <f>'Grunddaten § 2 SPU_40%_IST'!$F$15*'bezirksw Umlage § 2_IST'!E263</f>
        <v>18686.976695138746</v>
      </c>
      <c r="K263" s="170">
        <f>'Grunddaten § 2 SPU_40%_IST'!$G$15*'bezirksw Umlage § 2_IST'!E263</f>
        <v>95224.857101084068</v>
      </c>
      <c r="L263" s="170">
        <f>'Grunddaten § 2 SPU_40%_IST'!$H$15*'bezirksw Umlage § 2_IST'!E263</f>
        <v>504.55766934434655</v>
      </c>
      <c r="M263" s="170">
        <f>'Grunddaten § 2 SPU_40%_IST'!$I$15*'bezirksw Umlage § 2_IST'!E263</f>
        <v>619.20209675277113</v>
      </c>
      <c r="N263" s="14"/>
      <c r="O263" s="14"/>
    </row>
    <row r="264" spans="1:15" x14ac:dyDescent="0.25">
      <c r="A264">
        <v>62314</v>
      </c>
      <c r="B264" t="s">
        <v>287</v>
      </c>
      <c r="C264" t="s">
        <v>286</v>
      </c>
      <c r="D264" s="207">
        <f>Finanzkraft!H264</f>
        <v>1549588.61</v>
      </c>
      <c r="E264" s="147">
        <f t="shared" ref="E264:E287" si="11">D264/SUM($D$263:$D$287)</f>
        <v>1.3002462847768053E-2</v>
      </c>
      <c r="F264" s="170">
        <f>'Grunddaten § 2 SPU_40%_IST'!$B$15*'bezirksw Umlage § 2_IST'!E264</f>
        <v>1245.923815343629</v>
      </c>
      <c r="G264" s="170">
        <f>'Grunddaten § 2 SPU_40%_IST'!$C$15*'bezirksw Umlage § 2_IST'!E264</f>
        <v>140861.70713948991</v>
      </c>
      <c r="H264" s="170">
        <f>'Grunddaten § 2 SPU_40%_IST'!$D$15*'bezirksw Umlage § 2_IST'!E264</f>
        <v>15506.298125082734</v>
      </c>
      <c r="I264" s="170">
        <f>'Grunddaten § 2 SPU_40%_IST'!$E$15*'bezirksw Umlage § 2_IST'!E264</f>
        <v>198287.03266087509</v>
      </c>
      <c r="J264" s="170">
        <f>'Grunddaten § 2 SPU_40%_IST'!$F$15*'bezirksw Umlage § 2_IST'!E264</f>
        <v>16290.086741575748</v>
      </c>
      <c r="K264" s="170">
        <f>'Grunddaten § 2 SPU_40%_IST'!$G$15*'bezirksw Umlage § 2_IST'!E264</f>
        <v>83010.815898023342</v>
      </c>
      <c r="L264" s="170">
        <f>'Grunddaten § 2 SPU_40%_IST'!$H$15*'bezirksw Umlage § 2_IST'!E264</f>
        <v>439.84044791391409</v>
      </c>
      <c r="M264" s="170">
        <f>'Grunddaten § 2 SPU_40%_IST'!$I$15*'bezirksw Umlage § 2_IST'!E264</f>
        <v>539.77997785442892</v>
      </c>
      <c r="N264" s="14"/>
      <c r="O264" s="14"/>
    </row>
    <row r="265" spans="1:15" x14ac:dyDescent="0.25">
      <c r="A265">
        <v>62326</v>
      </c>
      <c r="B265" t="s">
        <v>288</v>
      </c>
      <c r="C265" t="s">
        <v>286</v>
      </c>
      <c r="D265" s="207">
        <f>Finanzkraft!H265</f>
        <v>2291771.81</v>
      </c>
      <c r="E265" s="147">
        <f t="shared" si="11"/>
        <v>1.9230057334434811E-2</v>
      </c>
      <c r="F265" s="170">
        <f>'Grunddaten § 2 SPU_40%_IST'!$B$15*'bezirksw Umlage § 2_IST'!E265</f>
        <v>1842.6652461082392</v>
      </c>
      <c r="G265" s="170">
        <f>'Grunddaten § 2 SPU_40%_IST'!$C$15*'bezirksw Umlage § 2_IST'!E265</f>
        <v>208328.12492778886</v>
      </c>
      <c r="H265" s="170">
        <f>'Grunddaten § 2 SPU_40%_IST'!$D$15*'bezirksw Umlage § 2_IST'!E265</f>
        <v>22933.117016470886</v>
      </c>
      <c r="I265" s="170">
        <f>'Grunddaten § 2 SPU_40%_IST'!$E$15*'bezirksw Umlage § 2_IST'!E265</f>
        <v>293257.59676353249</v>
      </c>
      <c r="J265" s="170">
        <f>'Grunddaten § 2 SPU_40%_IST'!$F$15*'bezirksw Umlage § 2_IST'!E265</f>
        <v>24092.305103351304</v>
      </c>
      <c r="K265" s="170">
        <f>'Grunddaten § 2 SPU_40%_IST'!$G$15*'bezirksw Umlage § 2_IST'!E265</f>
        <v>122769.26054599079</v>
      </c>
      <c r="L265" s="170">
        <f>'Grunddaten § 2 SPU_40%_IST'!$H$15*'bezirksw Umlage § 2_IST'!E265</f>
        <v>650.50422603898824</v>
      </c>
      <c r="M265" s="170">
        <f>'Grunddaten § 2 SPU_40%_IST'!$I$15*'bezirksw Umlage § 2_IST'!E265</f>
        <v>798.31029272292108</v>
      </c>
      <c r="N265" s="14"/>
      <c r="O265" s="14"/>
    </row>
    <row r="266" spans="1:15" x14ac:dyDescent="0.25">
      <c r="A266">
        <v>62330</v>
      </c>
      <c r="B266" t="s">
        <v>289</v>
      </c>
      <c r="C266" t="s">
        <v>286</v>
      </c>
      <c r="D266" s="207">
        <f>Finanzkraft!H266</f>
        <v>2108203.89</v>
      </c>
      <c r="E266" s="147">
        <f t="shared" si="11"/>
        <v>1.7689754931307276E-2</v>
      </c>
      <c r="F266" s="170">
        <f>'Grunddaten § 2 SPU_40%_IST'!$B$15*'bezirksw Umlage § 2_IST'!E266</f>
        <v>1695.0701735934163</v>
      </c>
      <c r="G266" s="170">
        <f>'Grunddaten § 2 SPU_40%_IST'!$C$15*'bezirksw Umlage § 2_IST'!E266</f>
        <v>191641.31500909352</v>
      </c>
      <c r="H266" s="170">
        <f>'Grunddaten § 2 SPU_40%_IST'!$D$15*'bezirksw Umlage § 2_IST'!E266</f>
        <v>21096.204383432534</v>
      </c>
      <c r="I266" s="170">
        <f>'Grunddaten § 2 SPU_40%_IST'!$E$15*'bezirksw Umlage § 2_IST'!E266</f>
        <v>269768.04739950557</v>
      </c>
      <c r="J266" s="170">
        <f>'Grunddaten § 2 SPU_40%_IST'!$F$15*'bezirksw Umlage § 2_IST'!E266</f>
        <v>22162.543022968799</v>
      </c>
      <c r="K266" s="170">
        <f>'Grunddaten § 2 SPU_40%_IST'!$G$15*'bezirksw Umlage § 2_IST'!E266</f>
        <v>112935.60359112774</v>
      </c>
      <c r="L266" s="170">
        <f>'Grunddaten § 2 SPU_40%_IST'!$H$15*'bezirksw Umlage § 2_IST'!E266</f>
        <v>598.39968962565888</v>
      </c>
      <c r="M266" s="170">
        <f>'Grunddaten § 2 SPU_40%_IST'!$I$15*'bezirksw Umlage § 2_IST'!E266</f>
        <v>734.36668397867277</v>
      </c>
      <c r="N266" s="14"/>
      <c r="O266" s="14"/>
    </row>
    <row r="267" spans="1:15" x14ac:dyDescent="0.25">
      <c r="A267">
        <v>62332</v>
      </c>
      <c r="B267" t="s">
        <v>290</v>
      </c>
      <c r="C267" t="s">
        <v>286</v>
      </c>
      <c r="D267" s="207">
        <f>Finanzkraft!H267</f>
        <v>1994246.17</v>
      </c>
      <c r="E267" s="147">
        <f t="shared" si="11"/>
        <v>1.6733545643916891E-2</v>
      </c>
      <c r="F267" s="170">
        <f>'Grunddaten § 2 SPU_40%_IST'!$B$15*'bezirksw Umlage § 2_IST'!E267</f>
        <v>1603.4441533877944</v>
      </c>
      <c r="G267" s="170">
        <f>'Grunddaten § 2 SPU_40%_IST'!$C$15*'bezirksw Umlage § 2_IST'!E267</f>
        <v>181282.25656136524</v>
      </c>
      <c r="H267" s="170">
        <f>'Grunddaten § 2 SPU_40%_IST'!$D$15*'bezirksw Umlage § 2_IST'!E267</f>
        <v>19955.861476565977</v>
      </c>
      <c r="I267" s="170">
        <f>'Grunddaten § 2 SPU_40%_IST'!$E$15*'bezirksw Umlage § 2_IST'!E267</f>
        <v>255185.89443208091</v>
      </c>
      <c r="J267" s="170">
        <f>'Grunddaten § 2 SPU_40%_IST'!$F$15*'bezirksw Umlage § 2_IST'!E267</f>
        <v>20964.559808783837</v>
      </c>
      <c r="K267" s="170">
        <f>'Grunddaten § 2 SPU_40%_IST'!$G$15*'bezirksw Umlage § 2_IST'!E267</f>
        <v>106830.93603353739</v>
      </c>
      <c r="L267" s="170">
        <f>'Grunddaten § 2 SPU_40%_IST'!$H$15*'bezirksw Umlage § 2_IST'!E267</f>
        <v>566.05354673032059</v>
      </c>
      <c r="M267" s="170">
        <f>'Grunddaten § 2 SPU_40%_IST'!$I$15*'bezirksw Umlage § 2_IST'!E267</f>
        <v>694.67092525859459</v>
      </c>
      <c r="N267" s="14"/>
      <c r="O267" s="14"/>
    </row>
    <row r="268" spans="1:15" x14ac:dyDescent="0.25">
      <c r="A268">
        <v>62335</v>
      </c>
      <c r="B268" t="s">
        <v>291</v>
      </c>
      <c r="C268" t="s">
        <v>286</v>
      </c>
      <c r="D268" s="207">
        <f>Finanzkraft!H268</f>
        <v>1621482.94</v>
      </c>
      <c r="E268" s="147">
        <f t="shared" si="11"/>
        <v>1.3605721899078565E-2</v>
      </c>
      <c r="F268" s="170">
        <f>'Grunddaten § 2 SPU_40%_IST'!$B$15*'bezirksw Umlage § 2_IST'!E268</f>
        <v>1303.7293886145721</v>
      </c>
      <c r="G268" s="170">
        <f>'Grunddaten § 2 SPU_40%_IST'!$C$15*'bezirksw Umlage § 2_IST'!E268</f>
        <v>147397.09207462429</v>
      </c>
      <c r="H268" s="170">
        <f>'Grunddaten § 2 SPU_40%_IST'!$D$15*'bezirksw Umlage § 2_IST'!E268</f>
        <v>16225.724498824005</v>
      </c>
      <c r="I268" s="170">
        <f>'Grunddaten § 2 SPU_40%_IST'!$E$15*'bezirksw Umlage § 2_IST'!E268</f>
        <v>207486.70879997738</v>
      </c>
      <c r="J268" s="170">
        <f>'Grunddaten § 2 SPU_40%_IST'!$F$15*'bezirksw Umlage § 2_IST'!E268</f>
        <v>17045.877578169126</v>
      </c>
      <c r="K268" s="170">
        <f>'Grunddaten § 2 SPU_40%_IST'!$G$15*'bezirksw Umlage § 2_IST'!E268</f>
        <v>86862.165187265797</v>
      </c>
      <c r="L268" s="170">
        <f>'Grunddaten § 2 SPU_40%_IST'!$H$15*'bezirksw Umlage § 2_IST'!E268</f>
        <v>460.24717658086701</v>
      </c>
      <c r="M268" s="170">
        <f>'Grunddaten § 2 SPU_40%_IST'!$I$15*'bezirksw Umlage § 2_IST'!E268</f>
        <v>564.82347624156466</v>
      </c>
      <c r="N268" s="14"/>
      <c r="O268" s="14"/>
    </row>
    <row r="269" spans="1:15" x14ac:dyDescent="0.25">
      <c r="A269">
        <v>62343</v>
      </c>
      <c r="B269" t="s">
        <v>292</v>
      </c>
      <c r="C269" t="s">
        <v>286</v>
      </c>
      <c r="D269" s="207">
        <f>Finanzkraft!H269</f>
        <v>2132234.71</v>
      </c>
      <c r="E269" s="147">
        <f t="shared" si="11"/>
        <v>1.7891395445592807E-2</v>
      </c>
      <c r="F269" s="170">
        <f>'Grunddaten § 2 SPU_40%_IST'!$B$15*'bezirksw Umlage § 2_IST'!E269</f>
        <v>1714.3917991829562</v>
      </c>
      <c r="G269" s="170">
        <f>'Grunddaten § 2 SPU_40%_IST'!$C$15*'bezirksw Umlage § 2_IST'!E269</f>
        <v>193825.78016798611</v>
      </c>
      <c r="H269" s="170">
        <f>'Grunddaten § 2 SPU_40%_IST'!$D$15*'bezirksw Umlage § 2_IST'!E269</f>
        <v>21336.67405177257</v>
      </c>
      <c r="I269" s="170">
        <f>'Grunddaten § 2 SPU_40%_IST'!$E$15*'bezirksw Umlage § 2_IST'!E269</f>
        <v>272843.05708882405</v>
      </c>
      <c r="J269" s="170">
        <f>'Grunddaten § 2 SPU_40%_IST'!$F$15*'bezirksw Umlage § 2_IST'!E269</f>
        <v>22415.167583929655</v>
      </c>
      <c r="K269" s="170">
        <f>'Grunddaten § 2 SPU_40%_IST'!$G$15*'bezirksw Umlage § 2_IST'!E269</f>
        <v>114222.92460137866</v>
      </c>
      <c r="L269" s="170">
        <f>'Grunddaten § 2 SPU_40%_IST'!$H$15*'bezirksw Umlage § 2_IST'!E269</f>
        <v>605.22067847671826</v>
      </c>
      <c r="M269" s="170">
        <f>'Grunddaten § 2 SPU_40%_IST'!$I$15*'bezirksw Umlage § 2_IST'!E269</f>
        <v>742.73752215063359</v>
      </c>
      <c r="N269" s="14"/>
      <c r="O269" s="14"/>
    </row>
    <row r="270" spans="1:15" x14ac:dyDescent="0.25">
      <c r="A270">
        <v>62368</v>
      </c>
      <c r="B270" t="s">
        <v>293</v>
      </c>
      <c r="C270" t="s">
        <v>286</v>
      </c>
      <c r="D270" s="207">
        <f>Finanzkraft!H270</f>
        <v>1528521.6</v>
      </c>
      <c r="E270" s="147">
        <f t="shared" si="11"/>
        <v>1.2825691404643831E-2</v>
      </c>
      <c r="F270" s="170">
        <f>'Grunddaten § 2 SPU_40%_IST'!$B$15*'bezirksw Umlage § 2_IST'!E270</f>
        <v>1228.9851973725779</v>
      </c>
      <c r="G270" s="170">
        <f>'Grunddaten § 2 SPU_40%_IST'!$C$15*'bezirksw Umlage § 2_IST'!E270</f>
        <v>138946.66015619755</v>
      </c>
      <c r="H270" s="170">
        <f>'Grunddaten § 2 SPU_40%_IST'!$D$15*'bezirksw Umlage § 2_IST'!E270</f>
        <v>15295.486471230879</v>
      </c>
      <c r="I270" s="170">
        <f>'Grunddaten § 2 SPU_40%_IST'!$E$15*'bezirksw Umlage § 2_IST'!E270</f>
        <v>195591.27530116079</v>
      </c>
      <c r="J270" s="170">
        <f>'Grunddaten § 2 SPU_40%_IST'!$F$15*'bezirksw Umlage § 2_IST'!E270</f>
        <v>16068.619303011106</v>
      </c>
      <c r="K270" s="170">
        <f>'Grunddaten § 2 SPU_40%_IST'!$G$15*'bezirksw Umlage § 2_IST'!E270</f>
        <v>81882.264954020327</v>
      </c>
      <c r="L270" s="170">
        <f>'Grunddaten § 2 SPU_40%_IST'!$H$15*'bezirksw Umlage § 2_IST'!E270</f>
        <v>433.8607168712299</v>
      </c>
      <c r="M270" s="170">
        <f>'Grunddaten § 2 SPU_40%_IST'!$I$15*'bezirksw Umlage § 2_IST'!E270</f>
        <v>532.4415461456033</v>
      </c>
      <c r="N270" s="14"/>
      <c r="O270" s="14"/>
    </row>
    <row r="271" spans="1:15" x14ac:dyDescent="0.25">
      <c r="A271">
        <v>62372</v>
      </c>
      <c r="B271" t="s">
        <v>294</v>
      </c>
      <c r="C271" t="s">
        <v>286</v>
      </c>
      <c r="D271" s="207">
        <f>Finanzkraft!H271</f>
        <v>1499106.59</v>
      </c>
      <c r="E271" s="147">
        <f t="shared" si="11"/>
        <v>1.2578872621759433E-2</v>
      </c>
      <c r="F271" s="170">
        <f>'Grunddaten § 2 SPU_40%_IST'!$B$15*'bezirksw Umlage § 2_IST'!E271</f>
        <v>1205.3344934043994</v>
      </c>
      <c r="G271" s="170">
        <f>'Grunddaten § 2 SPU_40%_IST'!$C$15*'bezirksw Umlage § 2_IST'!E271</f>
        <v>136272.75787181951</v>
      </c>
      <c r="H271" s="170">
        <f>'Grunddaten § 2 SPU_40%_IST'!$D$15*'bezirksw Umlage § 2_IST'!E271</f>
        <v>15001.138725339606</v>
      </c>
      <c r="I271" s="170">
        <f>'Grunddaten § 2 SPU_40%_IST'!$E$15*'bezirksw Umlage § 2_IST'!E271</f>
        <v>191827.29884253803</v>
      </c>
      <c r="J271" s="170">
        <f>'Grunddaten § 2 SPU_40%_IST'!$F$15*'bezirksw Umlage § 2_IST'!E271</f>
        <v>15759.393317925738</v>
      </c>
      <c r="K271" s="170">
        <f>'Grunddaten § 2 SPU_40%_IST'!$G$15*'bezirksw Umlage § 2_IST'!E271</f>
        <v>80306.515129846986</v>
      </c>
      <c r="L271" s="170">
        <f>'Grunddaten § 2 SPU_40%_IST'!$H$15*'bezirksw Umlage § 2_IST'!E271</f>
        <v>425.51146140413385</v>
      </c>
      <c r="M271" s="170">
        <f>'Grunddaten § 2 SPU_40%_IST'!$I$15*'bezirksw Umlage § 2_IST'!E271</f>
        <v>522.19519214950117</v>
      </c>
      <c r="N271" s="14"/>
      <c r="O271" s="14"/>
    </row>
    <row r="272" spans="1:15" x14ac:dyDescent="0.25">
      <c r="A272">
        <v>62375</v>
      </c>
      <c r="B272" t="s">
        <v>295</v>
      </c>
      <c r="C272" t="s">
        <v>286</v>
      </c>
      <c r="D272" s="207">
        <f>Finanzkraft!H272</f>
        <v>8322154.5499999998</v>
      </c>
      <c r="E272" s="147">
        <f t="shared" si="11"/>
        <v>6.9830472843859417E-2</v>
      </c>
      <c r="F272" s="170">
        <f>'Grunddaten § 2 SPU_40%_IST'!$B$15*'bezirksw Umlage § 2_IST'!E272</f>
        <v>6691.3053451104952</v>
      </c>
      <c r="G272" s="170">
        <f>'Grunddaten § 2 SPU_40%_IST'!$C$15*'bezirksw Umlage § 2_IST'!E272</f>
        <v>756505.88125558908</v>
      </c>
      <c r="H272" s="170">
        <f>'Grunddaten § 2 SPU_40%_IST'!$D$15*'bezirksw Umlage § 2_IST'!E272</f>
        <v>83277.46387817974</v>
      </c>
      <c r="I272" s="170">
        <f>'Grunddaten § 2 SPU_40%_IST'!$E$15*'bezirksw Umlage § 2_IST'!E272</f>
        <v>1064911.8872038561</v>
      </c>
      <c r="J272" s="170">
        <f>'Grunddaten § 2 SPU_40%_IST'!$F$15*'bezirksw Umlage § 2_IST'!E272</f>
        <v>87486.845619173269</v>
      </c>
      <c r="K272" s="170">
        <f>'Grunddaten § 2 SPU_40%_IST'!$G$15*'bezirksw Umlage § 2_IST'!E272</f>
        <v>445814.35018740053</v>
      </c>
      <c r="L272" s="170">
        <f>'Grunddaten § 2 SPU_40%_IST'!$H$15*'bezirksw Umlage § 2_IST'!E272</f>
        <v>2362.1883648724151</v>
      </c>
      <c r="M272" s="170">
        <f>'Grunddaten § 2 SPU_40%_IST'!$I$15*'bezirksw Umlage § 2_IST'!E272</f>
        <v>2898.9193452448872</v>
      </c>
      <c r="N272" s="14"/>
      <c r="O272" s="14"/>
    </row>
    <row r="273" spans="1:16" x14ac:dyDescent="0.25">
      <c r="A273">
        <v>62376</v>
      </c>
      <c r="B273" t="s">
        <v>296</v>
      </c>
      <c r="C273" t="s">
        <v>286</v>
      </c>
      <c r="D273" s="207">
        <f>Finanzkraft!H273</f>
        <v>6051141.7599999998</v>
      </c>
      <c r="E273" s="147">
        <f t="shared" si="11"/>
        <v>5.0774602635326405E-2</v>
      </c>
      <c r="F273" s="170">
        <f>'Grunddaten § 2 SPU_40%_IST'!$B$15*'bezirksw Umlage § 2_IST'!E273</f>
        <v>4865.3310821666155</v>
      </c>
      <c r="G273" s="170">
        <f>'Grunddaten § 2 SPU_40%_IST'!$C$15*'bezirksw Umlage § 2_IST'!E273</f>
        <v>550064.80620469805</v>
      </c>
      <c r="H273" s="170">
        <f>'Grunddaten § 2 SPU_40%_IST'!$D$15*'bezirksw Umlage § 2_IST'!E273</f>
        <v>60552.076546108474</v>
      </c>
      <c r="I273" s="170">
        <f>'Grunddaten § 2 SPU_40%_IST'!$E$15*'bezirksw Umlage § 2_IST'!E273</f>
        <v>774310.63706689549</v>
      </c>
      <c r="J273" s="170">
        <f>'Grunddaten § 2 SPU_40%_IST'!$F$15*'bezirksw Umlage § 2_IST'!E273</f>
        <v>63612.770202261185</v>
      </c>
      <c r="K273" s="170">
        <f>'Grunddaten § 2 SPU_40%_IST'!$G$15*'bezirksw Umlage § 2_IST'!E273</f>
        <v>324157.1416894971</v>
      </c>
      <c r="L273" s="170">
        <f>'Grunddaten § 2 SPU_40%_IST'!$H$15*'bezirksw Umlage § 2_IST'!E273</f>
        <v>1717.5764489576302</v>
      </c>
      <c r="M273" s="170">
        <f>'Grunddaten § 2 SPU_40%_IST'!$I$15*'bezirksw Umlage § 2_IST'!E273</f>
        <v>2107.8401997332758</v>
      </c>
      <c r="N273" s="14"/>
      <c r="O273" s="14"/>
    </row>
    <row r="274" spans="1:16" x14ac:dyDescent="0.25">
      <c r="A274">
        <v>62377</v>
      </c>
      <c r="B274" t="s">
        <v>297</v>
      </c>
      <c r="C274" t="s">
        <v>286</v>
      </c>
      <c r="D274" s="207">
        <f>Finanzkraft!H274</f>
        <v>2763835.01</v>
      </c>
      <c r="E274" s="147">
        <f t="shared" si="11"/>
        <v>2.3191098465085932E-2</v>
      </c>
      <c r="F274" s="170">
        <f>'Grunddaten § 2 SPU_40%_IST'!$B$15*'bezirksw Umlage § 2_IST'!E274</f>
        <v>2222.2206838752491</v>
      </c>
      <c r="G274" s="170">
        <f>'Grunddaten § 2 SPU_40%_IST'!$C$15*'bezirksw Umlage § 2_IST'!E274</f>
        <v>251239.91958129397</v>
      </c>
      <c r="H274" s="170">
        <f>'Grunddaten § 2 SPU_40%_IST'!$D$15*'bezirksw Umlage § 2_IST'!E274</f>
        <v>27656.92091244851</v>
      </c>
      <c r="I274" s="170">
        <f>'Grunddaten § 2 SPU_40%_IST'!$E$15*'bezirksw Umlage § 2_IST'!E274</f>
        <v>353663.31383730291</v>
      </c>
      <c r="J274" s="170">
        <f>'Grunddaten § 2 SPU_40%_IST'!$F$15*'bezirksw Umlage § 2_IST'!E274</f>
        <v>29054.880606217073</v>
      </c>
      <c r="K274" s="170">
        <f>'Grunddaten § 2 SPU_40%_IST'!$G$15*'bezirksw Umlage § 2_IST'!E274</f>
        <v>148057.48939237586</v>
      </c>
      <c r="L274" s="170">
        <f>'Grunddaten § 2 SPU_40%_IST'!$H$15*'bezirksw Umlage § 2_IST'!E274</f>
        <v>784.49623397693733</v>
      </c>
      <c r="M274" s="170">
        <f>'Grunddaten § 2 SPU_40%_IST'!$I$15*'bezirksw Umlage § 2_IST'!E274</f>
        <v>962.74765499928083</v>
      </c>
      <c r="N274" s="14"/>
      <c r="O274" s="14"/>
    </row>
    <row r="275" spans="1:16" x14ac:dyDescent="0.25">
      <c r="A275">
        <v>62378</v>
      </c>
      <c r="B275" t="s">
        <v>298</v>
      </c>
      <c r="C275" t="s">
        <v>286</v>
      </c>
      <c r="D275" s="207">
        <f>Finanzkraft!H275</f>
        <v>9824994.2599999998</v>
      </c>
      <c r="E275" s="147">
        <f t="shared" si="11"/>
        <v>8.2440669749879208E-2</v>
      </c>
      <c r="F275" s="170">
        <f>'Grunddaten § 2 SPU_40%_IST'!$B$15*'bezirksw Umlage § 2_IST'!E275</f>
        <v>7899.6413984666906</v>
      </c>
      <c r="G275" s="170">
        <f>'Grunddaten § 2 SPU_40%_IST'!$C$15*'bezirksw Umlage § 2_IST'!E275</f>
        <v>893117.98961873457</v>
      </c>
      <c r="H275" s="170">
        <f>'Grunddaten § 2 SPU_40%_IST'!$D$15*'bezirksw Umlage § 2_IST'!E275</f>
        <v>98315.958887169822</v>
      </c>
      <c r="I275" s="170">
        <f>'Grunddaten § 2 SPU_40%_IST'!$E$15*'bezirksw Umlage § 2_IST'!E275</f>
        <v>1257216.8801147358</v>
      </c>
      <c r="J275" s="170">
        <f>'Grunddaten § 2 SPU_40%_IST'!$F$15*'bezirksw Umlage § 2_IST'!E275</f>
        <v>103285.48344898058</v>
      </c>
      <c r="K275" s="170">
        <f>'Grunddaten § 2 SPU_40%_IST'!$G$15*'bezirksw Umlage § 2_IST'!E275</f>
        <v>526320.8469995117</v>
      </c>
      <c r="L275" s="170">
        <f>'Grunddaten § 2 SPU_40%_IST'!$H$15*'bezirksw Umlage § 2_IST'!E275</f>
        <v>2788.7594476252862</v>
      </c>
      <c r="M275" s="170">
        <f>'Grunddaten § 2 SPU_40%_IST'!$I$15*'bezirksw Umlage § 2_IST'!E275</f>
        <v>3422.4149234568072</v>
      </c>
      <c r="N275" s="14"/>
      <c r="O275" s="14"/>
    </row>
    <row r="276" spans="1:16" x14ac:dyDescent="0.25">
      <c r="A276">
        <v>62379</v>
      </c>
      <c r="B276" t="s">
        <v>299</v>
      </c>
      <c r="C276" t="s">
        <v>286</v>
      </c>
      <c r="D276" s="207">
        <f>Finanzkraft!H276</f>
        <v>21961682.949999999</v>
      </c>
      <c r="E276" s="147">
        <f t="shared" si="11"/>
        <v>0.18427856580065857</v>
      </c>
      <c r="F276" s="170">
        <f>'Grunddaten § 2 SPU_40%_IST'!$B$15*'bezirksw Umlage § 2_IST'!E276</f>
        <v>17657.966531149919</v>
      </c>
      <c r="G276" s="170">
        <f>'Grunddaten § 2 SPU_40%_IST'!$C$15*'bezirksw Umlage § 2_IST'!E276</f>
        <v>1996375.1230678109</v>
      </c>
      <c r="H276" s="170">
        <f>'Grunddaten § 2 SPU_40%_IST'!$D$15*'bezirksw Umlage § 2_IST'!E276</f>
        <v>219764.39485525544</v>
      </c>
      <c r="I276" s="170">
        <f>'Grunddaten § 2 SPU_40%_IST'!$E$15*'bezirksw Umlage § 2_IST'!E276</f>
        <v>2810240.6769719562</v>
      </c>
      <c r="J276" s="170">
        <f>'Grunddaten § 2 SPU_40%_IST'!$F$15*'bezirksw Umlage § 2_IST'!E276</f>
        <v>230872.70901306195</v>
      </c>
      <c r="K276" s="170">
        <f>'Grunddaten § 2 SPU_40%_IST'!$G$15*'bezirksw Umlage § 2_IST'!E276</f>
        <v>1176478.2009937514</v>
      </c>
      <c r="L276" s="170">
        <f>'Grunddaten § 2 SPU_40%_IST'!$H$15*'bezirksw Umlage § 2_IST'!E276</f>
        <v>6233.6780248219357</v>
      </c>
      <c r="M276" s="170">
        <f>'Grunddaten § 2 SPU_40%_IST'!$I$15*'bezirksw Umlage § 2_IST'!E276</f>
        <v>7650.079937278957</v>
      </c>
      <c r="N276" s="14"/>
      <c r="O276" s="14"/>
    </row>
    <row r="277" spans="1:16" x14ac:dyDescent="0.25">
      <c r="A277">
        <v>62380</v>
      </c>
      <c r="B277" t="s">
        <v>300</v>
      </c>
      <c r="C277" t="s">
        <v>286</v>
      </c>
      <c r="D277" s="207">
        <f>Finanzkraft!H277</f>
        <v>7790486.0999999996</v>
      </c>
      <c r="E277" s="147">
        <f t="shared" si="11"/>
        <v>6.5369289260136867E-2</v>
      </c>
      <c r="F277" s="170">
        <f>'Grunddaten § 2 SPU_40%_IST'!$B$15*'bezirksw Umlage § 2_IST'!E277</f>
        <v>6263.8251871853317</v>
      </c>
      <c r="G277" s="170">
        <f>'Grunddaten § 2 SPU_40%_IST'!$C$15*'bezirksw Umlage § 2_IST'!E277</f>
        <v>708175.81157392904</v>
      </c>
      <c r="H277" s="170">
        <f>'Grunddaten § 2 SPU_40%_IST'!$D$15*'bezirksw Umlage § 2_IST'!E277</f>
        <v>77957.206981479481</v>
      </c>
      <c r="I277" s="170">
        <f>'Grunddaten § 2 SPU_40%_IST'!$E$15*'bezirksw Umlage § 2_IST'!E277</f>
        <v>996879.01794450672</v>
      </c>
      <c r="J277" s="170">
        <f>'Grunddaten § 2 SPU_40%_IST'!$F$15*'bezirksw Umlage § 2_IST'!E277</f>
        <v>81897.668522512016</v>
      </c>
      <c r="K277" s="170">
        <f>'Grunddaten § 2 SPU_40%_IST'!$G$15*'bezirksw Umlage § 2_IST'!E277</f>
        <v>417333.09294472018</v>
      </c>
      <c r="L277" s="170">
        <f>'Grunddaten § 2 SPU_40%_IST'!$H$15*'bezirksw Umlage § 2_IST'!E277</f>
        <v>2211.2778021071808</v>
      </c>
      <c r="M277" s="170">
        <f>'Grunddaten § 2 SPU_40%_IST'!$I$15*'bezirksw Umlage § 2_IST'!E277</f>
        <v>2713.7192332184445</v>
      </c>
      <c r="N277" s="14"/>
      <c r="O277" s="14"/>
    </row>
    <row r="278" spans="1:16" x14ac:dyDescent="0.25">
      <c r="A278">
        <v>62381</v>
      </c>
      <c r="B278" t="s">
        <v>301</v>
      </c>
      <c r="C278" t="s">
        <v>286</v>
      </c>
      <c r="D278" s="207">
        <f>Finanzkraft!H278</f>
        <v>4456455.59</v>
      </c>
      <c r="E278" s="147">
        <f t="shared" si="11"/>
        <v>3.7393730095695049E-2</v>
      </c>
      <c r="F278" s="170">
        <f>'Grunddaten § 2 SPU_40%_IST'!$B$15*'bezirksw Umlage § 2_IST'!E278</f>
        <v>3583.1472403519042</v>
      </c>
      <c r="G278" s="170">
        <f>'Grunddaten § 2 SPU_40%_IST'!$C$15*'bezirksw Umlage § 2_IST'!E278</f>
        <v>405103.61146673805</v>
      </c>
      <c r="H278" s="170">
        <f>'Grunddaten § 2 SPU_40%_IST'!$D$15*'bezirksw Umlage § 2_IST'!E278</f>
        <v>44594.499800648038</v>
      </c>
      <c r="I278" s="170">
        <f>'Grunddaten § 2 SPU_40%_IST'!$E$15*'bezirksw Umlage § 2_IST'!E278</f>
        <v>570252.87190647935</v>
      </c>
      <c r="J278" s="170">
        <f>'Grunddaten § 2 SPU_40%_IST'!$F$15*'bezirksw Umlage § 2_IST'!E278</f>
        <v>46848.594299541299</v>
      </c>
      <c r="K278" s="170">
        <f>'Grunddaten § 2 SPU_40%_IST'!$G$15*'bezirksw Umlage § 2_IST'!E278</f>
        <v>238730.46830100729</v>
      </c>
      <c r="L278" s="170">
        <f>'Grunddaten § 2 SPU_40%_IST'!$H$15*'bezirksw Umlage § 2_IST'!E278</f>
        <v>1264.9353577876816</v>
      </c>
      <c r="M278" s="170">
        <f>'Grunddaten § 2 SPU_40%_IST'!$I$15*'bezirksw Umlage § 2_IST'!E278</f>
        <v>1552.3510460492128</v>
      </c>
      <c r="N278" s="14"/>
      <c r="O278" s="14"/>
    </row>
    <row r="279" spans="1:16" x14ac:dyDescent="0.25">
      <c r="A279">
        <v>62382</v>
      </c>
      <c r="B279" t="s">
        <v>302</v>
      </c>
      <c r="C279" t="s">
        <v>286</v>
      </c>
      <c r="D279" s="207">
        <f>Finanzkraft!H279</f>
        <v>6538365.7800000003</v>
      </c>
      <c r="E279" s="147">
        <f t="shared" si="11"/>
        <v>5.4862856884039683E-2</v>
      </c>
      <c r="F279" s="170">
        <f>'Grunddaten § 2 SPU_40%_IST'!$B$15*'bezirksw Umlage § 2_IST'!E279</f>
        <v>5257.0763531424145</v>
      </c>
      <c r="G279" s="170">
        <f>'Grunddaten § 2 SPU_40%_IST'!$C$15*'bezirksw Umlage § 2_IST'!E279</f>
        <v>594354.75953403045</v>
      </c>
      <c r="H279" s="170">
        <f>'Grunddaten § 2 SPU_40%_IST'!$D$15*'bezirksw Umlage § 2_IST'!E279</f>
        <v>65427.590510954455</v>
      </c>
      <c r="I279" s="170">
        <f>'Grunddaten § 2 SPU_40%_IST'!$E$15*'bezirksw Umlage § 2_IST'!E279</f>
        <v>836656.34904712415</v>
      </c>
      <c r="J279" s="170">
        <f>'Grunddaten § 2 SPU_40%_IST'!$F$15*'bezirksw Umlage § 2_IST'!E279</f>
        <v>68734.72418227866</v>
      </c>
      <c r="K279" s="170">
        <f>'Grunddaten § 2 SPU_40%_IST'!$G$15*'bezirksw Umlage § 2_IST'!E279</f>
        <v>350257.52934355638</v>
      </c>
      <c r="L279" s="170">
        <f>'Grunddaten § 2 SPU_40%_IST'!$H$15*'bezirksw Umlage § 2_IST'!E279</f>
        <v>1855.8717550848596</v>
      </c>
      <c r="M279" s="170">
        <f>'Grunddaten § 2 SPU_40%_IST'!$I$15*'bezirksw Umlage § 2_IST'!E279</f>
        <v>2277.5586456669653</v>
      </c>
      <c r="N279" s="14"/>
      <c r="O279" s="14"/>
    </row>
    <row r="280" spans="1:16" x14ac:dyDescent="0.25">
      <c r="A280">
        <v>62383</v>
      </c>
      <c r="B280" t="s">
        <v>303</v>
      </c>
      <c r="C280" t="s">
        <v>286</v>
      </c>
      <c r="D280" s="207">
        <f>Finanzkraft!H280</f>
        <v>4780379.53</v>
      </c>
      <c r="E280" s="147">
        <f t="shared" si="11"/>
        <v>4.01117476186508E-2</v>
      </c>
      <c r="F280" s="170">
        <f>'Grunddaten § 2 SPU_40%_IST'!$B$15*'bezirksw Umlage § 2_IST'!E280</f>
        <v>3843.5934959590236</v>
      </c>
      <c r="G280" s="170">
        <f>'Grunddaten § 2 SPU_40%_IST'!$C$15*'bezirksw Umlage § 2_IST'!E280</f>
        <v>434549.15519188822</v>
      </c>
      <c r="H280" s="170">
        <f>'Grunddaten § 2 SPU_40%_IST'!$D$15*'bezirksw Umlage § 2_IST'!E280</f>
        <v>47835.915716509349</v>
      </c>
      <c r="I280" s="170">
        <f>'Grunddaten § 2 SPU_40%_IST'!$E$15*'bezirksw Umlage § 2_IST'!E280</f>
        <v>611702.52922579797</v>
      </c>
      <c r="J280" s="170">
        <f>'Grunddaten § 2 SPU_40%_IST'!$F$15*'bezirksw Umlage § 2_IST'!E280</f>
        <v>50253.852344302599</v>
      </c>
      <c r="K280" s="170">
        <f>'Grunddaten § 2 SPU_40%_IST'!$G$15*'bezirksw Umlage § 2_IST'!E280</f>
        <v>256082.93874043724</v>
      </c>
      <c r="L280" s="170">
        <f>'Grunddaten § 2 SPU_40%_IST'!$H$15*'bezirksw Umlage § 2_IST'!E280</f>
        <v>1356.8790194409767</v>
      </c>
      <c r="M280" s="170">
        <f>'Grunddaten § 2 SPU_40%_IST'!$I$15*'bezirksw Umlage § 2_IST'!E280</f>
        <v>1665.1859339874504</v>
      </c>
      <c r="N280" s="14"/>
      <c r="O280" s="14"/>
    </row>
    <row r="281" spans="1:16" x14ac:dyDescent="0.25">
      <c r="A281">
        <v>62384</v>
      </c>
      <c r="B281" t="s">
        <v>304</v>
      </c>
      <c r="C281" t="s">
        <v>286</v>
      </c>
      <c r="D281" s="207">
        <f>Finanzkraft!H281</f>
        <v>4081963.02</v>
      </c>
      <c r="E281" s="147">
        <f t="shared" si="11"/>
        <v>3.4251395609776122E-2</v>
      </c>
      <c r="F281" s="170">
        <f>'Grunddaten § 2 SPU_40%_IST'!$B$15*'bezirksw Umlage § 2_IST'!E281</f>
        <v>3282.0420253153529</v>
      </c>
      <c r="G281" s="170">
        <f>'Grunddaten § 2 SPU_40%_IST'!$C$15*'bezirksw Umlage § 2_IST'!E281</f>
        <v>371061.24539562006</v>
      </c>
      <c r="H281" s="170">
        <f>'Grunddaten § 2 SPU_40%_IST'!$D$15*'bezirksw Umlage § 2_IST'!E281</f>
        <v>40847.057803092044</v>
      </c>
      <c r="I281" s="170">
        <f>'Grunddaten § 2 SPU_40%_IST'!$E$15*'bezirksw Umlage § 2_IST'!E281</f>
        <v>522332.39805965294</v>
      </c>
      <c r="J281" s="170">
        <f>'Grunddaten § 2 SPU_40%_IST'!$F$15*'bezirksw Umlage § 2_IST'!E281</f>
        <v>42911.7323414661</v>
      </c>
      <c r="K281" s="170">
        <f>'Grunddaten § 2 SPU_40%_IST'!$G$15*'bezirksw Umlage § 2_IST'!E281</f>
        <v>218669.05743180402</v>
      </c>
      <c r="L281" s="170">
        <f>'Grunddaten § 2 SPU_40%_IST'!$H$15*'bezirksw Umlage § 2_IST'!E281</f>
        <v>1158.6381259506247</v>
      </c>
      <c r="M281" s="170">
        <f>'Grunddaten § 2 SPU_40%_IST'!$I$15*'bezirksw Umlage § 2_IST'!E281</f>
        <v>1421.9012028864859</v>
      </c>
      <c r="N281" s="14"/>
      <c r="O281" s="14"/>
    </row>
    <row r="282" spans="1:16" x14ac:dyDescent="0.25">
      <c r="A282">
        <v>62385</v>
      </c>
      <c r="B282" t="s">
        <v>305</v>
      </c>
      <c r="C282" t="s">
        <v>286</v>
      </c>
      <c r="D282" s="207">
        <f>Finanzkraft!H282</f>
        <v>3016365.6</v>
      </c>
      <c r="E282" s="147">
        <f t="shared" si="11"/>
        <v>2.5310060616208059E-2</v>
      </c>
      <c r="F282" s="170">
        <f>'Grunddaten § 2 SPU_40%_IST'!$B$15*'bezirksw Umlage § 2_IST'!E282</f>
        <v>2425.2641717747747</v>
      </c>
      <c r="G282" s="170">
        <f>'Grunddaten § 2 SPU_40%_IST'!$C$15*'bezirksw Umlage § 2_IST'!E282</f>
        <v>274195.61877963966</v>
      </c>
      <c r="H282" s="170">
        <f>'Grunddaten § 2 SPU_40%_IST'!$D$15*'bezirksw Umlage § 2_IST'!E282</f>
        <v>30183.923620762838</v>
      </c>
      <c r="I282" s="170">
        <f>'Grunddaten § 2 SPU_40%_IST'!$E$15*'bezirksw Umlage § 2_IST'!E282</f>
        <v>385977.40095956181</v>
      </c>
      <c r="J282" s="170">
        <f>'Grunddaten § 2 SPU_40%_IST'!$F$15*'bezirksw Umlage § 2_IST'!E282</f>
        <v>31709.614378428592</v>
      </c>
      <c r="K282" s="170">
        <f>'Grunddaten § 2 SPU_40%_IST'!$G$15*'bezirksw Umlage § 2_IST'!E282</f>
        <v>161585.44783233188</v>
      </c>
      <c r="L282" s="170">
        <f>'Grunddaten § 2 SPU_40%_IST'!$H$15*'bezirksw Umlage § 2_IST'!E282</f>
        <v>856.17536681308093</v>
      </c>
      <c r="M282" s="170">
        <f>'Grunddaten § 2 SPU_40%_IST'!$I$15*'bezirksw Umlage § 2_IST'!E282</f>
        <v>1050.7135547213793</v>
      </c>
      <c r="N282" s="14"/>
      <c r="O282" s="14"/>
    </row>
    <row r="283" spans="1:16" x14ac:dyDescent="0.25">
      <c r="A283">
        <v>62386</v>
      </c>
      <c r="B283" t="s">
        <v>306</v>
      </c>
      <c r="C283" t="s">
        <v>286</v>
      </c>
      <c r="D283" s="207">
        <f>Finanzkraft!H283</f>
        <v>6327936.21</v>
      </c>
      <c r="E283" s="147">
        <f t="shared" si="11"/>
        <v>5.3097160719044766E-2</v>
      </c>
      <c r="F283" s="170">
        <f>'Grunddaten § 2 SPU_40%_IST'!$B$15*'bezirksw Umlage § 2_IST'!E283</f>
        <v>5087.8835680228085</v>
      </c>
      <c r="G283" s="170">
        <f>'Grunddaten § 2 SPU_40%_IST'!$C$15*'bezirksw Umlage § 2_IST'!E283</f>
        <v>575226.15451490297</v>
      </c>
      <c r="H283" s="170">
        <f>'Grunddaten § 2 SPU_40%_IST'!$D$15*'bezirksw Umlage § 2_IST'!E283</f>
        <v>63321.880888609616</v>
      </c>
      <c r="I283" s="170">
        <f>'Grunddaten § 2 SPU_40%_IST'!$E$15*'bezirksw Umlage § 2_IST'!E283</f>
        <v>809729.55392864184</v>
      </c>
      <c r="J283" s="170">
        <f>'Grunddaten § 2 SPU_40%_IST'!$F$15*'bezirksw Umlage § 2_IST'!E283</f>
        <v>66522.578373919576</v>
      </c>
      <c r="K283" s="170">
        <f>'Grunddaten § 2 SPU_40%_IST'!$G$15*'bezirksw Umlage § 2_IST'!E283</f>
        <v>338984.90499536227</v>
      </c>
      <c r="L283" s="170">
        <f>'Grunddaten § 2 SPU_40%_IST'!$H$15*'bezirksw Umlage § 2_IST'!E283</f>
        <v>1796.1427175029867</v>
      </c>
      <c r="M283" s="170">
        <f>'Grunddaten § 2 SPU_40%_IST'!$I$15*'bezirksw Umlage § 2_IST'!E283</f>
        <v>2204.2581142217086</v>
      </c>
      <c r="N283" s="14"/>
      <c r="O283" s="14"/>
    </row>
    <row r="284" spans="1:16" x14ac:dyDescent="0.25">
      <c r="A284">
        <v>62387</v>
      </c>
      <c r="B284" t="s">
        <v>307</v>
      </c>
      <c r="C284" t="s">
        <v>286</v>
      </c>
      <c r="D284" s="207">
        <f>Finanzkraft!H284</f>
        <v>2788141.58</v>
      </c>
      <c r="E284" s="147">
        <f t="shared" si="11"/>
        <v>2.3395052773566346E-2</v>
      </c>
      <c r="F284" s="170">
        <f>'Grunddaten § 2 SPU_40%_IST'!$B$15*'bezirksw Umlage § 2_IST'!E284</f>
        <v>2241.7640221760626</v>
      </c>
      <c r="G284" s="170">
        <f>'Grunddaten § 2 SPU_40%_IST'!$C$15*'bezirksw Umlage § 2_IST'!E284</f>
        <v>253449.45114522663</v>
      </c>
      <c r="H284" s="170">
        <f>'Grunddaten § 2 SPU_40%_IST'!$D$15*'bezirksw Umlage § 2_IST'!E284</f>
        <v>27900.149933613164</v>
      </c>
      <c r="I284" s="170">
        <f>'Grunddaten § 2 SPU_40%_IST'!$E$15*'bezirksw Umlage § 2_IST'!E284</f>
        <v>356773.60879453283</v>
      </c>
      <c r="J284" s="170">
        <f>'Grunddaten § 2 SPU_40%_IST'!$F$15*'bezirksw Umlage § 2_IST'!E284</f>
        <v>29310.403995544377</v>
      </c>
      <c r="K284" s="170">
        <f>'Grunddaten § 2 SPU_40%_IST'!$G$15*'bezirksw Umlage § 2_IST'!E284</f>
        <v>149359.58221518155</v>
      </c>
      <c r="L284" s="170">
        <f>'Grunddaten § 2 SPU_40%_IST'!$H$15*'bezirksw Umlage § 2_IST'!E284</f>
        <v>791.39549263633796</v>
      </c>
      <c r="M284" s="170">
        <f>'Grunddaten § 2 SPU_40%_IST'!$I$15*'bezirksw Umlage § 2_IST'!E284</f>
        <v>971.2145472645235</v>
      </c>
      <c r="N284" s="14"/>
      <c r="O284" s="14"/>
    </row>
    <row r="285" spans="1:16" x14ac:dyDescent="0.25">
      <c r="A285">
        <v>62388</v>
      </c>
      <c r="B285" t="s">
        <v>308</v>
      </c>
      <c r="C285" t="s">
        <v>286</v>
      </c>
      <c r="D285" s="207">
        <f>Finanzkraft!H285</f>
        <v>3677989.3</v>
      </c>
      <c r="E285" s="147">
        <f t="shared" si="11"/>
        <v>3.0861687366002533E-2</v>
      </c>
      <c r="F285" s="170">
        <f>'Grunddaten § 2 SPU_40%_IST'!$B$15*'bezirksw Umlage § 2_IST'!E285</f>
        <v>2957.2329274213257</v>
      </c>
      <c r="G285" s="170">
        <f>'Grunddaten § 2 SPU_40%_IST'!$C$15*'bezirksw Umlage § 2_IST'!E285</f>
        <v>334338.96473902027</v>
      </c>
      <c r="H285" s="170">
        <f>'Grunddaten § 2 SPU_40%_IST'!$D$15*'bezirksw Umlage § 2_IST'!E285</f>
        <v>36804.606215235639</v>
      </c>
      <c r="I285" s="170">
        <f>'Grunddaten § 2 SPU_40%_IST'!$E$15*'bezirksw Umlage § 2_IST'!E285</f>
        <v>470639.48440834827</v>
      </c>
      <c r="J285" s="170">
        <f>'Grunddaten § 2 SPU_40%_IST'!$F$15*'bezirksw Umlage § 2_IST'!E285</f>
        <v>38664.949099998528</v>
      </c>
      <c r="K285" s="170">
        <f>'Grunddaten § 2 SPU_40%_IST'!$G$15*'bezirksw Umlage § 2_IST'!E285</f>
        <v>197028.35364619756</v>
      </c>
      <c r="L285" s="170">
        <f>'Grunddaten § 2 SPU_40%_IST'!$H$15*'bezirksw Umlage § 2_IST'!E285</f>
        <v>1043.9728652462045</v>
      </c>
      <c r="M285" s="170">
        <f>'Grunddaten § 2 SPU_40%_IST'!$I$15*'bezirksw Umlage § 2_IST'!E285</f>
        <v>1281.1819666787731</v>
      </c>
      <c r="N285" s="14"/>
      <c r="O285" s="14"/>
    </row>
    <row r="286" spans="1:16" x14ac:dyDescent="0.25">
      <c r="A286">
        <v>62389</v>
      </c>
      <c r="B286" t="s">
        <v>309</v>
      </c>
      <c r="C286" t="s">
        <v>286</v>
      </c>
      <c r="D286" s="207">
        <f>Finanzkraft!H286</f>
        <v>5413270.3700000001</v>
      </c>
      <c r="E286" s="147">
        <f t="shared" si="11"/>
        <v>4.5422279446703358E-2</v>
      </c>
      <c r="F286" s="170">
        <f>'Grunddaten § 2 SPU_40%_IST'!$B$15*'bezirksw Umlage § 2_IST'!E286</f>
        <v>4352.4600202611318</v>
      </c>
      <c r="G286" s="170">
        <f>'Grunddaten § 2 SPU_40%_IST'!$C$15*'bezirksw Umlage § 2_IST'!E286</f>
        <v>492080.60810786299</v>
      </c>
      <c r="H286" s="170">
        <f>'Grunddaten § 2 SPU_40%_IST'!$D$15*'bezirksw Umlage § 2_IST'!E286</f>
        <v>54169.07664860606</v>
      </c>
      <c r="I286" s="170">
        <f>'Grunddaten § 2 SPU_40%_IST'!$E$15*'bezirksw Umlage § 2_IST'!E286</f>
        <v>692687.92486693442</v>
      </c>
      <c r="J286" s="170">
        <f>'Grunddaten § 2 SPU_40%_IST'!$F$15*'bezirksw Umlage § 2_IST'!E286</f>
        <v>56907.132198720697</v>
      </c>
      <c r="K286" s="170">
        <f>'Grunddaten § 2 SPU_40%_IST'!$G$15*'bezirksw Umlage § 2_IST'!E286</f>
        <v>289986.63722127816</v>
      </c>
      <c r="L286" s="170">
        <f>'Grunddaten § 2 SPU_40%_IST'!$H$15*'bezirksw Umlage § 2_IST'!E286</f>
        <v>1536.5208861595333</v>
      </c>
      <c r="M286" s="170">
        <f>'Grunddaten § 2 SPU_40%_IST'!$I$15*'bezirksw Umlage § 2_IST'!E286</f>
        <v>1885.6456104427846</v>
      </c>
      <c r="N286" s="14"/>
      <c r="O286" s="14"/>
    </row>
    <row r="287" spans="1:16" ht="15.75" thickBot="1" x14ac:dyDescent="0.3">
      <c r="A287" s="56">
        <v>62390</v>
      </c>
      <c r="B287" s="56" t="s">
        <v>310</v>
      </c>
      <c r="C287" s="56" t="s">
        <v>286</v>
      </c>
      <c r="D287" s="208">
        <f>Finanzkraft!H287</f>
        <v>4878636.04</v>
      </c>
      <c r="E287" s="174">
        <f t="shared" si="11"/>
        <v>4.0936209422630085E-2</v>
      </c>
      <c r="F287" s="122">
        <f>'Grunddaten § 2 SPU_40%_IST'!$B$15*'bezirksw Umlage § 2_IST'!E287</f>
        <v>3922.5951903645791</v>
      </c>
      <c r="G287" s="175">
        <f>'Grunddaten § 2 SPU_40%_IST'!$C$15*'bezirksw Umlage § 2_IST'!E287</f>
        <v>443480.9320821226</v>
      </c>
      <c r="H287" s="175">
        <f>'Grunddaten § 2 SPU_40%_IST'!$D$15*'bezirksw Umlage § 2_IST'!E287</f>
        <v>48819.141023508848</v>
      </c>
      <c r="I287" s="175">
        <f>'Grunddaten § 2 SPU_40%_IST'!$E$15*'bezirksw Umlage § 2_IST'!E287</f>
        <v>624275.53839854454</v>
      </c>
      <c r="J287" s="175">
        <f>'Grunddaten § 2 SPU_40%_IST'!$F$15*'bezirksw Umlage § 2_IST'!E287</f>
        <v>51286.776218739506</v>
      </c>
      <c r="K287" s="175">
        <f>'Grunddaten § 2 SPU_40%_IST'!$G$15*'bezirksw Umlage § 2_IST'!E287</f>
        <v>261346.49902331279</v>
      </c>
      <c r="L287" s="175">
        <f>'Grunddaten § 2 SPU_40%_IST'!$H$15*'bezirksw Umlage § 2_IST'!E287</f>
        <v>1384.7684780301554</v>
      </c>
      <c r="M287" s="175">
        <f>'Grunddaten § 2 SPU_40%_IST'!$I$15*'bezirksw Umlage § 2_IST'!E287</f>
        <v>1699.4123708943746</v>
      </c>
      <c r="N287" s="14"/>
      <c r="O287" s="14"/>
    </row>
    <row r="288" spans="1:16" x14ac:dyDescent="0.25">
      <c r="B288" s="7" t="s">
        <v>311</v>
      </c>
      <c r="D288" s="24">
        <f>SUM(D3:D287)</f>
        <v>2139953786.0899994</v>
      </c>
      <c r="E288" s="14"/>
      <c r="F288" s="26">
        <f>SUM(F3:F287)</f>
        <v>1861662.2720000003</v>
      </c>
      <c r="G288" s="26">
        <f>SUM(G3:G287)</f>
        <v>140082589.17199993</v>
      </c>
      <c r="H288" s="26">
        <f t="shared" ref="H288:M288" si="12">SUM(H3:H287)</f>
        <v>15060853.120000001</v>
      </c>
      <c r="I288" s="26">
        <f t="shared" si="12"/>
        <v>238206709.00399998</v>
      </c>
      <c r="J288" s="26">
        <f t="shared" si="12"/>
        <v>40784854.624000035</v>
      </c>
      <c r="K288" s="26">
        <f t="shared" si="12"/>
        <v>68034165.793199986</v>
      </c>
      <c r="L288" s="26">
        <f t="shared" si="12"/>
        <v>1035890.7480000001</v>
      </c>
      <c r="M288" s="26">
        <f t="shared" si="12"/>
        <v>757975.2560000004</v>
      </c>
      <c r="N288" s="24"/>
      <c r="O288" s="14"/>
      <c r="P288" s="156">
        <f>SUM(F288:M288)</f>
        <v>505824699.98919994</v>
      </c>
    </row>
    <row r="289" spans="4:17" x14ac:dyDescent="0.25">
      <c r="D289" s="14">
        <f>Finanzkraft!H289</f>
        <v>0</v>
      </c>
      <c r="E289" s="14"/>
      <c r="N289" s="14"/>
      <c r="O289" s="14"/>
    </row>
    <row r="290" spans="4:17" x14ac:dyDescent="0.25">
      <c r="D290" s="14"/>
      <c r="E290" s="158" t="s">
        <v>426</v>
      </c>
      <c r="F290" s="176">
        <f>'Grunddaten § 2 SPU_40%_IST'!B16</f>
        <v>1861662.2719999996</v>
      </c>
      <c r="G290" s="176">
        <f>'Grunddaten § 2 SPU_40%_IST'!C16</f>
        <v>140082589.17199999</v>
      </c>
      <c r="H290" s="176">
        <f>'Grunddaten § 2 SPU_40%_IST'!D16</f>
        <v>15060853.120000005</v>
      </c>
      <c r="I290" s="176">
        <f>'Grunddaten § 2 SPU_40%_IST'!E16</f>
        <v>238206709.00400007</v>
      </c>
      <c r="J290" s="176">
        <f>'Grunddaten § 2 SPU_40%_IST'!F16</f>
        <v>40784854.624000013</v>
      </c>
      <c r="K290" s="176">
        <f>'Grunddaten § 2 SPU_40%_IST'!G16</f>
        <v>68034165.793200016</v>
      </c>
      <c r="L290" s="176">
        <f>'Grunddaten § 2 SPU_40%_IST'!H16</f>
        <v>1035890.748</v>
      </c>
      <c r="M290" s="176">
        <f>'Grunddaten § 2 SPU_40%_IST'!I16</f>
        <v>757975.25599999994</v>
      </c>
      <c r="N290" s="14"/>
      <c r="O290" s="14"/>
      <c r="P290" s="24">
        <f>P288*'Umlage Gesamt § 2_mtlAufte_IST'!M1</f>
        <v>379368524.99189997</v>
      </c>
      <c r="Q290" t="s">
        <v>427</v>
      </c>
    </row>
  </sheetData>
  <mergeCells count="3">
    <mergeCell ref="A1:C1"/>
    <mergeCell ref="G1:H1"/>
    <mergeCell ref="I1:M1"/>
  </mergeCells>
  <pageMargins left="0.7" right="0.7" top="0.78740157499999996" bottom="0.78740157499999996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3</vt:i4>
      </vt:variant>
    </vt:vector>
  </HeadingPairs>
  <TitlesOfParts>
    <vt:vector size="20" baseType="lpstr">
      <vt:lpstr>Schlussrechnung</vt:lpstr>
      <vt:lpstr>Schlussrechnung_Akonto_Graz</vt:lpstr>
      <vt:lpstr>Abrechnung zw. Abteilungen Land</vt:lpstr>
      <vt:lpstr>Mehr-Weniger-Rechnung</vt:lpstr>
      <vt:lpstr>Finanzkraft</vt:lpstr>
      <vt:lpstr>Grunddaten § 2 SPU_100%_IST</vt:lpstr>
      <vt:lpstr>Grunddaten § 2 SPU_40%_IST</vt:lpstr>
      <vt:lpstr>landesw Umlage § 2_IST</vt:lpstr>
      <vt:lpstr>bezirksw Umlage § 2_IST</vt:lpstr>
      <vt:lpstr>Umlage Gesamt § 2_mtlAufte_IST</vt:lpstr>
      <vt:lpstr>Akontierung § 2_Graz_IST</vt:lpstr>
      <vt:lpstr>Grunddaten § 2 SPU_100%_Plan</vt:lpstr>
      <vt:lpstr>Grunddaten § 2 SPU_40%_Plan</vt:lpstr>
      <vt:lpstr>landesw Umlage § 2_Plan</vt:lpstr>
      <vt:lpstr>bezirksw Umlage § 2_Plan</vt:lpstr>
      <vt:lpstr>Umlage Gesamt § 2_mtlAufte_Plan</vt:lpstr>
      <vt:lpstr>Akontierung § 2_Graz_Plan</vt:lpstr>
      <vt:lpstr>'Abrechnung zw. Abteilungen Land'!Druckbereich</vt:lpstr>
      <vt:lpstr>'Abrechnung zw. Abteilungen Land'!Drucktitel</vt:lpstr>
      <vt:lpstr>Schlussrechnung!Drucktitel</vt:lpstr>
    </vt:vector>
  </TitlesOfParts>
  <Company>Land Steiermark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 Michael</dc:creator>
  <cp:lastModifiedBy>Wolf Michael</cp:lastModifiedBy>
  <dcterms:created xsi:type="dcterms:W3CDTF">2026-05-20T11:33:28Z</dcterms:created>
  <dcterms:modified xsi:type="dcterms:W3CDTF">2026-06-15T13:01:52Z</dcterms:modified>
</cp:coreProperties>
</file>